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02 条例・規則改正\R6.4.1施行（施設基準条例・規則改正）\規則改正\様式変更_電子化関連\電子化書類（検討中）\施設G内での検討結果\１．特養\※地密特養\"/>
    </mc:Choice>
  </mc:AlternateContent>
  <xr:revisionPtr revIDLastSave="0" documentId="13_ncr:1_{9638CBB5-4D6C-4BE8-AC02-F5D7A060A8F7}" xr6:coauthVersionLast="47" xr6:coauthVersionMax="47" xr10:uidLastSave="{00000000-0000-0000-0000-000000000000}"/>
  <bookViews>
    <workbookView xWindow="-108" yWindow="-108" windowWidth="23256" windowHeight="14160" tabRatio="855" xr2:uid="{00000000-000D-0000-FFFF-FFFF00000000}"/>
  </bookViews>
  <sheets>
    <sheet name="手続き" sheetId="170" r:id="rId1"/>
    <sheet name="書類一覧" sheetId="181" r:id="rId2"/>
    <sheet name="様式第6号(第6条関係)" sheetId="187" r:id="rId3"/>
    <sheet name="別紙7①" sheetId="101" r:id="rId4"/>
    <sheet name="別紙７②" sheetId="185" r:id="rId5"/>
    <sheet name="別紙７②記入例" sheetId="186" r:id="rId6"/>
    <sheet name="参考２" sheetId="182" r:id="rId7"/>
    <sheet name="参考6" sheetId="171" r:id="rId8"/>
    <sheet name="苦情措置概要" sheetId="180" r:id="rId9"/>
    <sheet name="別紙●24" sheetId="66" state="hidden" r:id="rId10"/>
  </sheets>
  <definedNames>
    <definedName name="_xlnm.Print_Area" localSheetId="8">苦情措置概要!$A$1:$AF$69</definedName>
    <definedName name="_xlnm.Print_Area" localSheetId="6">参考２!$A$1:$S$109</definedName>
    <definedName name="_xlnm.Print_Area" localSheetId="7">参考6!$A$1:$T$72</definedName>
    <definedName name="_xlnm.Print_Area" localSheetId="0">手続き!$A$1:$H$72</definedName>
    <definedName name="_xlnm.Print_Area" localSheetId="1">書類一覧!$A$1:$AK$60</definedName>
    <definedName name="_xlnm.Print_Area" localSheetId="9">別紙●24!$A$1:$AM$77</definedName>
    <definedName name="_xlnm.Print_Area" localSheetId="3">別紙7①!$A$1:$AL$75</definedName>
    <definedName name="_xlnm.Print_Area" localSheetId="4">別紙７②!$A$1:$AS$224</definedName>
    <definedName name="_xlnm.Print_Area" localSheetId="5">別紙７②記入例!$A$1:$AS$224</definedName>
    <definedName name="_xlnm.Print_Titles" localSheetId="6">参考２!$4:$5</definedName>
    <definedName name="_xlnm.Print_Titles" localSheetId="3">別紙7①!$7:$9</definedName>
    <definedName name="_xlnm.Print_Titles" localSheetId="4">別紙７②!$7:$9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3" i="171" l="1"/>
  <c r="Z3" i="101"/>
  <c r="AR221" i="186"/>
  <c r="AO221" i="186"/>
  <c r="AN221" i="186"/>
  <c r="F221" i="186"/>
  <c r="AR220" i="186"/>
  <c r="AM174" i="186" s="1"/>
  <c r="AO220" i="186"/>
  <c r="AN220" i="186"/>
  <c r="F220" i="186"/>
  <c r="AR219" i="186"/>
  <c r="AM173" i="186" s="1"/>
  <c r="AO219" i="186"/>
  <c r="AN219" i="186"/>
  <c r="F219" i="186"/>
  <c r="AR218" i="186"/>
  <c r="AO218" i="186"/>
  <c r="AN218" i="186"/>
  <c r="F218" i="186"/>
  <c r="AR217" i="186"/>
  <c r="AO217" i="186"/>
  <c r="AN217" i="186"/>
  <c r="F217" i="186"/>
  <c r="AR216" i="186"/>
  <c r="AO216" i="186"/>
  <c r="AN216" i="186"/>
  <c r="F216" i="186"/>
  <c r="AR215" i="186"/>
  <c r="AO215" i="186"/>
  <c r="AN215" i="186"/>
  <c r="F215" i="186"/>
  <c r="AR214" i="186"/>
  <c r="AO214" i="186"/>
  <c r="AN214" i="186"/>
  <c r="F214" i="186"/>
  <c r="AR213" i="186"/>
  <c r="AM167" i="186" s="1"/>
  <c r="AO213" i="186"/>
  <c r="AN213" i="186"/>
  <c r="F213" i="186"/>
  <c r="AR212" i="186"/>
  <c r="AO212" i="186"/>
  <c r="AN212" i="186"/>
  <c r="F212" i="186"/>
  <c r="AR211" i="186"/>
  <c r="AM165" i="186" s="1"/>
  <c r="AO211" i="186"/>
  <c r="AN211" i="186"/>
  <c r="F211" i="186"/>
  <c r="AR210" i="186"/>
  <c r="AO210" i="186"/>
  <c r="AN210" i="186"/>
  <c r="F210" i="186"/>
  <c r="AR209" i="186"/>
  <c r="AO209" i="186"/>
  <c r="AN209" i="186"/>
  <c r="F209" i="186"/>
  <c r="AR208" i="186"/>
  <c r="AO208" i="186"/>
  <c r="AN208" i="186"/>
  <c r="F208" i="186"/>
  <c r="AR207" i="186"/>
  <c r="AM161" i="186" s="1"/>
  <c r="AO207" i="186"/>
  <c r="AN207" i="186"/>
  <c r="F207" i="186"/>
  <c r="AR206" i="186"/>
  <c r="AO206" i="186"/>
  <c r="AN206" i="186"/>
  <c r="F206" i="186"/>
  <c r="AR205" i="186"/>
  <c r="AO205" i="186"/>
  <c r="AN205" i="186"/>
  <c r="F205" i="186"/>
  <c r="AR204" i="186"/>
  <c r="AO204" i="186"/>
  <c r="AN204" i="186"/>
  <c r="F204" i="186"/>
  <c r="AR203" i="186"/>
  <c r="AM157" i="186" s="1"/>
  <c r="AO203" i="186"/>
  <c r="AN203" i="186"/>
  <c r="F203" i="186"/>
  <c r="AR202" i="186"/>
  <c r="AO202" i="186"/>
  <c r="AN202" i="186"/>
  <c r="F202" i="186"/>
  <c r="AR201" i="186"/>
  <c r="AO201" i="186"/>
  <c r="AN201" i="186"/>
  <c r="F201" i="186"/>
  <c r="AR200" i="186"/>
  <c r="AO200" i="186"/>
  <c r="AN200" i="186"/>
  <c r="F200" i="186"/>
  <c r="AR199" i="186"/>
  <c r="AM153" i="186" s="1"/>
  <c r="AO199" i="186"/>
  <c r="AN199" i="186"/>
  <c r="F199" i="186"/>
  <c r="AR198" i="186"/>
  <c r="AO198" i="186"/>
  <c r="AN198" i="186"/>
  <c r="F198" i="186"/>
  <c r="AR197" i="186"/>
  <c r="AO197" i="186"/>
  <c r="AN197" i="186"/>
  <c r="F197" i="186"/>
  <c r="N192" i="186"/>
  <c r="N193" i="186" s="1"/>
  <c r="AL6" i="186" s="1"/>
  <c r="AM175" i="186"/>
  <c r="F175" i="186"/>
  <c r="C175" i="186"/>
  <c r="F174" i="186"/>
  <c r="C174" i="186"/>
  <c r="F173" i="186"/>
  <c r="C173" i="186"/>
  <c r="AM172" i="186"/>
  <c r="F172" i="186"/>
  <c r="C172" i="186"/>
  <c r="AM171" i="186"/>
  <c r="F171" i="186"/>
  <c r="C171" i="186"/>
  <c r="AM170" i="186"/>
  <c r="F170" i="186"/>
  <c r="C170" i="186"/>
  <c r="AM169" i="186"/>
  <c r="F169" i="186"/>
  <c r="C169" i="186"/>
  <c r="AM168" i="186"/>
  <c r="F168" i="186"/>
  <c r="C168" i="186"/>
  <c r="F167" i="186"/>
  <c r="C167" i="186"/>
  <c r="AM166" i="186"/>
  <c r="F166" i="186"/>
  <c r="C166" i="186"/>
  <c r="F165" i="186"/>
  <c r="C165" i="186"/>
  <c r="AM164" i="186"/>
  <c r="F164" i="186"/>
  <c r="C164" i="186"/>
  <c r="AM163" i="186"/>
  <c r="F163" i="186"/>
  <c r="C163" i="186"/>
  <c r="AM162" i="186"/>
  <c r="F162" i="186"/>
  <c r="C162" i="186"/>
  <c r="F161" i="186"/>
  <c r="C161" i="186"/>
  <c r="AM160" i="186"/>
  <c r="F160" i="186"/>
  <c r="C160" i="186"/>
  <c r="AM159" i="186"/>
  <c r="F159" i="186"/>
  <c r="C159" i="186"/>
  <c r="AM158" i="186"/>
  <c r="F158" i="186"/>
  <c r="C158" i="186"/>
  <c r="F157" i="186"/>
  <c r="C157" i="186"/>
  <c r="AM156" i="186"/>
  <c r="F156" i="186"/>
  <c r="C156" i="186"/>
  <c r="AM155" i="186"/>
  <c r="F155" i="186"/>
  <c r="C155" i="186"/>
  <c r="AM154" i="186"/>
  <c r="F154" i="186"/>
  <c r="C154" i="186"/>
  <c r="F153" i="186"/>
  <c r="C153" i="186"/>
  <c r="AM152" i="186"/>
  <c r="F152" i="186"/>
  <c r="C152" i="186"/>
  <c r="AM151" i="186"/>
  <c r="F151" i="186"/>
  <c r="C151" i="186"/>
  <c r="AK150" i="186"/>
  <c r="AJ150" i="186"/>
  <c r="AI150" i="186"/>
  <c r="AH150" i="186"/>
  <c r="AG150" i="186"/>
  <c r="AF150" i="186"/>
  <c r="AE150" i="186"/>
  <c r="AD150" i="186"/>
  <c r="AC150" i="186"/>
  <c r="AB150" i="186"/>
  <c r="AA150" i="186"/>
  <c r="Z150" i="186"/>
  <c r="Y150" i="186"/>
  <c r="X150" i="186"/>
  <c r="W150" i="186"/>
  <c r="V150" i="186"/>
  <c r="U150" i="186"/>
  <c r="T150" i="186"/>
  <c r="S150" i="186"/>
  <c r="R150" i="186"/>
  <c r="Q150" i="186"/>
  <c r="P150" i="186"/>
  <c r="O150" i="186"/>
  <c r="N150" i="186"/>
  <c r="M150" i="186"/>
  <c r="L150" i="186"/>
  <c r="K150" i="186"/>
  <c r="J150" i="186"/>
  <c r="I150" i="186"/>
  <c r="H150" i="186"/>
  <c r="G150" i="186"/>
  <c r="AD148" i="186"/>
  <c r="C148" i="186"/>
  <c r="C149" i="186" s="1"/>
  <c r="M148" i="186" s="1"/>
  <c r="U148" i="186" s="1"/>
  <c r="F143" i="186"/>
  <c r="AP141" i="186"/>
  <c r="AO141" i="186"/>
  <c r="AN141" i="186"/>
  <c r="AK141" i="186"/>
  <c r="AJ141" i="186"/>
  <c r="AI141" i="186"/>
  <c r="AH141" i="186"/>
  <c r="AG141" i="186"/>
  <c r="AF141" i="186"/>
  <c r="AE141" i="186"/>
  <c r="AD141" i="186"/>
  <c r="AC141" i="186"/>
  <c r="AB141" i="186"/>
  <c r="AA141" i="186"/>
  <c r="Z141" i="186"/>
  <c r="Y141" i="186"/>
  <c r="X141" i="186"/>
  <c r="W141" i="186"/>
  <c r="V141" i="186"/>
  <c r="U141" i="186"/>
  <c r="T141" i="186"/>
  <c r="S141" i="186"/>
  <c r="R141" i="186"/>
  <c r="Q141" i="186"/>
  <c r="P141" i="186"/>
  <c r="O141" i="186"/>
  <c r="N141" i="186"/>
  <c r="M141" i="186"/>
  <c r="L141" i="186"/>
  <c r="K141" i="186"/>
  <c r="J141" i="186"/>
  <c r="I141" i="186"/>
  <c r="H141" i="186"/>
  <c r="AL140" i="186" s="1"/>
  <c r="G141" i="186"/>
  <c r="AP139" i="186"/>
  <c r="AO139" i="186"/>
  <c r="AN139" i="186"/>
  <c r="AK139" i="186"/>
  <c r="AJ139" i="186"/>
  <c r="AI139" i="186"/>
  <c r="AH139" i="186"/>
  <c r="AG139" i="186"/>
  <c r="AF139" i="186"/>
  <c r="AE139" i="186"/>
  <c r="AD139" i="186"/>
  <c r="AC139" i="186"/>
  <c r="AB139" i="186"/>
  <c r="AA139" i="186"/>
  <c r="Z139" i="186"/>
  <c r="Y139" i="186"/>
  <c r="X139" i="186"/>
  <c r="W139" i="186"/>
  <c r="V139" i="186"/>
  <c r="U139" i="186"/>
  <c r="T139" i="186"/>
  <c r="S139" i="186"/>
  <c r="R139" i="186"/>
  <c r="Q139" i="186"/>
  <c r="P139" i="186"/>
  <c r="O139" i="186"/>
  <c r="N139" i="186"/>
  <c r="AL138" i="186" s="1"/>
  <c r="M139" i="186"/>
  <c r="L139" i="186"/>
  <c r="K139" i="186"/>
  <c r="J139" i="186"/>
  <c r="I139" i="186"/>
  <c r="H139" i="186"/>
  <c r="G139" i="186"/>
  <c r="AL139" i="186"/>
  <c r="AP137" i="186"/>
  <c r="AO137" i="186"/>
  <c r="AN137" i="186"/>
  <c r="AK137" i="186"/>
  <c r="AJ137" i="186"/>
  <c r="AI137" i="186"/>
  <c r="AH137" i="186"/>
  <c r="AG137" i="186"/>
  <c r="AF137" i="186"/>
  <c r="AE137" i="186"/>
  <c r="AD137" i="186"/>
  <c r="AC137" i="186"/>
  <c r="AB137" i="186"/>
  <c r="AA137" i="186"/>
  <c r="Z137" i="186"/>
  <c r="Y137" i="186"/>
  <c r="X137" i="186"/>
  <c r="W137" i="186"/>
  <c r="V137" i="186"/>
  <c r="U137" i="186"/>
  <c r="T137" i="186"/>
  <c r="S137" i="186"/>
  <c r="R137" i="186"/>
  <c r="Q137" i="186"/>
  <c r="P137" i="186"/>
  <c r="O137" i="186"/>
  <c r="N137" i="186"/>
  <c r="M137" i="186"/>
  <c r="L137" i="186"/>
  <c r="K137" i="186"/>
  <c r="J137" i="186"/>
  <c r="I137" i="186"/>
  <c r="H137" i="186"/>
  <c r="G137" i="186"/>
  <c r="AP135" i="186"/>
  <c r="AO135" i="186"/>
  <c r="AN135" i="186"/>
  <c r="AK135" i="186"/>
  <c r="AJ135" i="186"/>
  <c r="AI135" i="186"/>
  <c r="AH135" i="186"/>
  <c r="AG135" i="186"/>
  <c r="AF135" i="186"/>
  <c r="AE135" i="186"/>
  <c r="AD135" i="186"/>
  <c r="AC135" i="186"/>
  <c r="AB135" i="186"/>
  <c r="AA135" i="186"/>
  <c r="Z135" i="186"/>
  <c r="Y135" i="186"/>
  <c r="X135" i="186"/>
  <c r="W135" i="186"/>
  <c r="V135" i="186"/>
  <c r="U135" i="186"/>
  <c r="T135" i="186"/>
  <c r="S135" i="186"/>
  <c r="R135" i="186"/>
  <c r="Q135" i="186"/>
  <c r="P135" i="186"/>
  <c r="O135" i="186"/>
  <c r="N135" i="186"/>
  <c r="M135" i="186"/>
  <c r="L135" i="186"/>
  <c r="K135" i="186"/>
  <c r="J135" i="186"/>
  <c r="I135" i="186"/>
  <c r="H135" i="186"/>
  <c r="G135" i="186"/>
  <c r="AP133" i="186"/>
  <c r="AO133" i="186"/>
  <c r="AN133" i="186"/>
  <c r="AK133" i="186"/>
  <c r="AJ133" i="186"/>
  <c r="AI133" i="186"/>
  <c r="AH133" i="186"/>
  <c r="AG133" i="186"/>
  <c r="AF133" i="186"/>
  <c r="AE133" i="186"/>
  <c r="AD133" i="186"/>
  <c r="AC133" i="186"/>
  <c r="AB133" i="186"/>
  <c r="AA133" i="186"/>
  <c r="Z133" i="186"/>
  <c r="Y133" i="186"/>
  <c r="X133" i="186"/>
  <c r="W133" i="186"/>
  <c r="V133" i="186"/>
  <c r="U133" i="186"/>
  <c r="T133" i="186"/>
  <c r="S133" i="186"/>
  <c r="R133" i="186"/>
  <c r="Q133" i="186"/>
  <c r="P133" i="186"/>
  <c r="O133" i="186"/>
  <c r="N133" i="186"/>
  <c r="M133" i="186"/>
  <c r="L133" i="186"/>
  <c r="K133" i="186"/>
  <c r="J133" i="186"/>
  <c r="I133" i="186"/>
  <c r="H133" i="186"/>
  <c r="G133" i="186"/>
  <c r="AP131" i="186"/>
  <c r="AO131" i="186"/>
  <c r="AN131" i="186"/>
  <c r="AK131" i="186"/>
  <c r="AJ131" i="186"/>
  <c r="AI131" i="186"/>
  <c r="AH131" i="186"/>
  <c r="AG131" i="186"/>
  <c r="AF131" i="186"/>
  <c r="AE131" i="186"/>
  <c r="AD131" i="186"/>
  <c r="AC131" i="186"/>
  <c r="AB131" i="186"/>
  <c r="AA131" i="186"/>
  <c r="Z131" i="186"/>
  <c r="Y131" i="186"/>
  <c r="X131" i="186"/>
  <c r="W131" i="186"/>
  <c r="V131" i="186"/>
  <c r="U131" i="186"/>
  <c r="T131" i="186"/>
  <c r="S131" i="186"/>
  <c r="R131" i="186"/>
  <c r="Q131" i="186"/>
  <c r="P131" i="186"/>
  <c r="O131" i="186"/>
  <c r="N131" i="186"/>
  <c r="M131" i="186"/>
  <c r="L131" i="186"/>
  <c r="K131" i="186"/>
  <c r="J131" i="186"/>
  <c r="I131" i="186"/>
  <c r="H131" i="186"/>
  <c r="AL131" i="186" s="1"/>
  <c r="G131" i="186"/>
  <c r="AP129" i="186"/>
  <c r="AO129" i="186"/>
  <c r="AN129" i="186"/>
  <c r="AK129" i="186"/>
  <c r="AJ129" i="186"/>
  <c r="AI129" i="186"/>
  <c r="AH129" i="186"/>
  <c r="AG129" i="186"/>
  <c r="AF129" i="186"/>
  <c r="AE129" i="186"/>
  <c r="AD129" i="186"/>
  <c r="AC129" i="186"/>
  <c r="AB129" i="186"/>
  <c r="AA129" i="186"/>
  <c r="Z129" i="186"/>
  <c r="Y129" i="186"/>
  <c r="X129" i="186"/>
  <c r="W129" i="186"/>
  <c r="V129" i="186"/>
  <c r="U129" i="186"/>
  <c r="T129" i="186"/>
  <c r="S129" i="186"/>
  <c r="R129" i="186"/>
  <c r="Q129" i="186"/>
  <c r="P129" i="186"/>
  <c r="O129" i="186"/>
  <c r="N129" i="186"/>
  <c r="M129" i="186"/>
  <c r="L129" i="186"/>
  <c r="K129" i="186"/>
  <c r="J129" i="186"/>
  <c r="I129" i="186"/>
  <c r="H129" i="186"/>
  <c r="G129" i="186"/>
  <c r="AP127" i="186"/>
  <c r="AO127" i="186"/>
  <c r="AN127" i="186"/>
  <c r="AK127" i="186"/>
  <c r="AJ127" i="186"/>
  <c r="AI127" i="186"/>
  <c r="AH127" i="186"/>
  <c r="AG127" i="186"/>
  <c r="AF127" i="186"/>
  <c r="AE127" i="186"/>
  <c r="AD127" i="186"/>
  <c r="AC127" i="186"/>
  <c r="AB127" i="186"/>
  <c r="AA127" i="186"/>
  <c r="Z127" i="186"/>
  <c r="Y127" i="186"/>
  <c r="X127" i="186"/>
  <c r="W127" i="186"/>
  <c r="V127" i="186"/>
  <c r="U127" i="186"/>
  <c r="T127" i="186"/>
  <c r="S127" i="186"/>
  <c r="R127" i="186"/>
  <c r="Q127" i="186"/>
  <c r="P127" i="186"/>
  <c r="O127" i="186"/>
  <c r="N127" i="186"/>
  <c r="M127" i="186"/>
  <c r="L127" i="186"/>
  <c r="K127" i="186"/>
  <c r="J127" i="186"/>
  <c r="I127" i="186"/>
  <c r="H127" i="186"/>
  <c r="G127" i="186"/>
  <c r="AP125" i="186"/>
  <c r="AO125" i="186"/>
  <c r="AN125" i="186"/>
  <c r="AK125" i="186"/>
  <c r="AJ125" i="186"/>
  <c r="AI125" i="186"/>
  <c r="AH125" i="186"/>
  <c r="AG125" i="186"/>
  <c r="AF125" i="186"/>
  <c r="AE125" i="186"/>
  <c r="AD125" i="186"/>
  <c r="AC125" i="186"/>
  <c r="AB125" i="186"/>
  <c r="AA125" i="186"/>
  <c r="Z125" i="186"/>
  <c r="Y125" i="186"/>
  <c r="X125" i="186"/>
  <c r="W125" i="186"/>
  <c r="V125" i="186"/>
  <c r="U125" i="186"/>
  <c r="T125" i="186"/>
  <c r="S125" i="186"/>
  <c r="R125" i="186"/>
  <c r="Q125" i="186"/>
  <c r="P125" i="186"/>
  <c r="O125" i="186"/>
  <c r="N125" i="186"/>
  <c r="M125" i="186"/>
  <c r="L125" i="186"/>
  <c r="K125" i="186"/>
  <c r="J125" i="186"/>
  <c r="I125" i="186"/>
  <c r="H125" i="186"/>
  <c r="G125" i="186"/>
  <c r="AP123" i="186"/>
  <c r="AO123" i="186"/>
  <c r="AN123" i="186"/>
  <c r="AK123" i="186"/>
  <c r="AJ123" i="186"/>
  <c r="AI123" i="186"/>
  <c r="AH123" i="186"/>
  <c r="AG123" i="186"/>
  <c r="AF123" i="186"/>
  <c r="AE123" i="186"/>
  <c r="AD123" i="186"/>
  <c r="AC123" i="186"/>
  <c r="AB123" i="186"/>
  <c r="AA123" i="186"/>
  <c r="Z123" i="186"/>
  <c r="Y123" i="186"/>
  <c r="X123" i="186"/>
  <c r="W123" i="186"/>
  <c r="V123" i="186"/>
  <c r="U123" i="186"/>
  <c r="T123" i="186"/>
  <c r="S123" i="186"/>
  <c r="R123" i="186"/>
  <c r="Q123" i="186"/>
  <c r="P123" i="186"/>
  <c r="O123" i="186"/>
  <c r="N123" i="186"/>
  <c r="M123" i="186"/>
  <c r="L123" i="186"/>
  <c r="K123" i="186"/>
  <c r="J123" i="186"/>
  <c r="I123" i="186"/>
  <c r="H123" i="186"/>
  <c r="G123" i="186"/>
  <c r="AP121" i="186"/>
  <c r="AO121" i="186"/>
  <c r="AN121" i="186"/>
  <c r="AK121" i="186"/>
  <c r="AJ121" i="186"/>
  <c r="AI121" i="186"/>
  <c r="AH121" i="186"/>
  <c r="AG121" i="186"/>
  <c r="AF121" i="186"/>
  <c r="AE121" i="186"/>
  <c r="AD121" i="186"/>
  <c r="AC121" i="186"/>
  <c r="AB121" i="186"/>
  <c r="AA121" i="186"/>
  <c r="Z121" i="186"/>
  <c r="Y121" i="186"/>
  <c r="X121" i="186"/>
  <c r="W121" i="186"/>
  <c r="V121" i="186"/>
  <c r="U121" i="186"/>
  <c r="T121" i="186"/>
  <c r="S121" i="186"/>
  <c r="R121" i="186"/>
  <c r="Q121" i="186"/>
  <c r="P121" i="186"/>
  <c r="O121" i="186"/>
  <c r="N121" i="186"/>
  <c r="M121" i="186"/>
  <c r="L121" i="186"/>
  <c r="K121" i="186"/>
  <c r="J121" i="186"/>
  <c r="I121" i="186"/>
  <c r="H121" i="186"/>
  <c r="G121" i="186"/>
  <c r="AP119" i="186"/>
  <c r="AO119" i="186"/>
  <c r="AN119" i="186"/>
  <c r="AK119" i="186"/>
  <c r="AJ119" i="186"/>
  <c r="AI119" i="186"/>
  <c r="AH119" i="186"/>
  <c r="AG119" i="186"/>
  <c r="AF119" i="186"/>
  <c r="AE119" i="186"/>
  <c r="AD119" i="186"/>
  <c r="AC119" i="186"/>
  <c r="AB119" i="186"/>
  <c r="AA119" i="186"/>
  <c r="Z119" i="186"/>
  <c r="Y119" i="186"/>
  <c r="X119" i="186"/>
  <c r="W119" i="186"/>
  <c r="V119" i="186"/>
  <c r="U119" i="186"/>
  <c r="T119" i="186"/>
  <c r="S119" i="186"/>
  <c r="R119" i="186"/>
  <c r="Q119" i="186"/>
  <c r="P119" i="186"/>
  <c r="O119" i="186"/>
  <c r="N119" i="186"/>
  <c r="M119" i="186"/>
  <c r="L119" i="186"/>
  <c r="K119" i="186"/>
  <c r="J119" i="186"/>
  <c r="I119" i="186"/>
  <c r="H119" i="186"/>
  <c r="AL118" i="186" s="1"/>
  <c r="G119" i="186"/>
  <c r="AP117" i="186"/>
  <c r="AO117" i="186"/>
  <c r="AN117" i="186"/>
  <c r="AK117" i="186"/>
  <c r="AJ117" i="186"/>
  <c r="AI117" i="186"/>
  <c r="AH117" i="186"/>
  <c r="AG117" i="186"/>
  <c r="AF117" i="186"/>
  <c r="AE117" i="186"/>
  <c r="AD117" i="186"/>
  <c r="AC117" i="186"/>
  <c r="AB117" i="186"/>
  <c r="AA117" i="186"/>
  <c r="Z117" i="186"/>
  <c r="Y117" i="186"/>
  <c r="X117" i="186"/>
  <c r="W117" i="186"/>
  <c r="V117" i="186"/>
  <c r="U117" i="186"/>
  <c r="T117" i="186"/>
  <c r="S117" i="186"/>
  <c r="R117" i="186"/>
  <c r="Q117" i="186"/>
  <c r="P117" i="186"/>
  <c r="O117" i="186"/>
  <c r="N117" i="186"/>
  <c r="M117" i="186"/>
  <c r="L117" i="186"/>
  <c r="K117" i="186"/>
  <c r="J117" i="186"/>
  <c r="I117" i="186"/>
  <c r="H117" i="186"/>
  <c r="G117" i="186"/>
  <c r="AL116" i="186"/>
  <c r="AP115" i="186"/>
  <c r="AO115" i="186"/>
  <c r="AN115" i="186"/>
  <c r="AK115" i="186"/>
  <c r="AJ115" i="186"/>
  <c r="AI115" i="186"/>
  <c r="AH115" i="186"/>
  <c r="AG115" i="186"/>
  <c r="AF115" i="186"/>
  <c r="AE115" i="186"/>
  <c r="AD115" i="186"/>
  <c r="AC115" i="186"/>
  <c r="AB115" i="186"/>
  <c r="AA115" i="186"/>
  <c r="Z115" i="186"/>
  <c r="Y115" i="186"/>
  <c r="X115" i="186"/>
  <c r="W115" i="186"/>
  <c r="V115" i="186"/>
  <c r="U115" i="186"/>
  <c r="T115" i="186"/>
  <c r="S115" i="186"/>
  <c r="R115" i="186"/>
  <c r="Q115" i="186"/>
  <c r="P115" i="186"/>
  <c r="O115" i="186"/>
  <c r="N115" i="186"/>
  <c r="M115" i="186"/>
  <c r="L115" i="186"/>
  <c r="K115" i="186"/>
  <c r="J115" i="186"/>
  <c r="I115" i="186"/>
  <c r="H115" i="186"/>
  <c r="G115" i="186"/>
  <c r="AP113" i="186"/>
  <c r="AO113" i="186"/>
  <c r="AN113" i="186"/>
  <c r="AK113" i="186"/>
  <c r="AJ113" i="186"/>
  <c r="AI113" i="186"/>
  <c r="AH113" i="186"/>
  <c r="AG113" i="186"/>
  <c r="AF113" i="186"/>
  <c r="AE113" i="186"/>
  <c r="AD113" i="186"/>
  <c r="AC113" i="186"/>
  <c r="AB113" i="186"/>
  <c r="AA113" i="186"/>
  <c r="Z113" i="186"/>
  <c r="Y113" i="186"/>
  <c r="X113" i="186"/>
  <c r="W113" i="186"/>
  <c r="V113" i="186"/>
  <c r="U113" i="186"/>
  <c r="T113" i="186"/>
  <c r="S113" i="186"/>
  <c r="R113" i="186"/>
  <c r="Q113" i="186"/>
  <c r="P113" i="186"/>
  <c r="O113" i="186"/>
  <c r="N113" i="186"/>
  <c r="M113" i="186"/>
  <c r="L113" i="186"/>
  <c r="K113" i="186"/>
  <c r="J113" i="186"/>
  <c r="I113" i="186"/>
  <c r="H113" i="186"/>
  <c r="G113" i="186"/>
  <c r="AP111" i="186"/>
  <c r="AO111" i="186"/>
  <c r="AN111" i="186"/>
  <c r="AK111" i="186"/>
  <c r="AJ111" i="186"/>
  <c r="AI111" i="186"/>
  <c r="AH111" i="186"/>
  <c r="AG111" i="186"/>
  <c r="AF111" i="186"/>
  <c r="AE111" i="186"/>
  <c r="AD111" i="186"/>
  <c r="AC111" i="186"/>
  <c r="AB111" i="186"/>
  <c r="AA111" i="186"/>
  <c r="Z111" i="186"/>
  <c r="Y111" i="186"/>
  <c r="X111" i="186"/>
  <c r="W111" i="186"/>
  <c r="V111" i="186"/>
  <c r="U111" i="186"/>
  <c r="T111" i="186"/>
  <c r="S111" i="186"/>
  <c r="R111" i="186"/>
  <c r="Q111" i="186"/>
  <c r="P111" i="186"/>
  <c r="O111" i="186"/>
  <c r="N111" i="186"/>
  <c r="M111" i="186"/>
  <c r="L111" i="186"/>
  <c r="K111" i="186"/>
  <c r="J111" i="186"/>
  <c r="I111" i="186"/>
  <c r="H111" i="186"/>
  <c r="G111" i="186"/>
  <c r="AP109" i="186"/>
  <c r="AO109" i="186"/>
  <c r="AN109" i="186"/>
  <c r="AK109" i="186"/>
  <c r="AJ109" i="186"/>
  <c r="AI109" i="186"/>
  <c r="AH109" i="186"/>
  <c r="AG109" i="186"/>
  <c r="AF109" i="186"/>
  <c r="AE109" i="186"/>
  <c r="AD109" i="186"/>
  <c r="AC109" i="186"/>
  <c r="AB109" i="186"/>
  <c r="AA109" i="186"/>
  <c r="Z109" i="186"/>
  <c r="Y109" i="186"/>
  <c r="X109" i="186"/>
  <c r="W109" i="186"/>
  <c r="V109" i="186"/>
  <c r="U109" i="186"/>
  <c r="T109" i="186"/>
  <c r="S109" i="186"/>
  <c r="R109" i="186"/>
  <c r="Q109" i="186"/>
  <c r="P109" i="186"/>
  <c r="O109" i="186"/>
  <c r="N109" i="186"/>
  <c r="M109" i="186"/>
  <c r="L109" i="186"/>
  <c r="K109" i="186"/>
  <c r="J109" i="186"/>
  <c r="I109" i="186"/>
  <c r="H109" i="186"/>
  <c r="G109" i="186"/>
  <c r="AL109" i="186" s="1"/>
  <c r="AP107" i="186"/>
  <c r="AO107" i="186"/>
  <c r="AN107" i="186"/>
  <c r="AK107" i="186"/>
  <c r="AJ107" i="186"/>
  <c r="AI107" i="186"/>
  <c r="AH107" i="186"/>
  <c r="AG107" i="186"/>
  <c r="AF107" i="186"/>
  <c r="AE107" i="186"/>
  <c r="AD107" i="186"/>
  <c r="AC107" i="186"/>
  <c r="AB107" i="186"/>
  <c r="AA107" i="186"/>
  <c r="Z107" i="186"/>
  <c r="Y107" i="186"/>
  <c r="X107" i="186"/>
  <c r="W107" i="186"/>
  <c r="V107" i="186"/>
  <c r="U107" i="186"/>
  <c r="T107" i="186"/>
  <c r="S107" i="186"/>
  <c r="R107" i="186"/>
  <c r="Q107" i="186"/>
  <c r="P107" i="186"/>
  <c r="O107" i="186"/>
  <c r="N107" i="186"/>
  <c r="M107" i="186"/>
  <c r="L107" i="186"/>
  <c r="K107" i="186"/>
  <c r="J107" i="186"/>
  <c r="I107" i="186"/>
  <c r="AL106" i="186" s="1"/>
  <c r="H107" i="186"/>
  <c r="G107" i="186"/>
  <c r="AP105" i="186"/>
  <c r="AO105" i="186"/>
  <c r="AN105" i="186"/>
  <c r="AK105" i="186"/>
  <c r="AJ105" i="186"/>
  <c r="AI105" i="186"/>
  <c r="AH105" i="186"/>
  <c r="AG105" i="186"/>
  <c r="AF105" i="186"/>
  <c r="AE105" i="186"/>
  <c r="AD105" i="186"/>
  <c r="AC105" i="186"/>
  <c r="AB105" i="186"/>
  <c r="AA105" i="186"/>
  <c r="Z105" i="186"/>
  <c r="Y105" i="186"/>
  <c r="X105" i="186"/>
  <c r="W105" i="186"/>
  <c r="V105" i="186"/>
  <c r="U105" i="186"/>
  <c r="T105" i="186"/>
  <c r="S105" i="186"/>
  <c r="R105" i="186"/>
  <c r="Q105" i="186"/>
  <c r="P105" i="186"/>
  <c r="O105" i="186"/>
  <c r="N105" i="186"/>
  <c r="M105" i="186"/>
  <c r="L105" i="186"/>
  <c r="K105" i="186"/>
  <c r="J105" i="186"/>
  <c r="I105" i="186"/>
  <c r="H105" i="186"/>
  <c r="G105" i="186"/>
  <c r="AP103" i="186"/>
  <c r="AO103" i="186"/>
  <c r="AN103" i="186"/>
  <c r="AK103" i="186"/>
  <c r="AJ103" i="186"/>
  <c r="AI103" i="186"/>
  <c r="AH103" i="186"/>
  <c r="AG103" i="186"/>
  <c r="AF103" i="186"/>
  <c r="AE103" i="186"/>
  <c r="AD103" i="186"/>
  <c r="AC103" i="186"/>
  <c r="AB103" i="186"/>
  <c r="AA103" i="186"/>
  <c r="Z103" i="186"/>
  <c r="Y103" i="186"/>
  <c r="X103" i="186"/>
  <c r="W103" i="186"/>
  <c r="V103" i="186"/>
  <c r="U103" i="186"/>
  <c r="T103" i="186"/>
  <c r="S103" i="186"/>
  <c r="R103" i="186"/>
  <c r="Q103" i="186"/>
  <c r="P103" i="186"/>
  <c r="O103" i="186"/>
  <c r="N103" i="186"/>
  <c r="M103" i="186"/>
  <c r="L103" i="186"/>
  <c r="K103" i="186"/>
  <c r="J103" i="186"/>
  <c r="I103" i="186"/>
  <c r="AL102" i="186" s="1"/>
  <c r="H103" i="186"/>
  <c r="G103" i="186"/>
  <c r="AP101" i="186"/>
  <c r="AO101" i="186"/>
  <c r="AN101" i="186"/>
  <c r="AK101" i="186"/>
  <c r="AJ101" i="186"/>
  <c r="AI101" i="186"/>
  <c r="AH101" i="186"/>
  <c r="AG101" i="186"/>
  <c r="AF101" i="186"/>
  <c r="AE101" i="186"/>
  <c r="AD101" i="186"/>
  <c r="AC101" i="186"/>
  <c r="AB101" i="186"/>
  <c r="AA101" i="186"/>
  <c r="Z101" i="186"/>
  <c r="Y101" i="186"/>
  <c r="X101" i="186"/>
  <c r="W101" i="186"/>
  <c r="V101" i="186"/>
  <c r="U101" i="186"/>
  <c r="T101" i="186"/>
  <c r="S101" i="186"/>
  <c r="R101" i="186"/>
  <c r="Q101" i="186"/>
  <c r="P101" i="186"/>
  <c r="O101" i="186"/>
  <c r="N101" i="186"/>
  <c r="M101" i="186"/>
  <c r="L101" i="186"/>
  <c r="K101" i="186"/>
  <c r="J101" i="186"/>
  <c r="I101" i="186"/>
  <c r="H101" i="186"/>
  <c r="G101" i="186"/>
  <c r="AP99" i="186"/>
  <c r="AO99" i="186"/>
  <c r="AN99" i="186"/>
  <c r="AK99" i="186"/>
  <c r="AJ99" i="186"/>
  <c r="AI99" i="186"/>
  <c r="AH99" i="186"/>
  <c r="AG99" i="186"/>
  <c r="AF99" i="186"/>
  <c r="AE99" i="186"/>
  <c r="AD99" i="186"/>
  <c r="AC99" i="186"/>
  <c r="AB99" i="186"/>
  <c r="AA99" i="186"/>
  <c r="Z99" i="186"/>
  <c r="Y99" i="186"/>
  <c r="X99" i="186"/>
  <c r="W99" i="186"/>
  <c r="V99" i="186"/>
  <c r="U99" i="186"/>
  <c r="T99" i="186"/>
  <c r="S99" i="186"/>
  <c r="R99" i="186"/>
  <c r="Q99" i="186"/>
  <c r="P99" i="186"/>
  <c r="O99" i="186"/>
  <c r="N99" i="186"/>
  <c r="M99" i="186"/>
  <c r="L99" i="186"/>
  <c r="K99" i="186"/>
  <c r="J99" i="186"/>
  <c r="I99" i="186"/>
  <c r="AL99" i="186" s="1"/>
  <c r="H99" i="186"/>
  <c r="G99" i="186"/>
  <c r="AP97" i="186"/>
  <c r="AO97" i="186"/>
  <c r="AN97" i="186"/>
  <c r="AK97" i="186"/>
  <c r="AJ97" i="186"/>
  <c r="AI97" i="186"/>
  <c r="AH97" i="186"/>
  <c r="AG97" i="186"/>
  <c r="AF97" i="186"/>
  <c r="AE97" i="186"/>
  <c r="AD97" i="186"/>
  <c r="AC97" i="186"/>
  <c r="AB97" i="186"/>
  <c r="AA97" i="186"/>
  <c r="Z97" i="186"/>
  <c r="Y97" i="186"/>
  <c r="X97" i="186"/>
  <c r="W97" i="186"/>
  <c r="V97" i="186"/>
  <c r="U97" i="186"/>
  <c r="T97" i="186"/>
  <c r="S97" i="186"/>
  <c r="R97" i="186"/>
  <c r="Q97" i="186"/>
  <c r="P97" i="186"/>
  <c r="O97" i="186"/>
  <c r="N97" i="186"/>
  <c r="M97" i="186"/>
  <c r="L97" i="186"/>
  <c r="K97" i="186"/>
  <c r="J97" i="186"/>
  <c r="I97" i="186"/>
  <c r="H97" i="186"/>
  <c r="G97" i="186"/>
  <c r="AP95" i="186"/>
  <c r="AO95" i="186"/>
  <c r="AN95" i="186"/>
  <c r="AK95" i="186"/>
  <c r="AJ95" i="186"/>
  <c r="AI95" i="186"/>
  <c r="AH95" i="186"/>
  <c r="AG95" i="186"/>
  <c r="AF95" i="186"/>
  <c r="AE95" i="186"/>
  <c r="AD95" i="186"/>
  <c r="AC95" i="186"/>
  <c r="AB95" i="186"/>
  <c r="AA95" i="186"/>
  <c r="Z95" i="186"/>
  <c r="Y95" i="186"/>
  <c r="X95" i="186"/>
  <c r="W95" i="186"/>
  <c r="V95" i="186"/>
  <c r="U95" i="186"/>
  <c r="T95" i="186"/>
  <c r="S95" i="186"/>
  <c r="R95" i="186"/>
  <c r="Q95" i="186"/>
  <c r="P95" i="186"/>
  <c r="O95" i="186"/>
  <c r="N95" i="186"/>
  <c r="M95" i="186"/>
  <c r="L95" i="186"/>
  <c r="K95" i="186"/>
  <c r="J95" i="186"/>
  <c r="I95" i="186"/>
  <c r="AL94" i="186" s="1"/>
  <c r="H95" i="186"/>
  <c r="G95" i="186"/>
  <c r="AP93" i="186"/>
  <c r="AO93" i="186"/>
  <c r="AN93" i="186"/>
  <c r="AK93" i="186"/>
  <c r="AJ93" i="186"/>
  <c r="AI93" i="186"/>
  <c r="AH93" i="186"/>
  <c r="AG93" i="186"/>
  <c r="AF93" i="186"/>
  <c r="AE93" i="186"/>
  <c r="AD93" i="186"/>
  <c r="AC93" i="186"/>
  <c r="AB93" i="186"/>
  <c r="AA93" i="186"/>
  <c r="Z93" i="186"/>
  <c r="Y93" i="186"/>
  <c r="X93" i="186"/>
  <c r="W93" i="186"/>
  <c r="V93" i="186"/>
  <c r="U93" i="186"/>
  <c r="T93" i="186"/>
  <c r="S93" i="186"/>
  <c r="R93" i="186"/>
  <c r="Q93" i="186"/>
  <c r="P93" i="186"/>
  <c r="O93" i="186"/>
  <c r="N93" i="186"/>
  <c r="M93" i="186"/>
  <c r="L93" i="186"/>
  <c r="K93" i="186"/>
  <c r="J93" i="186"/>
  <c r="I93" i="186"/>
  <c r="H93" i="186"/>
  <c r="G93" i="186"/>
  <c r="AP91" i="186"/>
  <c r="AO91" i="186"/>
  <c r="AN91" i="186"/>
  <c r="AK91" i="186"/>
  <c r="AJ91" i="186"/>
  <c r="AI91" i="186"/>
  <c r="AH91" i="186"/>
  <c r="AG91" i="186"/>
  <c r="AF91" i="186"/>
  <c r="AE91" i="186"/>
  <c r="AD91" i="186"/>
  <c r="AC91" i="186"/>
  <c r="AB91" i="186"/>
  <c r="AA91" i="186"/>
  <c r="Z91" i="186"/>
  <c r="Y91" i="186"/>
  <c r="X91" i="186"/>
  <c r="W91" i="186"/>
  <c r="V91" i="186"/>
  <c r="U91" i="186"/>
  <c r="T91" i="186"/>
  <c r="S91" i="186"/>
  <c r="R91" i="186"/>
  <c r="Q91" i="186"/>
  <c r="P91" i="186"/>
  <c r="O91" i="186"/>
  <c r="N91" i="186"/>
  <c r="M91" i="186"/>
  <c r="L91" i="186"/>
  <c r="K91" i="186"/>
  <c r="J91" i="186"/>
  <c r="I91" i="186"/>
  <c r="H91" i="186"/>
  <c r="G91" i="186"/>
  <c r="AP89" i="186"/>
  <c r="AO89" i="186"/>
  <c r="AN89" i="186"/>
  <c r="AK89" i="186"/>
  <c r="AJ89" i="186"/>
  <c r="AI89" i="186"/>
  <c r="AH89" i="186"/>
  <c r="AG89" i="186"/>
  <c r="AF89" i="186"/>
  <c r="AE89" i="186"/>
  <c r="AD89" i="186"/>
  <c r="AC89" i="186"/>
  <c r="AB89" i="186"/>
  <c r="AA89" i="186"/>
  <c r="Z89" i="186"/>
  <c r="Y89" i="186"/>
  <c r="X89" i="186"/>
  <c r="W89" i="186"/>
  <c r="V89" i="186"/>
  <c r="U89" i="186"/>
  <c r="T89" i="186"/>
  <c r="S89" i="186"/>
  <c r="R89" i="186"/>
  <c r="Q89" i="186"/>
  <c r="P89" i="186"/>
  <c r="O89" i="186"/>
  <c r="N89" i="186"/>
  <c r="M89" i="186"/>
  <c r="L89" i="186"/>
  <c r="K89" i="186"/>
  <c r="J89" i="186"/>
  <c r="I89" i="186"/>
  <c r="H89" i="186"/>
  <c r="G89" i="186"/>
  <c r="AP87" i="186"/>
  <c r="AO87" i="186"/>
  <c r="AN87" i="186"/>
  <c r="AK87" i="186"/>
  <c r="AJ87" i="186"/>
  <c r="AI87" i="186"/>
  <c r="AH87" i="186"/>
  <c r="AG87" i="186"/>
  <c r="AF87" i="186"/>
  <c r="AE87" i="186"/>
  <c r="AD87" i="186"/>
  <c r="AC87" i="186"/>
  <c r="AB87" i="186"/>
  <c r="AA87" i="186"/>
  <c r="Z87" i="186"/>
  <c r="Y87" i="186"/>
  <c r="X87" i="186"/>
  <c r="W87" i="186"/>
  <c r="V87" i="186"/>
  <c r="U87" i="186"/>
  <c r="T87" i="186"/>
  <c r="S87" i="186"/>
  <c r="R87" i="186"/>
  <c r="Q87" i="186"/>
  <c r="P87" i="186"/>
  <c r="O87" i="186"/>
  <c r="N87" i="186"/>
  <c r="M87" i="186"/>
  <c r="L87" i="186"/>
  <c r="K87" i="186"/>
  <c r="J87" i="186"/>
  <c r="I87" i="186"/>
  <c r="H87" i="186"/>
  <c r="G87" i="186"/>
  <c r="AP85" i="186"/>
  <c r="AO85" i="186"/>
  <c r="AN85" i="186"/>
  <c r="AK85" i="186"/>
  <c r="AJ85" i="186"/>
  <c r="AI85" i="186"/>
  <c r="AH85" i="186"/>
  <c r="AG85" i="186"/>
  <c r="AF85" i="186"/>
  <c r="AE85" i="186"/>
  <c r="AD85" i="186"/>
  <c r="AC85" i="186"/>
  <c r="AB85" i="186"/>
  <c r="AA85" i="186"/>
  <c r="Z85" i="186"/>
  <c r="Y85" i="186"/>
  <c r="X85" i="186"/>
  <c r="W85" i="186"/>
  <c r="V85" i="186"/>
  <c r="U85" i="186"/>
  <c r="T85" i="186"/>
  <c r="S85" i="186"/>
  <c r="R85" i="186"/>
  <c r="Q85" i="186"/>
  <c r="P85" i="186"/>
  <c r="O85" i="186"/>
  <c r="N85" i="186"/>
  <c r="M85" i="186"/>
  <c r="L85" i="186"/>
  <c r="K85" i="186"/>
  <c r="AL84" i="186" s="1"/>
  <c r="J85" i="186"/>
  <c r="I85" i="186"/>
  <c r="H85" i="186"/>
  <c r="G85" i="186"/>
  <c r="AP83" i="186"/>
  <c r="AO83" i="186"/>
  <c r="AN83" i="186"/>
  <c r="AK83" i="186"/>
  <c r="AJ83" i="186"/>
  <c r="AI83" i="186"/>
  <c r="AH83" i="186"/>
  <c r="AG83" i="186"/>
  <c r="AF83" i="186"/>
  <c r="AE83" i="186"/>
  <c r="AD83" i="186"/>
  <c r="AC83" i="186"/>
  <c r="AB83" i="186"/>
  <c r="AA83" i="186"/>
  <c r="Z83" i="186"/>
  <c r="Y83" i="186"/>
  <c r="X83" i="186"/>
  <c r="W83" i="186"/>
  <c r="V83" i="186"/>
  <c r="U83" i="186"/>
  <c r="T83" i="186"/>
  <c r="S83" i="186"/>
  <c r="R83" i="186"/>
  <c r="Q83" i="186"/>
  <c r="P83" i="186"/>
  <c r="O83" i="186"/>
  <c r="N83" i="186"/>
  <c r="M83" i="186"/>
  <c r="AL82" i="186" s="1"/>
  <c r="L83" i="186"/>
  <c r="K83" i="186"/>
  <c r="J83" i="186"/>
  <c r="I83" i="186"/>
  <c r="H83" i="186"/>
  <c r="G83" i="186"/>
  <c r="AP81" i="186"/>
  <c r="AO81" i="186"/>
  <c r="AN81" i="186"/>
  <c r="AK81" i="186"/>
  <c r="AJ81" i="186"/>
  <c r="AI81" i="186"/>
  <c r="AH81" i="186"/>
  <c r="AG81" i="186"/>
  <c r="AF81" i="186"/>
  <c r="AE81" i="186"/>
  <c r="AD81" i="186"/>
  <c r="AC81" i="186"/>
  <c r="AB81" i="186"/>
  <c r="AA81" i="186"/>
  <c r="Z81" i="186"/>
  <c r="Y81" i="186"/>
  <c r="X81" i="186"/>
  <c r="W81" i="186"/>
  <c r="V81" i="186"/>
  <c r="U81" i="186"/>
  <c r="T81" i="186"/>
  <c r="S81" i="186"/>
  <c r="R81" i="186"/>
  <c r="Q81" i="186"/>
  <c r="P81" i="186"/>
  <c r="O81" i="186"/>
  <c r="N81" i="186"/>
  <c r="M81" i="186"/>
  <c r="L81" i="186"/>
  <c r="K81" i="186"/>
  <c r="J81" i="186"/>
  <c r="I81" i="186"/>
  <c r="H81" i="186"/>
  <c r="G81" i="186"/>
  <c r="AL81" i="186" s="1"/>
  <c r="AQ81" i="186" s="1"/>
  <c r="AR81" i="186" s="1"/>
  <c r="AP79" i="186"/>
  <c r="AO79" i="186"/>
  <c r="AN79" i="186"/>
  <c r="AK79" i="186"/>
  <c r="AJ79" i="186"/>
  <c r="AI79" i="186"/>
  <c r="AH79" i="186"/>
  <c r="AG79" i="186"/>
  <c r="AF79" i="186"/>
  <c r="AE79" i="186"/>
  <c r="AD79" i="186"/>
  <c r="AC79" i="186"/>
  <c r="AB79" i="186"/>
  <c r="AA79" i="186"/>
  <c r="Z79" i="186"/>
  <c r="Y79" i="186"/>
  <c r="X79" i="186"/>
  <c r="W79" i="186"/>
  <c r="V79" i="186"/>
  <c r="U79" i="186"/>
  <c r="T79" i="186"/>
  <c r="S79" i="186"/>
  <c r="R79" i="186"/>
  <c r="Q79" i="186"/>
  <c r="P79" i="186"/>
  <c r="O79" i="186"/>
  <c r="N79" i="186"/>
  <c r="M79" i="186"/>
  <c r="L79" i="186"/>
  <c r="K79" i="186"/>
  <c r="J79" i="186"/>
  <c r="I79" i="186"/>
  <c r="H79" i="186"/>
  <c r="G79" i="186"/>
  <c r="AP77" i="186"/>
  <c r="AO77" i="186"/>
  <c r="AN77" i="186"/>
  <c r="AK77" i="186"/>
  <c r="AJ77" i="186"/>
  <c r="AI77" i="186"/>
  <c r="AH77" i="186"/>
  <c r="AG77" i="186"/>
  <c r="AF77" i="186"/>
  <c r="AE77" i="186"/>
  <c r="AD77" i="186"/>
  <c r="AC77" i="186"/>
  <c r="AB77" i="186"/>
  <c r="AA77" i="186"/>
  <c r="Z77" i="186"/>
  <c r="Y77" i="186"/>
  <c r="X77" i="186"/>
  <c r="W77" i="186"/>
  <c r="V77" i="186"/>
  <c r="U77" i="186"/>
  <c r="T77" i="186"/>
  <c r="S77" i="186"/>
  <c r="R77" i="186"/>
  <c r="Q77" i="186"/>
  <c r="P77" i="186"/>
  <c r="O77" i="186"/>
  <c r="N77" i="186"/>
  <c r="M77" i="186"/>
  <c r="L77" i="186"/>
  <c r="K77" i="186"/>
  <c r="J77" i="186"/>
  <c r="I77" i="186"/>
  <c r="H77" i="186"/>
  <c r="G77" i="186"/>
  <c r="AP75" i="186"/>
  <c r="AO75" i="186"/>
  <c r="AN75" i="186"/>
  <c r="AK75" i="186"/>
  <c r="AJ75" i="186"/>
  <c r="AI75" i="186"/>
  <c r="AH75" i="186"/>
  <c r="AG75" i="186"/>
  <c r="AF75" i="186"/>
  <c r="AE75" i="186"/>
  <c r="AD75" i="186"/>
  <c r="AC75" i="186"/>
  <c r="AB75" i="186"/>
  <c r="AA75" i="186"/>
  <c r="Z75" i="186"/>
  <c r="Y75" i="186"/>
  <c r="X75" i="186"/>
  <c r="W75" i="186"/>
  <c r="V75" i="186"/>
  <c r="U75" i="186"/>
  <c r="T75" i="186"/>
  <c r="S75" i="186"/>
  <c r="R75" i="186"/>
  <c r="Q75" i="186"/>
  <c r="P75" i="186"/>
  <c r="O75" i="186"/>
  <c r="N75" i="186"/>
  <c r="M75" i="186"/>
  <c r="L75" i="186"/>
  <c r="K75" i="186"/>
  <c r="J75" i="186"/>
  <c r="I75" i="186"/>
  <c r="H75" i="186"/>
  <c r="G75" i="186"/>
  <c r="AP73" i="186"/>
  <c r="AO73" i="186"/>
  <c r="AN73" i="186"/>
  <c r="AK73" i="186"/>
  <c r="AJ73" i="186"/>
  <c r="AI73" i="186"/>
  <c r="AH73" i="186"/>
  <c r="AG73" i="186"/>
  <c r="AF73" i="186"/>
  <c r="AE73" i="186"/>
  <c r="AD73" i="186"/>
  <c r="AC73" i="186"/>
  <c r="AB73" i="186"/>
  <c r="AA73" i="186"/>
  <c r="Z73" i="186"/>
  <c r="Y73" i="186"/>
  <c r="X73" i="186"/>
  <c r="W73" i="186"/>
  <c r="V73" i="186"/>
  <c r="U73" i="186"/>
  <c r="T73" i="186"/>
  <c r="S73" i="186"/>
  <c r="R73" i="186"/>
  <c r="Q73" i="186"/>
  <c r="P73" i="186"/>
  <c r="O73" i="186"/>
  <c r="N73" i="186"/>
  <c r="M73" i="186"/>
  <c r="L73" i="186"/>
  <c r="K73" i="186"/>
  <c r="J73" i="186"/>
  <c r="I73" i="186"/>
  <c r="H73" i="186"/>
  <c r="G73" i="186"/>
  <c r="AP71" i="186"/>
  <c r="AO71" i="186"/>
  <c r="AN71" i="186"/>
  <c r="AK71" i="186"/>
  <c r="AJ71" i="186"/>
  <c r="AI71" i="186"/>
  <c r="AH71" i="186"/>
  <c r="AG71" i="186"/>
  <c r="AF71" i="186"/>
  <c r="AE71" i="186"/>
  <c r="AD71" i="186"/>
  <c r="AC71" i="186"/>
  <c r="AB71" i="186"/>
  <c r="AA71" i="186"/>
  <c r="Z71" i="186"/>
  <c r="Y71" i="186"/>
  <c r="X71" i="186"/>
  <c r="W71" i="186"/>
  <c r="V71" i="186"/>
  <c r="U71" i="186"/>
  <c r="T71" i="186"/>
  <c r="S71" i="186"/>
  <c r="R71" i="186"/>
  <c r="Q71" i="186"/>
  <c r="P71" i="186"/>
  <c r="O71" i="186"/>
  <c r="N71" i="186"/>
  <c r="M71" i="186"/>
  <c r="L71" i="186"/>
  <c r="K71" i="186"/>
  <c r="J71" i="186"/>
  <c r="I71" i="186"/>
  <c r="AL71" i="186" s="1"/>
  <c r="H71" i="186"/>
  <c r="G71" i="186"/>
  <c r="AP69" i="186"/>
  <c r="AO69" i="186"/>
  <c r="AN69" i="186"/>
  <c r="AK69" i="186"/>
  <c r="AJ69" i="186"/>
  <c r="AI69" i="186"/>
  <c r="AH69" i="186"/>
  <c r="AG69" i="186"/>
  <c r="AF69" i="186"/>
  <c r="AE69" i="186"/>
  <c r="AD69" i="186"/>
  <c r="AC69" i="186"/>
  <c r="AB69" i="186"/>
  <c r="AA69" i="186"/>
  <c r="Z69" i="186"/>
  <c r="Y69" i="186"/>
  <c r="X69" i="186"/>
  <c r="W69" i="186"/>
  <c r="V69" i="186"/>
  <c r="U69" i="186"/>
  <c r="T69" i="186"/>
  <c r="S69" i="186"/>
  <c r="R69" i="186"/>
  <c r="Q69" i="186"/>
  <c r="P69" i="186"/>
  <c r="O69" i="186"/>
  <c r="N69" i="186"/>
  <c r="M69" i="186"/>
  <c r="L69" i="186"/>
  <c r="K69" i="186"/>
  <c r="AL69" i="186" s="1"/>
  <c r="J69" i="186"/>
  <c r="I69" i="186"/>
  <c r="H69" i="186"/>
  <c r="G69" i="186"/>
  <c r="AP67" i="186"/>
  <c r="AO67" i="186"/>
  <c r="AN67" i="186"/>
  <c r="AK67" i="186"/>
  <c r="AJ67" i="186"/>
  <c r="AI67" i="186"/>
  <c r="AH67" i="186"/>
  <c r="AG67" i="186"/>
  <c r="AF67" i="186"/>
  <c r="AE67" i="186"/>
  <c r="AD67" i="186"/>
  <c r="AC67" i="186"/>
  <c r="AB67" i="186"/>
  <c r="AA67" i="186"/>
  <c r="Z67" i="186"/>
  <c r="Y67" i="186"/>
  <c r="X67" i="186"/>
  <c r="W67" i="186"/>
  <c r="V67" i="186"/>
  <c r="U67" i="186"/>
  <c r="T67" i="186"/>
  <c r="S67" i="186"/>
  <c r="R67" i="186"/>
  <c r="Q67" i="186"/>
  <c r="P67" i="186"/>
  <c r="O67" i="186"/>
  <c r="N67" i="186"/>
  <c r="M67" i="186"/>
  <c r="L67" i="186"/>
  <c r="K67" i="186"/>
  <c r="J67" i="186"/>
  <c r="I67" i="186"/>
  <c r="H67" i="186"/>
  <c r="G67" i="186"/>
  <c r="AP65" i="186"/>
  <c r="AO65" i="186"/>
  <c r="AN65" i="186"/>
  <c r="AK65" i="186"/>
  <c r="AJ65" i="186"/>
  <c r="AI65" i="186"/>
  <c r="AH65" i="186"/>
  <c r="AG65" i="186"/>
  <c r="AF65" i="186"/>
  <c r="AE65" i="186"/>
  <c r="AD65" i="186"/>
  <c r="AC65" i="186"/>
  <c r="AB65" i="186"/>
  <c r="AA65" i="186"/>
  <c r="Z65" i="186"/>
  <c r="Y65" i="186"/>
  <c r="X65" i="186"/>
  <c r="W65" i="186"/>
  <c r="V65" i="186"/>
  <c r="U65" i="186"/>
  <c r="T65" i="186"/>
  <c r="S65" i="186"/>
  <c r="R65" i="186"/>
  <c r="Q65" i="186"/>
  <c r="P65" i="186"/>
  <c r="O65" i="186"/>
  <c r="N65" i="186"/>
  <c r="M65" i="186"/>
  <c r="L65" i="186"/>
  <c r="K65" i="186"/>
  <c r="J65" i="186"/>
  <c r="I65" i="186"/>
  <c r="H65" i="186"/>
  <c r="G65" i="186"/>
  <c r="AP63" i="186"/>
  <c r="AO63" i="186"/>
  <c r="AN63" i="186"/>
  <c r="AK63" i="186"/>
  <c r="AJ63" i="186"/>
  <c r="AI63" i="186"/>
  <c r="AH63" i="186"/>
  <c r="AG63" i="186"/>
  <c r="AF63" i="186"/>
  <c r="AE63" i="186"/>
  <c r="AD63" i="186"/>
  <c r="AC63" i="186"/>
  <c r="AB63" i="186"/>
  <c r="AA63" i="186"/>
  <c r="Z63" i="186"/>
  <c r="Y63" i="186"/>
  <c r="X63" i="186"/>
  <c r="W63" i="186"/>
  <c r="V63" i="186"/>
  <c r="U63" i="186"/>
  <c r="T63" i="186"/>
  <c r="S63" i="186"/>
  <c r="R63" i="186"/>
  <c r="Q63" i="186"/>
  <c r="P63" i="186"/>
  <c r="O63" i="186"/>
  <c r="N63" i="186"/>
  <c r="M63" i="186"/>
  <c r="L63" i="186"/>
  <c r="K63" i="186"/>
  <c r="J63" i="186"/>
  <c r="I63" i="186"/>
  <c r="AL62" i="186" s="1"/>
  <c r="H63" i="186"/>
  <c r="G63" i="186"/>
  <c r="AP61" i="186"/>
  <c r="AO61" i="186"/>
  <c r="AN61" i="186"/>
  <c r="AK61" i="186"/>
  <c r="AJ61" i="186"/>
  <c r="AI61" i="186"/>
  <c r="AH61" i="186"/>
  <c r="AG61" i="186"/>
  <c r="AF61" i="186"/>
  <c r="AE61" i="186"/>
  <c r="AD61" i="186"/>
  <c r="AC61" i="186"/>
  <c r="AB61" i="186"/>
  <c r="AA61" i="186"/>
  <c r="Z61" i="186"/>
  <c r="Y61" i="186"/>
  <c r="X61" i="186"/>
  <c r="W61" i="186"/>
  <c r="V61" i="186"/>
  <c r="U61" i="186"/>
  <c r="T61" i="186"/>
  <c r="S61" i="186"/>
  <c r="R61" i="186"/>
  <c r="Q61" i="186"/>
  <c r="P61" i="186"/>
  <c r="O61" i="186"/>
  <c r="N61" i="186"/>
  <c r="M61" i="186"/>
  <c r="L61" i="186"/>
  <c r="K61" i="186"/>
  <c r="J61" i="186"/>
  <c r="I61" i="186"/>
  <c r="H61" i="186"/>
  <c r="G61" i="186"/>
  <c r="AP59" i="186"/>
  <c r="AO59" i="186"/>
  <c r="AN59" i="186"/>
  <c r="AK59" i="186"/>
  <c r="AJ59" i="186"/>
  <c r="AI59" i="186"/>
  <c r="AH59" i="186"/>
  <c r="AG59" i="186"/>
  <c r="AF59" i="186"/>
  <c r="AE59" i="186"/>
  <c r="AD59" i="186"/>
  <c r="AC59" i="186"/>
  <c r="AB59" i="186"/>
  <c r="AA59" i="186"/>
  <c r="Z59" i="186"/>
  <c r="Y59" i="186"/>
  <c r="X59" i="186"/>
  <c r="W59" i="186"/>
  <c r="V59" i="186"/>
  <c r="U59" i="186"/>
  <c r="T59" i="186"/>
  <c r="S59" i="186"/>
  <c r="R59" i="186"/>
  <c r="Q59" i="186"/>
  <c r="P59" i="186"/>
  <c r="O59" i="186"/>
  <c r="N59" i="186"/>
  <c r="M59" i="186"/>
  <c r="L59" i="186"/>
  <c r="K59" i="186"/>
  <c r="J59" i="186"/>
  <c r="I59" i="186"/>
  <c r="H59" i="186"/>
  <c r="G59" i="186"/>
  <c r="AP57" i="186"/>
  <c r="AO57" i="186"/>
  <c r="AN57" i="186"/>
  <c r="AK57" i="186"/>
  <c r="AJ57" i="186"/>
  <c r="AI57" i="186"/>
  <c r="AH57" i="186"/>
  <c r="AG57" i="186"/>
  <c r="AF57" i="186"/>
  <c r="AE57" i="186"/>
  <c r="AD57" i="186"/>
  <c r="AC57" i="186"/>
  <c r="AB57" i="186"/>
  <c r="AA57" i="186"/>
  <c r="Z57" i="186"/>
  <c r="Y57" i="186"/>
  <c r="X57" i="186"/>
  <c r="W57" i="186"/>
  <c r="V57" i="186"/>
  <c r="U57" i="186"/>
  <c r="T57" i="186"/>
  <c r="S57" i="186"/>
  <c r="R57" i="186"/>
  <c r="Q57" i="186"/>
  <c r="P57" i="186"/>
  <c r="O57" i="186"/>
  <c r="N57" i="186"/>
  <c r="M57" i="186"/>
  <c r="L57" i="186"/>
  <c r="K57" i="186"/>
  <c r="J57" i="186"/>
  <c r="I57" i="186"/>
  <c r="H57" i="186"/>
  <c r="G57" i="186"/>
  <c r="AP55" i="186"/>
  <c r="AO55" i="186"/>
  <c r="AN55" i="186"/>
  <c r="AK55" i="186"/>
  <c r="AJ55" i="186"/>
  <c r="AI55" i="186"/>
  <c r="AH55" i="186"/>
  <c r="AG55" i="186"/>
  <c r="AF55" i="186"/>
  <c r="AE55" i="186"/>
  <c r="AD55" i="186"/>
  <c r="AC55" i="186"/>
  <c r="AB55" i="186"/>
  <c r="AA55" i="186"/>
  <c r="Z55" i="186"/>
  <c r="Y55" i="186"/>
  <c r="X55" i="186"/>
  <c r="W55" i="186"/>
  <c r="V55" i="186"/>
  <c r="U55" i="186"/>
  <c r="T55" i="186"/>
  <c r="S55" i="186"/>
  <c r="R55" i="186"/>
  <c r="Q55" i="186"/>
  <c r="P55" i="186"/>
  <c r="O55" i="186"/>
  <c r="N55" i="186"/>
  <c r="M55" i="186"/>
  <c r="L55" i="186"/>
  <c r="K55" i="186"/>
  <c r="J55" i="186"/>
  <c r="I55" i="186"/>
  <c r="AL54" i="186" s="1"/>
  <c r="H55" i="186"/>
  <c r="G55" i="186"/>
  <c r="AP53" i="186"/>
  <c r="AO53" i="186"/>
  <c r="AN53" i="186"/>
  <c r="AK53" i="186"/>
  <c r="AJ53" i="186"/>
  <c r="AI53" i="186"/>
  <c r="AH53" i="186"/>
  <c r="AG53" i="186"/>
  <c r="AF53" i="186"/>
  <c r="AE53" i="186"/>
  <c r="AD53" i="186"/>
  <c r="AC53" i="186"/>
  <c r="AB53" i="186"/>
  <c r="AA53" i="186"/>
  <c r="Z53" i="186"/>
  <c r="Y53" i="186"/>
  <c r="X53" i="186"/>
  <c r="W53" i="186"/>
  <c r="V53" i="186"/>
  <c r="U53" i="186"/>
  <c r="T53" i="186"/>
  <c r="S53" i="186"/>
  <c r="R53" i="186"/>
  <c r="Q53" i="186"/>
  <c r="P53" i="186"/>
  <c r="O53" i="186"/>
  <c r="N53" i="186"/>
  <c r="M53" i="186"/>
  <c r="L53" i="186"/>
  <c r="K53" i="186"/>
  <c r="AL53" i="186" s="1"/>
  <c r="J53" i="186"/>
  <c r="I53" i="186"/>
  <c r="H53" i="186"/>
  <c r="G53" i="186"/>
  <c r="AP51" i="186"/>
  <c r="AO51" i="186"/>
  <c r="AN51" i="186"/>
  <c r="AK51" i="186"/>
  <c r="AJ51" i="186"/>
  <c r="AI51" i="186"/>
  <c r="AH51" i="186"/>
  <c r="AG51" i="186"/>
  <c r="AF51" i="186"/>
  <c r="AE51" i="186"/>
  <c r="AD51" i="186"/>
  <c r="AC51" i="186"/>
  <c r="AB51" i="186"/>
  <c r="AA51" i="186"/>
  <c r="Z51" i="186"/>
  <c r="Y51" i="186"/>
  <c r="X51" i="186"/>
  <c r="W51" i="186"/>
  <c r="V51" i="186"/>
  <c r="U51" i="186"/>
  <c r="T51" i="186"/>
  <c r="S51" i="186"/>
  <c r="R51" i="186"/>
  <c r="Q51" i="186"/>
  <c r="P51" i="186"/>
  <c r="O51" i="186"/>
  <c r="N51" i="186"/>
  <c r="M51" i="186"/>
  <c r="AL51" i="186" s="1"/>
  <c r="L51" i="186"/>
  <c r="K51" i="186"/>
  <c r="J51" i="186"/>
  <c r="I51" i="186"/>
  <c r="H51" i="186"/>
  <c r="G51" i="186"/>
  <c r="AP49" i="186"/>
  <c r="AO49" i="186"/>
  <c r="AN49" i="186"/>
  <c r="AK49" i="186"/>
  <c r="AJ49" i="186"/>
  <c r="AI49" i="186"/>
  <c r="AH49" i="186"/>
  <c r="AG49" i="186"/>
  <c r="AF49" i="186"/>
  <c r="AE49" i="186"/>
  <c r="AD49" i="186"/>
  <c r="AC49" i="186"/>
  <c r="AB49" i="186"/>
  <c r="AA49" i="186"/>
  <c r="Z49" i="186"/>
  <c r="Y49" i="186"/>
  <c r="X49" i="186"/>
  <c r="W49" i="186"/>
  <c r="V49" i="186"/>
  <c r="U49" i="186"/>
  <c r="T49" i="186"/>
  <c r="S49" i="186"/>
  <c r="R49" i="186"/>
  <c r="Q49" i="186"/>
  <c r="P49" i="186"/>
  <c r="O49" i="186"/>
  <c r="N49" i="186"/>
  <c r="M49" i="186"/>
  <c r="L49" i="186"/>
  <c r="K49" i="186"/>
  <c r="J49" i="186"/>
  <c r="I49" i="186"/>
  <c r="H49" i="186"/>
  <c r="G49" i="186"/>
  <c r="AL49" i="186" s="1"/>
  <c r="AP47" i="186"/>
  <c r="AO47" i="186"/>
  <c r="AN47" i="186"/>
  <c r="AK47" i="186"/>
  <c r="AJ47" i="186"/>
  <c r="AI47" i="186"/>
  <c r="AH47" i="186"/>
  <c r="AG47" i="186"/>
  <c r="AF47" i="186"/>
  <c r="AE47" i="186"/>
  <c r="AD47" i="186"/>
  <c r="AC47" i="186"/>
  <c r="AB47" i="186"/>
  <c r="AA47" i="186"/>
  <c r="Z47" i="186"/>
  <c r="Y47" i="186"/>
  <c r="X47" i="186"/>
  <c r="W47" i="186"/>
  <c r="V47" i="186"/>
  <c r="U47" i="186"/>
  <c r="T47" i="186"/>
  <c r="S47" i="186"/>
  <c r="R47" i="186"/>
  <c r="Q47" i="186"/>
  <c r="P47" i="186"/>
  <c r="O47" i="186"/>
  <c r="N47" i="186"/>
  <c r="M47" i="186"/>
  <c r="L47" i="186"/>
  <c r="K47" i="186"/>
  <c r="J47" i="186"/>
  <c r="I47" i="186"/>
  <c r="H47" i="186"/>
  <c r="G47" i="186"/>
  <c r="AP45" i="186"/>
  <c r="AO45" i="186"/>
  <c r="AN45" i="186"/>
  <c r="AK45" i="186"/>
  <c r="AJ45" i="186"/>
  <c r="AI45" i="186"/>
  <c r="AH45" i="186"/>
  <c r="AG45" i="186"/>
  <c r="AF45" i="186"/>
  <c r="AE45" i="186"/>
  <c r="AD45" i="186"/>
  <c r="AC45" i="186"/>
  <c r="AB45" i="186"/>
  <c r="AA45" i="186"/>
  <c r="Z45" i="186"/>
  <c r="Y45" i="186"/>
  <c r="X45" i="186"/>
  <c r="W45" i="186"/>
  <c r="V45" i="186"/>
  <c r="U45" i="186"/>
  <c r="T45" i="186"/>
  <c r="S45" i="186"/>
  <c r="R45" i="186"/>
  <c r="Q45" i="186"/>
  <c r="P45" i="186"/>
  <c r="O45" i="186"/>
  <c r="N45" i="186"/>
  <c r="M45" i="186"/>
  <c r="L45" i="186"/>
  <c r="K45" i="186"/>
  <c r="J45" i="186"/>
  <c r="I45" i="186"/>
  <c r="H45" i="186"/>
  <c r="G45" i="186"/>
  <c r="AP43" i="186"/>
  <c r="AO43" i="186"/>
  <c r="AN43" i="186"/>
  <c r="AK43" i="186"/>
  <c r="AJ43" i="186"/>
  <c r="AI43" i="186"/>
  <c r="AH43" i="186"/>
  <c r="AG43" i="186"/>
  <c r="AF43" i="186"/>
  <c r="AE43" i="186"/>
  <c r="AD43" i="186"/>
  <c r="AC43" i="186"/>
  <c r="AB43" i="186"/>
  <c r="AA43" i="186"/>
  <c r="Z43" i="186"/>
  <c r="Y43" i="186"/>
  <c r="X43" i="186"/>
  <c r="W43" i="186"/>
  <c r="V43" i="186"/>
  <c r="U43" i="186"/>
  <c r="T43" i="186"/>
  <c r="S43" i="186"/>
  <c r="R43" i="186"/>
  <c r="Q43" i="186"/>
  <c r="P43" i="186"/>
  <c r="O43" i="186"/>
  <c r="N43" i="186"/>
  <c r="M43" i="186"/>
  <c r="AL42" i="186" s="1"/>
  <c r="L43" i="186"/>
  <c r="K43" i="186"/>
  <c r="J43" i="186"/>
  <c r="I43" i="186"/>
  <c r="H43" i="186"/>
  <c r="G43" i="186"/>
  <c r="AP41" i="186"/>
  <c r="AO41" i="186"/>
  <c r="AN41" i="186"/>
  <c r="AK41" i="186"/>
  <c r="AJ41" i="186"/>
  <c r="AI41" i="186"/>
  <c r="AH41" i="186"/>
  <c r="AG41" i="186"/>
  <c r="AF41" i="186"/>
  <c r="AE41" i="186"/>
  <c r="AD41" i="186"/>
  <c r="AC41" i="186"/>
  <c r="AB41" i="186"/>
  <c r="AA41" i="186"/>
  <c r="Z41" i="186"/>
  <c r="Y41" i="186"/>
  <c r="X41" i="186"/>
  <c r="W41" i="186"/>
  <c r="V41" i="186"/>
  <c r="U41" i="186"/>
  <c r="T41" i="186"/>
  <c r="S41" i="186"/>
  <c r="R41" i="186"/>
  <c r="Q41" i="186"/>
  <c r="P41" i="186"/>
  <c r="O41" i="186"/>
  <c r="N41" i="186"/>
  <c r="M41" i="186"/>
  <c r="L41" i="186"/>
  <c r="K41" i="186"/>
  <c r="J41" i="186"/>
  <c r="I41" i="186"/>
  <c r="H41" i="186"/>
  <c r="G41" i="186"/>
  <c r="AP39" i="186"/>
  <c r="AO39" i="186"/>
  <c r="AN39" i="186"/>
  <c r="AK39" i="186"/>
  <c r="AJ39" i="186"/>
  <c r="AI39" i="186"/>
  <c r="AH39" i="186"/>
  <c r="AG39" i="186"/>
  <c r="AG160" i="186" s="1"/>
  <c r="AF39" i="186"/>
  <c r="AE39" i="186"/>
  <c r="AD39" i="186"/>
  <c r="AC39" i="186"/>
  <c r="AB39" i="186"/>
  <c r="AA39" i="186"/>
  <c r="Z39" i="186"/>
  <c r="Y39" i="186"/>
  <c r="Y157" i="186" s="1"/>
  <c r="X39" i="186"/>
  <c r="W39" i="186"/>
  <c r="V39" i="186"/>
  <c r="U39" i="186"/>
  <c r="T39" i="186"/>
  <c r="S39" i="186"/>
  <c r="R39" i="186"/>
  <c r="Q39" i="186"/>
  <c r="Q165" i="186" s="1"/>
  <c r="P39" i="186"/>
  <c r="O39" i="186"/>
  <c r="N39" i="186"/>
  <c r="M39" i="186"/>
  <c r="L39" i="186"/>
  <c r="K39" i="186"/>
  <c r="J39" i="186"/>
  <c r="I39" i="186"/>
  <c r="I161" i="186" s="1"/>
  <c r="H39" i="186"/>
  <c r="G39" i="186"/>
  <c r="AP37" i="186"/>
  <c r="AO37" i="186"/>
  <c r="AN37" i="186"/>
  <c r="AK37" i="186"/>
  <c r="AJ37" i="186"/>
  <c r="AI37" i="186"/>
  <c r="AI166" i="186" s="1"/>
  <c r="AH37" i="186"/>
  <c r="AG37" i="186"/>
  <c r="AF37" i="186"/>
  <c r="AE37" i="186"/>
  <c r="AD37" i="186"/>
  <c r="AC37" i="186"/>
  <c r="AB37" i="186"/>
  <c r="AA37" i="186"/>
  <c r="AA151" i="186" s="1"/>
  <c r="Z37" i="186"/>
  <c r="Y37" i="186"/>
  <c r="X37" i="186"/>
  <c r="W37" i="186"/>
  <c r="V37" i="186"/>
  <c r="U37" i="186"/>
  <c r="T37" i="186"/>
  <c r="S37" i="186"/>
  <c r="S165" i="186" s="1"/>
  <c r="R37" i="186"/>
  <c r="Q37" i="186"/>
  <c r="P37" i="186"/>
  <c r="O37" i="186"/>
  <c r="N37" i="186"/>
  <c r="M37" i="186"/>
  <c r="L37" i="186"/>
  <c r="K37" i="186"/>
  <c r="K153" i="186" s="1"/>
  <c r="J37" i="186"/>
  <c r="I37" i="186"/>
  <c r="H37" i="186"/>
  <c r="G37" i="186"/>
  <c r="AP35" i="186"/>
  <c r="AO35" i="186"/>
  <c r="AN35" i="186"/>
  <c r="AK35" i="186"/>
  <c r="AJ35" i="186"/>
  <c r="AI35" i="186"/>
  <c r="AH35" i="186"/>
  <c r="AG35" i="186"/>
  <c r="AF35" i="186"/>
  <c r="AE35" i="186"/>
  <c r="AD35" i="186"/>
  <c r="AC35" i="186"/>
  <c r="AB35" i="186"/>
  <c r="AA35" i="186"/>
  <c r="Z35" i="186"/>
  <c r="Y35" i="186"/>
  <c r="X35" i="186"/>
  <c r="W35" i="186"/>
  <c r="V35" i="186"/>
  <c r="U35" i="186"/>
  <c r="T35" i="186"/>
  <c r="S35" i="186"/>
  <c r="R35" i="186"/>
  <c r="Q35" i="186"/>
  <c r="P35" i="186"/>
  <c r="O35" i="186"/>
  <c r="N35" i="186"/>
  <c r="M35" i="186"/>
  <c r="M154" i="186" s="1"/>
  <c r="L35" i="186"/>
  <c r="K35" i="186"/>
  <c r="J35" i="186"/>
  <c r="I35" i="186"/>
  <c r="H35" i="186"/>
  <c r="G35" i="186"/>
  <c r="AP33" i="186"/>
  <c r="AO33" i="186"/>
  <c r="AN33" i="186"/>
  <c r="AK33" i="186"/>
  <c r="AJ33" i="186"/>
  <c r="AI33" i="186"/>
  <c r="AH33" i="186"/>
  <c r="AG33" i="186"/>
  <c r="AF33" i="186"/>
  <c r="AE33" i="186"/>
  <c r="AE169" i="186" s="1"/>
  <c r="AD33" i="186"/>
  <c r="AC33" i="186"/>
  <c r="AB33" i="186"/>
  <c r="AA33" i="186"/>
  <c r="Z33" i="186"/>
  <c r="Y33" i="186"/>
  <c r="X33" i="186"/>
  <c r="W33" i="186"/>
  <c r="V33" i="186"/>
  <c r="U33" i="186"/>
  <c r="T33" i="186"/>
  <c r="S33" i="186"/>
  <c r="R33" i="186"/>
  <c r="Q33" i="186"/>
  <c r="P33" i="186"/>
  <c r="O33" i="186"/>
  <c r="N33" i="186"/>
  <c r="M33" i="186"/>
  <c r="L33" i="186"/>
  <c r="K33" i="186"/>
  <c r="J33" i="186"/>
  <c r="I33" i="186"/>
  <c r="H33" i="186"/>
  <c r="AL33" i="186"/>
  <c r="G33" i="186"/>
  <c r="AP31" i="186"/>
  <c r="AO31" i="186"/>
  <c r="AN31" i="186"/>
  <c r="AK31" i="186"/>
  <c r="AJ31" i="186"/>
  <c r="AI31" i="186"/>
  <c r="AH31" i="186"/>
  <c r="AG31" i="186"/>
  <c r="AF31" i="186"/>
  <c r="AE31" i="186"/>
  <c r="AD31" i="186"/>
  <c r="AC31" i="186"/>
  <c r="AB31" i="186"/>
  <c r="AA31" i="186"/>
  <c r="Z31" i="186"/>
  <c r="Y31" i="186"/>
  <c r="X31" i="186"/>
  <c r="W31" i="186"/>
  <c r="V31" i="186"/>
  <c r="U31" i="186"/>
  <c r="T31" i="186"/>
  <c r="S31" i="186"/>
  <c r="R31" i="186"/>
  <c r="Q31" i="186"/>
  <c r="P31" i="186"/>
  <c r="O31" i="186"/>
  <c r="N31" i="186"/>
  <c r="M31" i="186"/>
  <c r="L31" i="186"/>
  <c r="K31" i="186"/>
  <c r="J31" i="186"/>
  <c r="AL30" i="186" s="1"/>
  <c r="I31" i="186"/>
  <c r="AL31" i="186" s="1"/>
  <c r="AQ31" i="186" s="1"/>
  <c r="AR31" i="186" s="1"/>
  <c r="H31" i="186"/>
  <c r="G31" i="186"/>
  <c r="AP29" i="186"/>
  <c r="AO29" i="186"/>
  <c r="AN29" i="186"/>
  <c r="AK29" i="186"/>
  <c r="AJ29" i="186"/>
  <c r="AI29" i="186"/>
  <c r="AH29" i="186"/>
  <c r="AG29" i="186"/>
  <c r="AF29" i="186"/>
  <c r="AE29" i="186"/>
  <c r="AD29" i="186"/>
  <c r="AC29" i="186"/>
  <c r="AB29" i="186"/>
  <c r="AA29" i="186"/>
  <c r="Z29" i="186"/>
  <c r="Y29" i="186"/>
  <c r="X29" i="186"/>
  <c r="W29" i="186"/>
  <c r="V29" i="186"/>
  <c r="U29" i="186"/>
  <c r="T29" i="186"/>
  <c r="S29" i="186"/>
  <c r="R29" i="186"/>
  <c r="Q29" i="186"/>
  <c r="P29" i="186"/>
  <c r="O29" i="186"/>
  <c r="N29" i="186"/>
  <c r="M29" i="186"/>
  <c r="L29" i="186"/>
  <c r="K29" i="186"/>
  <c r="J29" i="186"/>
  <c r="I29" i="186"/>
  <c r="H29" i="186"/>
  <c r="G29" i="186"/>
  <c r="AP27" i="186"/>
  <c r="AO27" i="186"/>
  <c r="AN27" i="186"/>
  <c r="AK27" i="186"/>
  <c r="AJ27" i="186"/>
  <c r="AI27" i="186"/>
  <c r="AH27" i="186"/>
  <c r="AG27" i="186"/>
  <c r="AF27" i="186"/>
  <c r="AE27" i="186"/>
  <c r="AD27" i="186"/>
  <c r="AC27" i="186"/>
  <c r="AB27" i="186"/>
  <c r="AA27" i="186"/>
  <c r="Z27" i="186"/>
  <c r="Y27" i="186"/>
  <c r="X27" i="186"/>
  <c r="W27" i="186"/>
  <c r="V27" i="186"/>
  <c r="U27" i="186"/>
  <c r="T27" i="186"/>
  <c r="S27" i="186"/>
  <c r="R27" i="186"/>
  <c r="Q27" i="186"/>
  <c r="P27" i="186"/>
  <c r="O27" i="186"/>
  <c r="N27" i="186"/>
  <c r="AL27" i="186" s="1"/>
  <c r="M27" i="186"/>
  <c r="L27" i="186"/>
  <c r="K27" i="186"/>
  <c r="J27" i="186"/>
  <c r="I27" i="186"/>
  <c r="H27" i="186"/>
  <c r="G27" i="186"/>
  <c r="AP25" i="186"/>
  <c r="AO25" i="186"/>
  <c r="AN25" i="186"/>
  <c r="AK25" i="186"/>
  <c r="AJ25" i="186"/>
  <c r="AI25" i="186"/>
  <c r="AH25" i="186"/>
  <c r="AG25" i="186"/>
  <c r="AF25" i="186"/>
  <c r="AF161" i="186" s="1"/>
  <c r="AE25" i="186"/>
  <c r="AD25" i="186"/>
  <c r="AC25" i="186"/>
  <c r="AB25" i="186"/>
  <c r="AA25" i="186"/>
  <c r="Z25" i="186"/>
  <c r="Y25" i="186"/>
  <c r="X25" i="186"/>
  <c r="X157" i="186" s="1"/>
  <c r="W25" i="186"/>
  <c r="V25" i="186"/>
  <c r="U25" i="186"/>
  <c r="T25" i="186"/>
  <c r="S25" i="186"/>
  <c r="R25" i="186"/>
  <c r="Q25" i="186"/>
  <c r="P25" i="186"/>
  <c r="P151" i="186" s="1"/>
  <c r="O25" i="186"/>
  <c r="N25" i="186"/>
  <c r="M25" i="186"/>
  <c r="L25" i="186"/>
  <c r="K25" i="186"/>
  <c r="J25" i="186"/>
  <c r="I25" i="186"/>
  <c r="H25" i="186"/>
  <c r="H152" i="186" s="1"/>
  <c r="G25" i="186"/>
  <c r="AP23" i="186"/>
  <c r="AO23" i="186"/>
  <c r="AN23" i="186"/>
  <c r="AK23" i="186"/>
  <c r="AJ23" i="186"/>
  <c r="AI23" i="186"/>
  <c r="AH23" i="186"/>
  <c r="AH155" i="186" s="1"/>
  <c r="AG23" i="186"/>
  <c r="AF23" i="186"/>
  <c r="AE23" i="186"/>
  <c r="AD23" i="186"/>
  <c r="AC23" i="186"/>
  <c r="AB23" i="186"/>
  <c r="AA23" i="186"/>
  <c r="Z23" i="186"/>
  <c r="Z156" i="186" s="1"/>
  <c r="Y23" i="186"/>
  <c r="X23" i="186"/>
  <c r="W23" i="186"/>
  <c r="V23" i="186"/>
  <c r="U23" i="186"/>
  <c r="T23" i="186"/>
  <c r="S23" i="186"/>
  <c r="R23" i="186"/>
  <c r="R169" i="186" s="1"/>
  <c r="Q23" i="186"/>
  <c r="P23" i="186"/>
  <c r="O23" i="186"/>
  <c r="N23" i="186"/>
  <c r="M23" i="186"/>
  <c r="L23" i="186"/>
  <c r="K23" i="186"/>
  <c r="J23" i="186"/>
  <c r="J154" i="186" s="1"/>
  <c r="I23" i="186"/>
  <c r="H23" i="186"/>
  <c r="G23" i="186"/>
  <c r="AP21" i="186"/>
  <c r="AO21" i="186"/>
  <c r="AN21" i="186"/>
  <c r="AK21" i="186"/>
  <c r="AJ21" i="186"/>
  <c r="AI21" i="186"/>
  <c r="AH21" i="186"/>
  <c r="AG21" i="186"/>
  <c r="AF21" i="186"/>
  <c r="AE21" i="186"/>
  <c r="AD21" i="186"/>
  <c r="AC21" i="186"/>
  <c r="AB21" i="186"/>
  <c r="AA21" i="186"/>
  <c r="Z21" i="186"/>
  <c r="Y21" i="186"/>
  <c r="X21" i="186"/>
  <c r="W21" i="186"/>
  <c r="V21" i="186"/>
  <c r="U21" i="186"/>
  <c r="T21" i="186"/>
  <c r="S21" i="186"/>
  <c r="R21" i="186"/>
  <c r="Q21" i="186"/>
  <c r="P21" i="186"/>
  <c r="O21" i="186"/>
  <c r="N21" i="186"/>
  <c r="M21" i="186"/>
  <c r="L21" i="186"/>
  <c r="K21" i="186"/>
  <c r="J21" i="186"/>
  <c r="I21" i="186"/>
  <c r="H21" i="186"/>
  <c r="G21" i="186"/>
  <c r="AP19" i="186"/>
  <c r="AO19" i="186"/>
  <c r="AN19" i="186"/>
  <c r="AK19" i="186"/>
  <c r="AJ19" i="186"/>
  <c r="AI19" i="186"/>
  <c r="AH19" i="186"/>
  <c r="AG19" i="186"/>
  <c r="AF19" i="186"/>
  <c r="AE19" i="186"/>
  <c r="AD19" i="186"/>
  <c r="AC19" i="186"/>
  <c r="AB19" i="186"/>
  <c r="AA19" i="186"/>
  <c r="Z19" i="186"/>
  <c r="Y19" i="186"/>
  <c r="X19" i="186"/>
  <c r="W19" i="186"/>
  <c r="V19" i="186"/>
  <c r="U19" i="186"/>
  <c r="T19" i="186"/>
  <c r="S19" i="186"/>
  <c r="R19" i="186"/>
  <c r="Q19" i="186"/>
  <c r="P19" i="186"/>
  <c r="O19" i="186"/>
  <c r="N19" i="186"/>
  <c r="M19" i="186"/>
  <c r="L19" i="186"/>
  <c r="K19" i="186"/>
  <c r="J19" i="186"/>
  <c r="I19" i="186"/>
  <c r="H19" i="186"/>
  <c r="G19" i="186"/>
  <c r="AP17" i="186"/>
  <c r="AO17" i="186"/>
  <c r="AN17" i="186"/>
  <c r="AK17" i="186"/>
  <c r="AJ17" i="186"/>
  <c r="AI17" i="186"/>
  <c r="AH17" i="186"/>
  <c r="AG17" i="186"/>
  <c r="AF17" i="186"/>
  <c r="AE17" i="186"/>
  <c r="AD17" i="186"/>
  <c r="AC17" i="186"/>
  <c r="AB17" i="186"/>
  <c r="AA17" i="186"/>
  <c r="Z17" i="186"/>
  <c r="Y17" i="186"/>
  <c r="X17" i="186"/>
  <c r="W17" i="186"/>
  <c r="V17" i="186"/>
  <c r="U17" i="186"/>
  <c r="T17" i="186"/>
  <c r="S17" i="186"/>
  <c r="R17" i="186"/>
  <c r="Q17" i="186"/>
  <c r="P17" i="186"/>
  <c r="O17" i="186"/>
  <c r="N17" i="186"/>
  <c r="M17" i="186"/>
  <c r="L17" i="186"/>
  <c r="K17" i="186"/>
  <c r="J17" i="186"/>
  <c r="I17" i="186"/>
  <c r="H17" i="186"/>
  <c r="G17" i="186"/>
  <c r="AP15" i="186"/>
  <c r="AR15" i="186" s="1"/>
  <c r="AO15" i="186"/>
  <c r="AN15" i="186"/>
  <c r="AK15" i="186"/>
  <c r="AJ15" i="186"/>
  <c r="AI15" i="186"/>
  <c r="AH15" i="186"/>
  <c r="AG15" i="186"/>
  <c r="AF15" i="186"/>
  <c r="AE15" i="186"/>
  <c r="AD15" i="186"/>
  <c r="AC15" i="186"/>
  <c r="AB15" i="186"/>
  <c r="AA15" i="186"/>
  <c r="Z15" i="186"/>
  <c r="Y15" i="186"/>
  <c r="X15" i="186"/>
  <c r="W15" i="186"/>
  <c r="V15" i="186"/>
  <c r="U15" i="186"/>
  <c r="T15" i="186"/>
  <c r="S15" i="186"/>
  <c r="R15" i="186"/>
  <c r="Q15" i="186"/>
  <c r="P15" i="186"/>
  <c r="O15" i="186"/>
  <c r="N15" i="186"/>
  <c r="M15" i="186"/>
  <c r="L15" i="186"/>
  <c r="K15" i="186"/>
  <c r="J15" i="186"/>
  <c r="I15" i="186"/>
  <c r="H15" i="186"/>
  <c r="G15" i="186"/>
  <c r="AP13" i="186"/>
  <c r="AR13" i="186" s="1"/>
  <c r="AO13" i="186"/>
  <c r="AN13" i="186"/>
  <c r="AK13" i="186"/>
  <c r="AJ13" i="186"/>
  <c r="AI13" i="186"/>
  <c r="AH13" i="186"/>
  <c r="AG13" i="186"/>
  <c r="AF13" i="186"/>
  <c r="AE13" i="186"/>
  <c r="AD13" i="186"/>
  <c r="AC13" i="186"/>
  <c r="AB13" i="186"/>
  <c r="AA13" i="186"/>
  <c r="Z13" i="186"/>
  <c r="Y13" i="186"/>
  <c r="X13" i="186"/>
  <c r="W13" i="186"/>
  <c r="V13" i="186"/>
  <c r="U13" i="186"/>
  <c r="T13" i="186"/>
  <c r="S13" i="186"/>
  <c r="R13" i="186"/>
  <c r="Q13" i="186"/>
  <c r="P13" i="186"/>
  <c r="O13" i="186"/>
  <c r="N13" i="186"/>
  <c r="M13" i="186"/>
  <c r="L13" i="186"/>
  <c r="K13" i="186"/>
  <c r="J13" i="186"/>
  <c r="I13" i="186"/>
  <c r="H13" i="186"/>
  <c r="G13" i="186"/>
  <c r="AP11" i="186"/>
  <c r="AO11" i="186"/>
  <c r="AN11" i="186"/>
  <c r="AK11" i="186"/>
  <c r="AJ11" i="186"/>
  <c r="AI11" i="186"/>
  <c r="AH11" i="186"/>
  <c r="AG11" i="186"/>
  <c r="AF11" i="186"/>
  <c r="AE11" i="186"/>
  <c r="AD11" i="186"/>
  <c r="AC11" i="186"/>
  <c r="AB11" i="186"/>
  <c r="AA11" i="186"/>
  <c r="Z11" i="186"/>
  <c r="Y11" i="186"/>
  <c r="X11" i="186"/>
  <c r="W11" i="186"/>
  <c r="V11" i="186"/>
  <c r="U11" i="186"/>
  <c r="T11" i="186"/>
  <c r="S11" i="186"/>
  <c r="R11" i="186"/>
  <c r="Q11" i="186"/>
  <c r="P11" i="186"/>
  <c r="O11" i="186"/>
  <c r="N11" i="186"/>
  <c r="M11" i="186"/>
  <c r="L11" i="186"/>
  <c r="K11" i="186"/>
  <c r="J11" i="186"/>
  <c r="I11" i="186"/>
  <c r="H11" i="186"/>
  <c r="G11" i="186"/>
  <c r="G9" i="186"/>
  <c r="H9" i="186" s="1"/>
  <c r="I9" i="186" s="1"/>
  <c r="J9" i="186" s="1"/>
  <c r="K9" i="186" s="1"/>
  <c r="L9" i="186" s="1"/>
  <c r="M9" i="186" s="1"/>
  <c r="N9" i="186" s="1"/>
  <c r="O9" i="186" s="1"/>
  <c r="P9" i="186" s="1"/>
  <c r="Q9" i="186" s="1"/>
  <c r="R9" i="186" s="1"/>
  <c r="S9" i="186" s="1"/>
  <c r="T9" i="186" s="1"/>
  <c r="U9" i="186" s="1"/>
  <c r="V9" i="186" s="1"/>
  <c r="W9" i="186" s="1"/>
  <c r="X9" i="186" s="1"/>
  <c r="Y9" i="186" s="1"/>
  <c r="Z9" i="186" s="1"/>
  <c r="AA9" i="186" s="1"/>
  <c r="AB9" i="186" s="1"/>
  <c r="AC9" i="186" s="1"/>
  <c r="AD9" i="186" s="1"/>
  <c r="AE9" i="186" s="1"/>
  <c r="AF9" i="186" s="1"/>
  <c r="AG9" i="186" s="1"/>
  <c r="AH9" i="186" s="1"/>
  <c r="AI9" i="186" s="1"/>
  <c r="AJ9" i="186" s="1"/>
  <c r="AK9" i="186" s="1"/>
  <c r="AM6" i="186"/>
  <c r="C5" i="186"/>
  <c r="AR221" i="185"/>
  <c r="AM175" i="185" s="1"/>
  <c r="AO221" i="185"/>
  <c r="AN221" i="185"/>
  <c r="F221" i="185"/>
  <c r="AR220" i="185"/>
  <c r="AO220" i="185"/>
  <c r="AN220" i="185"/>
  <c r="F220" i="185"/>
  <c r="AR219" i="185"/>
  <c r="AM173" i="185" s="1"/>
  <c r="AO219" i="185"/>
  <c r="AN219" i="185"/>
  <c r="F219" i="185"/>
  <c r="AR218" i="185"/>
  <c r="AO218" i="185"/>
  <c r="AN218" i="185"/>
  <c r="F218" i="185"/>
  <c r="AR217" i="185"/>
  <c r="AO217" i="185"/>
  <c r="AN217" i="185"/>
  <c r="F217" i="185"/>
  <c r="AR216" i="185"/>
  <c r="AM170" i="185" s="1"/>
  <c r="AO216" i="185"/>
  <c r="AN216" i="185"/>
  <c r="F216" i="185"/>
  <c r="AR215" i="185"/>
  <c r="AM169" i="185" s="1"/>
  <c r="AO215" i="185"/>
  <c r="AN215" i="185"/>
  <c r="F215" i="185"/>
  <c r="AR214" i="185"/>
  <c r="AO214" i="185"/>
  <c r="AN214" i="185"/>
  <c r="F214" i="185"/>
  <c r="AR213" i="185"/>
  <c r="AM167" i="185" s="1"/>
  <c r="AO213" i="185"/>
  <c r="AN213" i="185"/>
  <c r="F213" i="185"/>
  <c r="AR212" i="185"/>
  <c r="AM166" i="185" s="1"/>
  <c r="AO212" i="185"/>
  <c r="AN212" i="185"/>
  <c r="F212" i="185"/>
  <c r="AR211" i="185"/>
  <c r="AM165" i="185" s="1"/>
  <c r="AO211" i="185"/>
  <c r="AN211" i="185"/>
  <c r="F211" i="185"/>
  <c r="AR210" i="185"/>
  <c r="AM164" i="185" s="1"/>
  <c r="AO210" i="185"/>
  <c r="AN210" i="185"/>
  <c r="F210" i="185"/>
  <c r="AR209" i="185"/>
  <c r="AM163" i="185" s="1"/>
  <c r="AO209" i="185"/>
  <c r="AN209" i="185"/>
  <c r="F209" i="185"/>
  <c r="AR208" i="185"/>
  <c r="AM162" i="185" s="1"/>
  <c r="AO208" i="185"/>
  <c r="AN208" i="185"/>
  <c r="F208" i="185"/>
  <c r="AR207" i="185"/>
  <c r="AM161" i="185" s="1"/>
  <c r="AO207" i="185"/>
  <c r="AN207" i="185"/>
  <c r="F207" i="185"/>
  <c r="AR206" i="185"/>
  <c r="AM160" i="185" s="1"/>
  <c r="AO206" i="185"/>
  <c r="AN206" i="185"/>
  <c r="F206" i="185"/>
  <c r="AR205" i="185"/>
  <c r="AM159" i="185" s="1"/>
  <c r="AO205" i="185"/>
  <c r="AN205" i="185"/>
  <c r="F205" i="185"/>
  <c r="AR204" i="185"/>
  <c r="AM158" i="185" s="1"/>
  <c r="AO204" i="185"/>
  <c r="AN204" i="185"/>
  <c r="F204" i="185"/>
  <c r="AR203" i="185"/>
  <c r="AM157" i="185" s="1"/>
  <c r="AO203" i="185"/>
  <c r="AN203" i="185"/>
  <c r="F203" i="185"/>
  <c r="AR202" i="185"/>
  <c r="AM156" i="185" s="1"/>
  <c r="AO202" i="185"/>
  <c r="AN202" i="185"/>
  <c r="F202" i="185"/>
  <c r="AR201" i="185"/>
  <c r="AM155" i="185" s="1"/>
  <c r="AO201" i="185"/>
  <c r="AN201" i="185"/>
  <c r="F201" i="185"/>
  <c r="AR200" i="185"/>
  <c r="AM154" i="185" s="1"/>
  <c r="AO200" i="185"/>
  <c r="AN200" i="185"/>
  <c r="F200" i="185"/>
  <c r="AR199" i="185"/>
  <c r="AM153" i="185" s="1"/>
  <c r="AO199" i="185"/>
  <c r="AN199" i="185"/>
  <c r="F199" i="185"/>
  <c r="AR198" i="185"/>
  <c r="AM152" i="185" s="1"/>
  <c r="AO198" i="185"/>
  <c r="AN198" i="185"/>
  <c r="F198" i="185"/>
  <c r="AR197" i="185"/>
  <c r="AO197" i="185"/>
  <c r="AN197" i="185"/>
  <c r="F197" i="185"/>
  <c r="N192" i="185"/>
  <c r="N193" i="185" s="1"/>
  <c r="F175" i="185"/>
  <c r="C175" i="185"/>
  <c r="AM174" i="185"/>
  <c r="F174" i="185"/>
  <c r="C174" i="185"/>
  <c r="F173" i="185"/>
  <c r="C173" i="185"/>
  <c r="AM172" i="185"/>
  <c r="F172" i="185"/>
  <c r="C172" i="185"/>
  <c r="AM171" i="185"/>
  <c r="F171" i="185"/>
  <c r="C171" i="185"/>
  <c r="F170" i="185"/>
  <c r="C170" i="185"/>
  <c r="F169" i="185"/>
  <c r="C169" i="185"/>
  <c r="AM168" i="185"/>
  <c r="F168" i="185"/>
  <c r="C168" i="185"/>
  <c r="F167" i="185"/>
  <c r="C167" i="185"/>
  <c r="F166" i="185"/>
  <c r="C166" i="185"/>
  <c r="F165" i="185"/>
  <c r="C165" i="185"/>
  <c r="F164" i="185"/>
  <c r="C164" i="185"/>
  <c r="F163" i="185"/>
  <c r="C163" i="185"/>
  <c r="F162" i="185"/>
  <c r="C162" i="185"/>
  <c r="F161" i="185"/>
  <c r="AE161" i="185" s="1"/>
  <c r="C161" i="185"/>
  <c r="F160" i="185"/>
  <c r="C160" i="185"/>
  <c r="F159" i="185"/>
  <c r="C159" i="185"/>
  <c r="F158" i="185"/>
  <c r="C158" i="185"/>
  <c r="F157" i="185"/>
  <c r="C157" i="185"/>
  <c r="F156" i="185"/>
  <c r="C156" i="185"/>
  <c r="F155" i="185"/>
  <c r="C155" i="185"/>
  <c r="F154" i="185"/>
  <c r="C154" i="185"/>
  <c r="F153" i="185"/>
  <c r="C153" i="185"/>
  <c r="F152" i="185"/>
  <c r="C152" i="185"/>
  <c r="AM151" i="185"/>
  <c r="F151" i="185"/>
  <c r="C151" i="185"/>
  <c r="AK150" i="185"/>
  <c r="AJ150" i="185"/>
  <c r="AI150" i="185"/>
  <c r="AH150" i="185"/>
  <c r="AG150" i="185"/>
  <c r="AF150" i="185"/>
  <c r="AE150" i="185"/>
  <c r="AD150" i="185"/>
  <c r="AC150" i="185"/>
  <c r="AB150" i="185"/>
  <c r="AA150" i="185"/>
  <c r="Z150" i="185"/>
  <c r="Y150" i="185"/>
  <c r="X150" i="185"/>
  <c r="W150" i="185"/>
  <c r="V150" i="185"/>
  <c r="U150" i="185"/>
  <c r="T150" i="185"/>
  <c r="S150" i="185"/>
  <c r="R150" i="185"/>
  <c r="Q150" i="185"/>
  <c r="P150" i="185"/>
  <c r="O150" i="185"/>
  <c r="N150" i="185"/>
  <c r="M150" i="185"/>
  <c r="L150" i="185"/>
  <c r="K150" i="185"/>
  <c r="J150" i="185"/>
  <c r="I150" i="185"/>
  <c r="H150" i="185"/>
  <c r="G150" i="185"/>
  <c r="AD148" i="185"/>
  <c r="C148" i="185"/>
  <c r="C149" i="185" s="1"/>
  <c r="M148" i="185" s="1"/>
  <c r="U148" i="185" s="1"/>
  <c r="F143" i="185"/>
  <c r="AP141" i="185"/>
  <c r="AO141" i="185"/>
  <c r="AN141" i="185"/>
  <c r="AK141" i="185"/>
  <c r="AJ141" i="185"/>
  <c r="AI141" i="185"/>
  <c r="AH141" i="185"/>
  <c r="AG141" i="185"/>
  <c r="AF141" i="185"/>
  <c r="AE141" i="185"/>
  <c r="AD141" i="185"/>
  <c r="AC141" i="185"/>
  <c r="AB141" i="185"/>
  <c r="AA141" i="185"/>
  <c r="Z141" i="185"/>
  <c r="Y141" i="185"/>
  <c r="X141" i="185"/>
  <c r="W141" i="185"/>
  <c r="V141" i="185"/>
  <c r="U141" i="185"/>
  <c r="T141" i="185"/>
  <c r="S141" i="185"/>
  <c r="R141" i="185"/>
  <c r="Q141" i="185"/>
  <c r="P141" i="185"/>
  <c r="O141" i="185"/>
  <c r="N141" i="185"/>
  <c r="M141" i="185"/>
  <c r="L141" i="185"/>
  <c r="K141" i="185"/>
  <c r="J141" i="185"/>
  <c r="I141" i="185"/>
  <c r="H141" i="185"/>
  <c r="G141" i="185"/>
  <c r="AP139" i="185"/>
  <c r="AO139" i="185"/>
  <c r="AN139" i="185"/>
  <c r="AK139" i="185"/>
  <c r="AJ139" i="185"/>
  <c r="AI139" i="185"/>
  <c r="AH139" i="185"/>
  <c r="AG139" i="185"/>
  <c r="AF139" i="185"/>
  <c r="AE139" i="185"/>
  <c r="AD139" i="185"/>
  <c r="AC139" i="185"/>
  <c r="AB139" i="185"/>
  <c r="AA139" i="185"/>
  <c r="Z139" i="185"/>
  <c r="Y139" i="185"/>
  <c r="X139" i="185"/>
  <c r="W139" i="185"/>
  <c r="V139" i="185"/>
  <c r="U139" i="185"/>
  <c r="T139" i="185"/>
  <c r="S139" i="185"/>
  <c r="R139" i="185"/>
  <c r="Q139" i="185"/>
  <c r="P139" i="185"/>
  <c r="O139" i="185"/>
  <c r="N139" i="185"/>
  <c r="M139" i="185"/>
  <c r="L139" i="185"/>
  <c r="K139" i="185"/>
  <c r="J139" i="185"/>
  <c r="I139" i="185"/>
  <c r="H139" i="185"/>
  <c r="G139" i="185"/>
  <c r="AL139" i="185" s="1"/>
  <c r="AP137" i="185"/>
  <c r="AO137" i="185"/>
  <c r="AN137" i="185"/>
  <c r="AK137" i="185"/>
  <c r="AJ137" i="185"/>
  <c r="AI137" i="185"/>
  <c r="AH137" i="185"/>
  <c r="AG137" i="185"/>
  <c r="AF137" i="185"/>
  <c r="AE137" i="185"/>
  <c r="AD137" i="185"/>
  <c r="AC137" i="185"/>
  <c r="AB137" i="185"/>
  <c r="AA137" i="185"/>
  <c r="Z137" i="185"/>
  <c r="Y137" i="185"/>
  <c r="X137" i="185"/>
  <c r="W137" i="185"/>
  <c r="V137" i="185"/>
  <c r="U137" i="185"/>
  <c r="T137" i="185"/>
  <c r="S137" i="185"/>
  <c r="R137" i="185"/>
  <c r="Q137" i="185"/>
  <c r="P137" i="185"/>
  <c r="O137" i="185"/>
  <c r="N137" i="185"/>
  <c r="M137" i="185"/>
  <c r="L137" i="185"/>
  <c r="K137" i="185"/>
  <c r="J137" i="185"/>
  <c r="I137" i="185"/>
  <c r="H137" i="185"/>
  <c r="G137" i="185"/>
  <c r="AP135" i="185"/>
  <c r="AO135" i="185"/>
  <c r="AN135" i="185"/>
  <c r="AK135" i="185"/>
  <c r="AJ135" i="185"/>
  <c r="AI135" i="185"/>
  <c r="AH135" i="185"/>
  <c r="AG135" i="185"/>
  <c r="AF135" i="185"/>
  <c r="AE135" i="185"/>
  <c r="AD135" i="185"/>
  <c r="AC135" i="185"/>
  <c r="AB135" i="185"/>
  <c r="AA135" i="185"/>
  <c r="Z135" i="185"/>
  <c r="Y135" i="185"/>
  <c r="X135" i="185"/>
  <c r="W135" i="185"/>
  <c r="V135" i="185"/>
  <c r="U135" i="185"/>
  <c r="T135" i="185"/>
  <c r="S135" i="185"/>
  <c r="R135" i="185"/>
  <c r="Q135" i="185"/>
  <c r="P135" i="185"/>
  <c r="O135" i="185"/>
  <c r="N135" i="185"/>
  <c r="M135" i="185"/>
  <c r="L135" i="185"/>
  <c r="K135" i="185"/>
  <c r="J135" i="185"/>
  <c r="I135" i="185"/>
  <c r="H135" i="185"/>
  <c r="G135" i="185"/>
  <c r="AP133" i="185"/>
  <c r="AO133" i="185"/>
  <c r="AN133" i="185"/>
  <c r="AK133" i="185"/>
  <c r="AJ133" i="185"/>
  <c r="AI133" i="185"/>
  <c r="AH133" i="185"/>
  <c r="AG133" i="185"/>
  <c r="AF133" i="185"/>
  <c r="AE133" i="185"/>
  <c r="AD133" i="185"/>
  <c r="AC133" i="185"/>
  <c r="AB133" i="185"/>
  <c r="AA133" i="185"/>
  <c r="Z133" i="185"/>
  <c r="Y133" i="185"/>
  <c r="X133" i="185"/>
  <c r="W133" i="185"/>
  <c r="V133" i="185"/>
  <c r="U133" i="185"/>
  <c r="T133" i="185"/>
  <c r="S133" i="185"/>
  <c r="R133" i="185"/>
  <c r="Q133" i="185"/>
  <c r="P133" i="185"/>
  <c r="O133" i="185"/>
  <c r="N133" i="185"/>
  <c r="M133" i="185"/>
  <c r="L133" i="185"/>
  <c r="K133" i="185"/>
  <c r="J133" i="185"/>
  <c r="I133" i="185"/>
  <c r="H133" i="185"/>
  <c r="G133" i="185"/>
  <c r="AP131" i="185"/>
  <c r="AO131" i="185"/>
  <c r="AN131" i="185"/>
  <c r="AK131" i="185"/>
  <c r="AJ131" i="185"/>
  <c r="AI131" i="185"/>
  <c r="AH131" i="185"/>
  <c r="AG131" i="185"/>
  <c r="AF131" i="185"/>
  <c r="AE131" i="185"/>
  <c r="AD131" i="185"/>
  <c r="AC131" i="185"/>
  <c r="AB131" i="185"/>
  <c r="AA131" i="185"/>
  <c r="Z131" i="185"/>
  <c r="Y131" i="185"/>
  <c r="X131" i="185"/>
  <c r="W131" i="185"/>
  <c r="V131" i="185"/>
  <c r="U131" i="185"/>
  <c r="T131" i="185"/>
  <c r="S131" i="185"/>
  <c r="R131" i="185"/>
  <c r="Q131" i="185"/>
  <c r="P131" i="185"/>
  <c r="O131" i="185"/>
  <c r="N131" i="185"/>
  <c r="M131" i="185"/>
  <c r="L131" i="185"/>
  <c r="K131" i="185"/>
  <c r="J131" i="185"/>
  <c r="I131" i="185"/>
  <c r="H131" i="185"/>
  <c r="G131" i="185"/>
  <c r="AP129" i="185"/>
  <c r="AO129" i="185"/>
  <c r="AN129" i="185"/>
  <c r="AK129" i="185"/>
  <c r="AJ129" i="185"/>
  <c r="AI129" i="185"/>
  <c r="AH129" i="185"/>
  <c r="AG129" i="185"/>
  <c r="AF129" i="185"/>
  <c r="AE129" i="185"/>
  <c r="AD129" i="185"/>
  <c r="AC129" i="185"/>
  <c r="AB129" i="185"/>
  <c r="AA129" i="185"/>
  <c r="Z129" i="185"/>
  <c r="Y129" i="185"/>
  <c r="X129" i="185"/>
  <c r="W129" i="185"/>
  <c r="V129" i="185"/>
  <c r="U129" i="185"/>
  <c r="T129" i="185"/>
  <c r="S129" i="185"/>
  <c r="R129" i="185"/>
  <c r="Q129" i="185"/>
  <c r="P129" i="185"/>
  <c r="O129" i="185"/>
  <c r="N129" i="185"/>
  <c r="M129" i="185"/>
  <c r="L129" i="185"/>
  <c r="K129" i="185"/>
  <c r="J129" i="185"/>
  <c r="I129" i="185"/>
  <c r="H129" i="185"/>
  <c r="G129" i="185"/>
  <c r="AP127" i="185"/>
  <c r="AO127" i="185"/>
  <c r="AN127" i="185"/>
  <c r="AK127" i="185"/>
  <c r="AJ127" i="185"/>
  <c r="AI127" i="185"/>
  <c r="AH127" i="185"/>
  <c r="AG127" i="185"/>
  <c r="AF127" i="185"/>
  <c r="AE127" i="185"/>
  <c r="AD127" i="185"/>
  <c r="AC127" i="185"/>
  <c r="AB127" i="185"/>
  <c r="AA127" i="185"/>
  <c r="Z127" i="185"/>
  <c r="Y127" i="185"/>
  <c r="X127" i="185"/>
  <c r="W127" i="185"/>
  <c r="V127" i="185"/>
  <c r="U127" i="185"/>
  <c r="T127" i="185"/>
  <c r="S127" i="185"/>
  <c r="R127" i="185"/>
  <c r="Q127" i="185"/>
  <c r="P127" i="185"/>
  <c r="O127" i="185"/>
  <c r="N127" i="185"/>
  <c r="M127" i="185"/>
  <c r="L127" i="185"/>
  <c r="K127" i="185"/>
  <c r="J127" i="185"/>
  <c r="I127" i="185"/>
  <c r="H127" i="185"/>
  <c r="G127" i="185"/>
  <c r="AP125" i="185"/>
  <c r="AO125" i="185"/>
  <c r="AN125" i="185"/>
  <c r="AK125" i="185"/>
  <c r="AJ125" i="185"/>
  <c r="AI125" i="185"/>
  <c r="AH125" i="185"/>
  <c r="AG125" i="185"/>
  <c r="AF125" i="185"/>
  <c r="AE125" i="185"/>
  <c r="AD125" i="185"/>
  <c r="AC125" i="185"/>
  <c r="AB125" i="185"/>
  <c r="AA125" i="185"/>
  <c r="Z125" i="185"/>
  <c r="Y125" i="185"/>
  <c r="X125" i="185"/>
  <c r="W125" i="185"/>
  <c r="V125" i="185"/>
  <c r="U125" i="185"/>
  <c r="T125" i="185"/>
  <c r="S125" i="185"/>
  <c r="R125" i="185"/>
  <c r="Q125" i="185"/>
  <c r="P125" i="185"/>
  <c r="O125" i="185"/>
  <c r="N125" i="185"/>
  <c r="M125" i="185"/>
  <c r="L125" i="185"/>
  <c r="K125" i="185"/>
  <c r="J125" i="185"/>
  <c r="I125" i="185"/>
  <c r="H125" i="185"/>
  <c r="G125" i="185"/>
  <c r="AP123" i="185"/>
  <c r="AO123" i="185"/>
  <c r="AN123" i="185"/>
  <c r="AK123" i="185"/>
  <c r="AJ123" i="185"/>
  <c r="AI123" i="185"/>
  <c r="AH123" i="185"/>
  <c r="AG123" i="185"/>
  <c r="AF123" i="185"/>
  <c r="AE123" i="185"/>
  <c r="AD123" i="185"/>
  <c r="AC123" i="185"/>
  <c r="AB123" i="185"/>
  <c r="AA123" i="185"/>
  <c r="Z123" i="185"/>
  <c r="Y123" i="185"/>
  <c r="X123" i="185"/>
  <c r="W123" i="185"/>
  <c r="V123" i="185"/>
  <c r="U123" i="185"/>
  <c r="T123" i="185"/>
  <c r="S123" i="185"/>
  <c r="R123" i="185"/>
  <c r="Q123" i="185"/>
  <c r="P123" i="185"/>
  <c r="O123" i="185"/>
  <c r="N123" i="185"/>
  <c r="M123" i="185"/>
  <c r="L123" i="185"/>
  <c r="K123" i="185"/>
  <c r="J123" i="185"/>
  <c r="I123" i="185"/>
  <c r="H123" i="185"/>
  <c r="G123" i="185"/>
  <c r="AL123" i="185" s="1"/>
  <c r="AP121" i="185"/>
  <c r="AO121" i="185"/>
  <c r="AN121" i="185"/>
  <c r="AK121" i="185"/>
  <c r="AJ121" i="185"/>
  <c r="AI121" i="185"/>
  <c r="AH121" i="185"/>
  <c r="AG121" i="185"/>
  <c r="AF121" i="185"/>
  <c r="AE121" i="185"/>
  <c r="AD121" i="185"/>
  <c r="AC121" i="185"/>
  <c r="AB121" i="185"/>
  <c r="AA121" i="185"/>
  <c r="Z121" i="185"/>
  <c r="Y121" i="185"/>
  <c r="X121" i="185"/>
  <c r="W121" i="185"/>
  <c r="V121" i="185"/>
  <c r="U121" i="185"/>
  <c r="T121" i="185"/>
  <c r="S121" i="185"/>
  <c r="R121" i="185"/>
  <c r="Q121" i="185"/>
  <c r="P121" i="185"/>
  <c r="O121" i="185"/>
  <c r="N121" i="185"/>
  <c r="M121" i="185"/>
  <c r="L121" i="185"/>
  <c r="K121" i="185"/>
  <c r="J121" i="185"/>
  <c r="I121" i="185"/>
  <c r="AL120" i="185" s="1"/>
  <c r="H121" i="185"/>
  <c r="G121" i="185"/>
  <c r="AP119" i="185"/>
  <c r="AO119" i="185"/>
  <c r="AN119" i="185"/>
  <c r="AK119" i="185"/>
  <c r="AJ119" i="185"/>
  <c r="AI119" i="185"/>
  <c r="AH119" i="185"/>
  <c r="AG119" i="185"/>
  <c r="AF119" i="185"/>
  <c r="AE119" i="185"/>
  <c r="AD119" i="185"/>
  <c r="AC119" i="185"/>
  <c r="AB119" i="185"/>
  <c r="AA119" i="185"/>
  <c r="Z119" i="185"/>
  <c r="Y119" i="185"/>
  <c r="X119" i="185"/>
  <c r="W119" i="185"/>
  <c r="V119" i="185"/>
  <c r="U119" i="185"/>
  <c r="T119" i="185"/>
  <c r="S119" i="185"/>
  <c r="R119" i="185"/>
  <c r="Q119" i="185"/>
  <c r="P119" i="185"/>
  <c r="O119" i="185"/>
  <c r="N119" i="185"/>
  <c r="M119" i="185"/>
  <c r="L119" i="185"/>
  <c r="K119" i="185"/>
  <c r="J119" i="185"/>
  <c r="I119" i="185"/>
  <c r="H119" i="185"/>
  <c r="G119" i="185"/>
  <c r="AP117" i="185"/>
  <c r="AO117" i="185"/>
  <c r="AN117" i="185"/>
  <c r="AK117" i="185"/>
  <c r="AJ117" i="185"/>
  <c r="AI117" i="185"/>
  <c r="AH117" i="185"/>
  <c r="AG117" i="185"/>
  <c r="AF117" i="185"/>
  <c r="AE117" i="185"/>
  <c r="AD117" i="185"/>
  <c r="AC117" i="185"/>
  <c r="AB117" i="185"/>
  <c r="AA117" i="185"/>
  <c r="Z117" i="185"/>
  <c r="Y117" i="185"/>
  <c r="X117" i="185"/>
  <c r="W117" i="185"/>
  <c r="V117" i="185"/>
  <c r="U117" i="185"/>
  <c r="T117" i="185"/>
  <c r="S117" i="185"/>
  <c r="R117" i="185"/>
  <c r="Q117" i="185"/>
  <c r="P117" i="185"/>
  <c r="O117" i="185"/>
  <c r="N117" i="185"/>
  <c r="M117" i="185"/>
  <c r="L117" i="185"/>
  <c r="K117" i="185"/>
  <c r="J117" i="185"/>
  <c r="I117" i="185"/>
  <c r="H117" i="185"/>
  <c r="G117" i="185"/>
  <c r="AP115" i="185"/>
  <c r="AO115" i="185"/>
  <c r="AN115" i="185"/>
  <c r="AK115" i="185"/>
  <c r="AJ115" i="185"/>
  <c r="AI115" i="185"/>
  <c r="AH115" i="185"/>
  <c r="AG115" i="185"/>
  <c r="AF115" i="185"/>
  <c r="AE115" i="185"/>
  <c r="AD115" i="185"/>
  <c r="AC115" i="185"/>
  <c r="AB115" i="185"/>
  <c r="AA115" i="185"/>
  <c r="Z115" i="185"/>
  <c r="Y115" i="185"/>
  <c r="X115" i="185"/>
  <c r="W115" i="185"/>
  <c r="V115" i="185"/>
  <c r="U115" i="185"/>
  <c r="T115" i="185"/>
  <c r="S115" i="185"/>
  <c r="R115" i="185"/>
  <c r="Q115" i="185"/>
  <c r="P115" i="185"/>
  <c r="O115" i="185"/>
  <c r="N115" i="185"/>
  <c r="M115" i="185"/>
  <c r="L115" i="185"/>
  <c r="K115" i="185"/>
  <c r="J115" i="185"/>
  <c r="I115" i="185"/>
  <c r="H115" i="185"/>
  <c r="G115" i="185"/>
  <c r="AP113" i="185"/>
  <c r="AO113" i="185"/>
  <c r="AN113" i="185"/>
  <c r="AK113" i="185"/>
  <c r="AJ113" i="185"/>
  <c r="AI113" i="185"/>
  <c r="AH113" i="185"/>
  <c r="AG113" i="185"/>
  <c r="AF113" i="185"/>
  <c r="AE113" i="185"/>
  <c r="AD113" i="185"/>
  <c r="AC113" i="185"/>
  <c r="AB113" i="185"/>
  <c r="AA113" i="185"/>
  <c r="Z113" i="185"/>
  <c r="Y113" i="185"/>
  <c r="X113" i="185"/>
  <c r="W113" i="185"/>
  <c r="V113" i="185"/>
  <c r="U113" i="185"/>
  <c r="T113" i="185"/>
  <c r="S113" i="185"/>
  <c r="R113" i="185"/>
  <c r="Q113" i="185"/>
  <c r="P113" i="185"/>
  <c r="O113" i="185"/>
  <c r="N113" i="185"/>
  <c r="M113" i="185"/>
  <c r="L113" i="185"/>
  <c r="K113" i="185"/>
  <c r="J113" i="185"/>
  <c r="I113" i="185"/>
  <c r="H113" i="185"/>
  <c r="G113" i="185"/>
  <c r="AP111" i="185"/>
  <c r="AO111" i="185"/>
  <c r="AN111" i="185"/>
  <c r="AK111" i="185"/>
  <c r="AJ111" i="185"/>
  <c r="AI111" i="185"/>
  <c r="AH111" i="185"/>
  <c r="AG111" i="185"/>
  <c r="AF111" i="185"/>
  <c r="AE111" i="185"/>
  <c r="AD111" i="185"/>
  <c r="AC111" i="185"/>
  <c r="AB111" i="185"/>
  <c r="AA111" i="185"/>
  <c r="Z111" i="185"/>
  <c r="Y111" i="185"/>
  <c r="X111" i="185"/>
  <c r="W111" i="185"/>
  <c r="V111" i="185"/>
  <c r="U111" i="185"/>
  <c r="T111" i="185"/>
  <c r="S111" i="185"/>
  <c r="R111" i="185"/>
  <c r="Q111" i="185"/>
  <c r="P111" i="185"/>
  <c r="O111" i="185"/>
  <c r="N111" i="185"/>
  <c r="M111" i="185"/>
  <c r="L111" i="185"/>
  <c r="K111" i="185"/>
  <c r="AL110" i="185" s="1"/>
  <c r="J111" i="185"/>
  <c r="I111" i="185"/>
  <c r="H111" i="185"/>
  <c r="G111" i="185"/>
  <c r="AP109" i="185"/>
  <c r="AO109" i="185"/>
  <c r="AN109" i="185"/>
  <c r="AK109" i="185"/>
  <c r="AJ109" i="185"/>
  <c r="AI109" i="185"/>
  <c r="AH109" i="185"/>
  <c r="AG109" i="185"/>
  <c r="AF109" i="185"/>
  <c r="AE109" i="185"/>
  <c r="AD109" i="185"/>
  <c r="AC109" i="185"/>
  <c r="AB109" i="185"/>
  <c r="AA109" i="185"/>
  <c r="Z109" i="185"/>
  <c r="Y109" i="185"/>
  <c r="X109" i="185"/>
  <c r="W109" i="185"/>
  <c r="V109" i="185"/>
  <c r="U109" i="185"/>
  <c r="T109" i="185"/>
  <c r="S109" i="185"/>
  <c r="R109" i="185"/>
  <c r="Q109" i="185"/>
  <c r="P109" i="185"/>
  <c r="O109" i="185"/>
  <c r="N109" i="185"/>
  <c r="M109" i="185"/>
  <c r="L109" i="185"/>
  <c r="K109" i="185"/>
  <c r="J109" i="185"/>
  <c r="I109" i="185"/>
  <c r="H109" i="185"/>
  <c r="G109" i="185"/>
  <c r="AP107" i="185"/>
  <c r="AO107" i="185"/>
  <c r="AN107" i="185"/>
  <c r="AK107" i="185"/>
  <c r="AJ107" i="185"/>
  <c r="AI107" i="185"/>
  <c r="AH107" i="185"/>
  <c r="AG107" i="185"/>
  <c r="AF107" i="185"/>
  <c r="AE107" i="185"/>
  <c r="AD107" i="185"/>
  <c r="AC107" i="185"/>
  <c r="AB107" i="185"/>
  <c r="AA107" i="185"/>
  <c r="Z107" i="185"/>
  <c r="Y107" i="185"/>
  <c r="X107" i="185"/>
  <c r="W107" i="185"/>
  <c r="V107" i="185"/>
  <c r="U107" i="185"/>
  <c r="T107" i="185"/>
  <c r="S107" i="185"/>
  <c r="R107" i="185"/>
  <c r="Q107" i="185"/>
  <c r="P107" i="185"/>
  <c r="O107" i="185"/>
  <c r="N107" i="185"/>
  <c r="M107" i="185"/>
  <c r="L107" i="185"/>
  <c r="K107" i="185"/>
  <c r="J107" i="185"/>
  <c r="I107" i="185"/>
  <c r="H107" i="185"/>
  <c r="G107" i="185"/>
  <c r="AP105" i="185"/>
  <c r="AO105" i="185"/>
  <c r="AN105" i="185"/>
  <c r="AK105" i="185"/>
  <c r="AJ105" i="185"/>
  <c r="AI105" i="185"/>
  <c r="AH105" i="185"/>
  <c r="AG105" i="185"/>
  <c r="AF105" i="185"/>
  <c r="AE105" i="185"/>
  <c r="AD105" i="185"/>
  <c r="AC105" i="185"/>
  <c r="AB105" i="185"/>
  <c r="AA105" i="185"/>
  <c r="Z105" i="185"/>
  <c r="Y105" i="185"/>
  <c r="X105" i="185"/>
  <c r="W105" i="185"/>
  <c r="V105" i="185"/>
  <c r="U105" i="185"/>
  <c r="T105" i="185"/>
  <c r="S105" i="185"/>
  <c r="R105" i="185"/>
  <c r="Q105" i="185"/>
  <c r="P105" i="185"/>
  <c r="O105" i="185"/>
  <c r="N105" i="185"/>
  <c r="M105" i="185"/>
  <c r="L105" i="185"/>
  <c r="K105" i="185"/>
  <c r="J105" i="185"/>
  <c r="I105" i="185"/>
  <c r="H105" i="185"/>
  <c r="G105" i="185"/>
  <c r="AP103" i="185"/>
  <c r="AO103" i="185"/>
  <c r="AN103" i="185"/>
  <c r="AK103" i="185"/>
  <c r="AJ103" i="185"/>
  <c r="AI103" i="185"/>
  <c r="AH103" i="185"/>
  <c r="AG103" i="185"/>
  <c r="AF103" i="185"/>
  <c r="AE103" i="185"/>
  <c r="AD103" i="185"/>
  <c r="AC103" i="185"/>
  <c r="AB103" i="185"/>
  <c r="AA103" i="185"/>
  <c r="Z103" i="185"/>
  <c r="Y103" i="185"/>
  <c r="X103" i="185"/>
  <c r="W103" i="185"/>
  <c r="V103" i="185"/>
  <c r="U103" i="185"/>
  <c r="T103" i="185"/>
  <c r="S103" i="185"/>
  <c r="R103" i="185"/>
  <c r="Q103" i="185"/>
  <c r="P103" i="185"/>
  <c r="O103" i="185"/>
  <c r="N103" i="185"/>
  <c r="M103" i="185"/>
  <c r="L103" i="185"/>
  <c r="K103" i="185"/>
  <c r="J103" i="185"/>
  <c r="I103" i="185"/>
  <c r="H103" i="185"/>
  <c r="G103" i="185"/>
  <c r="AP101" i="185"/>
  <c r="AO101" i="185"/>
  <c r="AN101" i="185"/>
  <c r="AK101" i="185"/>
  <c r="AJ101" i="185"/>
  <c r="AI101" i="185"/>
  <c r="AH101" i="185"/>
  <c r="AG101" i="185"/>
  <c r="AF101" i="185"/>
  <c r="AE101" i="185"/>
  <c r="AD101" i="185"/>
  <c r="AC101" i="185"/>
  <c r="AB101" i="185"/>
  <c r="AA101" i="185"/>
  <c r="Z101" i="185"/>
  <c r="Y101" i="185"/>
  <c r="X101" i="185"/>
  <c r="W101" i="185"/>
  <c r="V101" i="185"/>
  <c r="U101" i="185"/>
  <c r="T101" i="185"/>
  <c r="S101" i="185"/>
  <c r="R101" i="185"/>
  <c r="Q101" i="185"/>
  <c r="P101" i="185"/>
  <c r="O101" i="185"/>
  <c r="N101" i="185"/>
  <c r="M101" i="185"/>
  <c r="L101" i="185"/>
  <c r="K101" i="185"/>
  <c r="J101" i="185"/>
  <c r="I101" i="185"/>
  <c r="H101" i="185"/>
  <c r="G101" i="185"/>
  <c r="AP99" i="185"/>
  <c r="AO99" i="185"/>
  <c r="AN99" i="185"/>
  <c r="AK99" i="185"/>
  <c r="AJ99" i="185"/>
  <c r="AI99" i="185"/>
  <c r="AH99" i="185"/>
  <c r="AG99" i="185"/>
  <c r="AF99" i="185"/>
  <c r="AE99" i="185"/>
  <c r="AD99" i="185"/>
  <c r="AC99" i="185"/>
  <c r="AB99" i="185"/>
  <c r="AA99" i="185"/>
  <c r="Z99" i="185"/>
  <c r="Y99" i="185"/>
  <c r="X99" i="185"/>
  <c r="W99" i="185"/>
  <c r="V99" i="185"/>
  <c r="U99" i="185"/>
  <c r="T99" i="185"/>
  <c r="S99" i="185"/>
  <c r="R99" i="185"/>
  <c r="Q99" i="185"/>
  <c r="P99" i="185"/>
  <c r="O99" i="185"/>
  <c r="N99" i="185"/>
  <c r="M99" i="185"/>
  <c r="L99" i="185"/>
  <c r="K99" i="185"/>
  <c r="J99" i="185"/>
  <c r="I99" i="185"/>
  <c r="H99" i="185"/>
  <c r="G99" i="185"/>
  <c r="AP97" i="185"/>
  <c r="AO97" i="185"/>
  <c r="AN97" i="185"/>
  <c r="AK97" i="185"/>
  <c r="AJ97" i="185"/>
  <c r="AI97" i="185"/>
  <c r="AH97" i="185"/>
  <c r="AG97" i="185"/>
  <c r="AF97" i="185"/>
  <c r="AE97" i="185"/>
  <c r="AD97" i="185"/>
  <c r="AC97" i="185"/>
  <c r="AB97" i="185"/>
  <c r="AA97" i="185"/>
  <c r="Z97" i="185"/>
  <c r="Y97" i="185"/>
  <c r="X97" i="185"/>
  <c r="W97" i="185"/>
  <c r="V97" i="185"/>
  <c r="U97" i="185"/>
  <c r="T97" i="185"/>
  <c r="S97" i="185"/>
  <c r="R97" i="185"/>
  <c r="Q97" i="185"/>
  <c r="P97" i="185"/>
  <c r="O97" i="185"/>
  <c r="N97" i="185"/>
  <c r="M97" i="185"/>
  <c r="L97" i="185"/>
  <c r="K97" i="185"/>
  <c r="J97" i="185"/>
  <c r="I97" i="185"/>
  <c r="H97" i="185"/>
  <c r="G97" i="185"/>
  <c r="AP95" i="185"/>
  <c r="AO95" i="185"/>
  <c r="AN95" i="185"/>
  <c r="AK95" i="185"/>
  <c r="AJ95" i="185"/>
  <c r="AI95" i="185"/>
  <c r="AH95" i="185"/>
  <c r="AG95" i="185"/>
  <c r="AF95" i="185"/>
  <c r="AE95" i="185"/>
  <c r="AD95" i="185"/>
  <c r="AC95" i="185"/>
  <c r="AB95" i="185"/>
  <c r="AA95" i="185"/>
  <c r="Z95" i="185"/>
  <c r="Y95" i="185"/>
  <c r="X95" i="185"/>
  <c r="W95" i="185"/>
  <c r="V95" i="185"/>
  <c r="U95" i="185"/>
  <c r="T95" i="185"/>
  <c r="S95" i="185"/>
  <c r="R95" i="185"/>
  <c r="Q95" i="185"/>
  <c r="P95" i="185"/>
  <c r="O95" i="185"/>
  <c r="N95" i="185"/>
  <c r="M95" i="185"/>
  <c r="L95" i="185"/>
  <c r="K95" i="185"/>
  <c r="J95" i="185"/>
  <c r="I95" i="185"/>
  <c r="H95" i="185"/>
  <c r="G95" i="185"/>
  <c r="AP93" i="185"/>
  <c r="AO93" i="185"/>
  <c r="AN93" i="185"/>
  <c r="AK93" i="185"/>
  <c r="AJ93" i="185"/>
  <c r="AI93" i="185"/>
  <c r="AH93" i="185"/>
  <c r="AG93" i="185"/>
  <c r="AF93" i="185"/>
  <c r="AE93" i="185"/>
  <c r="AD93" i="185"/>
  <c r="AC93" i="185"/>
  <c r="AB93" i="185"/>
  <c r="AA93" i="185"/>
  <c r="Z93" i="185"/>
  <c r="Y93" i="185"/>
  <c r="X93" i="185"/>
  <c r="W93" i="185"/>
  <c r="V93" i="185"/>
  <c r="U93" i="185"/>
  <c r="T93" i="185"/>
  <c r="S93" i="185"/>
  <c r="R93" i="185"/>
  <c r="Q93" i="185"/>
  <c r="P93" i="185"/>
  <c r="O93" i="185"/>
  <c r="N93" i="185"/>
  <c r="M93" i="185"/>
  <c r="L93" i="185"/>
  <c r="K93" i="185"/>
  <c r="J93" i="185"/>
  <c r="I93" i="185"/>
  <c r="H93" i="185"/>
  <c r="G93" i="185"/>
  <c r="AP91" i="185"/>
  <c r="AO91" i="185"/>
  <c r="AN91" i="185"/>
  <c r="AK91" i="185"/>
  <c r="AJ91" i="185"/>
  <c r="AI91" i="185"/>
  <c r="AH91" i="185"/>
  <c r="AG91" i="185"/>
  <c r="AF91" i="185"/>
  <c r="AE91" i="185"/>
  <c r="AD91" i="185"/>
  <c r="AC91" i="185"/>
  <c r="AB91" i="185"/>
  <c r="AA91" i="185"/>
  <c r="Z91" i="185"/>
  <c r="Y91" i="185"/>
  <c r="X91" i="185"/>
  <c r="W91" i="185"/>
  <c r="V91" i="185"/>
  <c r="U91" i="185"/>
  <c r="T91" i="185"/>
  <c r="S91" i="185"/>
  <c r="R91" i="185"/>
  <c r="Q91" i="185"/>
  <c r="P91" i="185"/>
  <c r="O91" i="185"/>
  <c r="N91" i="185"/>
  <c r="M91" i="185"/>
  <c r="L91" i="185"/>
  <c r="K91" i="185"/>
  <c r="J91" i="185"/>
  <c r="I91" i="185"/>
  <c r="H91" i="185"/>
  <c r="G91" i="185"/>
  <c r="AP89" i="185"/>
  <c r="AO89" i="185"/>
  <c r="AN89" i="185"/>
  <c r="AK89" i="185"/>
  <c r="AJ89" i="185"/>
  <c r="AI89" i="185"/>
  <c r="AH89" i="185"/>
  <c r="AG89" i="185"/>
  <c r="AF89" i="185"/>
  <c r="AE89" i="185"/>
  <c r="AD89" i="185"/>
  <c r="AC89" i="185"/>
  <c r="AB89" i="185"/>
  <c r="AA89" i="185"/>
  <c r="Z89" i="185"/>
  <c r="Y89" i="185"/>
  <c r="X89" i="185"/>
  <c r="W89" i="185"/>
  <c r="V89" i="185"/>
  <c r="U89" i="185"/>
  <c r="T89" i="185"/>
  <c r="S89" i="185"/>
  <c r="R89" i="185"/>
  <c r="Q89" i="185"/>
  <c r="P89" i="185"/>
  <c r="O89" i="185"/>
  <c r="N89" i="185"/>
  <c r="M89" i="185"/>
  <c r="L89" i="185"/>
  <c r="K89" i="185"/>
  <c r="J89" i="185"/>
  <c r="I89" i="185"/>
  <c r="H89" i="185"/>
  <c r="G89" i="185"/>
  <c r="AP87" i="185"/>
  <c r="AO87" i="185"/>
  <c r="AN87" i="185"/>
  <c r="AK87" i="185"/>
  <c r="AJ87" i="185"/>
  <c r="AI87" i="185"/>
  <c r="AH87" i="185"/>
  <c r="AG87" i="185"/>
  <c r="AF87" i="185"/>
  <c r="AE87" i="185"/>
  <c r="AD87" i="185"/>
  <c r="AC87" i="185"/>
  <c r="AB87" i="185"/>
  <c r="AA87" i="185"/>
  <c r="Z87" i="185"/>
  <c r="Y87" i="185"/>
  <c r="X87" i="185"/>
  <c r="W87" i="185"/>
  <c r="V87" i="185"/>
  <c r="U87" i="185"/>
  <c r="T87" i="185"/>
  <c r="S87" i="185"/>
  <c r="R87" i="185"/>
  <c r="Q87" i="185"/>
  <c r="P87" i="185"/>
  <c r="O87" i="185"/>
  <c r="N87" i="185"/>
  <c r="M87" i="185"/>
  <c r="L87" i="185"/>
  <c r="K87" i="185"/>
  <c r="J87" i="185"/>
  <c r="I87" i="185"/>
  <c r="H87" i="185"/>
  <c r="G87" i="185"/>
  <c r="AP85" i="185"/>
  <c r="AO85" i="185"/>
  <c r="AN85" i="185"/>
  <c r="AK85" i="185"/>
  <c r="AJ85" i="185"/>
  <c r="AI85" i="185"/>
  <c r="AH85" i="185"/>
  <c r="AG85" i="185"/>
  <c r="AF85" i="185"/>
  <c r="AE85" i="185"/>
  <c r="AD85" i="185"/>
  <c r="AC85" i="185"/>
  <c r="AB85" i="185"/>
  <c r="AA85" i="185"/>
  <c r="Z85" i="185"/>
  <c r="Y85" i="185"/>
  <c r="X85" i="185"/>
  <c r="W85" i="185"/>
  <c r="V85" i="185"/>
  <c r="U85" i="185"/>
  <c r="T85" i="185"/>
  <c r="S85" i="185"/>
  <c r="R85" i="185"/>
  <c r="Q85" i="185"/>
  <c r="P85" i="185"/>
  <c r="O85" i="185"/>
  <c r="N85" i="185"/>
  <c r="M85" i="185"/>
  <c r="L85" i="185"/>
  <c r="K85" i="185"/>
  <c r="J85" i="185"/>
  <c r="I85" i="185"/>
  <c r="H85" i="185"/>
  <c r="G85" i="185"/>
  <c r="AP83" i="185"/>
  <c r="AO83" i="185"/>
  <c r="AN83" i="185"/>
  <c r="AK83" i="185"/>
  <c r="AJ83" i="185"/>
  <c r="AI83" i="185"/>
  <c r="AH83" i="185"/>
  <c r="AG83" i="185"/>
  <c r="AF83" i="185"/>
  <c r="AE83" i="185"/>
  <c r="AD83" i="185"/>
  <c r="AC83" i="185"/>
  <c r="AB83" i="185"/>
  <c r="AA83" i="185"/>
  <c r="Z83" i="185"/>
  <c r="Y83" i="185"/>
  <c r="X83" i="185"/>
  <c r="W83" i="185"/>
  <c r="V83" i="185"/>
  <c r="U83" i="185"/>
  <c r="T83" i="185"/>
  <c r="S83" i="185"/>
  <c r="R83" i="185"/>
  <c r="Q83" i="185"/>
  <c r="P83" i="185"/>
  <c r="O83" i="185"/>
  <c r="N83" i="185"/>
  <c r="M83" i="185"/>
  <c r="L83" i="185"/>
  <c r="K83" i="185"/>
  <c r="J83" i="185"/>
  <c r="I83" i="185"/>
  <c r="AL83" i="185" s="1"/>
  <c r="H83" i="185"/>
  <c r="AL82" i="185" s="1"/>
  <c r="G83" i="185"/>
  <c r="AP81" i="185"/>
  <c r="AO81" i="185"/>
  <c r="AN81" i="185"/>
  <c r="AK81" i="185"/>
  <c r="AJ81" i="185"/>
  <c r="AI81" i="185"/>
  <c r="AH81" i="185"/>
  <c r="AG81" i="185"/>
  <c r="AF81" i="185"/>
  <c r="AE81" i="185"/>
  <c r="AD81" i="185"/>
  <c r="AC81" i="185"/>
  <c r="AB81" i="185"/>
  <c r="AA81" i="185"/>
  <c r="Z81" i="185"/>
  <c r="Y81" i="185"/>
  <c r="X81" i="185"/>
  <c r="W81" i="185"/>
  <c r="V81" i="185"/>
  <c r="U81" i="185"/>
  <c r="T81" i="185"/>
  <c r="S81" i="185"/>
  <c r="R81" i="185"/>
  <c r="Q81" i="185"/>
  <c r="P81" i="185"/>
  <c r="O81" i="185"/>
  <c r="N81" i="185"/>
  <c r="M81" i="185"/>
  <c r="L81" i="185"/>
  <c r="K81" i="185"/>
  <c r="J81" i="185"/>
  <c r="I81" i="185"/>
  <c r="H81" i="185"/>
  <c r="G81" i="185"/>
  <c r="AP79" i="185"/>
  <c r="AO79" i="185"/>
  <c r="AN79" i="185"/>
  <c r="AK79" i="185"/>
  <c r="AJ79" i="185"/>
  <c r="AI79" i="185"/>
  <c r="AH79" i="185"/>
  <c r="AG79" i="185"/>
  <c r="AF79" i="185"/>
  <c r="AE79" i="185"/>
  <c r="AD79" i="185"/>
  <c r="AC79" i="185"/>
  <c r="AB79" i="185"/>
  <c r="AA79" i="185"/>
  <c r="Z79" i="185"/>
  <c r="Y79" i="185"/>
  <c r="X79" i="185"/>
  <c r="W79" i="185"/>
  <c r="V79" i="185"/>
  <c r="U79" i="185"/>
  <c r="T79" i="185"/>
  <c r="S79" i="185"/>
  <c r="R79" i="185"/>
  <c r="Q79" i="185"/>
  <c r="P79" i="185"/>
  <c r="O79" i="185"/>
  <c r="N79" i="185"/>
  <c r="M79" i="185"/>
  <c r="L79" i="185"/>
  <c r="K79" i="185"/>
  <c r="J79" i="185"/>
  <c r="I79" i="185"/>
  <c r="H79" i="185"/>
  <c r="G79" i="185"/>
  <c r="AP77" i="185"/>
  <c r="AO77" i="185"/>
  <c r="AN77" i="185"/>
  <c r="AK77" i="185"/>
  <c r="AJ77" i="185"/>
  <c r="AI77" i="185"/>
  <c r="AH77" i="185"/>
  <c r="AG77" i="185"/>
  <c r="AF77" i="185"/>
  <c r="AE77" i="185"/>
  <c r="AD77" i="185"/>
  <c r="AC77" i="185"/>
  <c r="AB77" i="185"/>
  <c r="AA77" i="185"/>
  <c r="Z77" i="185"/>
  <c r="Y77" i="185"/>
  <c r="X77" i="185"/>
  <c r="W77" i="185"/>
  <c r="V77" i="185"/>
  <c r="U77" i="185"/>
  <c r="T77" i="185"/>
  <c r="S77" i="185"/>
  <c r="R77" i="185"/>
  <c r="Q77" i="185"/>
  <c r="P77" i="185"/>
  <c r="O77" i="185"/>
  <c r="N77" i="185"/>
  <c r="M77" i="185"/>
  <c r="L77" i="185"/>
  <c r="K77" i="185"/>
  <c r="J77" i="185"/>
  <c r="I77" i="185"/>
  <c r="H77" i="185"/>
  <c r="G77" i="185"/>
  <c r="AP75" i="185"/>
  <c r="AO75" i="185"/>
  <c r="AN75" i="185"/>
  <c r="AK75" i="185"/>
  <c r="AJ75" i="185"/>
  <c r="AI75" i="185"/>
  <c r="AH75" i="185"/>
  <c r="AG75" i="185"/>
  <c r="AF75" i="185"/>
  <c r="AE75" i="185"/>
  <c r="AD75" i="185"/>
  <c r="AC75" i="185"/>
  <c r="AB75" i="185"/>
  <c r="AA75" i="185"/>
  <c r="Z75" i="185"/>
  <c r="Y75" i="185"/>
  <c r="X75" i="185"/>
  <c r="W75" i="185"/>
  <c r="V75" i="185"/>
  <c r="U75" i="185"/>
  <c r="T75" i="185"/>
  <c r="S75" i="185"/>
  <c r="R75" i="185"/>
  <c r="Q75" i="185"/>
  <c r="P75" i="185"/>
  <c r="O75" i="185"/>
  <c r="N75" i="185"/>
  <c r="M75" i="185"/>
  <c r="L75" i="185"/>
  <c r="K75" i="185"/>
  <c r="J75" i="185"/>
  <c r="I75" i="185"/>
  <c r="H75" i="185"/>
  <c r="G75" i="185"/>
  <c r="AP73" i="185"/>
  <c r="AO73" i="185"/>
  <c r="AN73" i="185"/>
  <c r="AK73" i="185"/>
  <c r="AJ73" i="185"/>
  <c r="AI73" i="185"/>
  <c r="AH73" i="185"/>
  <c r="AG73" i="185"/>
  <c r="AF73" i="185"/>
  <c r="AE73" i="185"/>
  <c r="AD73" i="185"/>
  <c r="AC73" i="185"/>
  <c r="AB73" i="185"/>
  <c r="AA73" i="185"/>
  <c r="Z73" i="185"/>
  <c r="Y73" i="185"/>
  <c r="X73" i="185"/>
  <c r="W73" i="185"/>
  <c r="V73" i="185"/>
  <c r="U73" i="185"/>
  <c r="T73" i="185"/>
  <c r="S73" i="185"/>
  <c r="R73" i="185"/>
  <c r="Q73" i="185"/>
  <c r="P73" i="185"/>
  <c r="O73" i="185"/>
  <c r="N73" i="185"/>
  <c r="M73" i="185"/>
  <c r="L73" i="185"/>
  <c r="K73" i="185"/>
  <c r="J73" i="185"/>
  <c r="I73" i="185"/>
  <c r="H73" i="185"/>
  <c r="G73" i="185"/>
  <c r="AP71" i="185"/>
  <c r="AO71" i="185"/>
  <c r="AN71" i="185"/>
  <c r="AK71" i="185"/>
  <c r="AJ71" i="185"/>
  <c r="AI71" i="185"/>
  <c r="AH71" i="185"/>
  <c r="AG71" i="185"/>
  <c r="AF71" i="185"/>
  <c r="AE71" i="185"/>
  <c r="AD71" i="185"/>
  <c r="AC71" i="185"/>
  <c r="AB71" i="185"/>
  <c r="AA71" i="185"/>
  <c r="Z71" i="185"/>
  <c r="Y71" i="185"/>
  <c r="X71" i="185"/>
  <c r="W71" i="185"/>
  <c r="V71" i="185"/>
  <c r="U71" i="185"/>
  <c r="T71" i="185"/>
  <c r="S71" i="185"/>
  <c r="R71" i="185"/>
  <c r="Q71" i="185"/>
  <c r="P71" i="185"/>
  <c r="O71" i="185"/>
  <c r="N71" i="185"/>
  <c r="M71" i="185"/>
  <c r="L71" i="185"/>
  <c r="K71" i="185"/>
  <c r="J71" i="185"/>
  <c r="I71" i="185"/>
  <c r="H71" i="185"/>
  <c r="G71" i="185"/>
  <c r="AP69" i="185"/>
  <c r="AO69" i="185"/>
  <c r="AN69" i="185"/>
  <c r="AK69" i="185"/>
  <c r="AJ69" i="185"/>
  <c r="AI69" i="185"/>
  <c r="AH69" i="185"/>
  <c r="AG69" i="185"/>
  <c r="AF69" i="185"/>
  <c r="AE69" i="185"/>
  <c r="AD69" i="185"/>
  <c r="AC69" i="185"/>
  <c r="AB69" i="185"/>
  <c r="AA69" i="185"/>
  <c r="Z69" i="185"/>
  <c r="Y69" i="185"/>
  <c r="X69" i="185"/>
  <c r="W69" i="185"/>
  <c r="V69" i="185"/>
  <c r="U69" i="185"/>
  <c r="T69" i="185"/>
  <c r="S69" i="185"/>
  <c r="R69" i="185"/>
  <c r="Q69" i="185"/>
  <c r="P69" i="185"/>
  <c r="O69" i="185"/>
  <c r="N69" i="185"/>
  <c r="M69" i="185"/>
  <c r="L69" i="185"/>
  <c r="K69" i="185"/>
  <c r="J69" i="185"/>
  <c r="I69" i="185"/>
  <c r="H69" i="185"/>
  <c r="G69" i="185"/>
  <c r="AL69" i="185" s="1"/>
  <c r="AP67" i="185"/>
  <c r="AO67" i="185"/>
  <c r="AN67" i="185"/>
  <c r="AK67" i="185"/>
  <c r="AJ67" i="185"/>
  <c r="AI67" i="185"/>
  <c r="AH67" i="185"/>
  <c r="AG67" i="185"/>
  <c r="AF67" i="185"/>
  <c r="AE67" i="185"/>
  <c r="AD67" i="185"/>
  <c r="AC67" i="185"/>
  <c r="AB67" i="185"/>
  <c r="AA67" i="185"/>
  <c r="Z67" i="185"/>
  <c r="Y67" i="185"/>
  <c r="X67" i="185"/>
  <c r="W67" i="185"/>
  <c r="V67" i="185"/>
  <c r="U67" i="185"/>
  <c r="T67" i="185"/>
  <c r="S67" i="185"/>
  <c r="R67" i="185"/>
  <c r="Q67" i="185"/>
  <c r="P67" i="185"/>
  <c r="O67" i="185"/>
  <c r="N67" i="185"/>
  <c r="M67" i="185"/>
  <c r="L67" i="185"/>
  <c r="K67" i="185"/>
  <c r="J67" i="185"/>
  <c r="I67" i="185"/>
  <c r="H67" i="185"/>
  <c r="G67" i="185"/>
  <c r="AP65" i="185"/>
  <c r="AO65" i="185"/>
  <c r="AN65" i="185"/>
  <c r="AK65" i="185"/>
  <c r="AJ65" i="185"/>
  <c r="AI65" i="185"/>
  <c r="AH65" i="185"/>
  <c r="AG65" i="185"/>
  <c r="AF65" i="185"/>
  <c r="AE65" i="185"/>
  <c r="AD65" i="185"/>
  <c r="AC65" i="185"/>
  <c r="AB65" i="185"/>
  <c r="AA65" i="185"/>
  <c r="Z65" i="185"/>
  <c r="Y65" i="185"/>
  <c r="X65" i="185"/>
  <c r="W65" i="185"/>
  <c r="V65" i="185"/>
  <c r="U65" i="185"/>
  <c r="T65" i="185"/>
  <c r="S65" i="185"/>
  <c r="R65" i="185"/>
  <c r="Q65" i="185"/>
  <c r="P65" i="185"/>
  <c r="O65" i="185"/>
  <c r="N65" i="185"/>
  <c r="M65" i="185"/>
  <c r="L65" i="185"/>
  <c r="K65" i="185"/>
  <c r="J65" i="185"/>
  <c r="I65" i="185"/>
  <c r="H65" i="185"/>
  <c r="G65" i="185"/>
  <c r="AP63" i="185"/>
  <c r="AO63" i="185"/>
  <c r="AN63" i="185"/>
  <c r="AK63" i="185"/>
  <c r="AJ63" i="185"/>
  <c r="AI63" i="185"/>
  <c r="AH63" i="185"/>
  <c r="AG63" i="185"/>
  <c r="AF63" i="185"/>
  <c r="AE63" i="185"/>
  <c r="AD63" i="185"/>
  <c r="AC63" i="185"/>
  <c r="AB63" i="185"/>
  <c r="AA63" i="185"/>
  <c r="Z63" i="185"/>
  <c r="Y63" i="185"/>
  <c r="X63" i="185"/>
  <c r="W63" i="185"/>
  <c r="V63" i="185"/>
  <c r="U63" i="185"/>
  <c r="T63" i="185"/>
  <c r="S63" i="185"/>
  <c r="R63" i="185"/>
  <c r="Q63" i="185"/>
  <c r="P63" i="185"/>
  <c r="O63" i="185"/>
  <c r="N63" i="185"/>
  <c r="M63" i="185"/>
  <c r="L63" i="185"/>
  <c r="K63" i="185"/>
  <c r="J63" i="185"/>
  <c r="I63" i="185"/>
  <c r="H63" i="185"/>
  <c r="G63" i="185"/>
  <c r="AP61" i="185"/>
  <c r="AO61" i="185"/>
  <c r="AN61" i="185"/>
  <c r="AK61" i="185"/>
  <c r="AJ61" i="185"/>
  <c r="AI61" i="185"/>
  <c r="AH61" i="185"/>
  <c r="AG61" i="185"/>
  <c r="AF61" i="185"/>
  <c r="AE61" i="185"/>
  <c r="AD61" i="185"/>
  <c r="AC61" i="185"/>
  <c r="AB61" i="185"/>
  <c r="AA61" i="185"/>
  <c r="Z61" i="185"/>
  <c r="Y61" i="185"/>
  <c r="X61" i="185"/>
  <c r="W61" i="185"/>
  <c r="V61" i="185"/>
  <c r="U61" i="185"/>
  <c r="T61" i="185"/>
  <c r="S61" i="185"/>
  <c r="R61" i="185"/>
  <c r="Q61" i="185"/>
  <c r="P61" i="185"/>
  <c r="O61" i="185"/>
  <c r="N61" i="185"/>
  <c r="AL60" i="185" s="1"/>
  <c r="M61" i="185"/>
  <c r="L61" i="185"/>
  <c r="K61" i="185"/>
  <c r="J61" i="185"/>
  <c r="I61" i="185"/>
  <c r="H61" i="185"/>
  <c r="G61" i="185"/>
  <c r="AP59" i="185"/>
  <c r="AO59" i="185"/>
  <c r="AN59" i="185"/>
  <c r="AK59" i="185"/>
  <c r="AJ59" i="185"/>
  <c r="AI59" i="185"/>
  <c r="AH59" i="185"/>
  <c r="AG59" i="185"/>
  <c r="AF59" i="185"/>
  <c r="AE59" i="185"/>
  <c r="AD59" i="185"/>
  <c r="AC59" i="185"/>
  <c r="AB59" i="185"/>
  <c r="AA59" i="185"/>
  <c r="Z59" i="185"/>
  <c r="Y59" i="185"/>
  <c r="X59" i="185"/>
  <c r="W59" i="185"/>
  <c r="V59" i="185"/>
  <c r="U59" i="185"/>
  <c r="T59" i="185"/>
  <c r="S59" i="185"/>
  <c r="R59" i="185"/>
  <c r="Q59" i="185"/>
  <c r="P59" i="185"/>
  <c r="O59" i="185"/>
  <c r="N59" i="185"/>
  <c r="M59" i="185"/>
  <c r="L59" i="185"/>
  <c r="K59" i="185"/>
  <c r="J59" i="185"/>
  <c r="I59" i="185"/>
  <c r="H59" i="185"/>
  <c r="G59" i="185"/>
  <c r="AP57" i="185"/>
  <c r="AO57" i="185"/>
  <c r="AN57" i="185"/>
  <c r="AK57" i="185"/>
  <c r="AJ57" i="185"/>
  <c r="AI57" i="185"/>
  <c r="AH57" i="185"/>
  <c r="AG57" i="185"/>
  <c r="AF57" i="185"/>
  <c r="AE57" i="185"/>
  <c r="AD57" i="185"/>
  <c r="AC57" i="185"/>
  <c r="AB57" i="185"/>
  <c r="AA57" i="185"/>
  <c r="Z57" i="185"/>
  <c r="Y57" i="185"/>
  <c r="X57" i="185"/>
  <c r="W57" i="185"/>
  <c r="V57" i="185"/>
  <c r="U57" i="185"/>
  <c r="T57" i="185"/>
  <c r="S57" i="185"/>
  <c r="R57" i="185"/>
  <c r="Q57" i="185"/>
  <c r="P57" i="185"/>
  <c r="O57" i="185"/>
  <c r="N57" i="185"/>
  <c r="M57" i="185"/>
  <c r="L57" i="185"/>
  <c r="K57" i="185"/>
  <c r="J57" i="185"/>
  <c r="I57" i="185"/>
  <c r="H57" i="185"/>
  <c r="G57" i="185"/>
  <c r="AP55" i="185"/>
  <c r="AO55" i="185"/>
  <c r="AN55" i="185"/>
  <c r="AK55" i="185"/>
  <c r="AJ55" i="185"/>
  <c r="AI55" i="185"/>
  <c r="AH55" i="185"/>
  <c r="AG55" i="185"/>
  <c r="AF55" i="185"/>
  <c r="AE55" i="185"/>
  <c r="AD55" i="185"/>
  <c r="AC55" i="185"/>
  <c r="AB55" i="185"/>
  <c r="AA55" i="185"/>
  <c r="Z55" i="185"/>
  <c r="Y55" i="185"/>
  <c r="X55" i="185"/>
  <c r="W55" i="185"/>
  <c r="V55" i="185"/>
  <c r="U55" i="185"/>
  <c r="T55" i="185"/>
  <c r="S55" i="185"/>
  <c r="R55" i="185"/>
  <c r="Q55" i="185"/>
  <c r="P55" i="185"/>
  <c r="O55" i="185"/>
  <c r="N55" i="185"/>
  <c r="M55" i="185"/>
  <c r="L55" i="185"/>
  <c r="K55" i="185"/>
  <c r="J55" i="185"/>
  <c r="I55" i="185"/>
  <c r="H55" i="185"/>
  <c r="G55" i="185"/>
  <c r="AP53" i="185"/>
  <c r="AO53" i="185"/>
  <c r="AN53" i="185"/>
  <c r="AK53" i="185"/>
  <c r="AJ53" i="185"/>
  <c r="AI53" i="185"/>
  <c r="AH53" i="185"/>
  <c r="AG53" i="185"/>
  <c r="AF53" i="185"/>
  <c r="AE53" i="185"/>
  <c r="AD53" i="185"/>
  <c r="AC53" i="185"/>
  <c r="AB53" i="185"/>
  <c r="AA53" i="185"/>
  <c r="Z53" i="185"/>
  <c r="Y53" i="185"/>
  <c r="X53" i="185"/>
  <c r="W53" i="185"/>
  <c r="V53" i="185"/>
  <c r="U53" i="185"/>
  <c r="T53" i="185"/>
  <c r="S53" i="185"/>
  <c r="R53" i="185"/>
  <c r="Q53" i="185"/>
  <c r="P53" i="185"/>
  <c r="O53" i="185"/>
  <c r="N53" i="185"/>
  <c r="M53" i="185"/>
  <c r="L53" i="185"/>
  <c r="K53" i="185"/>
  <c r="J53" i="185"/>
  <c r="I53" i="185"/>
  <c r="H53" i="185"/>
  <c r="G53" i="185"/>
  <c r="AP51" i="185"/>
  <c r="AO51" i="185"/>
  <c r="AN51" i="185"/>
  <c r="AK51" i="185"/>
  <c r="AJ51" i="185"/>
  <c r="AI51" i="185"/>
  <c r="AH51" i="185"/>
  <c r="AG51" i="185"/>
  <c r="AF51" i="185"/>
  <c r="AE51" i="185"/>
  <c r="AD51" i="185"/>
  <c r="AC51" i="185"/>
  <c r="AB51" i="185"/>
  <c r="AA51" i="185"/>
  <c r="Z51" i="185"/>
  <c r="Y51" i="185"/>
  <c r="X51" i="185"/>
  <c r="W51" i="185"/>
  <c r="V51" i="185"/>
  <c r="U51" i="185"/>
  <c r="T51" i="185"/>
  <c r="S51" i="185"/>
  <c r="R51" i="185"/>
  <c r="Q51" i="185"/>
  <c r="P51" i="185"/>
  <c r="O51" i="185"/>
  <c r="N51" i="185"/>
  <c r="M51" i="185"/>
  <c r="L51" i="185"/>
  <c r="K51" i="185"/>
  <c r="J51" i="185"/>
  <c r="AL51" i="185"/>
  <c r="I51" i="185"/>
  <c r="H51" i="185"/>
  <c r="G51" i="185"/>
  <c r="AP49" i="185"/>
  <c r="AO49" i="185"/>
  <c r="AN49" i="185"/>
  <c r="AK49" i="185"/>
  <c r="AJ49" i="185"/>
  <c r="AI49" i="185"/>
  <c r="AH49" i="185"/>
  <c r="AG49" i="185"/>
  <c r="AF49" i="185"/>
  <c r="AE49" i="185"/>
  <c r="AD49" i="185"/>
  <c r="AC49" i="185"/>
  <c r="AB49" i="185"/>
  <c r="AA49" i="185"/>
  <c r="Z49" i="185"/>
  <c r="Y49" i="185"/>
  <c r="X49" i="185"/>
  <c r="W49" i="185"/>
  <c r="V49" i="185"/>
  <c r="U49" i="185"/>
  <c r="T49" i="185"/>
  <c r="S49" i="185"/>
  <c r="R49" i="185"/>
  <c r="Q49" i="185"/>
  <c r="P49" i="185"/>
  <c r="O49" i="185"/>
  <c r="N49" i="185"/>
  <c r="M49" i="185"/>
  <c r="L49" i="185"/>
  <c r="K49" i="185"/>
  <c r="J49" i="185"/>
  <c r="I49" i="185"/>
  <c r="H49" i="185"/>
  <c r="G49" i="185"/>
  <c r="AP47" i="185"/>
  <c r="AO47" i="185"/>
  <c r="AN47" i="185"/>
  <c r="AK47" i="185"/>
  <c r="AJ47" i="185"/>
  <c r="AI47" i="185"/>
  <c r="AH47" i="185"/>
  <c r="AG47" i="185"/>
  <c r="AF47" i="185"/>
  <c r="AE47" i="185"/>
  <c r="AD47" i="185"/>
  <c r="AC47" i="185"/>
  <c r="AB47" i="185"/>
  <c r="AA47" i="185"/>
  <c r="Z47" i="185"/>
  <c r="Y47" i="185"/>
  <c r="X47" i="185"/>
  <c r="W47" i="185"/>
  <c r="V47" i="185"/>
  <c r="U47" i="185"/>
  <c r="T47" i="185"/>
  <c r="S47" i="185"/>
  <c r="R47" i="185"/>
  <c r="Q47" i="185"/>
  <c r="P47" i="185"/>
  <c r="O47" i="185"/>
  <c r="N47" i="185"/>
  <c r="M47" i="185"/>
  <c r="L47" i="185"/>
  <c r="K47" i="185"/>
  <c r="J47" i="185"/>
  <c r="I47" i="185"/>
  <c r="H47" i="185"/>
  <c r="G47" i="185"/>
  <c r="AP45" i="185"/>
  <c r="AO45" i="185"/>
  <c r="AN45" i="185"/>
  <c r="AK45" i="185"/>
  <c r="AJ45" i="185"/>
  <c r="AI45" i="185"/>
  <c r="AH45" i="185"/>
  <c r="AG45" i="185"/>
  <c r="AF45" i="185"/>
  <c r="AE45" i="185"/>
  <c r="AD45" i="185"/>
  <c r="AC45" i="185"/>
  <c r="AB45" i="185"/>
  <c r="AA45" i="185"/>
  <c r="Z45" i="185"/>
  <c r="Y45" i="185"/>
  <c r="X45" i="185"/>
  <c r="W45" i="185"/>
  <c r="V45" i="185"/>
  <c r="V163" i="185" s="1"/>
  <c r="U45" i="185"/>
  <c r="T45" i="185"/>
  <c r="S45" i="185"/>
  <c r="R45" i="185"/>
  <c r="Q45" i="185"/>
  <c r="P45" i="185"/>
  <c r="O45" i="185"/>
  <c r="N45" i="185"/>
  <c r="N168" i="185" s="1"/>
  <c r="M45" i="185"/>
  <c r="L45" i="185"/>
  <c r="K45" i="185"/>
  <c r="J45" i="185"/>
  <c r="I45" i="185"/>
  <c r="H45" i="185"/>
  <c r="G45" i="185"/>
  <c r="AP43" i="185"/>
  <c r="AO43" i="185"/>
  <c r="AN43" i="185"/>
  <c r="AK43" i="185"/>
  <c r="AJ43" i="185"/>
  <c r="AI43" i="185"/>
  <c r="AH43" i="185"/>
  <c r="AG43" i="185"/>
  <c r="AF43" i="185"/>
  <c r="AE43" i="185"/>
  <c r="AD43" i="185"/>
  <c r="AC43" i="185"/>
  <c r="AB43" i="185"/>
  <c r="AA43" i="185"/>
  <c r="Z43" i="185"/>
  <c r="Y43" i="185"/>
  <c r="X43" i="185"/>
  <c r="X159" i="185" s="1"/>
  <c r="W43" i="185"/>
  <c r="V43" i="185"/>
  <c r="U43" i="185"/>
  <c r="T43" i="185"/>
  <c r="S43" i="185"/>
  <c r="R43" i="185"/>
  <c r="Q43" i="185"/>
  <c r="P43" i="185"/>
  <c r="O43" i="185"/>
  <c r="N43" i="185"/>
  <c r="M43" i="185"/>
  <c r="L43" i="185"/>
  <c r="K43" i="185"/>
  <c r="J43" i="185"/>
  <c r="I43" i="185"/>
  <c r="H43" i="185"/>
  <c r="G43" i="185"/>
  <c r="AP41" i="185"/>
  <c r="AO41" i="185"/>
  <c r="AN41" i="185"/>
  <c r="AK41" i="185"/>
  <c r="AJ41" i="185"/>
  <c r="AI41" i="185"/>
  <c r="AH41" i="185"/>
  <c r="AG41" i="185"/>
  <c r="AF41" i="185"/>
  <c r="AE41" i="185"/>
  <c r="AD41" i="185"/>
  <c r="AC41" i="185"/>
  <c r="AB41" i="185"/>
  <c r="AA41" i="185"/>
  <c r="Z41" i="185"/>
  <c r="Y41" i="185"/>
  <c r="X41" i="185"/>
  <c r="W41" i="185"/>
  <c r="V41" i="185"/>
  <c r="U41" i="185"/>
  <c r="T41" i="185"/>
  <c r="S41" i="185"/>
  <c r="R41" i="185"/>
  <c r="Q41" i="185"/>
  <c r="P41" i="185"/>
  <c r="O41" i="185"/>
  <c r="N41" i="185"/>
  <c r="M41" i="185"/>
  <c r="L41" i="185"/>
  <c r="K41" i="185"/>
  <c r="J41" i="185"/>
  <c r="J157" i="185" s="1"/>
  <c r="I41" i="185"/>
  <c r="H41" i="185"/>
  <c r="G41" i="185"/>
  <c r="AP39" i="185"/>
  <c r="AO39" i="185"/>
  <c r="AN39" i="185"/>
  <c r="AK39" i="185"/>
  <c r="AJ39" i="185"/>
  <c r="AI39" i="185"/>
  <c r="AH39" i="185"/>
  <c r="AG39" i="185"/>
  <c r="AF39" i="185"/>
  <c r="AE39" i="185"/>
  <c r="AD39" i="185"/>
  <c r="AC39" i="185"/>
  <c r="AB39" i="185"/>
  <c r="AA39" i="185"/>
  <c r="Z39" i="185"/>
  <c r="Y39" i="185"/>
  <c r="X39" i="185"/>
  <c r="W39" i="185"/>
  <c r="V39" i="185"/>
  <c r="U39" i="185"/>
  <c r="T39" i="185"/>
  <c r="S39" i="185"/>
  <c r="R39" i="185"/>
  <c r="Q39" i="185"/>
  <c r="P39" i="185"/>
  <c r="O39" i="185"/>
  <c r="N39" i="185"/>
  <c r="M39" i="185"/>
  <c r="L39" i="185"/>
  <c r="K39" i="185"/>
  <c r="J39" i="185"/>
  <c r="I39" i="185"/>
  <c r="H39" i="185"/>
  <c r="G39" i="185"/>
  <c r="AP37" i="185"/>
  <c r="AO37" i="185"/>
  <c r="AN37" i="185"/>
  <c r="AK37" i="185"/>
  <c r="AJ37" i="185"/>
  <c r="AI37" i="185"/>
  <c r="AH37" i="185"/>
  <c r="AG37" i="185"/>
  <c r="AF37" i="185"/>
  <c r="AE37" i="185"/>
  <c r="AD37" i="185"/>
  <c r="AC37" i="185"/>
  <c r="AB37" i="185"/>
  <c r="AA37" i="185"/>
  <c r="Z37" i="185"/>
  <c r="Y37" i="185"/>
  <c r="X37" i="185"/>
  <c r="W37" i="185"/>
  <c r="V37" i="185"/>
  <c r="U37" i="185"/>
  <c r="T37" i="185"/>
  <c r="S37" i="185"/>
  <c r="R37" i="185"/>
  <c r="Q37" i="185"/>
  <c r="P37" i="185"/>
  <c r="O37" i="185"/>
  <c r="N37" i="185"/>
  <c r="M37" i="185"/>
  <c r="L37" i="185"/>
  <c r="K37" i="185"/>
  <c r="J37" i="185"/>
  <c r="I37" i="185"/>
  <c r="H37" i="185"/>
  <c r="G37" i="185"/>
  <c r="AL36" i="185" s="1"/>
  <c r="AP35" i="185"/>
  <c r="AO35" i="185"/>
  <c r="AN35" i="185"/>
  <c r="AK35" i="185"/>
  <c r="AJ35" i="185"/>
  <c r="AI35" i="185"/>
  <c r="AH35" i="185"/>
  <c r="AG35" i="185"/>
  <c r="AF35" i="185"/>
  <c r="AE35" i="185"/>
  <c r="AD35" i="185"/>
  <c r="AC35" i="185"/>
  <c r="AB35" i="185"/>
  <c r="AA35" i="185"/>
  <c r="Z35" i="185"/>
  <c r="Y35" i="185"/>
  <c r="X35" i="185"/>
  <c r="W35" i="185"/>
  <c r="V35" i="185"/>
  <c r="U35" i="185"/>
  <c r="T35" i="185"/>
  <c r="S35" i="185"/>
  <c r="R35" i="185"/>
  <c r="Q35" i="185"/>
  <c r="P35" i="185"/>
  <c r="O35" i="185"/>
  <c r="N35" i="185"/>
  <c r="M35" i="185"/>
  <c r="L35" i="185"/>
  <c r="K35" i="185"/>
  <c r="J35" i="185"/>
  <c r="I35" i="185"/>
  <c r="H35" i="185"/>
  <c r="G35" i="185"/>
  <c r="AP33" i="185"/>
  <c r="AO33" i="185"/>
  <c r="AN33" i="185"/>
  <c r="AK33" i="185"/>
  <c r="AJ33" i="185"/>
  <c r="AI33" i="185"/>
  <c r="AH33" i="185"/>
  <c r="AG33" i="185"/>
  <c r="AF33" i="185"/>
  <c r="AE33" i="185"/>
  <c r="AD33" i="185"/>
  <c r="AC33" i="185"/>
  <c r="AB33" i="185"/>
  <c r="AA33" i="185"/>
  <c r="Z33" i="185"/>
  <c r="Y33" i="185"/>
  <c r="X33" i="185"/>
  <c r="W33" i="185"/>
  <c r="V33" i="185"/>
  <c r="U33" i="185"/>
  <c r="T33" i="185"/>
  <c r="S33" i="185"/>
  <c r="R33" i="185"/>
  <c r="Q33" i="185"/>
  <c r="P33" i="185"/>
  <c r="O33" i="185"/>
  <c r="N33" i="185"/>
  <c r="M33" i="185"/>
  <c r="L33" i="185"/>
  <c r="K33" i="185"/>
  <c r="J33" i="185"/>
  <c r="I33" i="185"/>
  <c r="H33" i="185"/>
  <c r="G33" i="185"/>
  <c r="AP31" i="185"/>
  <c r="AO31" i="185"/>
  <c r="AN31" i="185"/>
  <c r="AK31" i="185"/>
  <c r="AJ31" i="185"/>
  <c r="AI31" i="185"/>
  <c r="AH31" i="185"/>
  <c r="AG31" i="185"/>
  <c r="AF31" i="185"/>
  <c r="AE31" i="185"/>
  <c r="AD31" i="185"/>
  <c r="AC31" i="185"/>
  <c r="AB31" i="185"/>
  <c r="AA31" i="185"/>
  <c r="Z31" i="185"/>
  <c r="Y31" i="185"/>
  <c r="X31" i="185"/>
  <c r="W31" i="185"/>
  <c r="V31" i="185"/>
  <c r="U31" i="185"/>
  <c r="T31" i="185"/>
  <c r="S31" i="185"/>
  <c r="R31" i="185"/>
  <c r="Q31" i="185"/>
  <c r="P31" i="185"/>
  <c r="O31" i="185"/>
  <c r="N31" i="185"/>
  <c r="M31" i="185"/>
  <c r="L31" i="185"/>
  <c r="K31" i="185"/>
  <c r="J31" i="185"/>
  <c r="I31" i="185"/>
  <c r="H31" i="185"/>
  <c r="G31" i="185"/>
  <c r="AP29" i="185"/>
  <c r="AO29" i="185"/>
  <c r="AN29" i="185"/>
  <c r="AK29" i="185"/>
  <c r="AJ29" i="185"/>
  <c r="AI29" i="185"/>
  <c r="AH29" i="185"/>
  <c r="AG29" i="185"/>
  <c r="AF29" i="185"/>
  <c r="AE29" i="185"/>
  <c r="AD29" i="185"/>
  <c r="AC29" i="185"/>
  <c r="AB29" i="185"/>
  <c r="AA29" i="185"/>
  <c r="Z29" i="185"/>
  <c r="Y29" i="185"/>
  <c r="X29" i="185"/>
  <c r="W29" i="185"/>
  <c r="V29" i="185"/>
  <c r="U29" i="185"/>
  <c r="T29" i="185"/>
  <c r="S29" i="185"/>
  <c r="R29" i="185"/>
  <c r="Q29" i="185"/>
  <c r="P29" i="185"/>
  <c r="O29" i="185"/>
  <c r="N29" i="185"/>
  <c r="M29" i="185"/>
  <c r="L29" i="185"/>
  <c r="K29" i="185"/>
  <c r="J29" i="185"/>
  <c r="I29" i="185"/>
  <c r="H29" i="185"/>
  <c r="G29" i="185"/>
  <c r="AP27" i="185"/>
  <c r="AO27" i="185"/>
  <c r="AN27" i="185"/>
  <c r="AK27" i="185"/>
  <c r="AJ27" i="185"/>
  <c r="AI27" i="185"/>
  <c r="AH27" i="185"/>
  <c r="AG27" i="185"/>
  <c r="AF27" i="185"/>
  <c r="AE27" i="185"/>
  <c r="AD27" i="185"/>
  <c r="AC27" i="185"/>
  <c r="AB27" i="185"/>
  <c r="AA27" i="185"/>
  <c r="Z27" i="185"/>
  <c r="Y27" i="185"/>
  <c r="X27" i="185"/>
  <c r="W27" i="185"/>
  <c r="V27" i="185"/>
  <c r="U27" i="185"/>
  <c r="T27" i="185"/>
  <c r="S27" i="185"/>
  <c r="R27" i="185"/>
  <c r="Q27" i="185"/>
  <c r="P27" i="185"/>
  <c r="O27" i="185"/>
  <c r="N27" i="185"/>
  <c r="M27" i="185"/>
  <c r="L27" i="185"/>
  <c r="K27" i="185"/>
  <c r="J27" i="185"/>
  <c r="I27" i="185"/>
  <c r="H27" i="185"/>
  <c r="G27" i="185"/>
  <c r="AP25" i="185"/>
  <c r="AO25" i="185"/>
  <c r="AN25" i="185"/>
  <c r="AK25" i="185"/>
  <c r="AJ25" i="185"/>
  <c r="AI25" i="185"/>
  <c r="AH25" i="185"/>
  <c r="AG25" i="185"/>
  <c r="AF25" i="185"/>
  <c r="AE25" i="185"/>
  <c r="AD25" i="185"/>
  <c r="AC25" i="185"/>
  <c r="AB25" i="185"/>
  <c r="AA25" i="185"/>
  <c r="Z25" i="185"/>
  <c r="Y25" i="185"/>
  <c r="X25" i="185"/>
  <c r="W25" i="185"/>
  <c r="V25" i="185"/>
  <c r="U25" i="185"/>
  <c r="T25" i="185"/>
  <c r="S25" i="185"/>
  <c r="R25" i="185"/>
  <c r="Q25" i="185"/>
  <c r="P25" i="185"/>
  <c r="O25" i="185"/>
  <c r="N25" i="185"/>
  <c r="M25" i="185"/>
  <c r="L25" i="185"/>
  <c r="K25" i="185"/>
  <c r="AL25" i="185" s="1"/>
  <c r="J25" i="185"/>
  <c r="I25" i="185"/>
  <c r="H25" i="185"/>
  <c r="G25" i="185"/>
  <c r="AP23" i="185"/>
  <c r="AO23" i="185"/>
  <c r="AN23" i="185"/>
  <c r="AK23" i="185"/>
  <c r="AJ23" i="185"/>
  <c r="AI23" i="185"/>
  <c r="AH23" i="185"/>
  <c r="AG23" i="185"/>
  <c r="AF23" i="185"/>
  <c r="AE23" i="185"/>
  <c r="AD23" i="185"/>
  <c r="AC23" i="185"/>
  <c r="AB23" i="185"/>
  <c r="AA23" i="185"/>
  <c r="Z23" i="185"/>
  <c r="Y23" i="185"/>
  <c r="X23" i="185"/>
  <c r="W23" i="185"/>
  <c r="V23" i="185"/>
  <c r="U23" i="185"/>
  <c r="T23" i="185"/>
  <c r="S23" i="185"/>
  <c r="R23" i="185"/>
  <c r="Q23" i="185"/>
  <c r="P23" i="185"/>
  <c r="O23" i="185"/>
  <c r="N23" i="185"/>
  <c r="M23" i="185"/>
  <c r="L23" i="185"/>
  <c r="K23" i="185"/>
  <c r="J23" i="185"/>
  <c r="I23" i="185"/>
  <c r="H23" i="185"/>
  <c r="G23" i="185"/>
  <c r="AP21" i="185"/>
  <c r="AO21" i="185"/>
  <c r="AN21" i="185"/>
  <c r="AK21" i="185"/>
  <c r="AJ21" i="185"/>
  <c r="AI21" i="185"/>
  <c r="AH21" i="185"/>
  <c r="AG21" i="185"/>
  <c r="AF21" i="185"/>
  <c r="AE21" i="185"/>
  <c r="AD21" i="185"/>
  <c r="AC21" i="185"/>
  <c r="AB21" i="185"/>
  <c r="AA21" i="185"/>
  <c r="Z21" i="185"/>
  <c r="Y21" i="185"/>
  <c r="X21" i="185"/>
  <c r="W21" i="185"/>
  <c r="V21" i="185"/>
  <c r="U21" i="185"/>
  <c r="T21" i="185"/>
  <c r="S21" i="185"/>
  <c r="R21" i="185"/>
  <c r="Q21" i="185"/>
  <c r="P21" i="185"/>
  <c r="O21" i="185"/>
  <c r="N21" i="185"/>
  <c r="M21" i="185"/>
  <c r="L21" i="185"/>
  <c r="K21" i="185"/>
  <c r="J21" i="185"/>
  <c r="I21" i="185"/>
  <c r="H21" i="185"/>
  <c r="G21" i="185"/>
  <c r="AP19" i="185"/>
  <c r="AO19" i="185"/>
  <c r="AN19" i="185"/>
  <c r="AK19" i="185"/>
  <c r="AJ19" i="185"/>
  <c r="AI19" i="185"/>
  <c r="AH19" i="185"/>
  <c r="AG19" i="185"/>
  <c r="AF19" i="185"/>
  <c r="AE19" i="185"/>
  <c r="AD19" i="185"/>
  <c r="AC19" i="185"/>
  <c r="AB19" i="185"/>
  <c r="AA19" i="185"/>
  <c r="Z19" i="185"/>
  <c r="Y19" i="185"/>
  <c r="X19" i="185"/>
  <c r="W19" i="185"/>
  <c r="V19" i="185"/>
  <c r="U19" i="185"/>
  <c r="T19" i="185"/>
  <c r="S19" i="185"/>
  <c r="R19" i="185"/>
  <c r="Q19" i="185"/>
  <c r="P19" i="185"/>
  <c r="O19" i="185"/>
  <c r="N19" i="185"/>
  <c r="M19" i="185"/>
  <c r="L19" i="185"/>
  <c r="K19" i="185"/>
  <c r="J19" i="185"/>
  <c r="I19" i="185"/>
  <c r="H19" i="185"/>
  <c r="G19" i="185"/>
  <c r="AP17" i="185"/>
  <c r="AO17" i="185"/>
  <c r="AN17" i="185"/>
  <c r="AK17" i="185"/>
  <c r="AJ17" i="185"/>
  <c r="AI17" i="185"/>
  <c r="AH17" i="185"/>
  <c r="AG17" i="185"/>
  <c r="AF17" i="185"/>
  <c r="AE17" i="185"/>
  <c r="AD17" i="185"/>
  <c r="AC17" i="185"/>
  <c r="AB17" i="185"/>
  <c r="AA17" i="185"/>
  <c r="Z17" i="185"/>
  <c r="Y17" i="185"/>
  <c r="X17" i="185"/>
  <c r="W17" i="185"/>
  <c r="V17" i="185"/>
  <c r="U17" i="185"/>
  <c r="T17" i="185"/>
  <c r="S17" i="185"/>
  <c r="R17" i="185"/>
  <c r="Q17" i="185"/>
  <c r="P17" i="185"/>
  <c r="O17" i="185"/>
  <c r="N17" i="185"/>
  <c r="M17" i="185"/>
  <c r="L17" i="185"/>
  <c r="K17" i="185"/>
  <c r="J17" i="185"/>
  <c r="I17" i="185"/>
  <c r="H17" i="185"/>
  <c r="G17" i="185"/>
  <c r="AP15" i="185"/>
  <c r="AO15" i="185"/>
  <c r="AN15" i="185"/>
  <c r="AK15" i="185"/>
  <c r="AJ15" i="185"/>
  <c r="AJ173" i="185" s="1"/>
  <c r="AI15" i="185"/>
  <c r="AH15" i="185"/>
  <c r="AG15" i="185"/>
  <c r="AF15" i="185"/>
  <c r="AE15" i="185"/>
  <c r="AD15" i="185"/>
  <c r="AC15" i="185"/>
  <c r="AB15" i="185"/>
  <c r="AA15" i="185"/>
  <c r="Z15" i="185"/>
  <c r="Y15" i="185"/>
  <c r="X15" i="185"/>
  <c r="W15" i="185"/>
  <c r="V15" i="185"/>
  <c r="U15" i="185"/>
  <c r="T15" i="185"/>
  <c r="T171" i="185" s="1"/>
  <c r="S15" i="185"/>
  <c r="R15" i="185"/>
  <c r="Q15" i="185"/>
  <c r="P15" i="185"/>
  <c r="O15" i="185"/>
  <c r="N15" i="185"/>
  <c r="M15" i="185"/>
  <c r="L15" i="185"/>
  <c r="K15" i="185"/>
  <c r="J15" i="185"/>
  <c r="I15" i="185"/>
  <c r="H15" i="185"/>
  <c r="G15" i="185"/>
  <c r="AP13" i="185"/>
  <c r="AO13" i="185"/>
  <c r="AN13" i="185"/>
  <c r="I219" i="185" s="1"/>
  <c r="AK13" i="185"/>
  <c r="AJ13" i="185"/>
  <c r="AI13" i="185"/>
  <c r="AH13" i="185"/>
  <c r="AG13" i="185"/>
  <c r="AF13" i="185"/>
  <c r="AE13" i="185"/>
  <c r="AE152" i="185" s="1"/>
  <c r="AD13" i="185"/>
  <c r="AC13" i="185"/>
  <c r="AB13" i="185"/>
  <c r="AA13" i="185"/>
  <c r="Z13" i="185"/>
  <c r="Y13" i="185"/>
  <c r="X13" i="185"/>
  <c r="W13" i="185"/>
  <c r="V13" i="185"/>
  <c r="U13" i="185"/>
  <c r="T13" i="185"/>
  <c r="S13" i="185"/>
  <c r="R13" i="185"/>
  <c r="Q13" i="185"/>
  <c r="P13" i="185"/>
  <c r="O13" i="185"/>
  <c r="O153" i="185" s="1"/>
  <c r="N13" i="185"/>
  <c r="M13" i="185"/>
  <c r="L13" i="185"/>
  <c r="K13" i="185"/>
  <c r="J13" i="185"/>
  <c r="I13" i="185"/>
  <c r="H13" i="185"/>
  <c r="G13" i="185"/>
  <c r="AP11" i="185"/>
  <c r="AO11" i="185"/>
  <c r="AN11" i="185"/>
  <c r="AK11" i="185"/>
  <c r="AJ11" i="185"/>
  <c r="AI11" i="185"/>
  <c r="AH11" i="185"/>
  <c r="AG11" i="185"/>
  <c r="AF11" i="185"/>
  <c r="AE11" i="185"/>
  <c r="AD11" i="185"/>
  <c r="AC11" i="185"/>
  <c r="AB11" i="185"/>
  <c r="AA11" i="185"/>
  <c r="AA158" i="185" s="1"/>
  <c r="Z11" i="185"/>
  <c r="Y11" i="185"/>
  <c r="X11" i="185"/>
  <c r="W11" i="185"/>
  <c r="V11" i="185"/>
  <c r="U11" i="185"/>
  <c r="T11" i="185"/>
  <c r="S11" i="185"/>
  <c r="S175" i="185" s="1"/>
  <c r="R11" i="185"/>
  <c r="Q11" i="185"/>
  <c r="P11" i="185"/>
  <c r="O11" i="185"/>
  <c r="N11" i="185"/>
  <c r="M11" i="185"/>
  <c r="L11" i="185"/>
  <c r="K11" i="185"/>
  <c r="K170" i="185" s="1"/>
  <c r="J11" i="185"/>
  <c r="I11" i="185"/>
  <c r="H11" i="185"/>
  <c r="G11" i="185"/>
  <c r="G9" i="185"/>
  <c r="H9" i="185" s="1"/>
  <c r="I9" i="185" s="1"/>
  <c r="J9" i="185" s="1"/>
  <c r="K9" i="185" s="1"/>
  <c r="L9" i="185" s="1"/>
  <c r="M9" i="185" s="1"/>
  <c r="N9" i="185" s="1"/>
  <c r="O9" i="185" s="1"/>
  <c r="P9" i="185" s="1"/>
  <c r="Q9" i="185" s="1"/>
  <c r="R9" i="185" s="1"/>
  <c r="S9" i="185" s="1"/>
  <c r="T9" i="185" s="1"/>
  <c r="U9" i="185" s="1"/>
  <c r="V9" i="185" s="1"/>
  <c r="W9" i="185" s="1"/>
  <c r="X9" i="185" s="1"/>
  <c r="Y9" i="185" s="1"/>
  <c r="Z9" i="185" s="1"/>
  <c r="AA9" i="185" s="1"/>
  <c r="AB9" i="185" s="1"/>
  <c r="AC9" i="185" s="1"/>
  <c r="AD9" i="185" s="1"/>
  <c r="AE9" i="185" s="1"/>
  <c r="AF9" i="185" s="1"/>
  <c r="AG9" i="185" s="1"/>
  <c r="AH9" i="185" s="1"/>
  <c r="AI9" i="185" s="1"/>
  <c r="AJ9" i="185" s="1"/>
  <c r="AK9" i="185" s="1"/>
  <c r="AM6" i="185"/>
  <c r="AL6" i="185"/>
  <c r="AQ139" i="185" s="1"/>
  <c r="AR139" i="185" s="1"/>
  <c r="C5" i="185"/>
  <c r="E4" i="185"/>
  <c r="E38" i="171"/>
  <c r="I38" i="171" s="1"/>
  <c r="E36" i="171"/>
  <c r="I36" i="171"/>
  <c r="E34" i="171"/>
  <c r="I34" i="171" s="1"/>
  <c r="E32" i="171"/>
  <c r="I32" i="171" s="1"/>
  <c r="I9" i="171"/>
  <c r="E9" i="171"/>
  <c r="T52" i="101"/>
  <c r="AK47" i="101" s="1"/>
  <c r="AK39" i="101"/>
  <c r="AK31" i="101"/>
  <c r="AK24" i="101"/>
  <c r="AK23" i="101"/>
  <c r="AK22" i="101"/>
  <c r="AK10" i="101"/>
  <c r="Z5" i="101"/>
  <c r="E63" i="171"/>
  <c r="I63" i="171" s="1"/>
  <c r="E61" i="171"/>
  <c r="I61" i="171" s="1"/>
  <c r="AK40" i="101"/>
  <c r="AK45" i="101"/>
  <c r="AM81" i="186"/>
  <c r="AA143" i="186"/>
  <c r="AI167" i="186"/>
  <c r="AL95" i="186"/>
  <c r="AL124" i="186"/>
  <c r="AQ131" i="186"/>
  <c r="AR131" i="186" s="1"/>
  <c r="AM131" i="186"/>
  <c r="AL91" i="186"/>
  <c r="AL90" i="186"/>
  <c r="AL12" i="186"/>
  <c r="AL61" i="186"/>
  <c r="AQ61" i="186" s="1"/>
  <c r="AR61" i="186" s="1"/>
  <c r="AL66" i="186"/>
  <c r="AL93" i="186"/>
  <c r="AL92" i="186"/>
  <c r="AL98" i="186"/>
  <c r="AL10" i="186"/>
  <c r="R154" i="186"/>
  <c r="R159" i="186"/>
  <c r="AL101" i="186"/>
  <c r="AQ101" i="186" s="1"/>
  <c r="AR101" i="186" s="1"/>
  <c r="AL100" i="186"/>
  <c r="AL107" i="186"/>
  <c r="AL127" i="186"/>
  <c r="AL126" i="186"/>
  <c r="AL119" i="186"/>
  <c r="AL128" i="186"/>
  <c r="AI151" i="186"/>
  <c r="AL110" i="186"/>
  <c r="AL122" i="186"/>
  <c r="H156" i="186"/>
  <c r="S157" i="186"/>
  <c r="X161" i="186"/>
  <c r="K165" i="186"/>
  <c r="J152" i="186"/>
  <c r="Z152" i="186"/>
  <c r="W162" i="186"/>
  <c r="K152" i="186"/>
  <c r="P155" i="186"/>
  <c r="AA155" i="186"/>
  <c r="P158" i="186"/>
  <c r="K159" i="186"/>
  <c r="K161" i="186"/>
  <c r="AA161" i="186"/>
  <c r="P165" i="186"/>
  <c r="AI165" i="186"/>
  <c r="S169" i="186"/>
  <c r="K169" i="186"/>
  <c r="S175" i="186"/>
  <c r="K175" i="186"/>
  <c r="Z143" i="186"/>
  <c r="AF164" i="186"/>
  <c r="X164" i="186"/>
  <c r="AA166" i="186"/>
  <c r="X167" i="186"/>
  <c r="H167" i="186"/>
  <c r="P171" i="186"/>
  <c r="AA172" i="186"/>
  <c r="AH172" i="186"/>
  <c r="X172" i="186"/>
  <c r="R172" i="186"/>
  <c r="AF163" i="186"/>
  <c r="AA163" i="186"/>
  <c r="P166" i="186"/>
  <c r="H166" i="186"/>
  <c r="Z168" i="186"/>
  <c r="AH168" i="186"/>
  <c r="K170" i="186"/>
  <c r="H170" i="186"/>
  <c r="P170" i="186"/>
  <c r="AI171" i="186"/>
  <c r="AA171" i="186"/>
  <c r="X171" i="186"/>
  <c r="AI173" i="186"/>
  <c r="K173" i="186"/>
  <c r="AK173" i="186"/>
  <c r="AF173" i="186"/>
  <c r="R173" i="186"/>
  <c r="AM139" i="185"/>
  <c r="AQ83" i="185"/>
  <c r="AR83" i="185" s="1"/>
  <c r="AM83" i="185"/>
  <c r="AM123" i="185"/>
  <c r="AM51" i="185"/>
  <c r="V167" i="185"/>
  <c r="V159" i="185"/>
  <c r="V161" i="185"/>
  <c r="V157" i="185"/>
  <c r="AL44" i="185"/>
  <c r="AL50" i="185"/>
  <c r="AL55" i="185"/>
  <c r="AL87" i="185"/>
  <c r="AE166" i="185"/>
  <c r="AL37" i="185"/>
  <c r="AL46" i="185"/>
  <c r="AL56" i="185"/>
  <c r="AL74" i="185"/>
  <c r="AL78" i="185"/>
  <c r="AL88" i="185"/>
  <c r="AL100" i="185"/>
  <c r="AL106" i="185"/>
  <c r="AL138" i="185"/>
  <c r="AJ143" i="185"/>
  <c r="AF143" i="185"/>
  <c r="L143" i="185"/>
  <c r="AG154" i="185"/>
  <c r="N169" i="185"/>
  <c r="N156" i="185"/>
  <c r="N153" i="185"/>
  <c r="N163" i="185"/>
  <c r="AD153" i="185"/>
  <c r="AD157" i="185"/>
  <c r="AD156" i="185"/>
  <c r="H173" i="185"/>
  <c r="L174" i="185"/>
  <c r="L173" i="185"/>
  <c r="P172" i="185"/>
  <c r="P171" i="185"/>
  <c r="P174" i="185"/>
  <c r="P170" i="185"/>
  <c r="T174" i="185"/>
  <c r="X174" i="185"/>
  <c r="X173" i="185"/>
  <c r="X171" i="185"/>
  <c r="AB174" i="185"/>
  <c r="AB171" i="185"/>
  <c r="AF173" i="185"/>
  <c r="AF174" i="185"/>
  <c r="AJ174" i="185"/>
  <c r="AJ172" i="185"/>
  <c r="AJ171" i="185"/>
  <c r="S221" i="185"/>
  <c r="V221" i="185" s="1"/>
  <c r="I221" i="185"/>
  <c r="I217" i="185"/>
  <c r="M217" i="185" s="1"/>
  <c r="P217" i="185" s="1"/>
  <c r="S215" i="185"/>
  <c r="V215" i="185" s="1"/>
  <c r="S213" i="185"/>
  <c r="V213" i="185"/>
  <c r="I213" i="185"/>
  <c r="S209" i="185"/>
  <c r="V209" i="185" s="1"/>
  <c r="K218" i="185"/>
  <c r="K216" i="185"/>
  <c r="K214" i="185"/>
  <c r="K212" i="185"/>
  <c r="K210" i="185"/>
  <c r="K202" i="185"/>
  <c r="K200" i="185"/>
  <c r="K198" i="185"/>
  <c r="S220" i="185"/>
  <c r="V220" i="185" s="1"/>
  <c r="I220" i="185"/>
  <c r="S218" i="185"/>
  <c r="V218" i="185" s="1"/>
  <c r="I216" i="185"/>
  <c r="S214" i="185"/>
  <c r="V214" i="185" s="1"/>
  <c r="K221" i="185"/>
  <c r="M221" i="185" s="1"/>
  <c r="P221" i="185" s="1"/>
  <c r="K219" i="185"/>
  <c r="M219" i="185" s="1"/>
  <c r="P219" i="185" s="1"/>
  <c r="K217" i="185"/>
  <c r="K215" i="185"/>
  <c r="K207" i="185"/>
  <c r="K205" i="185"/>
  <c r="K203" i="185"/>
  <c r="K201" i="185"/>
  <c r="K199" i="185"/>
  <c r="S210" i="185"/>
  <c r="V210" i="185" s="1"/>
  <c r="I206" i="185"/>
  <c r="S204" i="185"/>
  <c r="V204" i="185" s="1"/>
  <c r="I202" i="185"/>
  <c r="S200" i="185"/>
  <c r="V200" i="185" s="1"/>
  <c r="I198" i="185"/>
  <c r="M198" i="185" s="1"/>
  <c r="P198" i="185" s="1"/>
  <c r="I210" i="185"/>
  <c r="M210" i="185"/>
  <c r="P210" i="185" s="1"/>
  <c r="I207" i="185"/>
  <c r="I203" i="185"/>
  <c r="M203" i="185" s="1"/>
  <c r="P203" i="185" s="1"/>
  <c r="S201" i="185"/>
  <c r="V201" i="185" s="1"/>
  <c r="I212" i="185"/>
  <c r="S206" i="185"/>
  <c r="V206" i="185" s="1"/>
  <c r="I204" i="185"/>
  <c r="S198" i="185"/>
  <c r="V198" i="185"/>
  <c r="I205" i="185"/>
  <c r="M205" i="185" s="1"/>
  <c r="P205" i="185" s="1"/>
  <c r="S203" i="185"/>
  <c r="V203" i="185" s="1"/>
  <c r="S207" i="185"/>
  <c r="V207" i="185" s="1"/>
  <c r="I197" i="185"/>
  <c r="I201" i="185"/>
  <c r="M201" i="185"/>
  <c r="P201" i="185" s="1"/>
  <c r="AL22" i="185"/>
  <c r="AL29" i="185"/>
  <c r="AQ29" i="185" s="1"/>
  <c r="AR29" i="185" s="1"/>
  <c r="AL28" i="185"/>
  <c r="AL34" i="185"/>
  <c r="AL38" i="185"/>
  <c r="AL48" i="185"/>
  <c r="AL66" i="185"/>
  <c r="AL70" i="185"/>
  <c r="AL80" i="185"/>
  <c r="AL93" i="185"/>
  <c r="AL92" i="185"/>
  <c r="AL98" i="185"/>
  <c r="AL102" i="185"/>
  <c r="AL112" i="185"/>
  <c r="AL125" i="185"/>
  <c r="AL124" i="185"/>
  <c r="AL134" i="185"/>
  <c r="H143" i="185"/>
  <c r="R143" i="185"/>
  <c r="X143" i="185"/>
  <c r="R168" i="185"/>
  <c r="R152" i="185"/>
  <c r="R153" i="185"/>
  <c r="R164" i="185"/>
  <c r="R160" i="185"/>
  <c r="R156" i="185"/>
  <c r="R159" i="185"/>
  <c r="AH168" i="185"/>
  <c r="AH152" i="185"/>
  <c r="AH164" i="185"/>
  <c r="AH160" i="185"/>
  <c r="AH156" i="185"/>
  <c r="I173" i="185"/>
  <c r="I172" i="185"/>
  <c r="I168" i="185"/>
  <c r="I175" i="185"/>
  <c r="I171" i="185"/>
  <c r="I163" i="185"/>
  <c r="I165" i="185"/>
  <c r="I164" i="185"/>
  <c r="I161" i="185"/>
  <c r="I160" i="185"/>
  <c r="I157" i="185"/>
  <c r="I156" i="185"/>
  <c r="M164" i="185"/>
  <c r="Q174" i="185"/>
  <c r="Q173" i="185"/>
  <c r="Q172" i="185"/>
  <c r="Q171" i="185"/>
  <c r="Q175" i="185"/>
  <c r="Q159" i="185"/>
  <c r="U175" i="185"/>
  <c r="U172" i="185"/>
  <c r="U164" i="185"/>
  <c r="U151" i="185"/>
  <c r="Y174" i="185"/>
  <c r="Y168" i="185"/>
  <c r="Y175" i="185"/>
  <c r="Y171" i="185"/>
  <c r="Y169" i="185"/>
  <c r="Y153" i="185"/>
  <c r="Y164" i="185"/>
  <c r="Y163" i="185"/>
  <c r="Y159" i="185"/>
  <c r="AC173" i="185"/>
  <c r="AC160" i="185"/>
  <c r="AC156" i="185"/>
  <c r="AC153" i="185"/>
  <c r="AG172" i="185"/>
  <c r="AG171" i="185"/>
  <c r="AG175" i="185"/>
  <c r="AG166" i="185"/>
  <c r="AG169" i="185"/>
  <c r="AG163" i="185"/>
  <c r="AK175" i="185"/>
  <c r="AK171" i="185"/>
  <c r="AK151" i="185"/>
  <c r="AK166" i="185"/>
  <c r="AK164" i="185"/>
  <c r="AK157" i="185"/>
  <c r="AL26" i="185"/>
  <c r="AL40" i="185"/>
  <c r="AL53" i="185"/>
  <c r="AL52" i="185"/>
  <c r="AL58" i="185"/>
  <c r="AL72" i="185"/>
  <c r="AL85" i="185"/>
  <c r="AL84" i="185"/>
  <c r="AL90" i="185"/>
  <c r="AL104" i="185"/>
  <c r="AL117" i="185"/>
  <c r="AL116" i="185"/>
  <c r="AL122" i="185"/>
  <c r="I143" i="185"/>
  <c r="N143" i="185"/>
  <c r="T143" i="185"/>
  <c r="Y143" i="185"/>
  <c r="AG143" i="185"/>
  <c r="I151" i="185"/>
  <c r="I152" i="185"/>
  <c r="AD152" i="185"/>
  <c r="V154" i="185"/>
  <c r="AG157" i="185"/>
  <c r="AG161" i="185"/>
  <c r="Z164" i="185"/>
  <c r="Z160" i="185"/>
  <c r="Z156" i="185"/>
  <c r="Z151" i="185"/>
  <c r="AL77" i="185"/>
  <c r="AQ77" i="185" s="1"/>
  <c r="AR77" i="185" s="1"/>
  <c r="AL76" i="185"/>
  <c r="AL109" i="185"/>
  <c r="AM109" i="185" s="1"/>
  <c r="AL108" i="185"/>
  <c r="AL141" i="185"/>
  <c r="AQ141" i="185" s="1"/>
  <c r="AR141" i="185" s="1"/>
  <c r="AL140" i="185"/>
  <c r="J143" i="185"/>
  <c r="Z143" i="185"/>
  <c r="AH143" i="185"/>
  <c r="AG151" i="185"/>
  <c r="N152" i="185"/>
  <c r="J153" i="185"/>
  <c r="AJ154" i="185"/>
  <c r="AF154" i="185"/>
  <c r="AB154" i="185"/>
  <c r="P154" i="185"/>
  <c r="L154" i="185"/>
  <c r="H154" i="185"/>
  <c r="AE154" i="185"/>
  <c r="Z154" i="185"/>
  <c r="U154" i="185"/>
  <c r="AD154" i="185"/>
  <c r="Y154" i="185"/>
  <c r="N154" i="185"/>
  <c r="I154" i="185"/>
  <c r="AH154" i="185"/>
  <c r="R155" i="185"/>
  <c r="AJ158" i="185"/>
  <c r="AF158" i="185"/>
  <c r="AB158" i="185"/>
  <c r="X158" i="185"/>
  <c r="T158" i="185"/>
  <c r="L158" i="185"/>
  <c r="H158" i="185"/>
  <c r="AD158" i="185"/>
  <c r="Y158" i="185"/>
  <c r="N158" i="185"/>
  <c r="I158" i="185"/>
  <c r="AH158" i="185"/>
  <c r="AJ162" i="185"/>
  <c r="AF162" i="185"/>
  <c r="AB162" i="185"/>
  <c r="X162" i="185"/>
  <c r="T162" i="185"/>
  <c r="L162" i="185"/>
  <c r="H162" i="185"/>
  <c r="AD162" i="185"/>
  <c r="Y162" i="185"/>
  <c r="N162" i="185"/>
  <c r="I162" i="185"/>
  <c r="M162" i="185"/>
  <c r="AJ151" i="185"/>
  <c r="AF151" i="185"/>
  <c r="AB151" i="185"/>
  <c r="X151" i="185"/>
  <c r="T151" i="185"/>
  <c r="P151" i="185"/>
  <c r="Y151" i="185"/>
  <c r="AD151" i="185"/>
  <c r="J152" i="185"/>
  <c r="O152" i="185"/>
  <c r="Z152" i="185"/>
  <c r="AJ153" i="185"/>
  <c r="AF153" i="185"/>
  <c r="AB153" i="185"/>
  <c r="X153" i="185"/>
  <c r="T153" i="185"/>
  <c r="P153" i="185"/>
  <c r="L153" i="185"/>
  <c r="V153" i="185"/>
  <c r="AG153" i="185"/>
  <c r="I155" i="185"/>
  <c r="N155" i="185"/>
  <c r="AH155" i="185"/>
  <c r="Y157" i="185"/>
  <c r="G158" i="185"/>
  <c r="O158" i="185"/>
  <c r="V158" i="185"/>
  <c r="AJ159" i="185"/>
  <c r="AF159" i="185"/>
  <c r="AB159" i="185"/>
  <c r="T159" i="185"/>
  <c r="P159" i="185"/>
  <c r="L159" i="185"/>
  <c r="H159" i="185"/>
  <c r="AK159" i="185"/>
  <c r="AE159" i="185"/>
  <c r="Z159" i="185"/>
  <c r="O159" i="185"/>
  <c r="J159" i="185"/>
  <c r="M159" i="185"/>
  <c r="AH159" i="185"/>
  <c r="J161" i="185"/>
  <c r="Q161" i="185"/>
  <c r="Y161" i="185"/>
  <c r="G162" i="185"/>
  <c r="V162" i="185"/>
  <c r="AJ163" i="185"/>
  <c r="AF163" i="185"/>
  <c r="AB163" i="185"/>
  <c r="X163" i="185"/>
  <c r="T163" i="185"/>
  <c r="L163" i="185"/>
  <c r="H163" i="185"/>
  <c r="AK163" i="185"/>
  <c r="AE163" i="185"/>
  <c r="Z163" i="185"/>
  <c r="U163" i="185"/>
  <c r="J163" i="185"/>
  <c r="AH163" i="185"/>
  <c r="J165" i="185"/>
  <c r="Q165" i="185"/>
  <c r="Y165" i="185"/>
  <c r="AG165" i="185"/>
  <c r="AJ167" i="185"/>
  <c r="AF167" i="185"/>
  <c r="AB167" i="185"/>
  <c r="X167" i="185"/>
  <c r="T167" i="185"/>
  <c r="P167" i="185"/>
  <c r="L167" i="185"/>
  <c r="H167" i="185"/>
  <c r="AK167" i="185"/>
  <c r="Z167" i="185"/>
  <c r="U167" i="185"/>
  <c r="J167" i="185"/>
  <c r="AG167" i="185"/>
  <c r="Y167" i="185"/>
  <c r="R167" i="185"/>
  <c r="AD167" i="185"/>
  <c r="W167" i="185"/>
  <c r="Q167" i="185"/>
  <c r="I167" i="185"/>
  <c r="AH167" i="185"/>
  <c r="AJ152" i="185"/>
  <c r="AF152" i="185"/>
  <c r="AB152" i="185"/>
  <c r="X152" i="185"/>
  <c r="T152" i="185"/>
  <c r="P152" i="185"/>
  <c r="L152" i="185"/>
  <c r="H152" i="185"/>
  <c r="Q152" i="185"/>
  <c r="V152" i="185"/>
  <c r="AG152" i="185"/>
  <c r="J155" i="185"/>
  <c r="V155" i="185"/>
  <c r="AC155" i="185"/>
  <c r="Z157" i="185"/>
  <c r="J158" i="185"/>
  <c r="Q158" i="185"/>
  <c r="AE158" i="185"/>
  <c r="K161" i="185"/>
  <c r="Z161" i="185"/>
  <c r="J162" i="185"/>
  <c r="Q162" i="185"/>
  <c r="Z165" i="185"/>
  <c r="AJ155" i="185"/>
  <c r="AF155" i="185"/>
  <c r="AB155" i="185"/>
  <c r="X155" i="185"/>
  <c r="T155" i="185"/>
  <c r="P155" i="185"/>
  <c r="L155" i="185"/>
  <c r="H155" i="185"/>
  <c r="AK155" i="185"/>
  <c r="Z155" i="185"/>
  <c r="U155" i="185"/>
  <c r="Q155" i="185"/>
  <c r="W155" i="185"/>
  <c r="AD155" i="185"/>
  <c r="AJ157" i="185"/>
  <c r="AF157" i="185"/>
  <c r="AB157" i="185"/>
  <c r="X157" i="185"/>
  <c r="T157" i="185"/>
  <c r="P157" i="185"/>
  <c r="L157" i="185"/>
  <c r="H157" i="185"/>
  <c r="AH157" i="185"/>
  <c r="AC157" i="185"/>
  <c r="R157" i="185"/>
  <c r="G157" i="185"/>
  <c r="N157" i="185"/>
  <c r="AI157" i="185"/>
  <c r="R158" i="185"/>
  <c r="Z158" i="185"/>
  <c r="AG158" i="185"/>
  <c r="AJ161" i="185"/>
  <c r="AF161" i="185"/>
  <c r="AB161" i="185"/>
  <c r="X161" i="185"/>
  <c r="T161" i="185"/>
  <c r="P161" i="185"/>
  <c r="L161" i="185"/>
  <c r="H161" i="185"/>
  <c r="AH161" i="185"/>
  <c r="R161" i="185"/>
  <c r="M161" i="185"/>
  <c r="G161" i="185"/>
  <c r="N161" i="185"/>
  <c r="R162" i="185"/>
  <c r="Z162" i="185"/>
  <c r="AG162" i="185"/>
  <c r="AJ165" i="185"/>
  <c r="AF165" i="185"/>
  <c r="AB165" i="185"/>
  <c r="AH165" i="185"/>
  <c r="AC165" i="185"/>
  <c r="X165" i="185"/>
  <c r="T165" i="185"/>
  <c r="P165" i="185"/>
  <c r="L165" i="185"/>
  <c r="H165" i="185"/>
  <c r="AD165" i="185"/>
  <c r="W165" i="185"/>
  <c r="R165" i="185"/>
  <c r="M165" i="185"/>
  <c r="G165" i="185"/>
  <c r="N165" i="185"/>
  <c r="U165" i="185"/>
  <c r="AJ169" i="185"/>
  <c r="AF169" i="185"/>
  <c r="AB169" i="185"/>
  <c r="X169" i="185"/>
  <c r="T169" i="185"/>
  <c r="P169" i="185"/>
  <c r="L169" i="185"/>
  <c r="H169" i="185"/>
  <c r="AK169" i="185"/>
  <c r="AE169" i="185"/>
  <c r="Z169" i="185"/>
  <c r="U169" i="185"/>
  <c r="O169" i="185"/>
  <c r="J169" i="185"/>
  <c r="AH169" i="185"/>
  <c r="W169" i="185"/>
  <c r="R169" i="185"/>
  <c r="G169" i="185"/>
  <c r="Q169" i="185"/>
  <c r="AJ156" i="185"/>
  <c r="AF156" i="185"/>
  <c r="AB156" i="185"/>
  <c r="X156" i="185"/>
  <c r="T156" i="185"/>
  <c r="P156" i="185"/>
  <c r="L156" i="185"/>
  <c r="H156" i="185"/>
  <c r="Q156" i="185"/>
  <c r="V156" i="185"/>
  <c r="AG156" i="185"/>
  <c r="AJ160" i="185"/>
  <c r="AF160" i="185"/>
  <c r="AB160" i="185"/>
  <c r="X160" i="185"/>
  <c r="T160" i="185"/>
  <c r="P160" i="185"/>
  <c r="L160" i="185"/>
  <c r="H160" i="185"/>
  <c r="Q160" i="185"/>
  <c r="V160" i="185"/>
  <c r="AG160" i="185"/>
  <c r="AJ164" i="185"/>
  <c r="AF164" i="185"/>
  <c r="AB164" i="185"/>
  <c r="X164" i="185"/>
  <c r="T164" i="185"/>
  <c r="P164" i="185"/>
  <c r="L164" i="185"/>
  <c r="H164" i="185"/>
  <c r="Q164" i="185"/>
  <c r="V164" i="185"/>
  <c r="AG164" i="185"/>
  <c r="AJ166" i="185"/>
  <c r="AF166" i="185"/>
  <c r="AB166" i="185"/>
  <c r="X166" i="185"/>
  <c r="T166" i="185"/>
  <c r="P166" i="185"/>
  <c r="L166" i="185"/>
  <c r="H166" i="185"/>
  <c r="AI166" i="185"/>
  <c r="AD166" i="185"/>
  <c r="Y166" i="185"/>
  <c r="N166" i="185"/>
  <c r="I166" i="185"/>
  <c r="M166" i="185"/>
  <c r="U166" i="185"/>
  <c r="AH166" i="185"/>
  <c r="I169" i="185"/>
  <c r="AD169" i="185"/>
  <c r="AJ168" i="185"/>
  <c r="AF168" i="185"/>
  <c r="AB168" i="185"/>
  <c r="X168" i="185"/>
  <c r="T168" i="185"/>
  <c r="P168" i="185"/>
  <c r="L168" i="185"/>
  <c r="H168" i="185"/>
  <c r="Q168" i="185"/>
  <c r="V168" i="185"/>
  <c r="AG168" i="185"/>
  <c r="J170" i="185"/>
  <c r="T170" i="185"/>
  <c r="AH172" i="185"/>
  <c r="AH173" i="185"/>
  <c r="AH170" i="185"/>
  <c r="AD170" i="185"/>
  <c r="Z170" i="185"/>
  <c r="V170" i="185"/>
  <c r="R170" i="185"/>
  <c r="N170" i="185"/>
  <c r="AI170" i="185"/>
  <c r="X170" i="185"/>
  <c r="M170" i="185"/>
  <c r="I170" i="185"/>
  <c r="AG170" i="185"/>
  <c r="AB170" i="185"/>
  <c r="W170" i="185"/>
  <c r="Q170" i="185"/>
  <c r="L170" i="185"/>
  <c r="H170" i="185"/>
  <c r="O170" i="185"/>
  <c r="Y170" i="185"/>
  <c r="AJ170" i="185"/>
  <c r="AH171" i="185"/>
  <c r="AH174" i="185"/>
  <c r="AJ175" i="185"/>
  <c r="J171" i="185"/>
  <c r="N171" i="185"/>
  <c r="R171" i="185"/>
  <c r="V171" i="185"/>
  <c r="Z171" i="185"/>
  <c r="AD171" i="185"/>
  <c r="J172" i="185"/>
  <c r="N172" i="185"/>
  <c r="R172" i="185"/>
  <c r="V172" i="185"/>
  <c r="Z172" i="185"/>
  <c r="AD172" i="185"/>
  <c r="J173" i="185"/>
  <c r="N173" i="185"/>
  <c r="R173" i="185"/>
  <c r="V173" i="185"/>
  <c r="Z173" i="185"/>
  <c r="AD173" i="185"/>
  <c r="J174" i="185"/>
  <c r="N174" i="185"/>
  <c r="R174" i="185"/>
  <c r="V174" i="185"/>
  <c r="Z174" i="185"/>
  <c r="AD174" i="185"/>
  <c r="J175" i="185"/>
  <c r="N175" i="185"/>
  <c r="R175" i="185"/>
  <c r="V175" i="185"/>
  <c r="Z175" i="185"/>
  <c r="AD175" i="185"/>
  <c r="AH175" i="185"/>
  <c r="P175" i="185"/>
  <c r="T175" i="185"/>
  <c r="X175" i="185"/>
  <c r="AB175" i="185"/>
  <c r="AF175" i="185"/>
  <c r="AQ27" i="186"/>
  <c r="AR27" i="186" s="1"/>
  <c r="AM27" i="186"/>
  <c r="AQ91" i="186"/>
  <c r="AR91" i="186"/>
  <c r="AM91" i="186"/>
  <c r="AQ95" i="186"/>
  <c r="AR95" i="186" s="1"/>
  <c r="AM95" i="186"/>
  <c r="AQ119" i="186"/>
  <c r="AR119" i="186"/>
  <c r="AM119" i="186"/>
  <c r="AQ127" i="186"/>
  <c r="AR127" i="186" s="1"/>
  <c r="AM127" i="186"/>
  <c r="AQ69" i="186"/>
  <c r="AR69" i="186" s="1"/>
  <c r="AM69" i="186"/>
  <c r="AQ99" i="186"/>
  <c r="AR99" i="186"/>
  <c r="AM99" i="186"/>
  <c r="AQ53" i="186"/>
  <c r="AR53" i="186"/>
  <c r="AM53" i="186"/>
  <c r="AQ107" i="186"/>
  <c r="AR107" i="186" s="1"/>
  <c r="AM107" i="186"/>
  <c r="AQ93" i="186"/>
  <c r="AR93" i="186" s="1"/>
  <c r="AM93" i="186"/>
  <c r="AQ71" i="186"/>
  <c r="AR71" i="186" s="1"/>
  <c r="AM71" i="186"/>
  <c r="AQ109" i="186"/>
  <c r="AR109" i="186" s="1"/>
  <c r="AM109" i="186"/>
  <c r="AQ51" i="186"/>
  <c r="AR51" i="186" s="1"/>
  <c r="AM51" i="186"/>
  <c r="AQ117" i="185"/>
  <c r="AR117" i="185"/>
  <c r="AM117" i="185"/>
  <c r="AQ87" i="185"/>
  <c r="AR87" i="185" s="1"/>
  <c r="AM87" i="185"/>
  <c r="AQ85" i="185"/>
  <c r="AR85" i="185" s="1"/>
  <c r="AM85" i="185"/>
  <c r="AQ125" i="185"/>
  <c r="AR125" i="185" s="1"/>
  <c r="AM125" i="185"/>
  <c r="AM69" i="185"/>
  <c r="AQ69" i="185"/>
  <c r="AR69" i="185" s="1"/>
  <c r="AM77" i="185"/>
  <c r="AQ53" i="185"/>
  <c r="AR53" i="185" s="1"/>
  <c r="AM53" i="185"/>
  <c r="AQ55" i="185"/>
  <c r="AR55" i="185"/>
  <c r="AM55" i="185"/>
  <c r="AQ109" i="185"/>
  <c r="AR109" i="185"/>
  <c r="AQ93" i="185"/>
  <c r="AR93" i="185"/>
  <c r="AM93" i="185"/>
  <c r="AM37" i="185"/>
  <c r="AQ37" i="185"/>
  <c r="AR37" i="185"/>
  <c r="AK13" i="101"/>
  <c r="AK17" i="101"/>
  <c r="AK21" i="101"/>
  <c r="AK25" i="101"/>
  <c r="AK29" i="101"/>
  <c r="AK33" i="101"/>
  <c r="AK38" i="101"/>
  <c r="AM61" i="186" l="1"/>
  <c r="AM101" i="186"/>
  <c r="AA160" i="185"/>
  <c r="K156" i="185"/>
  <c r="S154" i="185"/>
  <c r="AL11" i="185"/>
  <c r="AA173" i="185"/>
  <c r="AA169" i="185"/>
  <c r="K162" i="185"/>
  <c r="AA152" i="185"/>
  <c r="AA174" i="185"/>
  <c r="AA166" i="185"/>
  <c r="AM31" i="186"/>
  <c r="AA168" i="185"/>
  <c r="AA161" i="185"/>
  <c r="S165" i="185"/>
  <c r="M216" i="185"/>
  <c r="P216" i="185" s="1"/>
  <c r="M212" i="185"/>
  <c r="P212" i="185" s="1"/>
  <c r="S164" i="185"/>
  <c r="AL41" i="185"/>
  <c r="X154" i="185"/>
  <c r="J154" i="185"/>
  <c r="W154" i="185"/>
  <c r="K154" i="185"/>
  <c r="T154" i="185"/>
  <c r="AI154" i="185"/>
  <c r="R154" i="185"/>
  <c r="AA164" i="185"/>
  <c r="K160" i="185"/>
  <c r="K158" i="185"/>
  <c r="K165" i="185"/>
  <c r="S155" i="185"/>
  <c r="M202" i="185"/>
  <c r="P202" i="185" s="1"/>
  <c r="AD161" i="185"/>
  <c r="K143" i="185"/>
  <c r="AI156" i="185"/>
  <c r="AH151" i="185"/>
  <c r="R151" i="185"/>
  <c r="L151" i="185"/>
  <c r="J151" i="185"/>
  <c r="H151" i="185"/>
  <c r="AC151" i="185"/>
  <c r="V151" i="185"/>
  <c r="N151" i="185"/>
  <c r="S170" i="185"/>
  <c r="S157" i="185"/>
  <c r="K152" i="185"/>
  <c r="S151" i="185"/>
  <c r="AA154" i="185"/>
  <c r="R166" i="185"/>
  <c r="R163" i="185"/>
  <c r="Z168" i="185"/>
  <c r="Z166" i="185"/>
  <c r="H172" i="185"/>
  <c r="H153" i="185"/>
  <c r="P162" i="185"/>
  <c r="P158" i="185"/>
  <c r="P163" i="185"/>
  <c r="AF172" i="185"/>
  <c r="AF171" i="185"/>
  <c r="AD143" i="185"/>
  <c r="AD164" i="185"/>
  <c r="S219" i="185"/>
  <c r="V219" i="185" s="1"/>
  <c r="K208" i="185"/>
  <c r="I218" i="185"/>
  <c r="M218" i="185" s="1"/>
  <c r="P218" i="185" s="1"/>
  <c r="K211" i="185"/>
  <c r="I199" i="185"/>
  <c r="M199" i="185" s="1"/>
  <c r="P199" i="185" s="1"/>
  <c r="S199" i="185"/>
  <c r="V199" i="185" s="1"/>
  <c r="I211" i="185"/>
  <c r="M211" i="185" s="1"/>
  <c r="P211" i="185" s="1"/>
  <c r="K206" i="185"/>
  <c r="M206" i="185" s="1"/>
  <c r="P206" i="185" s="1"/>
  <c r="K209" i="185"/>
  <c r="S208" i="185"/>
  <c r="V208" i="185" s="1"/>
  <c r="S212" i="185"/>
  <c r="V212" i="185" s="1"/>
  <c r="S197" i="185"/>
  <c r="V197" i="185" s="1"/>
  <c r="S202" i="185"/>
  <c r="V202" i="185" s="1"/>
  <c r="AL59" i="185"/>
  <c r="AA156" i="185"/>
  <c r="AA157" i="185"/>
  <c r="AL10" i="185"/>
  <c r="AL13" i="185"/>
  <c r="AL12" i="185"/>
  <c r="M174" i="185"/>
  <c r="M158" i="185"/>
  <c r="AL14" i="185"/>
  <c r="M167" i="185"/>
  <c r="M163" i="185"/>
  <c r="U162" i="185"/>
  <c r="U159" i="185"/>
  <c r="AL18" i="185"/>
  <c r="I159" i="185"/>
  <c r="I174" i="185"/>
  <c r="I153" i="185"/>
  <c r="Q166" i="185"/>
  <c r="Q163" i="185"/>
  <c r="Q153" i="185"/>
  <c r="Q157" i="185"/>
  <c r="Y173" i="185"/>
  <c r="Y160" i="185"/>
  <c r="Y172" i="185"/>
  <c r="Y156" i="185"/>
  <c r="AG174" i="185"/>
  <c r="AG159" i="185"/>
  <c r="AG173" i="185"/>
  <c r="AG155" i="185"/>
  <c r="AL21" i="185"/>
  <c r="AL20" i="185"/>
  <c r="AQ25" i="185"/>
  <c r="AR25" i="185" s="1"/>
  <c r="AM25" i="185"/>
  <c r="S169" i="185"/>
  <c r="S166" i="185"/>
  <c r="K164" i="185"/>
  <c r="AA163" i="185"/>
  <c r="M207" i="185"/>
  <c r="P207" i="185" s="1"/>
  <c r="J164" i="185"/>
  <c r="AH153" i="185"/>
  <c r="AH162" i="185"/>
  <c r="H173" i="186"/>
  <c r="H171" i="186"/>
  <c r="R170" i="186"/>
  <c r="AF166" i="186"/>
  <c r="P172" i="186"/>
  <c r="AF167" i="186"/>
  <c r="R143" i="186"/>
  <c r="AA175" i="186"/>
  <c r="AI169" i="186"/>
  <c r="AF165" i="186"/>
  <c r="K158" i="186"/>
  <c r="K155" i="186"/>
  <c r="J161" i="186"/>
  <c r="AH174" i="186"/>
  <c r="S161" i="186"/>
  <c r="AI155" i="186"/>
  <c r="S164" i="186"/>
  <c r="AK32" i="101"/>
  <c r="AQ51" i="185"/>
  <c r="AR51" i="185" s="1"/>
  <c r="J160" i="185"/>
  <c r="AQ123" i="185"/>
  <c r="AR123" i="185" s="1"/>
  <c r="K143" i="186"/>
  <c r="S156" i="186"/>
  <c r="AA174" i="186"/>
  <c r="AI168" i="186"/>
  <c r="AL16" i="186"/>
  <c r="W171" i="186"/>
  <c r="X162" i="186"/>
  <c r="Z172" i="186"/>
  <c r="H175" i="186"/>
  <c r="X168" i="186"/>
  <c r="H169" i="186"/>
  <c r="Z162" i="186"/>
  <c r="AF160" i="186"/>
  <c r="AA157" i="186"/>
  <c r="K154" i="186"/>
  <c r="Z160" i="186"/>
  <c r="P174" i="186"/>
  <c r="AI160" i="186"/>
  <c r="AI154" i="186"/>
  <c r="AL70" i="186"/>
  <c r="S143" i="186"/>
  <c r="N164" i="185"/>
  <c r="N159" i="185"/>
  <c r="V169" i="185"/>
  <c r="V166" i="185"/>
  <c r="AD163" i="185"/>
  <c r="AD159" i="185"/>
  <c r="H175" i="185"/>
  <c r="P173" i="185"/>
  <c r="X172" i="185"/>
  <c r="AF170" i="185"/>
  <c r="AL45" i="185"/>
  <c r="AL47" i="185"/>
  <c r="AL81" i="185"/>
  <c r="AL101" i="185"/>
  <c r="AL118" i="185"/>
  <c r="Y155" i="185"/>
  <c r="H168" i="186"/>
  <c r="H174" i="186"/>
  <c r="H163" i="186"/>
  <c r="H164" i="186"/>
  <c r="H172" i="186"/>
  <c r="P152" i="186"/>
  <c r="P154" i="186"/>
  <c r="P160" i="186"/>
  <c r="P163" i="186"/>
  <c r="P161" i="186"/>
  <c r="P167" i="186"/>
  <c r="X174" i="186"/>
  <c r="X165" i="186"/>
  <c r="X170" i="186"/>
  <c r="X173" i="186"/>
  <c r="X166" i="186"/>
  <c r="AF153" i="186"/>
  <c r="AF157" i="186"/>
  <c r="AF159" i="186"/>
  <c r="AF172" i="186"/>
  <c r="S207" i="186"/>
  <c r="V207" i="186" s="1"/>
  <c r="H171" i="185"/>
  <c r="AD168" i="185"/>
  <c r="J156" i="185"/>
  <c r="J173" i="186"/>
  <c r="AH171" i="186"/>
  <c r="S170" i="186"/>
  <c r="K163" i="186"/>
  <c r="K172" i="186"/>
  <c r="AA164" i="186"/>
  <c r="R175" i="186"/>
  <c r="AF168" i="186"/>
  <c r="P169" i="186"/>
  <c r="K162" i="186"/>
  <c r="K160" i="186"/>
  <c r="K157" i="186"/>
  <c r="J160" i="186"/>
  <c r="AF174" i="186"/>
  <c r="S159" i="186"/>
  <c r="S154" i="186"/>
  <c r="AL26" i="186"/>
  <c r="S168" i="186"/>
  <c r="AK14" i="101"/>
  <c r="AK43" i="101"/>
  <c r="O175" i="185"/>
  <c r="S217" i="185"/>
  <c r="V217" i="185" s="1"/>
  <c r="S211" i="185"/>
  <c r="V211" i="185" s="1"/>
  <c r="I215" i="185"/>
  <c r="M215" i="185" s="1"/>
  <c r="P215" i="185" s="1"/>
  <c r="K220" i="185"/>
  <c r="M220" i="185" s="1"/>
  <c r="P220" i="185" s="1"/>
  <c r="K204" i="185"/>
  <c r="M204" i="185" s="1"/>
  <c r="P204" i="185" s="1"/>
  <c r="S216" i="185"/>
  <c r="V216" i="185" s="1"/>
  <c r="K213" i="185"/>
  <c r="M213" i="185" s="1"/>
  <c r="P213" i="185" s="1"/>
  <c r="K197" i="185"/>
  <c r="M197" i="185" s="1"/>
  <c r="P197" i="185" s="1"/>
  <c r="S205" i="185"/>
  <c r="V205" i="185" s="1"/>
  <c r="I208" i="185"/>
  <c r="M208" i="185" s="1"/>
  <c r="P208" i="185" s="1"/>
  <c r="I200" i="185"/>
  <c r="M200" i="185" s="1"/>
  <c r="P200" i="185" s="1"/>
  <c r="I209" i="185"/>
  <c r="I214" i="185"/>
  <c r="M214" i="185" s="1"/>
  <c r="P214" i="185" s="1"/>
  <c r="AI167" i="185"/>
  <c r="AL17" i="185"/>
  <c r="AL16" i="185"/>
  <c r="AL35" i="185"/>
  <c r="AL61" i="185"/>
  <c r="AL63" i="185"/>
  <c r="AL79" i="185"/>
  <c r="AL21" i="186"/>
  <c r="N167" i="185"/>
  <c r="P173" i="186"/>
  <c r="K171" i="186"/>
  <c r="AI170" i="186"/>
  <c r="X163" i="186"/>
  <c r="S172" i="186"/>
  <c r="K164" i="186"/>
  <c r="X175" i="186"/>
  <c r="S162" i="186"/>
  <c r="AA153" i="186"/>
  <c r="K174" i="186"/>
  <c r="AI158" i="186"/>
  <c r="AI153" i="186"/>
  <c r="AL50" i="186"/>
  <c r="K167" i="186"/>
  <c r="AK16" i="101"/>
  <c r="AL43" i="186"/>
  <c r="AL60" i="186"/>
  <c r="AL67" i="186"/>
  <c r="AL68" i="186"/>
  <c r="AL76" i="186"/>
  <c r="AL85" i="186"/>
  <c r="AH169" i="186"/>
  <c r="AF175" i="186"/>
  <c r="P164" i="186"/>
  <c r="J175" i="186"/>
  <c r="J169" i="186"/>
  <c r="R165" i="186"/>
  <c r="AI162" i="186"/>
  <c r="AA159" i="186"/>
  <c r="P156" i="186"/>
  <c r="P153" i="186"/>
  <c r="J156" i="186"/>
  <c r="S174" i="186"/>
  <c r="AI157" i="186"/>
  <c r="S152" i="186"/>
  <c r="AH160" i="186"/>
  <c r="AL52" i="186"/>
  <c r="AK46" i="101"/>
  <c r="AK30" i="101"/>
  <c r="AK12" i="101"/>
  <c r="AK48" i="101"/>
  <c r="Z52" i="101"/>
  <c r="AK27" i="101"/>
  <c r="AK11" i="101"/>
  <c r="AK41" i="101"/>
  <c r="AK35" i="101"/>
  <c r="AK19" i="101"/>
  <c r="AL19" i="185"/>
  <c r="AL24" i="185"/>
  <c r="AL33" i="185"/>
  <c r="AL64" i="185"/>
  <c r="AL111" i="185"/>
  <c r="Q143" i="185"/>
  <c r="V143" i="185"/>
  <c r="AB143" i="185"/>
  <c r="N160" i="185"/>
  <c r="AE160" i="185"/>
  <c r="AD160" i="185"/>
  <c r="L171" i="185"/>
  <c r="H174" i="185"/>
  <c r="AC157" i="186"/>
  <c r="K166" i="186"/>
  <c r="S166" i="186"/>
  <c r="S171" i="186"/>
  <c r="S173" i="186"/>
  <c r="AA156" i="186"/>
  <c r="AA165" i="186"/>
  <c r="AA173" i="186"/>
  <c r="AA152" i="186"/>
  <c r="AA154" i="186"/>
  <c r="AA160" i="186"/>
  <c r="AA170" i="186"/>
  <c r="AI175" i="186"/>
  <c r="AI172" i="186"/>
  <c r="P175" i="186"/>
  <c r="P159" i="186"/>
  <c r="K156" i="186"/>
  <c r="AL48" i="186"/>
  <c r="J166" i="185"/>
  <c r="J168" i="185"/>
  <c r="Z153" i="185"/>
  <c r="V165" i="185"/>
  <c r="L172" i="185"/>
  <c r="L175" i="185"/>
  <c r="T173" i="185"/>
  <c r="T172" i="185"/>
  <c r="AB173" i="185"/>
  <c r="AB172" i="185"/>
  <c r="AL27" i="185"/>
  <c r="AL42" i="185"/>
  <c r="AL57" i="185"/>
  <c r="AB165" i="186"/>
  <c r="AJ175" i="186"/>
  <c r="AJ172" i="186"/>
  <c r="J159" i="186"/>
  <c r="J163" i="186"/>
  <c r="J172" i="186"/>
  <c r="J168" i="186"/>
  <c r="J143" i="186"/>
  <c r="R168" i="186"/>
  <c r="R161" i="186"/>
  <c r="R171" i="186"/>
  <c r="Z171" i="186"/>
  <c r="Z159" i="186"/>
  <c r="Z163" i="186"/>
  <c r="Z174" i="186"/>
  <c r="Z170" i="186"/>
  <c r="Z173" i="186"/>
  <c r="AH170" i="186"/>
  <c r="AH173" i="186"/>
  <c r="AH161" i="186"/>
  <c r="AH175" i="186"/>
  <c r="AH165" i="186"/>
  <c r="S155" i="186"/>
  <c r="AA158" i="186"/>
  <c r="Y170" i="186"/>
  <c r="V158" i="186"/>
  <c r="AD143" i="186"/>
  <c r="G151" i="186"/>
  <c r="AL105" i="185"/>
  <c r="E4" i="186"/>
  <c r="O169" i="186"/>
  <c r="AA169" i="186"/>
  <c r="R162" i="186"/>
  <c r="AF155" i="186"/>
  <c r="J162" i="186"/>
  <c r="J155" i="186"/>
  <c r="AI161" i="186"/>
  <c r="S158" i="186"/>
  <c r="AL103" i="186"/>
  <c r="AA168" i="186"/>
  <c r="AL127" i="185"/>
  <c r="AL137" i="185"/>
  <c r="AL130" i="186"/>
  <c r="AL107" i="185"/>
  <c r="AL36" i="186"/>
  <c r="Z164" i="186"/>
  <c r="P157" i="186"/>
  <c r="AL58" i="186"/>
  <c r="AL63" i="186"/>
  <c r="AL75" i="186"/>
  <c r="AL77" i="186"/>
  <c r="AL141" i="186"/>
  <c r="S167" i="186"/>
  <c r="AA167" i="186"/>
  <c r="AI143" i="186"/>
  <c r="AL97" i="186"/>
  <c r="AL111" i="186"/>
  <c r="AL125" i="186"/>
  <c r="AL55" i="186"/>
  <c r="AL65" i="186"/>
  <c r="AL89" i="186"/>
  <c r="AL68" i="185"/>
  <c r="Z169" i="186"/>
  <c r="X169" i="186"/>
  <c r="P162" i="186"/>
  <c r="AF158" i="186"/>
  <c r="S160" i="186"/>
  <c r="AI156" i="186"/>
  <c r="S153" i="186"/>
  <c r="S151" i="186"/>
  <c r="AL108" i="186"/>
  <c r="AL120" i="186"/>
  <c r="AI174" i="186"/>
  <c r="AI159" i="186"/>
  <c r="AI152" i="186"/>
  <c r="X151" i="186"/>
  <c r="AH151" i="186"/>
  <c r="K151" i="186"/>
  <c r="AL23" i="185"/>
  <c r="AL73" i="185"/>
  <c r="AL113" i="185"/>
  <c r="AL115" i="185"/>
  <c r="AL13" i="186"/>
  <c r="AL117" i="186"/>
  <c r="AL123" i="186"/>
  <c r="AL115" i="186"/>
  <c r="AL114" i="186"/>
  <c r="Q155" i="186"/>
  <c r="Q168" i="186"/>
  <c r="Q154" i="186"/>
  <c r="Q152" i="186"/>
  <c r="Q157" i="186"/>
  <c r="Q160" i="186"/>
  <c r="Q175" i="186"/>
  <c r="Q151" i="186"/>
  <c r="Q169" i="186"/>
  <c r="Q164" i="186"/>
  <c r="Q159" i="186"/>
  <c r="Q163" i="186"/>
  <c r="Q166" i="186"/>
  <c r="Q171" i="186"/>
  <c r="AG170" i="186"/>
  <c r="AG154" i="186"/>
  <c r="AG152" i="186"/>
  <c r="AG169" i="186"/>
  <c r="AG164" i="186"/>
  <c r="AG163" i="186"/>
  <c r="AG173" i="186"/>
  <c r="AG158" i="186"/>
  <c r="AG159" i="186"/>
  <c r="AG166" i="186"/>
  <c r="AG161" i="186"/>
  <c r="AG168" i="186"/>
  <c r="AG151" i="186"/>
  <c r="AG162" i="186"/>
  <c r="AG167" i="186"/>
  <c r="AG175" i="186"/>
  <c r="AG155" i="186"/>
  <c r="AL136" i="186"/>
  <c r="I153" i="186"/>
  <c r="I155" i="186"/>
  <c r="I157" i="186"/>
  <c r="I166" i="186"/>
  <c r="I154" i="186"/>
  <c r="I156" i="186"/>
  <c r="I165" i="186"/>
  <c r="I167" i="186"/>
  <c r="I170" i="186"/>
  <c r="I173" i="186"/>
  <c r="I152" i="186"/>
  <c r="I158" i="186"/>
  <c r="I160" i="186"/>
  <c r="I175" i="186"/>
  <c r="I172" i="186"/>
  <c r="AQ139" i="186"/>
  <c r="AR139" i="186" s="1"/>
  <c r="AM139" i="186"/>
  <c r="Q161" i="186"/>
  <c r="AQ127" i="185"/>
  <c r="AR127" i="185" s="1"/>
  <c r="AM127" i="185"/>
  <c r="AL129" i="185"/>
  <c r="AL128" i="185"/>
  <c r="G173" i="185"/>
  <c r="G167" i="185"/>
  <c r="G172" i="185"/>
  <c r="G163" i="185"/>
  <c r="G171" i="185"/>
  <c r="G159" i="185"/>
  <c r="G170" i="185"/>
  <c r="G151" i="185"/>
  <c r="G166" i="185"/>
  <c r="G164" i="185"/>
  <c r="G143" i="185"/>
  <c r="M143" i="185"/>
  <c r="M173" i="185"/>
  <c r="M156" i="185"/>
  <c r="M155" i="185"/>
  <c r="M154" i="185"/>
  <c r="AL130" i="185"/>
  <c r="M152" i="185"/>
  <c r="M157" i="185"/>
  <c r="U168" i="185"/>
  <c r="U152" i="185"/>
  <c r="U157" i="185"/>
  <c r="U173" i="185"/>
  <c r="U158" i="185"/>
  <c r="AC166" i="185"/>
  <c r="AC167" i="185"/>
  <c r="AC161" i="185"/>
  <c r="AC172" i="185"/>
  <c r="AC163" i="185"/>
  <c r="AC154" i="185"/>
  <c r="AK170" i="185"/>
  <c r="AK156" i="185"/>
  <c r="AK154" i="185"/>
  <c r="AK162" i="185"/>
  <c r="AK172" i="185"/>
  <c r="AK161" i="185"/>
  <c r="AK158" i="185"/>
  <c r="K171" i="185"/>
  <c r="AL133" i="185"/>
  <c r="K167" i="185"/>
  <c r="K157" i="185"/>
  <c r="K174" i="185"/>
  <c r="K151" i="185"/>
  <c r="K166" i="185"/>
  <c r="K175" i="185"/>
  <c r="K163" i="185"/>
  <c r="K173" i="185"/>
  <c r="K159" i="185"/>
  <c r="K155" i="185"/>
  <c r="S168" i="185"/>
  <c r="S163" i="185"/>
  <c r="S161" i="185"/>
  <c r="S153" i="185"/>
  <c r="S174" i="185"/>
  <c r="S160" i="185"/>
  <c r="S173" i="185"/>
  <c r="S156" i="185"/>
  <c r="S172" i="185"/>
  <c r="S152" i="185"/>
  <c r="S159" i="185"/>
  <c r="S167" i="185"/>
  <c r="AA170" i="185"/>
  <c r="AA143" i="185"/>
  <c r="AA162" i="185"/>
  <c r="AA167" i="185"/>
  <c r="AA175" i="185"/>
  <c r="AA171" i="185"/>
  <c r="AA151" i="185"/>
  <c r="AI172" i="185"/>
  <c r="AI153" i="185"/>
  <c r="AI162" i="185"/>
  <c r="AI161" i="185"/>
  <c r="AI168" i="185"/>
  <c r="AI159" i="185"/>
  <c r="AI164" i="185"/>
  <c r="AI152" i="185"/>
  <c r="AI151" i="185"/>
  <c r="AM137" i="185"/>
  <c r="AQ137" i="185"/>
  <c r="AR137" i="185" s="1"/>
  <c r="O173" i="185"/>
  <c r="O160" i="185"/>
  <c r="O171" i="185"/>
  <c r="O157" i="185"/>
  <c r="O166" i="185"/>
  <c r="O151" i="185"/>
  <c r="O165" i="185"/>
  <c r="O162" i="185"/>
  <c r="O163" i="185"/>
  <c r="O155" i="185"/>
  <c r="W172" i="185"/>
  <c r="W164" i="185"/>
  <c r="W171" i="185"/>
  <c r="W160" i="185"/>
  <c r="W163" i="185"/>
  <c r="W159" i="185"/>
  <c r="W175" i="185"/>
  <c r="W152" i="185"/>
  <c r="W158" i="185"/>
  <c r="AE151" i="185"/>
  <c r="AE157" i="185"/>
  <c r="AE167" i="185"/>
  <c r="AE170" i="185"/>
  <c r="AE174" i="185"/>
  <c r="AE156" i="185"/>
  <c r="AE172" i="185"/>
  <c r="AE165" i="185"/>
  <c r="AE162" i="185"/>
  <c r="AL79" i="186"/>
  <c r="AL78" i="186"/>
  <c r="G143" i="186"/>
  <c r="G169" i="186"/>
  <c r="G172" i="186"/>
  <c r="G175" i="186"/>
  <c r="G155" i="186"/>
  <c r="G171" i="186"/>
  <c r="G168" i="186"/>
  <c r="G165" i="186"/>
  <c r="O157" i="186"/>
  <c r="O159" i="186"/>
  <c r="O162" i="186"/>
  <c r="O153" i="186"/>
  <c r="O155" i="186"/>
  <c r="O161" i="186"/>
  <c r="O174" i="186"/>
  <c r="O163" i="186"/>
  <c r="O168" i="186"/>
  <c r="O158" i="186"/>
  <c r="O165" i="186"/>
  <c r="O171" i="186"/>
  <c r="O170" i="186"/>
  <c r="O154" i="186"/>
  <c r="O173" i="186"/>
  <c r="W169" i="186"/>
  <c r="W167" i="186"/>
  <c r="W152" i="186"/>
  <c r="W170" i="186"/>
  <c r="W159" i="186"/>
  <c r="W165" i="186"/>
  <c r="W173" i="186"/>
  <c r="W168" i="186"/>
  <c r="W172" i="186"/>
  <c r="W175" i="186"/>
  <c r="AE152" i="186"/>
  <c r="AE162" i="186"/>
  <c r="AE172" i="186"/>
  <c r="AE173" i="186"/>
  <c r="AE156" i="186"/>
  <c r="AE160" i="186"/>
  <c r="AE175" i="186"/>
  <c r="AE163" i="186"/>
  <c r="AE171" i="186"/>
  <c r="AE174" i="186"/>
  <c r="AE158" i="186"/>
  <c r="AE168" i="186"/>
  <c r="AL113" i="186"/>
  <c r="AL112" i="186"/>
  <c r="M174" i="186"/>
  <c r="M153" i="186"/>
  <c r="M171" i="186"/>
  <c r="M155" i="186"/>
  <c r="M175" i="186"/>
  <c r="M172" i="186"/>
  <c r="M152" i="186"/>
  <c r="M157" i="186"/>
  <c r="M158" i="186"/>
  <c r="M160" i="186"/>
  <c r="M165" i="186"/>
  <c r="M169" i="186"/>
  <c r="U153" i="186"/>
  <c r="U165" i="186"/>
  <c r="U167" i="186"/>
  <c r="U152" i="186"/>
  <c r="U156" i="186"/>
  <c r="U157" i="186"/>
  <c r="U160" i="186"/>
  <c r="U163" i="186"/>
  <c r="U173" i="186"/>
  <c r="U169" i="186"/>
  <c r="U159" i="186"/>
  <c r="U175" i="186"/>
  <c r="U172" i="186"/>
  <c r="U166" i="186"/>
  <c r="U161" i="186"/>
  <c r="U168" i="186"/>
  <c r="AC154" i="186"/>
  <c r="AC156" i="186"/>
  <c r="AC165" i="186"/>
  <c r="AC153" i="186"/>
  <c r="AC158" i="186"/>
  <c r="AC169" i="186"/>
  <c r="AC171" i="186"/>
  <c r="AC159" i="186"/>
  <c r="AC166" i="186"/>
  <c r="AC161" i="186"/>
  <c r="AC168" i="186"/>
  <c r="AC170" i="186"/>
  <c r="AC167" i="186"/>
  <c r="AC173" i="186"/>
  <c r="AC174" i="186"/>
  <c r="AC175" i="186"/>
  <c r="AC172" i="186"/>
  <c r="AK156" i="186"/>
  <c r="AK152" i="186"/>
  <c r="AK162" i="186"/>
  <c r="AK174" i="186"/>
  <c r="AK153" i="186"/>
  <c r="AK155" i="186"/>
  <c r="AK169" i="186"/>
  <c r="AK166" i="186"/>
  <c r="AK161" i="186"/>
  <c r="AK168" i="186"/>
  <c r="AK172" i="186"/>
  <c r="AK151" i="186"/>
  <c r="AK175" i="186"/>
  <c r="AK167" i="186"/>
  <c r="AK170" i="186"/>
  <c r="AK157" i="186"/>
  <c r="AK160" i="186"/>
  <c r="N175" i="186"/>
  <c r="N163" i="186"/>
  <c r="N174" i="186"/>
  <c r="N167" i="186"/>
  <c r="N170" i="186"/>
  <c r="N173" i="186"/>
  <c r="N156" i="186"/>
  <c r="N172" i="186"/>
  <c r="N154" i="186"/>
  <c r="N143" i="186"/>
  <c r="V174" i="186"/>
  <c r="V168" i="186"/>
  <c r="V166" i="186"/>
  <c r="V167" i="186"/>
  <c r="V159" i="186"/>
  <c r="V161" i="186"/>
  <c r="V154" i="186"/>
  <c r="V155" i="186"/>
  <c r="V156" i="186"/>
  <c r="V153" i="186"/>
  <c r="V157" i="186"/>
  <c r="V143" i="186"/>
  <c r="V164" i="186"/>
  <c r="AD170" i="186"/>
  <c r="AD151" i="186"/>
  <c r="AD175" i="186"/>
  <c r="AD172" i="186"/>
  <c r="AD158" i="186"/>
  <c r="AD168" i="186"/>
  <c r="AD166" i="186"/>
  <c r="AD167" i="186"/>
  <c r="AD162" i="186"/>
  <c r="AD165" i="186"/>
  <c r="AD171" i="186"/>
  <c r="AD154" i="186"/>
  <c r="I215" i="186"/>
  <c r="I206" i="186"/>
  <c r="K203" i="186"/>
  <c r="I220" i="186"/>
  <c r="S216" i="186"/>
  <c r="V216" i="186" s="1"/>
  <c r="I202" i="186"/>
  <c r="K211" i="186"/>
  <c r="AL135" i="186"/>
  <c r="AL134" i="186"/>
  <c r="L171" i="186"/>
  <c r="L174" i="186"/>
  <c r="L173" i="186"/>
  <c r="L164" i="186"/>
  <c r="L162" i="186"/>
  <c r="L165" i="186"/>
  <c r="L163" i="186"/>
  <c r="L175" i="186"/>
  <c r="L160" i="186"/>
  <c r="L169" i="186"/>
  <c r="L152" i="186"/>
  <c r="L168" i="186"/>
  <c r="L166" i="186"/>
  <c r="T157" i="186"/>
  <c r="T159" i="186"/>
  <c r="T153" i="186"/>
  <c r="T161" i="186"/>
  <c r="T164" i="186"/>
  <c r="T167" i="186"/>
  <c r="T172" i="186"/>
  <c r="T163" i="186"/>
  <c r="T162" i="186"/>
  <c r="T165" i="186"/>
  <c r="T173" i="186"/>
  <c r="T152" i="186"/>
  <c r="T156" i="186"/>
  <c r="T160" i="186"/>
  <c r="T169" i="186"/>
  <c r="T175" i="186"/>
  <c r="T166" i="186"/>
  <c r="T158" i="186"/>
  <c r="T168" i="186"/>
  <c r="T154" i="186"/>
  <c r="T171" i="186"/>
  <c r="AB175" i="186"/>
  <c r="AB169" i="186"/>
  <c r="AB166" i="186"/>
  <c r="AB173" i="186"/>
  <c r="AB168" i="186"/>
  <c r="AB172" i="186"/>
  <c r="AB167" i="186"/>
  <c r="AJ151" i="186"/>
  <c r="AJ159" i="186"/>
  <c r="AJ174" i="186"/>
  <c r="AJ168" i="186"/>
  <c r="AJ167" i="186"/>
  <c r="AJ171" i="186"/>
  <c r="AJ153" i="186"/>
  <c r="AJ165" i="186"/>
  <c r="AJ164" i="186"/>
  <c r="AJ162" i="186"/>
  <c r="AJ163" i="186"/>
  <c r="AJ170" i="186"/>
  <c r="AJ173" i="186"/>
  <c r="AC169" i="185"/>
  <c r="AA165" i="185"/>
  <c r="AK165" i="185"/>
  <c r="U161" i="185"/>
  <c r="W157" i="185"/>
  <c r="AE155" i="185"/>
  <c r="O167" i="185"/>
  <c r="AC162" i="185"/>
  <c r="AA159" i="185"/>
  <c r="AC158" i="185"/>
  <c r="AA155" i="185"/>
  <c r="K153" i="185"/>
  <c r="AI158" i="185"/>
  <c r="O154" i="185"/>
  <c r="AK160" i="185"/>
  <c r="AK174" i="185"/>
  <c r="AC164" i="185"/>
  <c r="U171" i="185"/>
  <c r="M168" i="185"/>
  <c r="AK152" i="185"/>
  <c r="O143" i="185"/>
  <c r="AI160" i="185"/>
  <c r="AE164" i="185"/>
  <c r="W156" i="185"/>
  <c r="S171" i="185"/>
  <c r="K172" i="185"/>
  <c r="G173" i="186"/>
  <c r="T170" i="186"/>
  <c r="AJ166" i="186"/>
  <c r="AB163" i="186"/>
  <c r="N168" i="186"/>
  <c r="Q162" i="186"/>
  <c r="AC168" i="185"/>
  <c r="U170" i="185"/>
  <c r="M171" i="185"/>
  <c r="W151" i="185"/>
  <c r="S143" i="185"/>
  <c r="AL132" i="185"/>
  <c r="AI169" i="185"/>
  <c r="AE168" i="185"/>
  <c r="W153" i="185"/>
  <c r="O156" i="185"/>
  <c r="G156" i="185"/>
  <c r="Y173" i="186"/>
  <c r="M166" i="186"/>
  <c r="M167" i="186"/>
  <c r="N165" i="186"/>
  <c r="AB162" i="186"/>
  <c r="U155" i="186"/>
  <c r="N152" i="186"/>
  <c r="AC171" i="185"/>
  <c r="U174" i="185"/>
  <c r="M172" i="185"/>
  <c r="AK143" i="185"/>
  <c r="W143" i="185"/>
  <c r="AI175" i="185"/>
  <c r="AE171" i="185"/>
  <c r="W166" i="185"/>
  <c r="O161" i="185"/>
  <c r="AL161" i="185" s="1"/>
  <c r="AN161" i="185" s="1"/>
  <c r="G160" i="185"/>
  <c r="AD173" i="186"/>
  <c r="I171" i="186"/>
  <c r="V170" i="186"/>
  <c r="Q167" i="186"/>
  <c r="V160" i="186"/>
  <c r="AK158" i="186"/>
  <c r="AC155" i="186"/>
  <c r="AE154" i="186"/>
  <c r="AM29" i="185"/>
  <c r="G155" i="185"/>
  <c r="AL155" i="185" s="1"/>
  <c r="AN155" i="185" s="1"/>
  <c r="AC143" i="185"/>
  <c r="AE143" i="185"/>
  <c r="AI171" i="185"/>
  <c r="AE173" i="185"/>
  <c r="W168" i="185"/>
  <c r="O164" i="185"/>
  <c r="G174" i="185"/>
  <c r="N171" i="186"/>
  <c r="N166" i="186"/>
  <c r="V163" i="186"/>
  <c r="L170" i="186"/>
  <c r="AB164" i="186"/>
  <c r="AJ169" i="186"/>
  <c r="I162" i="186"/>
  <c r="I159" i="186"/>
  <c r="Q156" i="186"/>
  <c r="AG153" i="186"/>
  <c r="AL136" i="185"/>
  <c r="AC159" i="185"/>
  <c r="U156" i="185"/>
  <c r="M175" i="185"/>
  <c r="AI155" i="185"/>
  <c r="AI143" i="185"/>
  <c r="AI173" i="185"/>
  <c r="AE175" i="185"/>
  <c r="W173" i="185"/>
  <c r="O168" i="185"/>
  <c r="G175" i="185"/>
  <c r="M170" i="186"/>
  <c r="O172" i="186"/>
  <c r="O175" i="186"/>
  <c r="I168" i="186"/>
  <c r="I169" i="186"/>
  <c r="N162" i="186"/>
  <c r="M159" i="186"/>
  <c r="AG156" i="186"/>
  <c r="M163" i="186"/>
  <c r="Y174" i="186"/>
  <c r="Y154" i="186"/>
  <c r="Y158" i="186"/>
  <c r="Y171" i="186"/>
  <c r="Y153" i="186"/>
  <c r="Y175" i="186"/>
  <c r="Y172" i="186"/>
  <c r="Y169" i="186"/>
  <c r="Y159" i="186"/>
  <c r="Y166" i="186"/>
  <c r="Y161" i="186"/>
  <c r="Y168" i="186"/>
  <c r="Y165" i="186"/>
  <c r="Y167" i="186"/>
  <c r="AM141" i="185"/>
  <c r="AE153" i="185"/>
  <c r="AK173" i="185"/>
  <c r="AC174" i="185"/>
  <c r="M153" i="185"/>
  <c r="G152" i="185"/>
  <c r="M209" i="185"/>
  <c r="P209" i="185" s="1"/>
  <c r="AC170" i="185"/>
  <c r="K168" i="185"/>
  <c r="M169" i="185"/>
  <c r="W161" i="185"/>
  <c r="W162" i="185"/>
  <c r="AA153" i="185"/>
  <c r="S162" i="185"/>
  <c r="S158" i="185"/>
  <c r="G154" i="185"/>
  <c r="AI165" i="185"/>
  <c r="AK168" i="185"/>
  <c r="AC152" i="185"/>
  <c r="AC175" i="185"/>
  <c r="U160" i="185"/>
  <c r="M160" i="185"/>
  <c r="AI163" i="185"/>
  <c r="AI174" i="185"/>
  <c r="AA172" i="185"/>
  <c r="W174" i="185"/>
  <c r="O174" i="185"/>
  <c r="M173" i="186"/>
  <c r="AB171" i="186"/>
  <c r="AE170" i="186"/>
  <c r="L167" i="186"/>
  <c r="M168" i="186"/>
  <c r="AC160" i="186"/>
  <c r="AL132" i="186"/>
  <c r="I207" i="186"/>
  <c r="U153" i="185"/>
  <c r="K169" i="185"/>
  <c r="AL169" i="185" s="1"/>
  <c r="AN169" i="185" s="1"/>
  <c r="AL91" i="185"/>
  <c r="G168" i="185"/>
  <c r="G153" i="185"/>
  <c r="O172" i="185"/>
  <c r="U143" i="186"/>
  <c r="AK163" i="186"/>
  <c r="M151" i="185"/>
  <c r="AL25" i="186"/>
  <c r="AL24" i="186"/>
  <c r="H155" i="186"/>
  <c r="H159" i="186"/>
  <c r="H151" i="186"/>
  <c r="H154" i="186"/>
  <c r="H158" i="186"/>
  <c r="H162" i="186"/>
  <c r="AL39" i="186"/>
  <c r="H153" i="186"/>
  <c r="H157" i="186"/>
  <c r="H161" i="186"/>
  <c r="AL38" i="186"/>
  <c r="X152" i="186"/>
  <c r="X156" i="186"/>
  <c r="X160" i="186"/>
  <c r="X154" i="186"/>
  <c r="X158" i="186"/>
  <c r="AF170" i="186"/>
  <c r="AF143" i="186"/>
  <c r="AL46" i="186"/>
  <c r="AL47" i="186"/>
  <c r="N169" i="186"/>
  <c r="N151" i="186"/>
  <c r="N155" i="186"/>
  <c r="N159" i="186"/>
  <c r="N153" i="186"/>
  <c r="N157" i="186"/>
  <c r="N161" i="186"/>
  <c r="V172" i="186"/>
  <c r="V171" i="186"/>
  <c r="V165" i="186"/>
  <c r="V175" i="186"/>
  <c r="V151" i="186"/>
  <c r="V162" i="186"/>
  <c r="V169" i="186"/>
  <c r="V173" i="186"/>
  <c r="V152" i="186"/>
  <c r="AD164" i="186"/>
  <c r="AD153" i="186"/>
  <c r="AD157" i="186"/>
  <c r="AD161" i="186"/>
  <c r="AD152" i="186"/>
  <c r="AD156" i="186"/>
  <c r="AD160" i="186"/>
  <c r="AD169" i="186"/>
  <c r="AD155" i="186"/>
  <c r="AD159" i="186"/>
  <c r="AD174" i="186"/>
  <c r="S219" i="186"/>
  <c r="V219" i="186" s="1"/>
  <c r="S211" i="186"/>
  <c r="V211" i="186" s="1"/>
  <c r="S205" i="186"/>
  <c r="V205" i="186" s="1"/>
  <c r="I199" i="186"/>
  <c r="K208" i="186"/>
  <c r="I216" i="186"/>
  <c r="S204" i="186"/>
  <c r="V204" i="186" s="1"/>
  <c r="I197" i="186"/>
  <c r="I219" i="186"/>
  <c r="S197" i="186"/>
  <c r="V197" i="186" s="1"/>
  <c r="K206" i="186"/>
  <c r="I208" i="186"/>
  <c r="M208" i="186" s="1"/>
  <c r="P208" i="186" s="1"/>
  <c r="S200" i="186"/>
  <c r="V200" i="186" s="1"/>
  <c r="I211" i="186"/>
  <c r="M211" i="186" s="1"/>
  <c r="P211" i="186" s="1"/>
  <c r="I205" i="186"/>
  <c r="K204" i="186"/>
  <c r="S218" i="186"/>
  <c r="V218" i="186" s="1"/>
  <c r="S214" i="186"/>
  <c r="V214" i="186" s="1"/>
  <c r="I204" i="186"/>
  <c r="K221" i="186"/>
  <c r="S215" i="186"/>
  <c r="V215" i="186" s="1"/>
  <c r="K218" i="186"/>
  <c r="K198" i="186"/>
  <c r="I214" i="186"/>
  <c r="S206" i="186"/>
  <c r="V206" i="186" s="1"/>
  <c r="K197" i="186"/>
  <c r="S221" i="186"/>
  <c r="V221" i="186" s="1"/>
  <c r="I209" i="186"/>
  <c r="I203" i="186"/>
  <c r="M203" i="186" s="1"/>
  <c r="P203" i="186" s="1"/>
  <c r="K214" i="186"/>
  <c r="S220" i="186"/>
  <c r="V220" i="186" s="1"/>
  <c r="I210" i="186"/>
  <c r="S198" i="186"/>
  <c r="V198" i="186" s="1"/>
  <c r="K215" i="186"/>
  <c r="K219" i="186"/>
  <c r="AL87" i="186"/>
  <c r="AL86" i="186"/>
  <c r="U143" i="185"/>
  <c r="P143" i="185"/>
  <c r="AR11" i="186"/>
  <c r="I201" i="186"/>
  <c r="Q172" i="186"/>
  <c r="Q170" i="186"/>
  <c r="Q174" i="186"/>
  <c r="Q143" i="186"/>
  <c r="Q153" i="186"/>
  <c r="Y164" i="186"/>
  <c r="Y163" i="186"/>
  <c r="Y151" i="186"/>
  <c r="Y143" i="186"/>
  <c r="Y155" i="186"/>
  <c r="AG143" i="186"/>
  <c r="AG165" i="186"/>
  <c r="AG172" i="186"/>
  <c r="AG157" i="186"/>
  <c r="G164" i="186"/>
  <c r="G153" i="186"/>
  <c r="G166" i="186"/>
  <c r="AL19" i="186"/>
  <c r="G167" i="186"/>
  <c r="G162" i="186"/>
  <c r="G170" i="186"/>
  <c r="AL170" i="186" s="1"/>
  <c r="AN170" i="186" s="1"/>
  <c r="G158" i="186"/>
  <c r="G163" i="186"/>
  <c r="G154" i="186"/>
  <c r="AL18" i="186"/>
  <c r="G160" i="186"/>
  <c r="G161" i="186"/>
  <c r="G156" i="186"/>
  <c r="G157" i="186"/>
  <c r="G152" i="186"/>
  <c r="G174" i="186"/>
  <c r="J170" i="186"/>
  <c r="AL22" i="186"/>
  <c r="J166" i="186"/>
  <c r="J153" i="186"/>
  <c r="AL23" i="186"/>
  <c r="J171" i="186"/>
  <c r="J167" i="186"/>
  <c r="J164" i="186"/>
  <c r="J151" i="186"/>
  <c r="J165" i="186"/>
  <c r="J157" i="186"/>
  <c r="R157" i="186"/>
  <c r="R164" i="186"/>
  <c r="R153" i="186"/>
  <c r="R166" i="186"/>
  <c r="R151" i="186"/>
  <c r="R167" i="186"/>
  <c r="R160" i="186"/>
  <c r="R163" i="186"/>
  <c r="R156" i="186"/>
  <c r="R158" i="186"/>
  <c r="R152" i="186"/>
  <c r="R174" i="186"/>
  <c r="Z165" i="186"/>
  <c r="Z151" i="186"/>
  <c r="Z154" i="186"/>
  <c r="Z166" i="186"/>
  <c r="Z167" i="186"/>
  <c r="Z158" i="186"/>
  <c r="AH158" i="186"/>
  <c r="AH152" i="186"/>
  <c r="AH143" i="186"/>
  <c r="AH164" i="186"/>
  <c r="AH154" i="186"/>
  <c r="AH166" i="186"/>
  <c r="AH162" i="186"/>
  <c r="AH163" i="186"/>
  <c r="AH157" i="186"/>
  <c r="AH159" i="186"/>
  <c r="AH153" i="186"/>
  <c r="L159" i="186"/>
  <c r="L143" i="186"/>
  <c r="L154" i="186"/>
  <c r="L161" i="186"/>
  <c r="L157" i="186"/>
  <c r="L172" i="186"/>
  <c r="L153" i="186"/>
  <c r="T151" i="186"/>
  <c r="T143" i="186"/>
  <c r="T155" i="186"/>
  <c r="AB174" i="186"/>
  <c r="AB154" i="186"/>
  <c r="AB170" i="186"/>
  <c r="AB161" i="186"/>
  <c r="AB143" i="186"/>
  <c r="AB157" i="186"/>
  <c r="AB160" i="186"/>
  <c r="AB156" i="186"/>
  <c r="AB159" i="186"/>
  <c r="AJ152" i="186"/>
  <c r="AJ156" i="186"/>
  <c r="AJ157" i="186"/>
  <c r="AJ154" i="186"/>
  <c r="AJ155" i="186"/>
  <c r="AJ161" i="186"/>
  <c r="AQ33" i="186"/>
  <c r="AR33" i="186" s="1"/>
  <c r="AM33" i="186"/>
  <c r="O143" i="186"/>
  <c r="O167" i="186"/>
  <c r="O166" i="186"/>
  <c r="O156" i="186"/>
  <c r="O164" i="186"/>
  <c r="O152" i="186"/>
  <c r="O160" i="186"/>
  <c r="W164" i="186"/>
  <c r="W158" i="186"/>
  <c r="W161" i="186"/>
  <c r="W154" i="186"/>
  <c r="W174" i="186"/>
  <c r="W153" i="186"/>
  <c r="W151" i="186"/>
  <c r="W163" i="186"/>
  <c r="W160" i="186"/>
  <c r="W156" i="186"/>
  <c r="AE165" i="186"/>
  <c r="AE151" i="186"/>
  <c r="AE143" i="186"/>
  <c r="AE157" i="186"/>
  <c r="AE153" i="186"/>
  <c r="AE161" i="186"/>
  <c r="AL35" i="186"/>
  <c r="AL34" i="186"/>
  <c r="AQ49" i="186"/>
  <c r="AR49" i="186" s="1"/>
  <c r="AM49" i="186"/>
  <c r="Z175" i="186"/>
  <c r="P168" i="186"/>
  <c r="AF169" i="186"/>
  <c r="H165" i="186"/>
  <c r="AK165" i="186"/>
  <c r="Y162" i="186"/>
  <c r="AF162" i="186"/>
  <c r="M161" i="186"/>
  <c r="Y160" i="186"/>
  <c r="AK159" i="186"/>
  <c r="Q158" i="186"/>
  <c r="AF156" i="186"/>
  <c r="Y156" i="186"/>
  <c r="AF154" i="186"/>
  <c r="U154" i="186"/>
  <c r="AF152" i="186"/>
  <c r="Y152" i="186"/>
  <c r="Z161" i="186"/>
  <c r="AE159" i="186"/>
  <c r="J158" i="186"/>
  <c r="AE155" i="186"/>
  <c r="Z153" i="186"/>
  <c r="AG174" i="186"/>
  <c r="T174" i="186"/>
  <c r="N160" i="186"/>
  <c r="N158" i="186"/>
  <c r="X153" i="186"/>
  <c r="AJ160" i="186"/>
  <c r="AH167" i="186"/>
  <c r="N164" i="186"/>
  <c r="AG171" i="186"/>
  <c r="K199" i="186"/>
  <c r="K210" i="186"/>
  <c r="I221" i="186"/>
  <c r="AE164" i="186"/>
  <c r="AL30" i="185"/>
  <c r="AL49" i="185"/>
  <c r="AL65" i="185"/>
  <c r="I163" i="186"/>
  <c r="AL11" i="186"/>
  <c r="I174" i="186"/>
  <c r="I164" i="186"/>
  <c r="I143" i="186"/>
  <c r="I151" i="186"/>
  <c r="AL14" i="186"/>
  <c r="M164" i="186"/>
  <c r="M151" i="186"/>
  <c r="M162" i="186"/>
  <c r="M156" i="186"/>
  <c r="U174" i="186"/>
  <c r="U151" i="186"/>
  <c r="U170" i="186"/>
  <c r="U171" i="186"/>
  <c r="U164" i="186"/>
  <c r="U158" i="186"/>
  <c r="AC151" i="186"/>
  <c r="AC164" i="186"/>
  <c r="AC163" i="186"/>
  <c r="AC162" i="186"/>
  <c r="AC152" i="186"/>
  <c r="AK164" i="186"/>
  <c r="AK143" i="186"/>
  <c r="AK171" i="186"/>
  <c r="AK154" i="186"/>
  <c r="AQ55" i="186"/>
  <c r="AR55" i="186" s="1"/>
  <c r="AM55" i="186"/>
  <c r="Z157" i="186"/>
  <c r="Z155" i="186"/>
  <c r="H160" i="186"/>
  <c r="X155" i="186"/>
  <c r="O151" i="186"/>
  <c r="AD163" i="186"/>
  <c r="K207" i="186"/>
  <c r="K212" i="186"/>
  <c r="AE166" i="186"/>
  <c r="I217" i="186"/>
  <c r="I198" i="186"/>
  <c r="S212" i="186"/>
  <c r="V212" i="186" s="1"/>
  <c r="AB158" i="186"/>
  <c r="Q154" i="185"/>
  <c r="AL75" i="185"/>
  <c r="AL95" i="185"/>
  <c r="AL97" i="185"/>
  <c r="AL96" i="185"/>
  <c r="J174" i="186"/>
  <c r="X159" i="186"/>
  <c r="AF151" i="186"/>
  <c r="AJ158" i="186"/>
  <c r="AL74" i="186"/>
  <c r="AH156" i="186"/>
  <c r="R155" i="186"/>
  <c r="Q173" i="186"/>
  <c r="AL59" i="186"/>
  <c r="S199" i="186"/>
  <c r="V199" i="186" s="1"/>
  <c r="AB151" i="186"/>
  <c r="Y152" i="185"/>
  <c r="AL99" i="185"/>
  <c r="AL131" i="185"/>
  <c r="AK153" i="185"/>
  <c r="AL56" i="186"/>
  <c r="AL57" i="186"/>
  <c r="AL73" i="186"/>
  <c r="AL72" i="186"/>
  <c r="AL133" i="186"/>
  <c r="AF171" i="186"/>
  <c r="AK42" i="101"/>
  <c r="AK28" i="101"/>
  <c r="AK18" i="101"/>
  <c r="AK49" i="101"/>
  <c r="AK37" i="101"/>
  <c r="AK26" i="101"/>
  <c r="AK15" i="101"/>
  <c r="AK36" i="101"/>
  <c r="AL54" i="185"/>
  <c r="AL67" i="185"/>
  <c r="AL86" i="185"/>
  <c r="AL119" i="185"/>
  <c r="AL20" i="186"/>
  <c r="X143" i="186"/>
  <c r="AL41" i="186"/>
  <c r="AL40" i="186"/>
  <c r="AL80" i="186"/>
  <c r="S163" i="186"/>
  <c r="AI163" i="186"/>
  <c r="K209" i="186"/>
  <c r="K213" i="186"/>
  <c r="I200" i="186"/>
  <c r="S210" i="186"/>
  <c r="V210" i="186" s="1"/>
  <c r="I218" i="186"/>
  <c r="K202" i="186"/>
  <c r="K220" i="186"/>
  <c r="S203" i="186"/>
  <c r="V203" i="186" s="1"/>
  <c r="S209" i="186"/>
  <c r="V209" i="186" s="1"/>
  <c r="AK44" i="101"/>
  <c r="AK20" i="101"/>
  <c r="AK34" i="101"/>
  <c r="E59" i="171"/>
  <c r="I59" i="171" s="1"/>
  <c r="E65" i="171"/>
  <c r="I65" i="171" s="1"/>
  <c r="J20" i="171"/>
  <c r="J26" i="171"/>
  <c r="J28" i="171" s="1"/>
  <c r="Q151" i="185"/>
  <c r="AL15" i="185"/>
  <c r="AL43" i="185"/>
  <c r="AL94" i="185"/>
  <c r="AL126" i="185"/>
  <c r="M143" i="186"/>
  <c r="AL64" i="186"/>
  <c r="AL88" i="186"/>
  <c r="AL104" i="186"/>
  <c r="AL105" i="186"/>
  <c r="L155" i="186"/>
  <c r="W155" i="186"/>
  <c r="AB155" i="186"/>
  <c r="AL31" i="185"/>
  <c r="AL62" i="185"/>
  <c r="AL114" i="185"/>
  <c r="AL121" i="185"/>
  <c r="AL15" i="186"/>
  <c r="AL32" i="186"/>
  <c r="K168" i="186"/>
  <c r="AA162" i="186"/>
  <c r="AI164" i="186"/>
  <c r="AL37" i="186"/>
  <c r="AL44" i="186"/>
  <c r="AL45" i="186"/>
  <c r="AL121" i="186"/>
  <c r="AL129" i="186"/>
  <c r="AL89" i="185"/>
  <c r="AL103" i="185"/>
  <c r="AL135" i="185"/>
  <c r="AL17" i="186"/>
  <c r="AL29" i="186"/>
  <c r="AL28" i="186"/>
  <c r="AL83" i="186"/>
  <c r="AL137" i="186"/>
  <c r="AE167" i="186"/>
  <c r="AL32" i="185"/>
  <c r="AL39" i="185"/>
  <c r="AL71" i="185"/>
  <c r="H143" i="186"/>
  <c r="P143" i="186"/>
  <c r="W166" i="186"/>
  <c r="W143" i="186"/>
  <c r="W157" i="186"/>
  <c r="U162" i="186"/>
  <c r="AC143" i="186"/>
  <c r="S213" i="186"/>
  <c r="V213" i="186" s="1"/>
  <c r="S217" i="186"/>
  <c r="V217" i="186" s="1"/>
  <c r="I213" i="186"/>
  <c r="M213" i="186" s="1"/>
  <c r="P213" i="186" s="1"/>
  <c r="K216" i="186"/>
  <c r="K200" i="186"/>
  <c r="I212" i="186"/>
  <c r="S208" i="186"/>
  <c r="V208" i="186" s="1"/>
  <c r="K205" i="186"/>
  <c r="K217" i="186"/>
  <c r="L156" i="186"/>
  <c r="L158" i="186"/>
  <c r="AB152" i="186"/>
  <c r="AB153" i="186"/>
  <c r="AJ143" i="186"/>
  <c r="G159" i="186"/>
  <c r="L151" i="186"/>
  <c r="AL96" i="186"/>
  <c r="M212" i="186" l="1"/>
  <c r="P212" i="186" s="1"/>
  <c r="M220" i="186"/>
  <c r="P220" i="186" s="1"/>
  <c r="AL157" i="185"/>
  <c r="AN157" i="185" s="1"/>
  <c r="AQ27" i="185"/>
  <c r="AR27" i="185" s="1"/>
  <c r="AM27" i="185"/>
  <c r="AM17" i="185"/>
  <c r="AQ17" i="185"/>
  <c r="AR17" i="185" s="1"/>
  <c r="AM47" i="185"/>
  <c r="AQ47" i="185"/>
  <c r="AR47" i="185" s="1"/>
  <c r="AQ11" i="185"/>
  <c r="AR11" i="185" s="1"/>
  <c r="AM11" i="185"/>
  <c r="AQ123" i="186"/>
  <c r="AR123" i="186" s="1"/>
  <c r="AM123" i="186"/>
  <c r="AQ89" i="186"/>
  <c r="AR89" i="186" s="1"/>
  <c r="AM89" i="186"/>
  <c r="AQ105" i="185"/>
  <c r="AR105" i="185" s="1"/>
  <c r="AM105" i="185"/>
  <c r="AM19" i="185"/>
  <c r="AQ19" i="185"/>
  <c r="AR19" i="185" s="1"/>
  <c r="AQ43" i="186"/>
  <c r="AR43" i="186" s="1"/>
  <c r="AM43" i="186"/>
  <c r="AQ45" i="185"/>
  <c r="AR45" i="185" s="1"/>
  <c r="AM45" i="185"/>
  <c r="M209" i="186"/>
  <c r="P209" i="186" s="1"/>
  <c r="AL151" i="186"/>
  <c r="AN151" i="186" s="1"/>
  <c r="AM117" i="186"/>
  <c r="AQ117" i="186"/>
  <c r="AR117" i="186" s="1"/>
  <c r="AQ65" i="186"/>
  <c r="AR65" i="186" s="1"/>
  <c r="AM65" i="186"/>
  <c r="AM141" i="186"/>
  <c r="AQ141" i="186"/>
  <c r="AR141" i="186" s="1"/>
  <c r="AQ107" i="185"/>
  <c r="AR107" i="185" s="1"/>
  <c r="AM107" i="185"/>
  <c r="AM21" i="186"/>
  <c r="AQ21" i="186"/>
  <c r="AR21" i="186" s="1"/>
  <c r="AQ59" i="185"/>
  <c r="AR59" i="185" s="1"/>
  <c r="AM59" i="185"/>
  <c r="AQ41" i="185"/>
  <c r="AR41" i="185" s="1"/>
  <c r="AM41" i="185"/>
  <c r="M200" i="186"/>
  <c r="P200" i="186" s="1"/>
  <c r="M204" i="186"/>
  <c r="P204" i="186" s="1"/>
  <c r="AL165" i="185"/>
  <c r="AN165" i="185" s="1"/>
  <c r="AM13" i="186"/>
  <c r="AQ13" i="186"/>
  <c r="AQ77" i="186"/>
  <c r="AR77" i="186" s="1"/>
  <c r="AM77" i="186"/>
  <c r="AQ79" i="185"/>
  <c r="AR79" i="185" s="1"/>
  <c r="AM79" i="185"/>
  <c r="AQ21" i="185"/>
  <c r="AR21" i="185" s="1"/>
  <c r="AM21" i="185"/>
  <c r="AQ115" i="185"/>
  <c r="AR115" i="185" s="1"/>
  <c r="AM115" i="185"/>
  <c r="AQ125" i="186"/>
  <c r="AR125" i="186" s="1"/>
  <c r="AM125" i="186"/>
  <c r="AM75" i="186"/>
  <c r="AQ75" i="186"/>
  <c r="AR75" i="186" s="1"/>
  <c r="AM85" i="186"/>
  <c r="AQ85" i="186"/>
  <c r="AR85" i="186" s="1"/>
  <c r="AM63" i="185"/>
  <c r="AQ63" i="185"/>
  <c r="AR63" i="185" s="1"/>
  <c r="AQ13" i="185"/>
  <c r="AR13" i="185" s="1"/>
  <c r="AM13" i="185"/>
  <c r="AL158" i="185"/>
  <c r="AN158" i="185" s="1"/>
  <c r="AQ113" i="185"/>
  <c r="AR113" i="185" s="1"/>
  <c r="AM113" i="185"/>
  <c r="AM111" i="186"/>
  <c r="AQ111" i="186"/>
  <c r="AR111" i="186" s="1"/>
  <c r="AQ63" i="186"/>
  <c r="AR63" i="186" s="1"/>
  <c r="AM63" i="186"/>
  <c r="AM111" i="185"/>
  <c r="AQ111" i="185"/>
  <c r="AR111" i="185" s="1"/>
  <c r="AQ61" i="185"/>
  <c r="AR61" i="185" s="1"/>
  <c r="AM61" i="185"/>
  <c r="AQ73" i="185"/>
  <c r="AR73" i="185" s="1"/>
  <c r="AM73" i="185"/>
  <c r="AM97" i="186"/>
  <c r="AQ97" i="186"/>
  <c r="AR97" i="186" s="1"/>
  <c r="AM57" i="185"/>
  <c r="AQ57" i="185"/>
  <c r="AR57" i="185" s="1"/>
  <c r="AQ35" i="185"/>
  <c r="AR35" i="185" s="1"/>
  <c r="AM35" i="185"/>
  <c r="AQ101" i="185"/>
  <c r="AR101" i="185" s="1"/>
  <c r="AM101" i="185"/>
  <c r="M205" i="186"/>
  <c r="P205" i="186" s="1"/>
  <c r="AL164" i="185"/>
  <c r="AN164" i="185" s="1"/>
  <c r="AM23" i="185"/>
  <c r="AQ23" i="185"/>
  <c r="AR23" i="185" s="1"/>
  <c r="AM103" i="186"/>
  <c r="AQ103" i="186"/>
  <c r="AR103" i="186" s="1"/>
  <c r="AM33" i="185"/>
  <c r="AQ33" i="185"/>
  <c r="AR33" i="185" s="1"/>
  <c r="AQ67" i="186"/>
  <c r="AR67" i="186" s="1"/>
  <c r="AM67" i="186"/>
  <c r="AQ81" i="185"/>
  <c r="AR81" i="185" s="1"/>
  <c r="AM81" i="185"/>
  <c r="AM83" i="186"/>
  <c r="AQ83" i="186"/>
  <c r="AR83" i="186" s="1"/>
  <c r="AL175" i="186"/>
  <c r="AN175" i="186" s="1"/>
  <c r="AL166" i="185"/>
  <c r="AN166" i="185" s="1"/>
  <c r="AL173" i="185"/>
  <c r="AN173" i="185" s="1"/>
  <c r="AQ115" i="186"/>
  <c r="AR115" i="186" s="1"/>
  <c r="AM115" i="186"/>
  <c r="AM29" i="186"/>
  <c r="AQ29" i="186"/>
  <c r="AR29" i="186" s="1"/>
  <c r="AQ121" i="185"/>
  <c r="AR121" i="185" s="1"/>
  <c r="AM121" i="185"/>
  <c r="AQ73" i="186"/>
  <c r="AR73" i="186" s="1"/>
  <c r="AM73" i="186"/>
  <c r="AQ65" i="185"/>
  <c r="AR65" i="185" s="1"/>
  <c r="AM65" i="185"/>
  <c r="AL161" i="186"/>
  <c r="AN161" i="186" s="1"/>
  <c r="AL167" i="186"/>
  <c r="AN167" i="186" s="1"/>
  <c r="AQ47" i="186"/>
  <c r="AR47" i="186" s="1"/>
  <c r="AM47" i="186"/>
  <c r="M207" i="186"/>
  <c r="P207" i="186" s="1"/>
  <c r="AL160" i="185"/>
  <c r="AN160" i="185" s="1"/>
  <c r="AL172" i="186"/>
  <c r="AN172" i="186" s="1"/>
  <c r="AL151" i="185"/>
  <c r="AN151" i="185" s="1"/>
  <c r="AQ15" i="186"/>
  <c r="S202" i="186" s="1"/>
  <c r="V202" i="186" s="1"/>
  <c r="AM15" i="186"/>
  <c r="AL174" i="185"/>
  <c r="AN174" i="185" s="1"/>
  <c r="AQ119" i="185"/>
  <c r="AR119" i="185" s="1"/>
  <c r="AM119" i="185"/>
  <c r="M198" i="186"/>
  <c r="P198" i="186" s="1"/>
  <c r="AQ49" i="185"/>
  <c r="AR49" i="185" s="1"/>
  <c r="AM49" i="185"/>
  <c r="AQ35" i="186"/>
  <c r="AR35" i="186" s="1"/>
  <c r="AM35" i="186"/>
  <c r="AL160" i="186"/>
  <c r="AN160" i="186" s="1"/>
  <c r="AQ19" i="186"/>
  <c r="AR19" i="186" s="1"/>
  <c r="AM19" i="186"/>
  <c r="AQ87" i="186"/>
  <c r="AR87" i="186" s="1"/>
  <c r="AM87" i="186"/>
  <c r="M199" i="186"/>
  <c r="P199" i="186" s="1"/>
  <c r="AL156" i="185"/>
  <c r="AN156" i="185" s="1"/>
  <c r="AL173" i="186"/>
  <c r="AN173" i="186" s="1"/>
  <c r="M206" i="186"/>
  <c r="P206" i="186" s="1"/>
  <c r="AL169" i="186"/>
  <c r="AN169" i="186" s="1"/>
  <c r="AL162" i="185"/>
  <c r="AN162" i="185" s="1"/>
  <c r="AQ133" i="185"/>
  <c r="AR133" i="185" s="1"/>
  <c r="AM133" i="185"/>
  <c r="AL170" i="185"/>
  <c r="AN170" i="185" s="1"/>
  <c r="AM129" i="185"/>
  <c r="AQ129" i="185"/>
  <c r="AR129" i="185" s="1"/>
  <c r="AQ121" i="186"/>
  <c r="AR121" i="186" s="1"/>
  <c r="AM121" i="186"/>
  <c r="AQ43" i="185"/>
  <c r="AR43" i="185" s="1"/>
  <c r="AM43" i="185"/>
  <c r="AQ41" i="186"/>
  <c r="AR41" i="186" s="1"/>
  <c r="AM41" i="186"/>
  <c r="AM133" i="186"/>
  <c r="AQ133" i="186"/>
  <c r="AR133" i="186" s="1"/>
  <c r="AL167" i="185"/>
  <c r="AN167" i="185" s="1"/>
  <c r="AQ105" i="186"/>
  <c r="AR105" i="186" s="1"/>
  <c r="AM105" i="186"/>
  <c r="AL156" i="186"/>
  <c r="AN156" i="186" s="1"/>
  <c r="AL166" i="186"/>
  <c r="AN166" i="186" s="1"/>
  <c r="AL175" i="185"/>
  <c r="AN175" i="185" s="1"/>
  <c r="M215" i="186"/>
  <c r="P215" i="186" s="1"/>
  <c r="AL143" i="186"/>
  <c r="AL159" i="185"/>
  <c r="AN159" i="185" s="1"/>
  <c r="AM45" i="186"/>
  <c r="AQ45" i="186"/>
  <c r="AR45" i="186" s="1"/>
  <c r="AQ15" i="185"/>
  <c r="AR15" i="185" s="1"/>
  <c r="AM15" i="185"/>
  <c r="M216" i="186"/>
  <c r="P216" i="186" s="1"/>
  <c r="AQ71" i="185"/>
  <c r="AR71" i="185" s="1"/>
  <c r="AM71" i="185"/>
  <c r="AQ17" i="186"/>
  <c r="AR17" i="186" s="1"/>
  <c r="K201" i="186" s="1"/>
  <c r="M201" i="186" s="1"/>
  <c r="P201" i="186" s="1"/>
  <c r="AM17" i="186"/>
  <c r="AQ37" i="186"/>
  <c r="AR37" i="186" s="1"/>
  <c r="AM37" i="186"/>
  <c r="AQ39" i="185"/>
  <c r="AR39" i="185" s="1"/>
  <c r="AM39" i="185"/>
  <c r="AQ135" i="185"/>
  <c r="AR135" i="185" s="1"/>
  <c r="AM135" i="185"/>
  <c r="M217" i="186"/>
  <c r="P217" i="186" s="1"/>
  <c r="AL159" i="186"/>
  <c r="AN159" i="186" s="1"/>
  <c r="AQ103" i="185"/>
  <c r="AR103" i="185" s="1"/>
  <c r="AM103" i="185"/>
  <c r="AQ97" i="185"/>
  <c r="AR97" i="185" s="1"/>
  <c r="AM97" i="185"/>
  <c r="AL153" i="185"/>
  <c r="AN153" i="185" s="1"/>
  <c r="AL154" i="185"/>
  <c r="AN154" i="185" s="1"/>
  <c r="AM135" i="186"/>
  <c r="AQ135" i="186"/>
  <c r="AR135" i="186" s="1"/>
  <c r="AL165" i="186"/>
  <c r="AN165" i="186" s="1"/>
  <c r="AL171" i="185"/>
  <c r="AN171" i="185" s="1"/>
  <c r="AM11" i="186"/>
  <c r="AQ11" i="186"/>
  <c r="S201" i="186" s="1"/>
  <c r="V201" i="186" s="1"/>
  <c r="AL162" i="186"/>
  <c r="AN162" i="186" s="1"/>
  <c r="AQ57" i="186"/>
  <c r="AR57" i="186" s="1"/>
  <c r="AM57" i="186"/>
  <c r="AQ59" i="186"/>
  <c r="AR59" i="186" s="1"/>
  <c r="AM59" i="186"/>
  <c r="AQ31" i="185"/>
  <c r="AR31" i="185" s="1"/>
  <c r="AM31" i="185"/>
  <c r="AQ67" i="185"/>
  <c r="AR67" i="185" s="1"/>
  <c r="AM67" i="185"/>
  <c r="AL153" i="186"/>
  <c r="AN153" i="186" s="1"/>
  <c r="M218" i="186"/>
  <c r="P218" i="186" s="1"/>
  <c r="AQ131" i="185"/>
  <c r="AR131" i="185" s="1"/>
  <c r="AM131" i="185"/>
  <c r="AQ95" i="185"/>
  <c r="AR95" i="185" s="1"/>
  <c r="AM95" i="185"/>
  <c r="M221" i="186"/>
  <c r="P221" i="186" s="1"/>
  <c r="AL163" i="186"/>
  <c r="AN163" i="186" s="1"/>
  <c r="M219" i="186"/>
  <c r="P219" i="186" s="1"/>
  <c r="AL168" i="186"/>
  <c r="AN168" i="186" s="1"/>
  <c r="AQ79" i="186"/>
  <c r="AR79" i="186" s="1"/>
  <c r="AM79" i="186"/>
  <c r="AL163" i="185"/>
  <c r="AN163" i="185" s="1"/>
  <c r="AL157" i="186"/>
  <c r="AN157" i="186" s="1"/>
  <c r="AL155" i="186"/>
  <c r="AN155" i="186" s="1"/>
  <c r="AQ23" i="186"/>
  <c r="AR23" i="186" s="1"/>
  <c r="AM23" i="186"/>
  <c r="AL154" i="186"/>
  <c r="AN154" i="186" s="1"/>
  <c r="AQ89" i="185"/>
  <c r="AR89" i="185" s="1"/>
  <c r="AM89" i="185"/>
  <c r="AL174" i="186"/>
  <c r="AN174" i="186" s="1"/>
  <c r="AL164" i="186"/>
  <c r="AN164" i="186" s="1"/>
  <c r="AL168" i="185"/>
  <c r="AN168" i="185" s="1"/>
  <c r="AQ137" i="186"/>
  <c r="AR137" i="186" s="1"/>
  <c r="AM137" i="186"/>
  <c r="AQ129" i="186"/>
  <c r="AR129" i="186" s="1"/>
  <c r="AM129" i="186"/>
  <c r="AQ99" i="185"/>
  <c r="AR99" i="185" s="1"/>
  <c r="AM99" i="185"/>
  <c r="AQ75" i="185"/>
  <c r="AR75" i="185" s="1"/>
  <c r="AM75" i="185"/>
  <c r="AL152" i="186"/>
  <c r="AN152" i="186" s="1"/>
  <c r="AL158" i="186"/>
  <c r="AN158" i="186" s="1"/>
  <c r="M210" i="186"/>
  <c r="P210" i="186" s="1"/>
  <c r="M214" i="186"/>
  <c r="P214" i="186" s="1"/>
  <c r="M197" i="186"/>
  <c r="P197" i="186" s="1"/>
  <c r="AM39" i="186"/>
  <c r="AQ39" i="186"/>
  <c r="AR39" i="186" s="1"/>
  <c r="AQ25" i="186"/>
  <c r="AR25" i="186" s="1"/>
  <c r="AM25" i="186"/>
  <c r="AM91" i="185"/>
  <c r="AQ91" i="185"/>
  <c r="AR91" i="185" s="1"/>
  <c r="AL152" i="185"/>
  <c r="AN152" i="185" s="1"/>
  <c r="M202" i="186"/>
  <c r="P202" i="186" s="1"/>
  <c r="AQ113" i="186"/>
  <c r="AR113" i="186" s="1"/>
  <c r="AM113" i="186"/>
  <c r="AL171" i="186"/>
  <c r="AN171" i="186" s="1"/>
  <c r="AL143" i="185"/>
  <c r="AL172" i="185"/>
  <c r="AN172" i="185" s="1"/>
  <c r="AN176" i="186" l="1"/>
  <c r="G148" i="186" s="1"/>
  <c r="Y148" i="186" s="1"/>
  <c r="AM148" i="186" s="1"/>
  <c r="AN176" i="185"/>
  <c r="G148" i="185" s="1"/>
  <c r="Y148" i="185" s="1"/>
  <c r="AM148" i="18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F2" authorId="0" shapeId="0" xr:uid="{00000000-0006-0000-0300-000001000000}">
      <text>
        <r>
          <rPr>
            <sz val="9"/>
            <color indexed="81"/>
            <rFont val="HGPｺﾞｼｯｸM"/>
            <family val="3"/>
            <charset val="128"/>
          </rPr>
          <t>併設短期入所の有無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C4" authorId="0" shapeId="0" xr:uid="{00000000-0006-0000-0500-000001000000}">
      <text>
        <r>
          <rPr>
            <b/>
            <sz val="9"/>
            <color indexed="81"/>
            <rFont val="MS P ゴシック"/>
            <family val="3"/>
            <charset val="128"/>
          </rPr>
          <t>当該月の月始め日を入力してください。（例：4/1と入力すると2019/4/1と表記され、月の日数も計算されます。）</t>
        </r>
      </text>
    </comment>
    <comment ref="E4" authorId="0" shapeId="0" xr:uid="{00000000-0006-0000-0500-000002000000}">
      <text>
        <r>
          <rPr>
            <b/>
            <sz val="9"/>
            <color indexed="81"/>
            <rFont val="MS P ゴシック"/>
            <family val="3"/>
            <charset val="128"/>
          </rPr>
          <t>施設が設定した勤務形態、時間数が表示されます。</t>
        </r>
      </text>
    </comment>
    <comment ref="G9" authorId="0" shapeId="0" xr:uid="{00000000-0006-0000-0500-000003000000}">
      <text>
        <r>
          <rPr>
            <b/>
            <sz val="9"/>
            <color indexed="81"/>
            <rFont val="MS P ゴシック"/>
            <family val="3"/>
            <charset val="128"/>
          </rPr>
          <t>月初め日を入力すると曜日が自動で表示されます。</t>
        </r>
        <r>
          <rPr>
            <sz val="9"/>
            <color indexed="81"/>
            <rFont val="MS P ゴシック"/>
            <family val="3"/>
            <charset val="128"/>
          </rPr>
          <t xml:space="preserve">
</t>
        </r>
      </text>
    </comment>
    <comment ref="Q10" authorId="0" shapeId="0" xr:uid="{00000000-0006-0000-0500-000004000000}">
      <text>
        <r>
          <rPr>
            <b/>
            <sz val="9"/>
            <color indexed="81"/>
            <rFont val="MS P ゴシック"/>
            <family val="3"/>
            <charset val="128"/>
          </rPr>
          <t>施設が設定した勤務形態を選択入力すると、下段に設定した時間数が表示されます。</t>
        </r>
      </text>
    </comment>
    <comment ref="AL10" authorId="0" shapeId="0" xr:uid="{00000000-0006-0000-0500-000005000000}">
      <text>
        <r>
          <rPr>
            <b/>
            <sz val="9"/>
            <color indexed="81"/>
            <rFont val="MS P ゴシック"/>
            <family val="3"/>
            <charset val="128"/>
          </rPr>
          <t>月の日数分の時間数の合計が表示されます。</t>
        </r>
        <r>
          <rPr>
            <sz val="9"/>
            <color indexed="81"/>
            <rFont val="MS P ゴシック"/>
            <family val="3"/>
            <charset val="128"/>
          </rPr>
          <t xml:space="preserve">
</t>
        </r>
      </text>
    </comment>
    <comment ref="AL11" authorId="0" shapeId="0" xr:uid="{00000000-0006-0000-0500-000006000000}">
      <text>
        <r>
          <rPr>
            <b/>
            <sz val="9"/>
            <color indexed="81"/>
            <rFont val="MS P ゴシック"/>
            <family val="3"/>
            <charset val="128"/>
          </rPr>
          <t>４週の時間数の合計が表示されます。</t>
        </r>
      </text>
    </comment>
    <comment ref="AP11" authorId="0" shapeId="0" xr:uid="{00000000-0006-0000-0500-000007000000}">
      <text>
        <r>
          <rPr>
            <b/>
            <sz val="9"/>
            <color indexed="81"/>
            <rFont val="MS P ゴシック"/>
            <family val="3"/>
            <charset val="128"/>
          </rPr>
          <t>常勤Ａ又はＢの場合は、「1.0」と表示されます。</t>
        </r>
      </text>
    </comment>
    <comment ref="AQ11" authorId="0" shapeId="0" xr:uid="{00000000-0006-0000-0500-000008000000}">
      <text>
        <r>
          <rPr>
            <b/>
            <sz val="9"/>
            <color indexed="81"/>
            <rFont val="MS P ゴシック"/>
            <family val="3"/>
            <charset val="128"/>
          </rPr>
          <t>常勤・非常勤に関わらず、勤務時間数（実労働時間数）が表示されます。</t>
        </r>
      </text>
    </comment>
    <comment ref="AR11" authorId="0" shapeId="0" xr:uid="{00000000-0006-0000-0500-000009000000}">
      <text>
        <r>
          <rPr>
            <b/>
            <sz val="9"/>
            <color indexed="81"/>
            <rFont val="MS P ゴシック"/>
            <family val="3"/>
            <charset val="128"/>
          </rPr>
          <t>非常勤Ｃ又はＤの場合は、合計時間数が表示されます。</t>
        </r>
        <r>
          <rPr>
            <sz val="9"/>
            <color indexed="81"/>
            <rFont val="MS P ゴシック"/>
            <family val="3"/>
            <charset val="128"/>
          </rPr>
          <t xml:space="preserve">
</t>
        </r>
      </text>
    </comment>
    <comment ref="D12" authorId="0" shapeId="0" xr:uid="{00000000-0006-0000-0500-00000A000000}">
      <text>
        <r>
          <rPr>
            <b/>
            <sz val="9"/>
            <color indexed="81"/>
            <rFont val="MS P ゴシック"/>
            <family val="3"/>
            <charset val="128"/>
          </rPr>
          <t>このセルのタブをクリックすると、勤務形態ＡＢＣＤが表示されるので選択入力してください。</t>
        </r>
      </text>
    </comment>
    <comment ref="C14" authorId="0" shapeId="0" xr:uid="{00000000-0006-0000-0500-00000B000000}">
      <text>
        <r>
          <rPr>
            <b/>
            <sz val="9"/>
            <color indexed="81"/>
            <rFont val="MS P ゴシック"/>
            <family val="3"/>
            <charset val="128"/>
          </rPr>
          <t xml:space="preserve">このセルのタブをクリックすると、施設で設定した職種が表示されるので選択入力してください。
</t>
        </r>
      </text>
    </comment>
    <comment ref="B76" authorId="0" shapeId="0" xr:uid="{00000000-0006-0000-0500-00000C000000}">
      <text>
        <r>
          <rPr>
            <b/>
            <sz val="9"/>
            <color indexed="81"/>
            <rFont val="MS P ゴシック"/>
            <family val="3"/>
            <charset val="128"/>
          </rPr>
          <t>34）～64）行までは非表示にしています。</t>
        </r>
      </text>
    </comment>
    <comment ref="B140" authorId="0" shapeId="0" xr:uid="{00000000-0006-0000-0500-00000D000000}">
      <text>
        <r>
          <rPr>
            <b/>
            <sz val="9"/>
            <color indexed="81"/>
            <rFont val="MS P ゴシック"/>
            <family val="3"/>
            <charset val="128"/>
          </rPr>
          <t>65）以上作成する場合は、139行目と140行目の間に行の挿入をして、必要な行数を確保してください。</t>
        </r>
      </text>
    </comment>
    <comment ref="G142" authorId="0" shapeId="0" xr:uid="{00000000-0006-0000-0500-00000E000000}">
      <text>
        <r>
          <rPr>
            <b/>
            <sz val="9"/>
            <color indexed="81"/>
            <rFont val="MS P ゴシック"/>
            <family val="3"/>
            <charset val="128"/>
          </rPr>
          <t>夜勤人員数（実人数）の計算範囲が10行目から142行目までとしているため、この行を削除しないでください。</t>
        </r>
      </text>
    </comment>
    <comment ref="AJ148" authorId="0" shapeId="0" xr:uid="{00000000-0006-0000-0500-00000F000000}">
      <text>
        <r>
          <rPr>
            <b/>
            <sz val="9"/>
            <color indexed="81"/>
            <rFont val="MS P ゴシック"/>
            <family val="3"/>
            <charset val="128"/>
          </rPr>
          <t>夜勤配置加算算定の場合に数値を入力してください。</t>
        </r>
      </text>
    </comment>
    <comment ref="AM148" authorId="0" shapeId="0" xr:uid="{00000000-0006-0000-0500-000010000000}">
      <text>
        <r>
          <rPr>
            <b/>
            <sz val="9"/>
            <color indexed="81"/>
            <rFont val="MS P ゴシック"/>
            <family val="3"/>
            <charset val="128"/>
          </rPr>
          <t>１日平均夜勤職員数が、必要な夜勤職員数を上回っていれば”OK”と表示されます。</t>
        </r>
      </text>
    </comment>
    <comment ref="G151" authorId="0" shapeId="0" xr:uid="{00000000-0006-0000-0500-000011000000}">
      <text>
        <r>
          <rPr>
            <b/>
            <sz val="9"/>
            <color indexed="81"/>
            <rFont val="MS P ゴシック"/>
            <family val="3"/>
            <charset val="128"/>
          </rPr>
          <t>勤務形態一覧から左記勤務形態の回数が集計されます。各列・各行も同じ。</t>
        </r>
      </text>
    </comment>
    <comment ref="AM151" authorId="0" shapeId="0" xr:uid="{00000000-0006-0000-0500-000012000000}">
      <text>
        <r>
          <rPr>
            <b/>
            <sz val="9"/>
            <color indexed="81"/>
            <rFont val="MS P ゴシック"/>
            <family val="3"/>
            <charset val="128"/>
          </rPr>
          <t>勤務形態ごとの１月間の勤務時間が集計されます。</t>
        </r>
      </text>
    </comment>
    <comment ref="C192" authorId="0" shapeId="0" xr:uid="{00000000-0006-0000-0500-000013000000}">
      <text>
        <r>
          <rPr>
            <b/>
            <sz val="9"/>
            <color indexed="81"/>
            <rFont val="MS P ゴシック"/>
            <family val="3"/>
            <charset val="128"/>
          </rPr>
          <t>法人（施設）が定める常勤の従業者が勤務すべき時間数を入力してください。</t>
        </r>
      </text>
    </comment>
    <comment ref="Z192" authorId="0" shapeId="0" xr:uid="{00000000-0006-0000-0500-000014000000}">
      <text>
        <r>
          <rPr>
            <b/>
            <sz val="9"/>
            <color indexed="81"/>
            <rFont val="MS P ゴシック"/>
            <family val="3"/>
            <charset val="128"/>
          </rPr>
          <t>午後10時から翌日午前5時までを含む連続する16時間で施設で定めた夜勤時間帯を入力してください。</t>
        </r>
      </text>
    </comment>
    <comment ref="E196" authorId="0" shapeId="0" xr:uid="{00000000-0006-0000-0500-000015000000}">
      <text>
        <r>
          <rPr>
            <b/>
            <sz val="9"/>
            <color indexed="81"/>
            <rFont val="MS P ゴシック"/>
            <family val="3"/>
            <charset val="128"/>
          </rPr>
          <t>施設が設定した職種を入力してください。
この欄に入力すると勤務形態一覧で選択入力できます。</t>
        </r>
      </text>
    </comment>
    <comment ref="I196" authorId="0" shapeId="0" xr:uid="{00000000-0006-0000-0500-000016000000}">
      <text>
        <r>
          <rPr>
            <b/>
            <sz val="9"/>
            <color indexed="81"/>
            <rFont val="MS P ゴシック"/>
            <family val="3"/>
            <charset val="128"/>
          </rPr>
          <t>勤務形態一覧の①ＡＢの合計数値が表示されます。</t>
        </r>
      </text>
    </comment>
    <comment ref="K196" authorId="0" shapeId="0" xr:uid="{00000000-0006-0000-0500-000017000000}">
      <text>
        <r>
          <rPr>
            <b/>
            <sz val="9"/>
            <color indexed="81"/>
            <rFont val="MS P ゴシック"/>
            <family val="3"/>
            <charset val="128"/>
          </rPr>
          <t>勤務形態一覧の③ＣＤの合計数値が表示されます。</t>
        </r>
        <r>
          <rPr>
            <sz val="9"/>
            <color indexed="81"/>
            <rFont val="MS P ゴシック"/>
            <family val="3"/>
            <charset val="128"/>
          </rPr>
          <t xml:space="preserve">
</t>
        </r>
      </text>
    </comment>
    <comment ref="M196" authorId="0" shapeId="0" xr:uid="{00000000-0006-0000-0500-000018000000}">
      <text>
        <r>
          <rPr>
            <b/>
            <sz val="9"/>
            <color indexed="81"/>
            <rFont val="MS P ゴシック"/>
            <family val="3"/>
            <charset val="128"/>
          </rPr>
          <t>①ＡＢと③ＣＤの常勤換算数が表示されます。</t>
        </r>
      </text>
    </comment>
    <comment ref="S196" authorId="0" shapeId="0" xr:uid="{00000000-0006-0000-0500-000019000000}">
      <text>
        <r>
          <rPr>
            <b/>
            <sz val="9"/>
            <color indexed="81"/>
            <rFont val="MS P ゴシック"/>
            <family val="3"/>
            <charset val="128"/>
          </rPr>
          <t>②換算（参考）は、全職種の実労働時間数の合計を表示しています。
この数値をもって人員基準が満たされているか判断するためのものではなく、例えば、人員基準は満たされているが、職員が「人員不足を感じる」といった場合などに確認するための目安です。</t>
        </r>
      </text>
    </comment>
    <comment ref="AC197" authorId="0" shapeId="0" xr:uid="{00000000-0006-0000-0500-00001A000000}">
      <text>
        <r>
          <rPr>
            <b/>
            <sz val="9"/>
            <color indexed="81"/>
            <rFont val="MS P ゴシック"/>
            <family val="3"/>
            <charset val="128"/>
          </rPr>
          <t>施設が設定した勤務形態を入力してください。
この欄に入力すると勤務形態一覧で選択入力できます。
※太い枠の夜勤と明けについては、勤務形態一覧の最終行に「看護職員・介護職員の夜勤人員数（実人数）」の集計を行えるよう設定しています。</t>
        </r>
      </text>
    </comment>
    <comment ref="AN197" authorId="0" shapeId="0" xr:uid="{00000000-0006-0000-0500-00001B000000}">
      <text>
        <r>
          <rPr>
            <b/>
            <sz val="9"/>
            <color indexed="81"/>
            <rFont val="MS P ゴシック"/>
            <family val="3"/>
            <charset val="128"/>
          </rPr>
          <t>この欄は、勤務形態一覧の上段に表示するための情報ですので、削除・入力等行わないでください。</t>
        </r>
        <r>
          <rPr>
            <sz val="9"/>
            <color indexed="81"/>
            <rFont val="MS P ゴシック"/>
            <family val="3"/>
            <charset val="128"/>
          </rPr>
          <t xml:space="preserve">
</t>
        </r>
      </text>
    </comment>
    <comment ref="AP197" authorId="0" shapeId="0" xr:uid="{00000000-0006-0000-0500-00001C000000}">
      <text>
        <r>
          <rPr>
            <b/>
            <sz val="9"/>
            <color indexed="81"/>
            <rFont val="MS P ゴシック"/>
            <family val="3"/>
            <charset val="128"/>
          </rPr>
          <t>左記の勤務時間帯から夜勤時間帯の時間数を入力してください。便宜上２列で入力できるようにしています。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HOSTNAME</author>
    <author>大阪府</author>
  </authors>
  <commentList>
    <comment ref="C6" authorId="0" shapeId="0" xr:uid="{00000000-0006-0000-0600-000001000000}">
      <text>
        <r>
          <rPr>
            <sz val="8"/>
            <color indexed="81"/>
            <rFont val="HG丸ｺﾞｼｯｸM-PRO"/>
            <family val="3"/>
            <charset val="128"/>
          </rPr>
          <t>選択入力</t>
        </r>
      </text>
    </comment>
    <comment ref="R6" authorId="0" shapeId="0" xr:uid="{00000000-0006-0000-0600-000002000000}">
      <text>
        <r>
          <rPr>
            <sz val="12"/>
            <color indexed="81"/>
            <rFont val="HG丸ｺﾞｼｯｸM-PRO"/>
            <family val="3"/>
            <charset val="128"/>
          </rPr>
          <t>下の「職種欄」にない職種は追記してください。</t>
        </r>
      </text>
    </comment>
    <comment ref="R30" authorId="1" shapeId="0" xr:uid="{00000000-0006-0000-0600-000003000000}">
      <text>
        <r>
          <rPr>
            <b/>
            <sz val="11"/>
            <color indexed="81"/>
            <rFont val="HGSｺﾞｼｯｸM"/>
            <family val="3"/>
            <charset val="128"/>
          </rPr>
          <t>25名以上は、行を非表示（30～105行目）していますので、「表示」に変更して活用ください。</t>
        </r>
      </text>
    </comment>
  </commentList>
</comments>
</file>

<file path=xl/sharedStrings.xml><?xml version="1.0" encoding="utf-8"?>
<sst xmlns="http://schemas.openxmlformats.org/spreadsheetml/2006/main" count="1983" uniqueCount="904">
  <si>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</si>
  <si>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</si>
  <si>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</si>
  <si>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</si>
  <si>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</si>
  <si>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</si>
  <si>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</si>
  <si>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</si>
  <si>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</si>
  <si>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</si>
  <si>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</si>
  <si>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</si>
  <si>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</si>
  <si>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</si>
  <si>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</si>
  <si>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</si>
  <si>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</si>
  <si>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</si>
  <si>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</si>
  <si>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</si>
  <si>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</si>
  <si>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</si>
  <si>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</si>
  <si>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</si>
  <si>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</si>
  <si>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</si>
  <si>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</si>
  <si>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</si>
  <si>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</si>
  <si>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</si>
  <si>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</si>
  <si>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</si>
  <si>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</si>
  <si>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</si>
  <si>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</si>
  <si>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</si>
  <si>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</si>
  <si>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</si>
  <si>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</si>
  <si>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</si>
  <si>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</si>
  <si>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</si>
  <si>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</si>
  <si>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</si>
  <si>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</si>
  <si>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</si>
  <si>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</si>
  <si>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</si>
  <si>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</si>
  <si>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</si>
  <si>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</si>
  <si>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</si>
  <si>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</si>
  <si>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</si>
  <si>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</si>
  <si>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</si>
  <si>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</si>
  <si>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</si>
  <si>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</si>
  <si>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</si>
  <si>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</si>
  <si>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介護支援専門員</t>
    <rPh sb="0" eb="2">
      <t>カイゴ</t>
    </rPh>
    <rPh sb="2" eb="4">
      <t>シエン</t>
    </rPh>
    <rPh sb="4" eb="7">
      <t>センモンイン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</si>
  <si>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</si>
  <si>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</si>
  <si>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</si>
  <si>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</si>
  <si>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</si>
  <si>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</si>
  <si>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</si>
  <si>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</si>
  <si>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</si>
  <si>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</si>
  <si>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</si>
  <si>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</si>
  <si>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</si>
  <si>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</si>
  <si>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</si>
  <si>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</si>
  <si>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</si>
  <si>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</si>
  <si>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</si>
  <si>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人</t>
    <rPh sb="0" eb="1">
      <t>ニン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</si>
  <si>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</si>
  <si>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</si>
  <si>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</si>
  <si>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</si>
  <si>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</si>
  <si>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</si>
  <si>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</si>
  <si>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</si>
  <si>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t>
    <phoneticPr fontId="2"/>
  </si>
  <si>
    <t>■</t>
    <phoneticPr fontId="2"/>
  </si>
  <si>
    <t>）</t>
    <phoneticPr fontId="2"/>
  </si>
  <si>
    <t>４週の</t>
  </si>
  <si>
    <t>週平均</t>
  </si>
  <si>
    <t>常勤換</t>
  </si>
  <si>
    <t>職　　種</t>
  </si>
  <si>
    <t>氏　　名</t>
  </si>
  <si>
    <t>の勤務</t>
  </si>
  <si>
    <t>算後の</t>
  </si>
  <si>
    <t>合 計</t>
  </si>
  <si>
    <t>時間</t>
  </si>
  <si>
    <t>人数</t>
  </si>
  <si>
    <t xml:space="preserve">事　業　所　名 （  </t>
    <rPh sb="0" eb="1">
      <t>ジ</t>
    </rPh>
    <rPh sb="2" eb="3">
      <t>ギョウ</t>
    </rPh>
    <rPh sb="4" eb="5">
      <t>ショ</t>
    </rPh>
    <rPh sb="6" eb="7">
      <t>ショメイ</t>
    </rPh>
    <phoneticPr fontId="2"/>
  </si>
  <si>
    <t>［入所（利用）者数</t>
    <rPh sb="1" eb="3">
      <t>ニュウショ</t>
    </rPh>
    <rPh sb="4" eb="6">
      <t>リヨウ</t>
    </rPh>
    <rPh sb="7" eb="8">
      <t>シャ</t>
    </rPh>
    <rPh sb="8" eb="9">
      <t>スウ</t>
    </rPh>
    <phoneticPr fontId="2"/>
  </si>
  <si>
    <t>［ユニット数</t>
    <rPh sb="5" eb="6">
      <t>スウ</t>
    </rPh>
    <phoneticPr fontId="2"/>
  </si>
  <si>
    <t>別紙7</t>
    <rPh sb="0" eb="2">
      <t>ベッシ</t>
    </rPh>
    <phoneticPr fontId="2"/>
  </si>
  <si>
    <t>管理者</t>
    <rPh sb="0" eb="2">
      <t>カンリ</t>
    </rPh>
    <rPh sb="2" eb="3">
      <t>シャ</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</si>
  <si>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</si>
  <si>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</si>
  <si>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</si>
  <si>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</si>
  <si>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 xml:space="preserve"> 名（施設</t>
    <rPh sb="1" eb="2">
      <t>ナ</t>
    </rPh>
    <rPh sb="3" eb="5">
      <t>シセツ</t>
    </rPh>
    <phoneticPr fontId="2"/>
  </si>
  <si>
    <t>A</t>
  </si>
  <si>
    <t>年</t>
    <phoneticPr fontId="2"/>
  </si>
  <si>
    <t>月分）</t>
    <phoneticPr fontId="2"/>
  </si>
  <si>
    <t>サービス種類　（</t>
    <phoneticPr fontId="2"/>
  </si>
  <si>
    <t>Ｂ</t>
  </si>
  <si>
    <t>Ｃ</t>
  </si>
  <si>
    <t>Ｄ</t>
  </si>
  <si>
    <t>勤務形態</t>
    <rPh sb="2" eb="4">
      <t>ケイタイ</t>
    </rPh>
    <phoneticPr fontId="2"/>
  </si>
  <si>
    <t>施設</t>
    <rPh sb="0" eb="2">
      <t>シセツ</t>
    </rPh>
    <phoneticPr fontId="2"/>
  </si>
  <si>
    <t>（令和</t>
    <rPh sb="1" eb="3">
      <t>レイワ</t>
    </rPh>
    <phoneticPr fontId="2"/>
  </si>
  <si>
    <t>名、併設短期</t>
    <rPh sb="2" eb="4">
      <t>ヘイセツ</t>
    </rPh>
    <phoneticPr fontId="2"/>
  </si>
  <si>
    <t>名）］</t>
    <phoneticPr fontId="2"/>
  </si>
  <si>
    <t>　　（空床短期</t>
    <rPh sb="3" eb="5">
      <t>クウショウ</t>
    </rPh>
    <phoneticPr fontId="2"/>
  </si>
  <si>
    <t>名）</t>
    <phoneticPr fontId="2"/>
  </si>
  <si>
    <t>第　　１　　週</t>
    <phoneticPr fontId="2"/>
  </si>
  <si>
    <t>第　　２　　週</t>
    <phoneticPr fontId="2"/>
  </si>
  <si>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</si>
  <si>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</si>
  <si>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</si>
  <si>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</si>
  <si>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</si>
  <si>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</si>
  <si>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</si>
  <si>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</si>
  <si>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</si>
  <si>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</si>
  <si>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</si>
  <si>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</si>
  <si>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</si>
  <si>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</si>
  <si>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</si>
  <si>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</si>
  <si>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</si>
  <si>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</si>
  <si>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</si>
  <si>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</si>
  <si>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</si>
  <si>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</si>
  <si>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</si>
  <si>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</si>
  <si>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</si>
  <si>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</si>
  <si>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</si>
  <si>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</si>
  <si>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</si>
  <si>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＜備考＞</t>
    <rPh sb="1" eb="3">
      <t>ビコウ</t>
    </rPh>
    <phoneticPr fontId="2"/>
  </si>
  <si>
    <t>月</t>
    <rPh sb="0" eb="1">
      <t>ゲツ</t>
    </rPh>
    <phoneticPr fontId="2"/>
  </si>
  <si>
    <t>火</t>
  </si>
  <si>
    <t>水</t>
  </si>
  <si>
    <t>木</t>
  </si>
  <si>
    <t>金</t>
  </si>
  <si>
    <t>土</t>
  </si>
  <si>
    <t>日</t>
  </si>
  <si>
    <t>」</t>
    <phoneticPr fontId="2"/>
  </si>
  <si>
    <t>　「人員配置区分　-　　又は
　「該当する体制等-</t>
    <phoneticPr fontId="2"/>
  </si>
  <si>
    <t>備考</t>
    <rPh sb="0" eb="2">
      <t>ビコウ</t>
    </rPh>
    <phoneticPr fontId="2"/>
  </si>
  <si>
    <r>
      <rPr>
        <sz val="11"/>
        <color indexed="10"/>
        <rFont val="HGPｺﾞｼｯｸM"/>
        <family val="3"/>
        <charset val="128"/>
      </rPr>
      <t>　※⇒</t>
    </r>
    <r>
      <rPr>
        <sz val="11"/>
        <color indexed="8"/>
        <rFont val="HGPｺﾞｼｯｸM"/>
        <family val="3"/>
        <charset val="128"/>
      </rPr>
      <t>欄には、当月分の曜日を記入してください。</t>
    </r>
    <r>
      <rPr>
        <sz val="11"/>
        <color indexed="10"/>
        <rFont val="HGPｺﾞｼｯｸM"/>
        <family val="3"/>
        <charset val="128"/>
      </rPr>
      <t>（初日の曜日を選択入力して、右側（28日まで）にカーソルをドラッグすると次の曜日が表示されます。）</t>
    </r>
    <rPh sb="3" eb="4">
      <t>ラン</t>
    </rPh>
    <rPh sb="7" eb="10">
      <t>トウゲツブン</t>
    </rPh>
    <rPh sb="11" eb="13">
      <t>ヨウビ</t>
    </rPh>
    <rPh sb="14" eb="16">
      <t>キニュウ</t>
    </rPh>
    <rPh sb="24" eb="26">
      <t>ショニチ</t>
    </rPh>
    <rPh sb="27" eb="29">
      <t>ヨウビ</t>
    </rPh>
    <rPh sb="30" eb="32">
      <t>センタク</t>
    </rPh>
    <rPh sb="32" eb="34">
      <t>ニュウリョク</t>
    </rPh>
    <rPh sb="37" eb="38">
      <t>ミギ</t>
    </rPh>
    <rPh sb="38" eb="39">
      <t>ガワ</t>
    </rPh>
    <rPh sb="42" eb="43">
      <t>ヒ</t>
    </rPh>
    <rPh sb="59" eb="60">
      <t>ツギ</t>
    </rPh>
    <rPh sb="61" eb="63">
      <t>ヨウビ</t>
    </rPh>
    <rPh sb="64" eb="66">
      <t>ヒョウジ</t>
    </rPh>
    <phoneticPr fontId="2"/>
  </si>
  <si>
    <t>※本様式には、短期入所療養介護に係る従業員を併せて記載してください。※入所と通所を分けて作成してください。通所・・必要職種（医師、看護職員、介護職、ＰＴ・ＯＴ・ＳＴ）を記載すること。</t>
    <phoneticPr fontId="2"/>
  </si>
  <si>
    <t>　&lt;配置状況&gt;</t>
    <rPh sb="2" eb="4">
      <t>ハイチ</t>
    </rPh>
    <rPh sb="4" eb="6">
      <t>ジョウキョウ</t>
    </rPh>
    <phoneticPr fontId="2"/>
  </si>
  <si>
    <t>（　  　 ：　   　）</t>
    <phoneticPr fontId="2"/>
  </si>
  <si>
    <t>３１）</t>
  </si>
  <si>
    <t>３２）</t>
  </si>
  <si>
    <t>３３）</t>
  </si>
  <si>
    <t>３４）</t>
  </si>
  <si>
    <t>３５）</t>
  </si>
  <si>
    <t>３６）</t>
  </si>
  <si>
    <t>３７）</t>
  </si>
  <si>
    <t>３８）</t>
  </si>
  <si>
    <t>３９）</t>
  </si>
  <si>
    <t>４０）</t>
  </si>
  <si>
    <t>看護師：准看護師（日中）</t>
    <rPh sb="0" eb="3">
      <t>カンゴシ</t>
    </rPh>
    <rPh sb="4" eb="5">
      <t>ジュン</t>
    </rPh>
    <rPh sb="5" eb="8">
      <t>カンゴシ</t>
    </rPh>
    <rPh sb="9" eb="11">
      <t>ニッチュウ</t>
    </rPh>
    <phoneticPr fontId="2"/>
  </si>
  <si>
    <t>看護師：准看護師（夜間）</t>
    <rPh sb="0" eb="3">
      <t>カンゴシ</t>
    </rPh>
    <rPh sb="4" eb="8">
      <t>ジュンカンゴシ</t>
    </rPh>
    <rPh sb="9" eb="11">
      <t>ヤカン</t>
    </rPh>
    <phoneticPr fontId="2"/>
  </si>
  <si>
    <t>施 設 名 称</t>
    <rPh sb="0" eb="1">
      <t>シ</t>
    </rPh>
    <rPh sb="2" eb="3">
      <t>セツ</t>
    </rPh>
    <rPh sb="4" eb="5">
      <t>ナ</t>
    </rPh>
    <rPh sb="6" eb="7">
      <t>ショウ</t>
    </rPh>
    <phoneticPr fontId="2"/>
  </si>
  <si>
    <t>①施　　設</t>
    <rPh sb="1" eb="2">
      <t>シ</t>
    </rPh>
    <rPh sb="4" eb="5">
      <t>セツ</t>
    </rPh>
    <phoneticPr fontId="2"/>
  </si>
  <si>
    <t>定員</t>
    <rPh sb="0" eb="2">
      <t>テイイン</t>
    </rPh>
    <phoneticPr fontId="2"/>
  </si>
  <si>
    <t>前年度平均</t>
    <rPh sb="0" eb="3">
      <t>ゼンネンド</t>
    </rPh>
    <rPh sb="3" eb="5">
      <t>ヘイキン</t>
    </rPh>
    <phoneticPr fontId="2"/>
  </si>
  <si>
    <t>従来型</t>
    <rPh sb="0" eb="2">
      <t>ジュウライ</t>
    </rPh>
    <rPh sb="2" eb="3">
      <t>ガタ</t>
    </rPh>
    <phoneticPr fontId="2"/>
  </si>
  <si>
    <t>ユニット型</t>
    <rPh sb="4" eb="5">
      <t>ガタ</t>
    </rPh>
    <phoneticPr fontId="2"/>
  </si>
  <si>
    <t>②短期入所</t>
    <rPh sb="1" eb="3">
      <t>タンキ</t>
    </rPh>
    <rPh sb="3" eb="5">
      <t>ニュウショ</t>
    </rPh>
    <phoneticPr fontId="2"/>
  </si>
  <si>
    <t>空床型</t>
    <phoneticPr fontId="2"/>
  </si>
  <si>
    <t>③合　　計</t>
    <rPh sb="1" eb="2">
      <t>ア</t>
    </rPh>
    <rPh sb="4" eb="5">
      <t>ケイ</t>
    </rPh>
    <phoneticPr fontId="2"/>
  </si>
  <si>
    <t>※併設の場合</t>
    <rPh sb="1" eb="3">
      <t>ヘイセツ</t>
    </rPh>
    <rPh sb="4" eb="6">
      <t>バアイ</t>
    </rPh>
    <phoneticPr fontId="2"/>
  </si>
  <si>
    <t>職　　種</t>
    <rPh sb="0" eb="1">
      <t>ショク</t>
    </rPh>
    <rPh sb="3" eb="4">
      <t>タネ</t>
    </rPh>
    <phoneticPr fontId="2"/>
  </si>
  <si>
    <t>基　　準</t>
    <rPh sb="0" eb="1">
      <t>モト</t>
    </rPh>
    <rPh sb="3" eb="4">
      <t>ジュン</t>
    </rPh>
    <phoneticPr fontId="2"/>
  </si>
  <si>
    <t>基準人員</t>
    <rPh sb="0" eb="2">
      <t>キジュン</t>
    </rPh>
    <rPh sb="2" eb="4">
      <t>ジンイン</t>
    </rPh>
    <phoneticPr fontId="2"/>
  </si>
  <si>
    <t>実人員</t>
    <rPh sb="0" eb="1">
      <t>ジツ</t>
    </rPh>
    <rPh sb="1" eb="3">
      <t>ジンイン</t>
    </rPh>
    <phoneticPr fontId="2"/>
  </si>
  <si>
    <t>備　　考</t>
    <rPh sb="0" eb="1">
      <t>ソナエ</t>
    </rPh>
    <rPh sb="3" eb="4">
      <t>コウ</t>
    </rPh>
    <phoneticPr fontId="2"/>
  </si>
  <si>
    <t>看護・介護</t>
  </si>
  <si>
    <t>人</t>
    <rPh sb="0" eb="1">
      <t>ヒト</t>
    </rPh>
    <phoneticPr fontId="2"/>
  </si>
  <si>
    <t>※①施設より計算</t>
    <rPh sb="2" eb="4">
      <t>シセツ</t>
    </rPh>
    <phoneticPr fontId="2"/>
  </si>
  <si>
    <t>１以上</t>
  </si>
  <si>
    <t>機能訓練指導員</t>
  </si>
  <si>
    <t>介護支援専門員</t>
  </si>
  <si>
    <t>夜勤職員</t>
  </si>
  <si>
    <t>従来</t>
  </si>
  <si>
    <t>ユニット</t>
  </si>
  <si>
    <t>２ユニットごとに１以上</t>
  </si>
  <si>
    <t>※人員基準は、前年度の平均値に対する配置（定員や現在の入所者数に対する配置ではない）がこの表では定員で算出（目安）</t>
    <rPh sb="45" eb="46">
      <t>ヒョウ</t>
    </rPh>
    <rPh sb="48" eb="50">
      <t>テイイン</t>
    </rPh>
    <rPh sb="51" eb="53">
      <t>サンシュツ</t>
    </rPh>
    <rPh sb="54" eb="56">
      <t>メヤス</t>
    </rPh>
    <phoneticPr fontId="2"/>
  </si>
  <si>
    <t>参考6</t>
    <phoneticPr fontId="2"/>
  </si>
  <si>
    <t>入所者に対し健康管理及び療養上の指導を行うために必要な数</t>
    <rPh sb="0" eb="3">
      <t>ニュウショシャ</t>
    </rPh>
    <rPh sb="4" eb="5">
      <t>タイ</t>
    </rPh>
    <phoneticPr fontId="2"/>
  </si>
  <si>
    <t>看護職員のうち、1人以上は、常勤の者</t>
    <rPh sb="0" eb="2">
      <t>カンゴ</t>
    </rPh>
    <rPh sb="2" eb="4">
      <t>ショクイン</t>
    </rPh>
    <rPh sb="9" eb="10">
      <t>ニン</t>
    </rPh>
    <rPh sb="10" eb="12">
      <t>イジョウ</t>
    </rPh>
    <rPh sb="14" eb="16">
      <t>ジョウキン</t>
    </rPh>
    <rPh sb="17" eb="18">
      <t>モノ</t>
    </rPh>
    <phoneticPr fontId="2"/>
  </si>
  <si>
    <t>専らその職務に従事する常勤の者でなければならない。ただし、入所者の処遇に支障がない場合は、他の職務に従事可能</t>
    <rPh sb="0" eb="1">
      <t>モッパ</t>
    </rPh>
    <rPh sb="4" eb="6">
      <t>ショクム</t>
    </rPh>
    <rPh sb="7" eb="9">
      <t>ジュウジ</t>
    </rPh>
    <rPh sb="11" eb="13">
      <t>ジョウキン</t>
    </rPh>
    <rPh sb="14" eb="15">
      <t>モノ</t>
    </rPh>
    <rPh sb="29" eb="32">
      <t>ニュウショシャ</t>
    </rPh>
    <rPh sb="33" eb="35">
      <t>ショグウ</t>
    </rPh>
    <rPh sb="36" eb="38">
      <t>シショウ</t>
    </rPh>
    <rPh sb="41" eb="43">
      <t>バアイ</t>
    </rPh>
    <rPh sb="45" eb="46">
      <t>ホカ</t>
    </rPh>
    <rPh sb="47" eb="49">
      <t>ショクム</t>
    </rPh>
    <rPh sb="50" eb="52">
      <t>ジュウジ</t>
    </rPh>
    <rPh sb="52" eb="54">
      <t>カノウ</t>
    </rPh>
    <phoneticPr fontId="2"/>
  </si>
  <si>
    <t>他の職務に従事することができる。</t>
    <rPh sb="0" eb="1">
      <t>ホカ</t>
    </rPh>
    <rPh sb="2" eb="4">
      <t>ショクム</t>
    </rPh>
    <rPh sb="5" eb="7">
      <t>ジュウジ</t>
    </rPh>
    <phoneticPr fontId="2"/>
  </si>
  <si>
    <t>常勤換算方法で、入所者の数が3又はその端数を増すごとに1以上</t>
    <rPh sb="4" eb="6">
      <t>ホウホウ</t>
    </rPh>
    <phoneticPr fontId="2"/>
  </si>
  <si>
    <t>看護：</t>
    <rPh sb="0" eb="2">
      <t>カンゴ</t>
    </rPh>
    <phoneticPr fontId="2"/>
  </si>
  <si>
    <t>介護：</t>
    <rPh sb="0" eb="2">
      <t>カイゴ</t>
    </rPh>
    <phoneticPr fontId="2"/>
  </si>
  <si>
    <t>※大阪府が所管する市町村に所在する事業所（摂津市、守口市、門真市、大東市、交野市、四條畷市、藤井寺市、羽曳野市、島本町）</t>
    <rPh sb="13" eb="15">
      <t>ショザイ</t>
    </rPh>
    <rPh sb="17" eb="20">
      <t>ジギョウショ</t>
    </rPh>
    <phoneticPr fontId="2"/>
  </si>
  <si>
    <t>その他の市町村については、権限移譲していますので、各市町村または広域福祉課へお問い合わせください。</t>
    <phoneticPr fontId="2"/>
  </si>
  <si>
    <t>（介護保険法第７１条、第７２条、第１１５条の１１及び介護保険法施行令第４条の規定により、指定があったものとみなされた事業所を除く。）</t>
    <phoneticPr fontId="2"/>
  </si>
  <si>
    <t>【手続き先：介護事業者課施設指導グループ】</t>
    <phoneticPr fontId="2"/>
  </si>
  <si>
    <t>　２）指定居宅サービス事業所、指定介護予防サービス事業所</t>
    <phoneticPr fontId="2"/>
  </si>
  <si>
    <t>【手続き先：介護事業者課居宅グループ】</t>
    <phoneticPr fontId="2"/>
  </si>
  <si>
    <t>（施設コード）</t>
    <rPh sb="1" eb="2">
      <t>シ</t>
    </rPh>
    <rPh sb="2" eb="3">
      <t>セツ</t>
    </rPh>
    <phoneticPr fontId="2"/>
  </si>
  <si>
    <t>（事業所コード）</t>
    <rPh sb="1" eb="4">
      <t>ジギョウショ</t>
    </rPh>
    <phoneticPr fontId="2"/>
  </si>
  <si>
    <t>新規開設（指定）について</t>
    <phoneticPr fontId="2"/>
  </si>
  <si>
    <t>養護</t>
  </si>
  <si>
    <t>特別養護</t>
  </si>
  <si>
    <t>法人登記簿謄本</t>
  </si>
  <si>
    <t>地籍図</t>
  </si>
  <si>
    <t>建物平面図、立面図</t>
  </si>
  <si>
    <t>室別面積表（各階ごと・種類別の数及び面積）</t>
  </si>
  <si>
    <t>施設基本運営方針</t>
  </si>
  <si>
    <t>開所年度事業計画書</t>
  </si>
  <si>
    <t>参考様式</t>
  </si>
  <si>
    <t>施設種別</t>
  </si>
  <si>
    <t>措　　　置　　　の　　　概　　　要</t>
  </si>
  <si>
    <t>１．利用者からの相談又は苦情等に対応する常設の窓口（連絡先）、担当者の配置</t>
  </si>
  <si>
    <t>２．円滑かつ迅速に苦情処理を行うための処理体制・手順</t>
  </si>
  <si>
    <t>３．匿名の苦情への対応を行うための処理体制・手順</t>
  </si>
  <si>
    <t>　　設置場所・設置個所数　（　　　　　　　　　　　　　　　　　　　　　：　　　箇所）</t>
  </si>
  <si>
    <t>　　対応結果の公表　　　　（　有〔公表方法：　　　　　　　　　〕　　　　　・　無　）</t>
  </si>
  <si>
    <t>　　その他（処理体制等）　（　　　　　　　　　　　　　　　　　　　　　　　　　　　）</t>
  </si>
  <si>
    <t>４．その他参考事項</t>
  </si>
  <si>
    <t>（　</t>
    <phoneticPr fontId="2"/>
  </si>
  <si>
    <t>箇所</t>
    <rPh sb="0" eb="2">
      <t>カショ</t>
    </rPh>
    <phoneticPr fontId="2"/>
  </si>
  <si>
    <t>〕　　　　・　無</t>
    <phoneticPr fontId="2"/>
  </si>
  <si>
    <t>従業者の勤務の体制及び勤務形態一覧表</t>
    <phoneticPr fontId="2"/>
  </si>
  <si>
    <t>（短期入所含む）</t>
    <rPh sb="1" eb="3">
      <t>タンキ</t>
    </rPh>
    <rPh sb="3" eb="5">
      <t>ニュウショ</t>
    </rPh>
    <rPh sb="5" eb="6">
      <t>フク</t>
    </rPh>
    <phoneticPr fontId="2"/>
  </si>
  <si>
    <t>）</t>
    <phoneticPr fontId="2"/>
  </si>
  <si>
    <t>（短期入所なし）</t>
    <rPh sb="1" eb="3">
      <t>タンキ</t>
    </rPh>
    <rPh sb="3" eb="5">
      <t>ニュウショ</t>
    </rPh>
    <phoneticPr fontId="2"/>
  </si>
  <si>
    <t>ユニット］</t>
    <phoneticPr fontId="2"/>
  </si>
  <si>
    <t>第　　３　　週</t>
    <phoneticPr fontId="2"/>
  </si>
  <si>
    <t>第　　４　　週</t>
    <phoneticPr fontId="2"/>
  </si>
  <si>
    <t>週平均/週勤務時間</t>
    <rPh sb="0" eb="3">
      <t>シュウヘイキン</t>
    </rPh>
    <rPh sb="4" eb="5">
      <t>シュウ</t>
    </rPh>
    <rPh sb="5" eb="7">
      <t>キンム</t>
    </rPh>
    <rPh sb="7" eb="9">
      <t>ジカン</t>
    </rPh>
    <phoneticPr fontId="2"/>
  </si>
  <si>
    <t>※⇒</t>
    <phoneticPr fontId="2"/>
  </si>
  <si>
    <t>１）</t>
    <phoneticPr fontId="2"/>
  </si>
  <si>
    <t>看護職員：介護職員</t>
    <phoneticPr fontId="2"/>
  </si>
  <si>
    <t>●夜勤時間帯（</t>
    <phoneticPr fontId="2"/>
  </si>
  <si>
    <t>：</t>
    <phoneticPr fontId="2"/>
  </si>
  <si>
    <t>00</t>
    <phoneticPr fontId="2"/>
  </si>
  <si>
    <t>～</t>
    <phoneticPr fontId="2"/>
  </si>
  <si>
    <t>：</t>
    <phoneticPr fontId="2"/>
  </si>
  <si>
    <t>） ※午後10時から翌日午前5時までを含む連続する16時間で施設で定めたもの</t>
    <phoneticPr fontId="2"/>
  </si>
  <si>
    <t>●常勤の従業者が勤務すべき時間数（</t>
    <rPh sb="1" eb="3">
      <t>ジョウキン</t>
    </rPh>
    <rPh sb="4" eb="7">
      <t>ジュウギョウシャ</t>
    </rPh>
    <rPh sb="8" eb="10">
      <t>キンム</t>
    </rPh>
    <rPh sb="13" eb="16">
      <t>ジカンスウ</t>
    </rPh>
    <phoneticPr fontId="2"/>
  </si>
  <si>
    <t>ｈ/日×</t>
    <rPh sb="2" eb="3">
      <t>ヒ</t>
    </rPh>
    <phoneticPr fontId="2"/>
  </si>
  <si>
    <t>日＝</t>
    <rPh sb="0" eb="1">
      <t>ヒ</t>
    </rPh>
    <phoneticPr fontId="2"/>
  </si>
  <si>
    <t>ｈ/週×</t>
    <rPh sb="2" eb="3">
      <t>シュウ</t>
    </rPh>
    <phoneticPr fontId="2"/>
  </si>
  <si>
    <t>週＝</t>
    <rPh sb="0" eb="1">
      <t>シュウ</t>
    </rPh>
    <phoneticPr fontId="2"/>
  </si>
  <si>
    <t>ｈ/４週）</t>
    <rPh sb="3" eb="4">
      <t>シュウ</t>
    </rPh>
    <phoneticPr fontId="2"/>
  </si>
  <si>
    <t>（　  　 ：　   　）</t>
    <phoneticPr fontId="2"/>
  </si>
  <si>
    <t>□</t>
    <phoneticPr fontId="2"/>
  </si>
  <si>
    <t>併設型</t>
    <phoneticPr fontId="2"/>
  </si>
  <si>
    <t>■</t>
    <phoneticPr fontId="2"/>
  </si>
  <si>
    <t>（常勤換算）</t>
    <phoneticPr fontId="2"/>
  </si>
  <si>
    <t>常勤専従で１以上（支障がなければ同一敷地内の他の事業所、施設又はサテライト施設の職務に従事可）</t>
    <phoneticPr fontId="2"/>
  </si>
  <si>
    <t>医師</t>
    <phoneticPr fontId="2"/>
  </si>
  <si>
    <t>生活相談員</t>
    <phoneticPr fontId="2"/>
  </si>
  <si>
    <t>入所者の数が100又はその端数を増すごとに１以上</t>
    <phoneticPr fontId="2"/>
  </si>
  <si>
    <t>【資格要件】社会福祉法第19条第1項各号のいずれかに該当する者又はそれと同等以上の能力を有すると認められる者（介護福祉士、介護支援専門員）</t>
    <rPh sb="1" eb="3">
      <t>シカク</t>
    </rPh>
    <rPh sb="3" eb="5">
      <t>ヨウケン</t>
    </rPh>
    <rPh sb="6" eb="8">
      <t>シャカイ</t>
    </rPh>
    <rPh sb="8" eb="10">
      <t>フクシ</t>
    </rPh>
    <rPh sb="10" eb="11">
      <t>ホウ</t>
    </rPh>
    <rPh sb="11" eb="12">
      <t>ダイ</t>
    </rPh>
    <rPh sb="14" eb="15">
      <t>ジョウ</t>
    </rPh>
    <rPh sb="15" eb="16">
      <t>ダイ</t>
    </rPh>
    <rPh sb="17" eb="18">
      <t>コウ</t>
    </rPh>
    <rPh sb="18" eb="19">
      <t>カク</t>
    </rPh>
    <rPh sb="19" eb="20">
      <t>ゴウ</t>
    </rPh>
    <rPh sb="26" eb="28">
      <t>ガイトウ</t>
    </rPh>
    <rPh sb="30" eb="31">
      <t>モノ</t>
    </rPh>
    <rPh sb="31" eb="32">
      <t>マタ</t>
    </rPh>
    <rPh sb="36" eb="38">
      <t>ドウトウ</t>
    </rPh>
    <rPh sb="38" eb="40">
      <t>イジョウ</t>
    </rPh>
    <rPh sb="41" eb="43">
      <t>ノウリョク</t>
    </rPh>
    <rPh sb="44" eb="45">
      <t>ユウ</t>
    </rPh>
    <rPh sb="48" eb="49">
      <t>ミト</t>
    </rPh>
    <rPh sb="53" eb="54">
      <t>モノ</t>
    </rPh>
    <rPh sb="55" eb="57">
      <t>カイゴ</t>
    </rPh>
    <rPh sb="57" eb="60">
      <t>フクシシ</t>
    </rPh>
    <rPh sb="61" eb="63">
      <t>カイゴ</t>
    </rPh>
    <rPh sb="63" eb="65">
      <t>シエン</t>
    </rPh>
    <rPh sb="65" eb="68">
      <t>センモンイン</t>
    </rPh>
    <phoneticPr fontId="2"/>
  </si>
  <si>
    <t>※③合計より計算</t>
    <phoneticPr fontId="2"/>
  </si>
  <si>
    <t>↓</t>
    <phoneticPr fontId="2"/>
  </si>
  <si>
    <t>※③合計より計算</t>
    <phoneticPr fontId="2"/>
  </si>
  <si>
    <t>うち看護師</t>
    <phoneticPr fontId="2"/>
  </si>
  <si>
    <t xml:space="preserve">30以下：常勤換算で１以上
</t>
    <phoneticPr fontId="2"/>
  </si>
  <si>
    <t>31～50：常勤換算で２以上
　</t>
    <phoneticPr fontId="2"/>
  </si>
  <si>
    <t>51～130：常勤換算で３以上
　</t>
    <phoneticPr fontId="2"/>
  </si>
  <si>
    <t>131以上：常勤換算３＋130を超えて50又はその端数を増すごとに１以上
　</t>
    <phoneticPr fontId="2"/>
  </si>
  <si>
    <t>管理栄養士・栄養士</t>
    <phoneticPr fontId="2"/>
  </si>
  <si>
    <t>うち管理栄養士</t>
    <phoneticPr fontId="2"/>
  </si>
  <si>
    <t>1以上（入所者の数が100又はその端数を増すごとに１を標準）</t>
    <phoneticPr fontId="2"/>
  </si>
  <si>
    <t>26～60：２以上</t>
    <phoneticPr fontId="2"/>
  </si>
  <si>
    <t>61～80：３以上</t>
    <phoneticPr fontId="2"/>
  </si>
  <si>
    <t>81～100：４以上</t>
    <phoneticPr fontId="2"/>
  </si>
  <si>
    <t>101～：25又はその端数を増すごとに１加えた数以上</t>
    <phoneticPr fontId="2"/>
  </si>
  <si>
    <t>【</t>
    <phoneticPr fontId="2"/>
  </si>
  <si>
    <t>ユニット】÷２</t>
    <phoneticPr fontId="2"/>
  </si>
  <si>
    <t>人員基準確認表（介護老人福祉施設）</t>
    <rPh sb="6" eb="7">
      <t>ヒョウ</t>
    </rPh>
    <rPh sb="8" eb="10">
      <t>カイゴ</t>
    </rPh>
    <rPh sb="10" eb="12">
      <t>ロウジン</t>
    </rPh>
    <rPh sb="12" eb="14">
      <t>フクシ</t>
    </rPh>
    <rPh sb="14" eb="16">
      <t>シセツ</t>
    </rPh>
    <phoneticPr fontId="2"/>
  </si>
  <si>
    <t>参考様式２</t>
    <rPh sb="0" eb="2">
      <t>サンコウ</t>
    </rPh>
    <phoneticPr fontId="2"/>
  </si>
  <si>
    <t>職員配置状況</t>
    <phoneticPr fontId="2"/>
  </si>
  <si>
    <t>職　種</t>
    <rPh sb="0" eb="1">
      <t>ショク</t>
    </rPh>
    <rPh sb="2" eb="3">
      <t>タネ</t>
    </rPh>
    <phoneticPr fontId="2"/>
  </si>
  <si>
    <t>氏　名</t>
    <rPh sb="0" eb="1">
      <t>シ</t>
    </rPh>
    <rPh sb="2" eb="3">
      <t>ナ</t>
    </rPh>
    <phoneticPr fontId="2"/>
  </si>
  <si>
    <t>資　　　格</t>
    <rPh sb="0" eb="1">
      <t>シ</t>
    </rPh>
    <rPh sb="4" eb="5">
      <t>カク</t>
    </rPh>
    <phoneticPr fontId="2"/>
  </si>
  <si>
    <t>勤続年数</t>
    <rPh sb="0" eb="2">
      <t>キンゾク</t>
    </rPh>
    <rPh sb="2" eb="4">
      <t>ネンスウ</t>
    </rPh>
    <phoneticPr fontId="2"/>
  </si>
  <si>
    <t>常勤・非常勤の別</t>
    <rPh sb="0" eb="2">
      <t>ジョウキン</t>
    </rPh>
    <rPh sb="3" eb="6">
      <t>ヒジョウキン</t>
    </rPh>
    <rPh sb="7" eb="8">
      <t>ベツ</t>
    </rPh>
    <phoneticPr fontId="2"/>
  </si>
  <si>
    <t>常勤
換算数</t>
    <rPh sb="0" eb="2">
      <t>ジョウキン</t>
    </rPh>
    <rPh sb="3" eb="5">
      <t>カンサン</t>
    </rPh>
    <rPh sb="5" eb="6">
      <t>スウ</t>
    </rPh>
    <phoneticPr fontId="2"/>
  </si>
  <si>
    <t>勤務割合</t>
    <rPh sb="0" eb="2">
      <t>キンム</t>
    </rPh>
    <rPh sb="2" eb="4">
      <t>ワリアイ</t>
    </rPh>
    <phoneticPr fontId="2"/>
  </si>
  <si>
    <t>備　考</t>
    <rPh sb="0" eb="1">
      <t>ソナエ</t>
    </rPh>
    <rPh sb="2" eb="3">
      <t>コウ</t>
    </rPh>
    <phoneticPr fontId="2"/>
  </si>
  <si>
    <t>看護師</t>
    <rPh sb="0" eb="3">
      <t>カンゴシ</t>
    </rPh>
    <phoneticPr fontId="2"/>
  </si>
  <si>
    <t>准看護師</t>
    <rPh sb="0" eb="4">
      <t>ジュンカンゴシ</t>
    </rPh>
    <phoneticPr fontId="2"/>
  </si>
  <si>
    <t>介護福祉士</t>
    <rPh sb="0" eb="2">
      <t>カイゴ</t>
    </rPh>
    <rPh sb="2" eb="5">
      <t>フクシシ</t>
    </rPh>
    <phoneticPr fontId="2"/>
  </si>
  <si>
    <t>その他</t>
    <rPh sb="2" eb="3">
      <t>タ</t>
    </rPh>
    <phoneticPr fontId="2"/>
  </si>
  <si>
    <t>3年以上</t>
    <rPh sb="1" eb="2">
      <t>ネン</t>
    </rPh>
    <rPh sb="2" eb="4">
      <t>イジョウ</t>
    </rPh>
    <phoneticPr fontId="2"/>
  </si>
  <si>
    <t>短期</t>
    <rPh sb="0" eb="2">
      <t>タンキ</t>
    </rPh>
    <phoneticPr fontId="2"/>
  </si>
  <si>
    <t>通所</t>
    <rPh sb="0" eb="1">
      <t>ツウ</t>
    </rPh>
    <rPh sb="1" eb="2">
      <t>ショ</t>
    </rPh>
    <phoneticPr fontId="2"/>
  </si>
  <si>
    <t>１）</t>
    <phoneticPr fontId="2"/>
  </si>
  <si>
    <t>（職種）</t>
    <rPh sb="1" eb="3">
      <t>ショクシュ</t>
    </rPh>
    <phoneticPr fontId="2"/>
  </si>
  <si>
    <t>〇</t>
    <phoneticPr fontId="2"/>
  </si>
  <si>
    <t>医師</t>
    <rPh sb="0" eb="2">
      <t>イシ</t>
    </rPh>
    <phoneticPr fontId="2"/>
  </si>
  <si>
    <t>薬剤師</t>
  </si>
  <si>
    <t>看護職員（正）</t>
    <rPh sb="0" eb="2">
      <t>カンゴ</t>
    </rPh>
    <rPh sb="2" eb="4">
      <t>ショクイン</t>
    </rPh>
    <rPh sb="5" eb="6">
      <t>セイ</t>
    </rPh>
    <phoneticPr fontId="2"/>
  </si>
  <si>
    <t>看護職員（准）</t>
    <rPh sb="0" eb="2">
      <t>カンゴ</t>
    </rPh>
    <rPh sb="2" eb="4">
      <t>ショクイン</t>
    </rPh>
    <rPh sb="5" eb="6">
      <t>ジュン</t>
    </rPh>
    <phoneticPr fontId="2"/>
  </si>
  <si>
    <t>管理栄養士</t>
    <rPh sb="0" eb="2">
      <t>カンリ</t>
    </rPh>
    <rPh sb="2" eb="5">
      <t>エイヨウシ</t>
    </rPh>
    <phoneticPr fontId="2"/>
  </si>
  <si>
    <t>理学療法士</t>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</si>
  <si>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</si>
  <si>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</si>
  <si>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事務職員</t>
    <rPh sb="0" eb="2">
      <t>ジム</t>
    </rPh>
    <rPh sb="2" eb="4">
      <t>ショクイン</t>
    </rPh>
    <phoneticPr fontId="2"/>
  </si>
  <si>
    <t>調理員</t>
    <rPh sb="0" eb="3">
      <t>チョウリイン</t>
    </rPh>
    <phoneticPr fontId="2"/>
  </si>
  <si>
    <t>その他の職員</t>
    <rPh sb="2" eb="3">
      <t>タ</t>
    </rPh>
    <rPh sb="4" eb="6">
      <t>ショクイン</t>
    </rPh>
    <phoneticPr fontId="2"/>
  </si>
  <si>
    <t>〃</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</si>
  <si>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</si>
  <si>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</si>
  <si>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</si>
  <si>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</si>
  <si>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</si>
  <si>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</si>
  <si>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</si>
  <si>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</si>
  <si>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</si>
  <si>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</si>
  <si>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</si>
  <si>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</si>
  <si>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</si>
  <si>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</si>
  <si>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</si>
  <si>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</si>
  <si>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</si>
  <si>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</si>
  <si>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</si>
  <si>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</si>
  <si>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６１）</t>
  </si>
  <si>
    <t>６２）</t>
  </si>
  <si>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</si>
  <si>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</si>
  <si>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</si>
  <si>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</si>
  <si>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</si>
  <si>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</si>
  <si>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</si>
  <si>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</si>
  <si>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</si>
  <si>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</si>
  <si>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</si>
  <si>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</si>
  <si>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</si>
  <si>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</si>
  <si>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</si>
  <si>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</si>
  <si>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</si>
  <si>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</si>
  <si>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</si>
  <si>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</si>
  <si>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</si>
  <si>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</si>
  <si>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</si>
  <si>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</si>
  <si>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</si>
  <si>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</si>
  <si>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</si>
  <si>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</si>
  <si>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９１）</t>
  </si>
  <si>
    <t>９２）</t>
  </si>
  <si>
    <t>９３）</t>
  </si>
  <si>
    <t>９４）</t>
  </si>
  <si>
    <t>９５）</t>
  </si>
  <si>
    <t>９６）</t>
  </si>
  <si>
    <t>９７）</t>
  </si>
  <si>
    <t>９８）</t>
  </si>
  <si>
    <t>９９）</t>
  </si>
  <si>
    <t>100）</t>
    <phoneticPr fontId="2"/>
  </si>
  <si>
    <t>新規開設（指定）の受付時期</t>
    <rPh sb="0" eb="2">
      <t>シンキ</t>
    </rPh>
    <rPh sb="2" eb="4">
      <t>カイセツ</t>
    </rPh>
    <rPh sb="5" eb="7">
      <t>シテイ</t>
    </rPh>
    <phoneticPr fontId="2"/>
  </si>
  <si>
    <t>【例】4月1日に開所する場合</t>
    <rPh sb="1" eb="2">
      <t>レイ</t>
    </rPh>
    <rPh sb="4" eb="5">
      <t>ガツ</t>
    </rPh>
    <rPh sb="6" eb="7">
      <t>ヒ</t>
    </rPh>
    <rPh sb="8" eb="10">
      <t>カイショ</t>
    </rPh>
    <rPh sb="12" eb="14">
      <t>バアイ</t>
    </rPh>
    <phoneticPr fontId="2"/>
  </si>
  <si>
    <t>※施設建設・完了以前の流れは省略しています。</t>
    <rPh sb="1" eb="3">
      <t>シセツ</t>
    </rPh>
    <rPh sb="3" eb="5">
      <t>ケンセツ</t>
    </rPh>
    <rPh sb="6" eb="8">
      <t>カンリョウ</t>
    </rPh>
    <rPh sb="8" eb="10">
      <t>イゼン</t>
    </rPh>
    <rPh sb="11" eb="12">
      <t>ナガ</t>
    </rPh>
    <rPh sb="14" eb="16">
      <t>ショウリャク</t>
    </rPh>
    <phoneticPr fontId="2"/>
  </si>
  <si>
    <r>
      <t>3月</t>
    </r>
    <r>
      <rPr>
        <sz val="11"/>
        <color indexed="9"/>
        <rFont val="HGPｺﾞｼｯｸM"/>
        <family val="3"/>
        <charset val="128"/>
      </rPr>
      <t>0</t>
    </r>
    <r>
      <rPr>
        <sz val="11"/>
        <rFont val="HGPｺﾞｼｯｸM"/>
        <family val="3"/>
        <charset val="128"/>
      </rPr>
      <t>1日：建物検査、消防検査等</t>
    </r>
    <rPh sb="1" eb="2">
      <t>ガツ</t>
    </rPh>
    <rPh sb="4" eb="5">
      <t>ヒ</t>
    </rPh>
    <phoneticPr fontId="2"/>
  </si>
  <si>
    <t>3月10日：検査済証発行、登記等関係、主な備品等の搬入</t>
    <rPh sb="1" eb="2">
      <t>ガツ</t>
    </rPh>
    <rPh sb="4" eb="5">
      <t>ヒ</t>
    </rPh>
    <phoneticPr fontId="2"/>
  </si>
  <si>
    <t>3月11日：竣工・認可検査</t>
    <rPh sb="1" eb="2">
      <t>ガツ</t>
    </rPh>
    <rPh sb="4" eb="5">
      <t>ヒ</t>
    </rPh>
    <phoneticPr fontId="2"/>
  </si>
  <si>
    <t>3月15日：老人福祉法による設置認可申請、介護保険法による事業者指定申請</t>
    <rPh sb="1" eb="2">
      <t>ガツ</t>
    </rPh>
    <rPh sb="4" eb="5">
      <t>ヒ</t>
    </rPh>
    <phoneticPr fontId="2"/>
  </si>
  <si>
    <r>
      <t>4月</t>
    </r>
    <r>
      <rPr>
        <sz val="11"/>
        <color indexed="9"/>
        <rFont val="HGPｺﾞｼｯｸM"/>
        <family val="3"/>
        <charset val="128"/>
      </rPr>
      <t>0</t>
    </r>
    <r>
      <rPr>
        <sz val="11"/>
        <rFont val="HGPｺﾞｼｯｸM"/>
        <family val="3"/>
        <charset val="128"/>
      </rPr>
      <t>1日：老人福祉法による設置認可、介護保険法による事業者指定</t>
    </r>
    <rPh sb="1" eb="2">
      <t>ガツ</t>
    </rPh>
    <rPh sb="4" eb="5">
      <t>ヒ</t>
    </rPh>
    <phoneticPr fontId="2"/>
  </si>
  <si>
    <r>
      <rPr>
        <sz val="11"/>
        <color indexed="9"/>
        <rFont val="HGPｺﾞｼｯｸM"/>
        <family val="3"/>
        <charset val="128"/>
      </rPr>
      <t>4月01日</t>
    </r>
    <r>
      <rPr>
        <sz val="11"/>
        <rFont val="HGPｺﾞｼｯｸM"/>
        <family val="3"/>
        <charset val="128"/>
      </rPr>
      <t>：開所（入所者の受け入れ）</t>
    </r>
    <phoneticPr fontId="2"/>
  </si>
  <si>
    <t>特別養護老人ホ－ム設置認可申請書</t>
    <rPh sb="0" eb="2">
      <t>トクベツ</t>
    </rPh>
    <rPh sb="2" eb="4">
      <t>ヨウゴ</t>
    </rPh>
    <phoneticPr fontId="2"/>
  </si>
  <si>
    <t>資産の状況を記載した書類</t>
    <phoneticPr fontId="2"/>
  </si>
  <si>
    <t>土地及び建物に係る権利関係を明らかにすることができる書類</t>
    <phoneticPr fontId="2"/>
  </si>
  <si>
    <t>施設を設置しようとする区域の市町村の意見書</t>
    <phoneticPr fontId="2"/>
  </si>
  <si>
    <t>施設の運営規程及び重要事項説明書</t>
    <phoneticPr fontId="2"/>
  </si>
  <si>
    <t>入所者からの苦情を処理するために講じる措置の概要</t>
    <phoneticPr fontId="2"/>
  </si>
  <si>
    <t>職員の勤務体制及び勤務形態</t>
    <phoneticPr fontId="2"/>
  </si>
  <si>
    <t>協力病院及び協力歯科医療機関との契約内容</t>
    <phoneticPr fontId="2"/>
  </si>
  <si>
    <t>施設の長その他の主な職員の経歴</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</si>
  <si>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</si>
  <si>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</si>
  <si>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</si>
  <si>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</si>
  <si>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</si>
  <si>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</si>
  <si>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</si>
  <si>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</si>
  <si>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</si>
  <si>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（１）老人福祉法による設置認可申請</t>
    <phoneticPr fontId="2"/>
  </si>
  <si>
    <t>建物の位置がわかる図</t>
    <rPh sb="0" eb="2">
      <t>タテモノ</t>
    </rPh>
    <rPh sb="3" eb="5">
      <t>イチ</t>
    </rPh>
    <rPh sb="9" eb="10">
      <t>ズ</t>
    </rPh>
    <phoneticPr fontId="2"/>
  </si>
  <si>
    <t>④</t>
    <phoneticPr fontId="2"/>
  </si>
  <si>
    <t>①</t>
    <phoneticPr fontId="2"/>
  </si>
  <si>
    <t>①</t>
    <phoneticPr fontId="2"/>
  </si>
  <si>
    <t>②</t>
    <phoneticPr fontId="2"/>
  </si>
  <si>
    <t>②</t>
    <phoneticPr fontId="2"/>
  </si>
  <si>
    <t>②</t>
    <phoneticPr fontId="2"/>
  </si>
  <si>
    <t>②</t>
    <phoneticPr fontId="2"/>
  </si>
  <si>
    <t>③</t>
    <phoneticPr fontId="2"/>
  </si>
  <si>
    <t>定款その他の基本約款</t>
    <phoneticPr fontId="2"/>
  </si>
  <si>
    <t>老福</t>
    <rPh sb="0" eb="1">
      <t>ロウ</t>
    </rPh>
    <rPh sb="1" eb="2">
      <t>フク</t>
    </rPh>
    <phoneticPr fontId="2"/>
  </si>
  <si>
    <t>〇</t>
    <phoneticPr fontId="2"/>
  </si>
  <si>
    <t>運営規程</t>
    <phoneticPr fontId="2"/>
  </si>
  <si>
    <t>重要事項説明書、契約書</t>
    <rPh sb="8" eb="11">
      <t>ケイヤクショ</t>
    </rPh>
    <phoneticPr fontId="2"/>
  </si>
  <si>
    <t>※施設・併設事業所分</t>
    <rPh sb="1" eb="3">
      <t>シセツ</t>
    </rPh>
    <rPh sb="4" eb="6">
      <t>ヘイセツ</t>
    </rPh>
    <rPh sb="6" eb="9">
      <t>ジギョウショ</t>
    </rPh>
    <rPh sb="9" eb="10">
      <t>ブン</t>
    </rPh>
    <phoneticPr fontId="2"/>
  </si>
  <si>
    <t>②</t>
    <phoneticPr fontId="2"/>
  </si>
  <si>
    <t>２　申請内容の種類</t>
    <rPh sb="2" eb="4">
      <t>シンセイ</t>
    </rPh>
    <rPh sb="4" eb="6">
      <t>ナイヨウ</t>
    </rPh>
    <rPh sb="7" eb="9">
      <t>シュルイ</t>
    </rPh>
    <phoneticPr fontId="2"/>
  </si>
  <si>
    <t>当該施設の組織図</t>
    <phoneticPr fontId="2"/>
  </si>
  <si>
    <t>職員配置状況</t>
    <phoneticPr fontId="2"/>
  </si>
  <si>
    <t>入所者（利用者）からの苦情を処理するための措置の概要</t>
    <rPh sb="0" eb="3">
      <t>ニュウショシャ</t>
    </rPh>
    <phoneticPr fontId="2"/>
  </si>
  <si>
    <t>入所者（利用者）からの苦情を処理するための措置の概要</t>
    <phoneticPr fontId="2"/>
  </si>
  <si>
    <t>※人員基準上、必要な職員（職種）の履歴書</t>
    <rPh sb="1" eb="3">
      <t>ジンイン</t>
    </rPh>
    <rPh sb="3" eb="5">
      <t>キジュン</t>
    </rPh>
    <rPh sb="5" eb="6">
      <t>ジョウ</t>
    </rPh>
    <rPh sb="7" eb="9">
      <t>ヒツヨウ</t>
    </rPh>
    <rPh sb="10" eb="12">
      <t>ショクイン</t>
    </rPh>
    <rPh sb="13" eb="15">
      <t>ショクシュ</t>
    </rPh>
    <rPh sb="17" eb="20">
      <t>リレキショ</t>
    </rPh>
    <phoneticPr fontId="2"/>
  </si>
  <si>
    <t>確認</t>
    <rPh sb="0" eb="2">
      <t>カクニン</t>
    </rPh>
    <phoneticPr fontId="2"/>
  </si>
  <si>
    <t>必要書類</t>
    <rPh sb="0" eb="2">
      <t>ヒツヨウ</t>
    </rPh>
    <rPh sb="2" eb="4">
      <t>ショルイ</t>
    </rPh>
    <phoneticPr fontId="2"/>
  </si>
  <si>
    <t>様式等</t>
    <rPh sb="0" eb="2">
      <t>ヨウシキ</t>
    </rPh>
    <rPh sb="2" eb="3">
      <t>トウ</t>
    </rPh>
    <phoneticPr fontId="2"/>
  </si>
  <si>
    <t>参考様式</t>
    <rPh sb="0" eb="2">
      <t>サンコウ</t>
    </rPh>
    <rPh sb="2" eb="4">
      <t>ヨウシキ</t>
    </rPh>
    <phoneticPr fontId="2"/>
  </si>
  <si>
    <t>従業者の勤務の体制及び勤務形態一覧表</t>
    <phoneticPr fontId="2"/>
  </si>
  <si>
    <t>人員基準確認表（介護老人福祉施設）</t>
    <phoneticPr fontId="2"/>
  </si>
  <si>
    <t>参考6</t>
    <rPh sb="0" eb="2">
      <t>サンコウ</t>
    </rPh>
    <phoneticPr fontId="2"/>
  </si>
  <si>
    <t>参考2</t>
    <rPh sb="0" eb="2">
      <t>サンコウ</t>
    </rPh>
    <phoneticPr fontId="2"/>
  </si>
  <si>
    <t>□</t>
    <phoneticPr fontId="2"/>
  </si>
  <si>
    <t>※診療科名や施設と協力病院等との位置関係が分かるものを添付（パンフレットや病院の概要等）</t>
    <phoneticPr fontId="2"/>
  </si>
  <si>
    <t>※建物登記がまだの場合は建物所有権保存登記誓約書</t>
    <phoneticPr fontId="2"/>
  </si>
  <si>
    <t>□</t>
    <phoneticPr fontId="2"/>
  </si>
  <si>
    <t>※申請中の場合は、申請書（写し）を添付し、許可書交付後速やかに提出してください。（当該許可書の交付がない場合は、認可・指定ができません。）</t>
    <rPh sb="17" eb="19">
      <t>テンプ</t>
    </rPh>
    <phoneticPr fontId="2"/>
  </si>
  <si>
    <t>【申請書類の提出に当たって】</t>
    <rPh sb="1" eb="3">
      <t>シンセイ</t>
    </rPh>
    <rPh sb="3" eb="5">
      <t>ショルイ</t>
    </rPh>
    <rPh sb="6" eb="8">
      <t>テイシュツ</t>
    </rPh>
    <rPh sb="9" eb="10">
      <t>ア</t>
    </rPh>
    <phoneticPr fontId="2"/>
  </si>
  <si>
    <t>建物検査済証（写し）</t>
    <phoneticPr fontId="2"/>
  </si>
  <si>
    <t>消防用設備等検査済証（写し）</t>
    <phoneticPr fontId="2"/>
  </si>
  <si>
    <t>土地登記簿謄本及び建物登記簿謄本（写し）</t>
    <phoneticPr fontId="2"/>
  </si>
  <si>
    <t>協力病院及び協力歯科医療機関との契約書又は覚書（写し）</t>
    <phoneticPr fontId="2"/>
  </si>
  <si>
    <t>当該施設の主な職員の履歴書（写し）</t>
    <phoneticPr fontId="2"/>
  </si>
  <si>
    <t>診療所開設許可書（写し）</t>
    <phoneticPr fontId="2"/>
  </si>
  <si>
    <t>※当該確認表</t>
    <rPh sb="1" eb="3">
      <t>トウガイ</t>
    </rPh>
    <rPh sb="3" eb="5">
      <t>カクニン</t>
    </rPh>
    <rPh sb="5" eb="6">
      <t>ヒョウ</t>
    </rPh>
    <phoneticPr fontId="2"/>
  </si>
  <si>
    <t>計</t>
    <rPh sb="0" eb="1">
      <t>ケイ</t>
    </rPh>
    <phoneticPr fontId="2"/>
  </si>
  <si>
    <t>※施設内の掲示又は閲覧等にご活用ください。</t>
    <rPh sb="1" eb="3">
      <t>シセツ</t>
    </rPh>
    <rPh sb="3" eb="4">
      <t>ナイ</t>
    </rPh>
    <rPh sb="5" eb="7">
      <t>ケイジ</t>
    </rPh>
    <rPh sb="7" eb="8">
      <t>マタ</t>
    </rPh>
    <rPh sb="9" eb="11">
      <t>エツラン</t>
    </rPh>
    <rPh sb="11" eb="12">
      <t>トウ</t>
    </rPh>
    <rPh sb="14" eb="16">
      <t>カツヨウ</t>
    </rPh>
    <phoneticPr fontId="2"/>
  </si>
  <si>
    <t>施　設　名</t>
    <phoneticPr fontId="2"/>
  </si>
  <si>
    <t>　相談、苦情に関する常設窓口として、苦情解決責任者、苦情受付担当者を設けている。また担当者不在の場合でも事業所の誰もが対応可能なように相談苦情管理対応シートを作成し、担当者に確実に引き継ぐ体制を敷いている。</t>
    <phoneticPr fontId="2"/>
  </si>
  <si>
    <t>①受付時間：　月曜日～金曜日（00：00～00：00）</t>
    <rPh sb="1" eb="3">
      <t>ウケツケ</t>
    </rPh>
    <rPh sb="3" eb="5">
      <t>ジカン</t>
    </rPh>
    <rPh sb="7" eb="8">
      <t>ガツ</t>
    </rPh>
    <rPh sb="8" eb="10">
      <t>ヨウビ</t>
    </rPh>
    <rPh sb="11" eb="14">
      <t>キンヨウビ</t>
    </rPh>
    <phoneticPr fontId="31"/>
  </si>
  <si>
    <t>②責任者</t>
    <rPh sb="1" eb="4">
      <t>セキニンシャ</t>
    </rPh>
    <phoneticPr fontId="31"/>
  </si>
  <si>
    <t>職種</t>
    <rPh sb="0" eb="2">
      <t>ショクシュ</t>
    </rPh>
    <phoneticPr fontId="31"/>
  </si>
  <si>
    <t>担当者</t>
    <rPh sb="0" eb="3">
      <t>タントウシャ</t>
    </rPh>
    <phoneticPr fontId="31"/>
  </si>
  <si>
    <t>③担当者</t>
    <rPh sb="1" eb="4">
      <t>タントウシャ</t>
    </rPh>
    <phoneticPr fontId="31"/>
  </si>
  <si>
    <t>電話番号</t>
    <rPh sb="0" eb="2">
      <t>デンワ</t>
    </rPh>
    <rPh sb="2" eb="4">
      <t>バンゴウ</t>
    </rPh>
    <phoneticPr fontId="31"/>
  </si>
  <si>
    <t>ファックス番号</t>
    <rPh sb="5" eb="7">
      <t>バンゴウ</t>
    </rPh>
    <phoneticPr fontId="31"/>
  </si>
  <si>
    <t>介護支援専門員</t>
    <rPh sb="0" eb="2">
      <t>カイゴ</t>
    </rPh>
    <rPh sb="2" eb="4">
      <t>シエン</t>
    </rPh>
    <rPh sb="4" eb="7">
      <t>センモンイン</t>
    </rPh>
    <phoneticPr fontId="31"/>
  </si>
  <si>
    <t>000-000-000</t>
    <phoneticPr fontId="31"/>
  </si>
  <si>
    <t>000-000-000</t>
    <phoneticPr fontId="31"/>
  </si>
  <si>
    <t>生活相談員</t>
    <rPh sb="0" eb="2">
      <t>セイカツ</t>
    </rPh>
    <rPh sb="2" eb="5">
      <t>ソウダンイン</t>
    </rPh>
    <phoneticPr fontId="31"/>
  </si>
  <si>
    <t>介護職員</t>
    <rPh sb="0" eb="2">
      <t>カイゴ</t>
    </rPh>
    <rPh sb="2" eb="4">
      <t>ショクイン</t>
    </rPh>
    <phoneticPr fontId="31"/>
  </si>
  <si>
    <t>④第三者委員</t>
    <rPh sb="1" eb="4">
      <t>ダイサンシャ</t>
    </rPh>
    <rPh sb="4" eb="6">
      <t>イイン</t>
    </rPh>
    <phoneticPr fontId="31"/>
  </si>
  <si>
    <t>第三者委員への連絡にあっては、00：00～00：00の時間帯でお願いします。（土日祝日は除く）</t>
    <rPh sb="0" eb="3">
      <t>ダイサンシャ</t>
    </rPh>
    <rPh sb="3" eb="5">
      <t>イイン</t>
    </rPh>
    <rPh sb="7" eb="9">
      <t>レンラク</t>
    </rPh>
    <rPh sb="27" eb="30">
      <t>ジカンタイ</t>
    </rPh>
    <rPh sb="32" eb="33">
      <t>ネガ</t>
    </rPh>
    <phoneticPr fontId="31"/>
  </si>
  <si>
    <t>①</t>
    <phoneticPr fontId="31"/>
  </si>
  <si>
    <t>　当施設の窓口で受けた相談や苦情については、受付した担当者が、主訴を確認し記録します。その場で対応可能な内容であっても、必ず責任者に報告し、対応内容を決定して入所者に伝達します。</t>
    <rPh sb="1" eb="2">
      <t>トウ</t>
    </rPh>
    <rPh sb="2" eb="4">
      <t>シセツ</t>
    </rPh>
    <rPh sb="5" eb="7">
      <t>マドグチ</t>
    </rPh>
    <rPh sb="8" eb="9">
      <t>ウ</t>
    </rPh>
    <rPh sb="22" eb="24">
      <t>ウケツケ</t>
    </rPh>
    <rPh sb="26" eb="29">
      <t>タントウシャ</t>
    </rPh>
    <rPh sb="31" eb="33">
      <t>シュソ</t>
    </rPh>
    <rPh sb="34" eb="36">
      <t>カクニン</t>
    </rPh>
    <rPh sb="37" eb="39">
      <t>キロク</t>
    </rPh>
    <rPh sb="45" eb="46">
      <t>バ</t>
    </rPh>
    <rPh sb="47" eb="49">
      <t>タイオウ</t>
    </rPh>
    <rPh sb="49" eb="51">
      <t>カノウ</t>
    </rPh>
    <rPh sb="52" eb="54">
      <t>ナイヨウ</t>
    </rPh>
    <rPh sb="60" eb="61">
      <t>カナラ</t>
    </rPh>
    <rPh sb="62" eb="65">
      <t>セキニンシャ</t>
    </rPh>
    <rPh sb="66" eb="68">
      <t>ホウコク</t>
    </rPh>
    <rPh sb="70" eb="72">
      <t>タイオウ</t>
    </rPh>
    <rPh sb="72" eb="74">
      <t>ナイヨウ</t>
    </rPh>
    <rPh sb="75" eb="77">
      <t>ケッテイ</t>
    </rPh>
    <rPh sb="79" eb="82">
      <t>ニュウショシャ</t>
    </rPh>
    <rPh sb="83" eb="85">
      <t>デンタツ</t>
    </rPh>
    <phoneticPr fontId="31"/>
  </si>
  <si>
    <t>②</t>
    <phoneticPr fontId="31"/>
  </si>
  <si>
    <t>上記①で対応しきれない内容については、当施設で会議を行い対応内容を決定します。また必要に応じて弁護士等に相談して決定する場合もあります。</t>
    <rPh sb="0" eb="2">
      <t>ジョウキ</t>
    </rPh>
    <rPh sb="4" eb="6">
      <t>タイオウ</t>
    </rPh>
    <rPh sb="11" eb="13">
      <t>ナイヨウ</t>
    </rPh>
    <rPh sb="19" eb="20">
      <t>トウ</t>
    </rPh>
    <rPh sb="20" eb="22">
      <t>シセツ</t>
    </rPh>
    <rPh sb="23" eb="25">
      <t>カイギ</t>
    </rPh>
    <rPh sb="26" eb="27">
      <t>オコナ</t>
    </rPh>
    <rPh sb="28" eb="30">
      <t>タイオウ</t>
    </rPh>
    <rPh sb="30" eb="32">
      <t>ナイヨウ</t>
    </rPh>
    <rPh sb="33" eb="35">
      <t>ケッテイ</t>
    </rPh>
    <rPh sb="41" eb="43">
      <t>ヒツヨウ</t>
    </rPh>
    <rPh sb="44" eb="45">
      <t>オウ</t>
    </rPh>
    <rPh sb="47" eb="50">
      <t>ベンゴシ</t>
    </rPh>
    <rPh sb="50" eb="51">
      <t>トウ</t>
    </rPh>
    <rPh sb="52" eb="54">
      <t>ソウダン</t>
    </rPh>
    <rPh sb="56" eb="58">
      <t>ケッテイ</t>
    </rPh>
    <rPh sb="60" eb="62">
      <t>バアイ</t>
    </rPh>
    <phoneticPr fontId="31"/>
  </si>
  <si>
    <t>③</t>
    <phoneticPr fontId="31"/>
  </si>
  <si>
    <t>入所者に対して、サービス提要により賠償すべき事故が発生した場合には、損害賠償について検討する。</t>
    <rPh sb="0" eb="3">
      <t>ニュウショシャ</t>
    </rPh>
    <rPh sb="4" eb="5">
      <t>タイ</t>
    </rPh>
    <rPh sb="12" eb="14">
      <t>テイヨウ</t>
    </rPh>
    <rPh sb="17" eb="19">
      <t>バイショウ</t>
    </rPh>
    <rPh sb="22" eb="24">
      <t>ジコ</t>
    </rPh>
    <rPh sb="25" eb="27">
      <t>ハッセイ</t>
    </rPh>
    <rPh sb="29" eb="31">
      <t>バアイ</t>
    </rPh>
    <rPh sb="34" eb="36">
      <t>ソンガイ</t>
    </rPh>
    <rPh sb="36" eb="38">
      <t>バイショウ</t>
    </rPh>
    <rPh sb="42" eb="44">
      <t>ケントウ</t>
    </rPh>
    <phoneticPr fontId="31"/>
  </si>
  <si>
    <t>意見箱・苦情箱等の設置</t>
    <phoneticPr fontId="2"/>
  </si>
  <si>
    <t>有　・　無</t>
    <phoneticPr fontId="2"/>
  </si>
  <si>
    <t>）</t>
    <phoneticPr fontId="2"/>
  </si>
  <si>
    <t>設置場所・設置個所数</t>
    <phoneticPr fontId="2"/>
  </si>
  <si>
    <t>（　</t>
    <phoneticPr fontId="2"/>
  </si>
  <si>
    <t>各フロアのエレベーター前に設置しています。</t>
    <rPh sb="0" eb="1">
      <t>カク</t>
    </rPh>
    <rPh sb="11" eb="12">
      <t>マエ</t>
    </rPh>
    <rPh sb="13" eb="15">
      <t>セッチ</t>
    </rPh>
    <phoneticPr fontId="2"/>
  </si>
  <si>
    <t>：</t>
    <phoneticPr fontId="2"/>
  </si>
  <si>
    <t>対応結果の公表</t>
    <phoneticPr fontId="2"/>
  </si>
  <si>
    <t>（　</t>
    <phoneticPr fontId="2"/>
  </si>
  <si>
    <t>有　〔公表方法：</t>
    <phoneticPr fontId="2"/>
  </si>
  <si>
    <t>各フロアの掲示板</t>
    <rPh sb="0" eb="1">
      <t>カク</t>
    </rPh>
    <rPh sb="5" eb="8">
      <t>ケイジバン</t>
    </rPh>
    <phoneticPr fontId="2"/>
  </si>
  <si>
    <t>その他（処理体制等）</t>
    <phoneticPr fontId="2"/>
  </si>
  <si>
    <t>　当施設において、処理し得ない内容についても、行政窓口等関係機関との協力により適切な対応方法を入所者（利用者）の立場にたって検討し対処する。</t>
    <rPh sb="47" eb="50">
      <t>ニュウショシャ</t>
    </rPh>
    <phoneticPr fontId="2"/>
  </si>
  <si>
    <t>①市町村等における苦情解決体制・窓口</t>
    <rPh sb="1" eb="4">
      <t>シチョウソン</t>
    </rPh>
    <rPh sb="4" eb="5">
      <t>トウ</t>
    </rPh>
    <rPh sb="9" eb="11">
      <t>クジョウ</t>
    </rPh>
    <rPh sb="11" eb="13">
      <t>カイケツ</t>
    </rPh>
    <rPh sb="13" eb="15">
      <t>タイセイ</t>
    </rPh>
    <rPh sb="16" eb="18">
      <t>マドグチ</t>
    </rPh>
    <phoneticPr fontId="31"/>
  </si>
  <si>
    <t>〇〇市役所</t>
    <rPh sb="2" eb="5">
      <t>シヤクショ</t>
    </rPh>
    <phoneticPr fontId="31"/>
  </si>
  <si>
    <t>〇〇〇部〇〇〇〇〇課</t>
    <phoneticPr fontId="31"/>
  </si>
  <si>
    <t>000-000-000</t>
    <phoneticPr fontId="31"/>
  </si>
  <si>
    <t>〇〇市〇〇町〇〇丁〇番〇号</t>
    <rPh sb="2" eb="3">
      <t>シ</t>
    </rPh>
    <rPh sb="5" eb="6">
      <t>チョウ</t>
    </rPh>
    <rPh sb="8" eb="9">
      <t>チョウ</t>
    </rPh>
    <rPh sb="10" eb="11">
      <t>バン</t>
    </rPh>
    <rPh sb="12" eb="13">
      <t>ゴウ</t>
    </rPh>
    <phoneticPr fontId="31"/>
  </si>
  <si>
    <t>※受付時間は00：00～00：00（土日祝日は休み）</t>
    <rPh sb="1" eb="3">
      <t>ウケツケ</t>
    </rPh>
    <rPh sb="3" eb="5">
      <t>ジカン</t>
    </rPh>
    <rPh sb="18" eb="20">
      <t>ドニチ</t>
    </rPh>
    <rPh sb="20" eb="22">
      <t>シュクジツ</t>
    </rPh>
    <rPh sb="23" eb="24">
      <t>ヤス</t>
    </rPh>
    <phoneticPr fontId="31"/>
  </si>
  <si>
    <t>②大阪府国民健康保険団体連合会　苦情相談窓口</t>
    <phoneticPr fontId="31"/>
  </si>
  <si>
    <t>大阪府国民健康保険団体連合会</t>
    <rPh sb="0" eb="3">
      <t>オオサカフ</t>
    </rPh>
    <rPh sb="3" eb="5">
      <t>コクミン</t>
    </rPh>
    <rPh sb="5" eb="7">
      <t>ケンコウ</t>
    </rPh>
    <rPh sb="7" eb="9">
      <t>ホケン</t>
    </rPh>
    <rPh sb="9" eb="11">
      <t>ダンタイ</t>
    </rPh>
    <rPh sb="11" eb="14">
      <t>レンゴウカイ</t>
    </rPh>
    <phoneticPr fontId="31"/>
  </si>
  <si>
    <t>06-6949-5418</t>
    <phoneticPr fontId="31"/>
  </si>
  <si>
    <t>大阪市中央区常盤町1丁目3番8号 中央大通ＦＮビル内</t>
    <rPh sb="0" eb="3">
      <t>オオサカシ</t>
    </rPh>
    <rPh sb="3" eb="6">
      <t>チュウオウク</t>
    </rPh>
    <rPh sb="6" eb="9">
      <t>トキワチョウ</t>
    </rPh>
    <rPh sb="10" eb="12">
      <t>チョウメ</t>
    </rPh>
    <rPh sb="13" eb="14">
      <t>バン</t>
    </rPh>
    <rPh sb="15" eb="16">
      <t>ゴウ</t>
    </rPh>
    <rPh sb="17" eb="19">
      <t>チュウオウ</t>
    </rPh>
    <rPh sb="19" eb="21">
      <t>オオドオリ</t>
    </rPh>
    <rPh sb="25" eb="26">
      <t>ナイ</t>
    </rPh>
    <phoneticPr fontId="31"/>
  </si>
  <si>
    <t>③その他の公的団体の窓口</t>
    <rPh sb="3" eb="4">
      <t>タ</t>
    </rPh>
    <rPh sb="5" eb="7">
      <t>コウテキ</t>
    </rPh>
    <rPh sb="7" eb="9">
      <t>ダンタイ</t>
    </rPh>
    <rPh sb="10" eb="12">
      <t>マドグチ</t>
    </rPh>
    <phoneticPr fontId="31"/>
  </si>
  <si>
    <t>大阪府社会福祉協議会運営適正化委員会</t>
    <rPh sb="0" eb="3">
      <t>オオサカフ</t>
    </rPh>
    <rPh sb="3" eb="5">
      <t>シャカイ</t>
    </rPh>
    <rPh sb="5" eb="7">
      <t>フクシ</t>
    </rPh>
    <rPh sb="7" eb="10">
      <t>キョウギカイ</t>
    </rPh>
    <rPh sb="10" eb="12">
      <t>ウンエイ</t>
    </rPh>
    <rPh sb="12" eb="15">
      <t>テキセイカ</t>
    </rPh>
    <rPh sb="15" eb="18">
      <t>イインカイ</t>
    </rPh>
    <phoneticPr fontId="31"/>
  </si>
  <si>
    <t>06-6191-3130</t>
    <phoneticPr fontId="31"/>
  </si>
  <si>
    <t>大阪市中央区中寺1丁目1番54号</t>
    <rPh sb="0" eb="3">
      <t>オオサカシ</t>
    </rPh>
    <rPh sb="3" eb="6">
      <t>チュウオウク</t>
    </rPh>
    <rPh sb="6" eb="8">
      <t>ナカデラ</t>
    </rPh>
    <rPh sb="9" eb="11">
      <t>チョウメ</t>
    </rPh>
    <rPh sb="12" eb="13">
      <t>バン</t>
    </rPh>
    <rPh sb="15" eb="16">
      <t>ゴウ</t>
    </rPh>
    <phoneticPr fontId="31"/>
  </si>
  <si>
    <t>※受付時間は午前10時～午後4時（土・日・祝祭日、年末年始を除く）</t>
    <phoneticPr fontId="31"/>
  </si>
  <si>
    <t>別紙7①又は②</t>
    <rPh sb="0" eb="2">
      <t>ベッシ</t>
    </rPh>
    <rPh sb="4" eb="5">
      <t>マタ</t>
    </rPh>
    <phoneticPr fontId="2"/>
  </si>
  <si>
    <t>従業者の勤務の体制及び勤務形態一覧表（予定/実績）</t>
    <rPh sb="19" eb="21">
      <t>ヨテイ</t>
    </rPh>
    <rPh sb="22" eb="24">
      <t>ジッセキ</t>
    </rPh>
    <phoneticPr fontId="2"/>
  </si>
  <si>
    <t>※当該一覧の記載事項は、下部にありますので作成の際にご確認ください。</t>
    <rPh sb="1" eb="3">
      <t>トウガイ</t>
    </rPh>
    <rPh sb="3" eb="5">
      <t>イチラン</t>
    </rPh>
    <rPh sb="6" eb="8">
      <t>キサイ</t>
    </rPh>
    <rPh sb="8" eb="10">
      <t>ジコウ</t>
    </rPh>
    <rPh sb="12" eb="14">
      <t>カブ</t>
    </rPh>
    <rPh sb="21" eb="23">
      <t>サクセイ</t>
    </rPh>
    <rPh sb="24" eb="25">
      <t>サイ</t>
    </rPh>
    <rPh sb="27" eb="29">
      <t>カクニン</t>
    </rPh>
    <phoneticPr fontId="2"/>
  </si>
  <si>
    <t>年</t>
    <phoneticPr fontId="2"/>
  </si>
  <si>
    <t>月分）</t>
    <phoneticPr fontId="2"/>
  </si>
  <si>
    <t>月始め日</t>
    <rPh sb="0" eb="1">
      <t>ツキ</t>
    </rPh>
    <rPh sb="1" eb="2">
      <t>ハジ</t>
    </rPh>
    <rPh sb="3" eb="4">
      <t>ヒ</t>
    </rPh>
    <phoneticPr fontId="2"/>
  </si>
  <si>
    <t>勤務形態：Ａ常勤専従、Ｂ常勤兼務、Ｃ常勤以外専従、Ｄ常勤以外兼務</t>
    <rPh sb="20" eb="22">
      <t>イガイ</t>
    </rPh>
    <rPh sb="28" eb="30">
      <t>イガイ</t>
    </rPh>
    <rPh sb="30" eb="32">
      <t>ケンム</t>
    </rPh>
    <phoneticPr fontId="2"/>
  </si>
  <si>
    <t>常勤の従業者が月・週に勤務すべき時間数→</t>
    <rPh sb="7" eb="8">
      <t>ツキ</t>
    </rPh>
    <phoneticPr fontId="2"/>
  </si>
  <si>
    <t>第　　１　　週</t>
    <phoneticPr fontId="2"/>
  </si>
  <si>
    <t>第　　２　　週</t>
    <phoneticPr fontId="2"/>
  </si>
  <si>
    <t>第　　３　　週</t>
    <phoneticPr fontId="2"/>
  </si>
  <si>
    <t>第　　４　　週</t>
    <phoneticPr fontId="2"/>
  </si>
  <si>
    <t>４週の合計※カッコ内は月合計</t>
    <rPh sb="9" eb="10">
      <t>ナイ</t>
    </rPh>
    <rPh sb="11" eb="12">
      <t>ツキ</t>
    </rPh>
    <rPh sb="12" eb="14">
      <t>ゴウケイ</t>
    </rPh>
    <phoneticPr fontId="2"/>
  </si>
  <si>
    <t>常勤換算後の人数
（４週の合計から算出）</t>
    <rPh sb="11" eb="12">
      <t>シュウ</t>
    </rPh>
    <rPh sb="13" eb="15">
      <t>ゴウケイ</t>
    </rPh>
    <rPh sb="17" eb="19">
      <t>サンシュツ</t>
    </rPh>
    <phoneticPr fontId="2"/>
  </si>
  <si>
    <t>曜日</t>
    <rPh sb="0" eb="2">
      <t>ヨウビ</t>
    </rPh>
    <phoneticPr fontId="2"/>
  </si>
  <si>
    <t>職種</t>
    <rPh sb="0" eb="2">
      <t>ショクシュ</t>
    </rPh>
    <phoneticPr fontId="2"/>
  </si>
  <si>
    <t>形態</t>
    <rPh sb="0" eb="2">
      <t>ケイタイ</t>
    </rPh>
    <phoneticPr fontId="2"/>
  </si>
  <si>
    <t>①AB</t>
    <phoneticPr fontId="2"/>
  </si>
  <si>
    <t>②換算</t>
    <rPh sb="1" eb="3">
      <t>カンザン</t>
    </rPh>
    <phoneticPr fontId="2"/>
  </si>
  <si>
    <t>③CD</t>
    <phoneticPr fontId="2"/>
  </si>
  <si>
    <t>1)</t>
    <phoneticPr fontId="2"/>
  </si>
  <si>
    <t>予/実</t>
    <rPh sb="0" eb="1">
      <t>ヨ</t>
    </rPh>
    <rPh sb="2" eb="3">
      <t>ジツ</t>
    </rPh>
    <phoneticPr fontId="2"/>
  </si>
  <si>
    <t>時間</t>
    <rPh sb="0" eb="2">
      <t>ジカン</t>
    </rPh>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</si>
  <si>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</si>
  <si>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</si>
  <si>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</si>
  <si>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</si>
  <si>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</si>
  <si>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</si>
  <si>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</si>
  <si>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</si>
  <si>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</si>
  <si>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</si>
  <si>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</si>
  <si>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</si>
  <si>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</si>
  <si>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</si>
  <si>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</si>
  <si>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</si>
  <si>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</si>
  <si>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</si>
  <si>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</si>
  <si>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</si>
  <si>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</si>
  <si>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</si>
  <si>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</si>
  <si>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</si>
  <si>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</si>
  <si>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</si>
  <si>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</si>
  <si>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</si>
  <si>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</si>
  <si>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</si>
  <si>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</si>
  <si>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</si>
  <si>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</si>
  <si>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</si>
  <si>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</si>
  <si>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</si>
  <si>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</si>
  <si>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</si>
  <si>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</si>
  <si>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</si>
  <si>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</si>
  <si>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</si>
  <si>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</si>
  <si>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</si>
  <si>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</si>
  <si>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</si>
  <si>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</si>
  <si>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</si>
  <si>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</si>
  <si>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</si>
  <si>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</si>
  <si>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</si>
  <si>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</si>
  <si>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</si>
  <si>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</si>
  <si>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</si>
  <si>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</si>
  <si>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</si>
  <si>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</si>
  <si>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</si>
  <si>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</si>
  <si>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</si>
  <si>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</si>
  <si>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</si>
  <si>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看護職員・介護職員の夜勤人員数（実人数）</t>
    <rPh sb="0" eb="2">
      <t>カンゴ</t>
    </rPh>
    <rPh sb="2" eb="4">
      <t>ショクイン</t>
    </rPh>
    <rPh sb="5" eb="7">
      <t>カイゴ</t>
    </rPh>
    <rPh sb="7" eb="9">
      <t>ショクイン</t>
    </rPh>
    <rPh sb="10" eb="12">
      <t>ヤキン</t>
    </rPh>
    <rPh sb="12" eb="14">
      <t>ジンイン</t>
    </rPh>
    <rPh sb="14" eb="15">
      <t>スウ</t>
    </rPh>
    <rPh sb="16" eb="17">
      <t>ジツ</t>
    </rPh>
    <rPh sb="17" eb="19">
      <t>ニンズウ</t>
    </rPh>
    <phoneticPr fontId="33"/>
  </si>
  <si>
    <t>１日平均夜勤職員数</t>
    <rPh sb="1" eb="2">
      <t>ヒ</t>
    </rPh>
    <rPh sb="2" eb="4">
      <t>ヘイキン</t>
    </rPh>
    <rPh sb="4" eb="6">
      <t>ヤキン</t>
    </rPh>
    <rPh sb="6" eb="8">
      <t>ショクイン</t>
    </rPh>
    <rPh sb="8" eb="9">
      <t>スウ</t>
    </rPh>
    <phoneticPr fontId="2"/>
  </si>
  <si>
    <t>基準上、必要な夜勤職員数+夜勤職員配置加算上の配置数</t>
    <rPh sb="13" eb="15">
      <t>ヤキン</t>
    </rPh>
    <rPh sb="15" eb="17">
      <t>ショクイン</t>
    </rPh>
    <rPh sb="17" eb="19">
      <t>ハイチ</t>
    </rPh>
    <rPh sb="19" eb="21">
      <t>カサン</t>
    </rPh>
    <rPh sb="21" eb="22">
      <t>ジョウ</t>
    </rPh>
    <rPh sb="23" eb="25">
      <t>ハイチ</t>
    </rPh>
    <rPh sb="25" eb="26">
      <t>スウ</t>
    </rPh>
    <phoneticPr fontId="2"/>
  </si>
  <si>
    <t>延夜勤時間数（Ａ）</t>
    <phoneticPr fontId="2"/>
  </si>
  <si>
    <t>計算月の日数</t>
    <phoneticPr fontId="2"/>
  </si>
  <si>
    <t>計算月の時間数（Ｂ）</t>
    <rPh sb="4" eb="7">
      <t>ジカンスウ</t>
    </rPh>
    <phoneticPr fontId="2"/>
  </si>
  <si>
    <t>（Ａ）÷（Ｂ）</t>
    <phoneticPr fontId="2"/>
  </si>
  <si>
    <t>×</t>
    <phoneticPr fontId="2"/>
  </si>
  <si>
    <t>＝</t>
    <phoneticPr fontId="2"/>
  </si>
  <si>
    <t>≧</t>
    <phoneticPr fontId="2"/>
  </si>
  <si>
    <t>人（</t>
    <rPh sb="0" eb="1">
      <t>ニン</t>
    </rPh>
    <phoneticPr fontId="2"/>
  </si>
  <si>
    <t>人+</t>
    <rPh sb="0" eb="1">
      <t>ニン</t>
    </rPh>
    <phoneticPr fontId="2"/>
  </si>
  <si>
    <t>人）</t>
    <rPh sb="0" eb="1">
      <t>ニン</t>
    </rPh>
    <phoneticPr fontId="2"/>
  </si>
  <si>
    <t>①</t>
    <phoneticPr fontId="2"/>
  </si>
  <si>
    <t>②</t>
    <phoneticPr fontId="2"/>
  </si>
  <si>
    <t>③</t>
    <phoneticPr fontId="2"/>
  </si>
  <si>
    <t>勤務形態・（勤務時間帯）・勤務時間</t>
    <rPh sb="0" eb="2">
      <t>キンム</t>
    </rPh>
    <rPh sb="2" eb="4">
      <t>ケイタイ</t>
    </rPh>
    <rPh sb="6" eb="8">
      <t>キンム</t>
    </rPh>
    <rPh sb="8" eb="10">
      <t>ジカン</t>
    </rPh>
    <rPh sb="10" eb="11">
      <t>タイ</t>
    </rPh>
    <rPh sb="13" eb="15">
      <t>キンム</t>
    </rPh>
    <rPh sb="15" eb="17">
      <t>ジカン</t>
    </rPh>
    <phoneticPr fontId="2"/>
  </si>
  <si>
    <t>月合計</t>
    <rPh sb="0" eb="1">
      <t>ツキ</t>
    </rPh>
    <rPh sb="1" eb="3">
      <t>ゴウケイ</t>
    </rPh>
    <phoneticPr fontId="2"/>
  </si>
  <si>
    <t>勤務時間</t>
    <rPh sb="0" eb="2">
      <t>キンム</t>
    </rPh>
    <rPh sb="2" eb="4">
      <t>ジカン</t>
    </rPh>
    <phoneticPr fontId="2"/>
  </si>
  <si>
    <t>①×②</t>
    <phoneticPr fontId="2"/>
  </si>
  <si>
    <t>1）</t>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</si>
  <si>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</si>
  <si>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</si>
  <si>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</si>
  <si>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</si>
  <si>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</si>
  <si>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</si>
  <si>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</si>
  <si>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</si>
  <si>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</si>
  <si>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</si>
  <si>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</si>
  <si>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</si>
  <si>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</si>
  <si>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</si>
  <si>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</si>
  <si>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</si>
  <si>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</si>
  <si>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</si>
  <si>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</si>
  <si>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</si>
  <si>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</si>
  <si>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</si>
  <si>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</si>
  <si>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</si>
  <si>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③延夜勤時間数の合計⇒</t>
    <rPh sb="8" eb="10">
      <t>ゴウケイ</t>
    </rPh>
    <phoneticPr fontId="2"/>
  </si>
  <si>
    <t>従業者の勤務の体制及び勤務形態一覧表の記載事項</t>
    <rPh sb="19" eb="21">
      <t>キサイ</t>
    </rPh>
    <rPh sb="21" eb="23">
      <t>ジコウ</t>
    </rPh>
    <phoneticPr fontId="2"/>
  </si>
  <si>
    <t>※勤務については予定ではなく実績を記入し、順番については職員配置の状況の順に記入してください。</t>
    <phoneticPr fontId="2"/>
  </si>
  <si>
    <r>
      <t>(備考</t>
    </r>
    <r>
      <rPr>
        <sz val="10"/>
        <color indexed="8"/>
        <rFont val="HGPｺﾞｼｯｸM"/>
        <family val="3"/>
        <charset val="128"/>
      </rPr>
      <t>)</t>
    </r>
    <r>
      <rPr>
        <sz val="10"/>
        <rFont val="HGPｺﾞｼｯｸM"/>
        <family val="3"/>
        <charset val="128"/>
      </rPr>
      <t xml:space="preserve">  １</t>
    </r>
    <r>
      <rPr>
        <sz val="10"/>
        <color indexed="8"/>
        <rFont val="HGPｺﾞｼｯｸM"/>
        <family val="3"/>
        <charset val="128"/>
      </rPr>
      <t xml:space="preserve">  本様式には短期入所生活介護に係る従業員を併せて記載してください</t>
    </r>
    <r>
      <rPr>
        <sz val="10"/>
        <rFont val="HGPｺﾞｼｯｸM"/>
        <family val="3"/>
        <charset val="128"/>
      </rPr>
      <t>　</t>
    </r>
    <rPh sb="9" eb="10">
      <t>ホン</t>
    </rPh>
    <rPh sb="10" eb="12">
      <t>ヨウシキ</t>
    </rPh>
    <rPh sb="14" eb="16">
      <t>タンキ</t>
    </rPh>
    <rPh sb="16" eb="18">
      <t>ニュウショ</t>
    </rPh>
    <rPh sb="18" eb="20">
      <t>セイカツ</t>
    </rPh>
    <rPh sb="20" eb="22">
      <t>カイゴ</t>
    </rPh>
    <rPh sb="23" eb="24">
      <t>カカ</t>
    </rPh>
    <rPh sb="25" eb="28">
      <t>ジュウギョウイン</t>
    </rPh>
    <rPh sb="29" eb="30">
      <t>アワ</t>
    </rPh>
    <rPh sb="32" eb="34">
      <t>キサイ</t>
    </rPh>
    <phoneticPr fontId="2"/>
  </si>
  <si>
    <r>
      <t xml:space="preserve">　      </t>
    </r>
    <r>
      <rPr>
        <sz val="10"/>
        <color indexed="8"/>
        <rFont val="HGPｺﾞｼｯｸM"/>
        <family val="3"/>
        <charset val="128"/>
      </rPr>
      <t xml:space="preserve">  </t>
    </r>
    <r>
      <rPr>
        <sz val="10"/>
        <rFont val="HGPｺﾞｼｯｸM"/>
        <family val="3"/>
        <charset val="128"/>
      </rPr>
      <t>２　「人員配置区分」又は「該当する体制等」欄には、別紙「介護報酬加算等状況一覧表」に掲げる人員配置区分の類型又は該当する体制加算の内容をそのまま記載してください。</t>
    </r>
    <rPh sb="12" eb="14">
      <t>ジンイン</t>
    </rPh>
    <rPh sb="14" eb="16">
      <t>ハイチ</t>
    </rPh>
    <rPh sb="16" eb="18">
      <t>クブン</t>
    </rPh>
    <rPh sb="19" eb="20">
      <t>マタ</t>
    </rPh>
    <rPh sb="22" eb="24">
      <t>ガイトウ</t>
    </rPh>
    <rPh sb="26" eb="28">
      <t>タイセイ</t>
    </rPh>
    <rPh sb="28" eb="29">
      <t>トウ</t>
    </rPh>
    <rPh sb="30" eb="31">
      <t>ラン</t>
    </rPh>
    <rPh sb="34" eb="36">
      <t>ベッシ</t>
    </rPh>
    <rPh sb="37" eb="41">
      <t>カイゴホウシュウ</t>
    </rPh>
    <rPh sb="41" eb="43">
      <t>カサン</t>
    </rPh>
    <rPh sb="43" eb="44">
      <t>トウ</t>
    </rPh>
    <rPh sb="44" eb="46">
      <t>ジョウキョウ</t>
    </rPh>
    <rPh sb="46" eb="49">
      <t>イチランヒョウ</t>
    </rPh>
    <rPh sb="51" eb="52">
      <t>カカ</t>
    </rPh>
    <rPh sb="54" eb="56">
      <t>ジンイン</t>
    </rPh>
    <rPh sb="56" eb="58">
      <t>ハイチ</t>
    </rPh>
    <rPh sb="58" eb="60">
      <t>クブン</t>
    </rPh>
    <rPh sb="61" eb="63">
      <t>ルイケイ</t>
    </rPh>
    <rPh sb="63" eb="64">
      <t>マタ</t>
    </rPh>
    <rPh sb="65" eb="67">
      <t>ガイトウ</t>
    </rPh>
    <rPh sb="69" eb="71">
      <t>タイセイ</t>
    </rPh>
    <rPh sb="71" eb="73">
      <t>カサン</t>
    </rPh>
    <rPh sb="74" eb="76">
      <t>ナイヨウ</t>
    </rPh>
    <rPh sb="81" eb="83">
      <t>キサイ</t>
    </rPh>
    <phoneticPr fontId="2"/>
  </si>
  <si>
    <r>
      <t xml:space="preserve">　 　   </t>
    </r>
    <r>
      <rPr>
        <sz val="10"/>
        <color indexed="8"/>
        <rFont val="HGPｺﾞｼｯｸM"/>
        <family val="3"/>
        <charset val="128"/>
      </rPr>
      <t xml:space="preserve">  </t>
    </r>
    <r>
      <rPr>
        <sz val="10"/>
        <rFont val="HGPｺﾞｼｯｸM"/>
        <family val="3"/>
        <charset val="128"/>
      </rPr>
      <t>３　届出を行う従業者について、４週間分の勤務すべき時間数を記入してください。勤務時間ごとに区分して番号を付し、その番号を記入してください。また、＜備考＞欄にその旨を記入してください。</t>
    </r>
    <rPh sb="10" eb="12">
      <t>トドケデ</t>
    </rPh>
    <rPh sb="13" eb="14">
      <t>オコナ</t>
    </rPh>
    <rPh sb="15" eb="18">
      <t>ジュウギョウシャ</t>
    </rPh>
    <rPh sb="23" eb="26">
      <t>４シュウカン</t>
    </rPh>
    <rPh sb="26" eb="27">
      <t>ブン</t>
    </rPh>
    <rPh sb="28" eb="30">
      <t>キンム</t>
    </rPh>
    <rPh sb="33" eb="36">
      <t>ジカンスウ</t>
    </rPh>
    <rPh sb="37" eb="39">
      <t>キニュウ</t>
    </rPh>
    <rPh sb="46" eb="50">
      <t>キンムジカン</t>
    </rPh>
    <rPh sb="53" eb="55">
      <t>クブン</t>
    </rPh>
    <rPh sb="57" eb="59">
      <t>バンゴウ</t>
    </rPh>
    <rPh sb="60" eb="61">
      <t>フ</t>
    </rPh>
    <rPh sb="63" eb="67">
      <t>ソノバンゴウ</t>
    </rPh>
    <rPh sb="68" eb="70">
      <t>キニュウ</t>
    </rPh>
    <rPh sb="81" eb="83">
      <t>ビコウ</t>
    </rPh>
    <rPh sb="84" eb="85">
      <t>ラン</t>
    </rPh>
    <rPh sb="88" eb="89">
      <t>ムネ</t>
    </rPh>
    <rPh sb="90" eb="92">
      <t>キニュウ</t>
    </rPh>
    <phoneticPr fontId="2"/>
  </si>
  <si>
    <r>
      <t xml:space="preserve">　　　  </t>
    </r>
    <r>
      <rPr>
        <sz val="10"/>
        <color indexed="8"/>
        <rFont val="HGPｺﾞｼｯｸM"/>
        <family val="3"/>
        <charset val="128"/>
      </rPr>
      <t xml:space="preserve">  </t>
    </r>
    <r>
      <rPr>
        <sz val="10"/>
        <rFont val="HGPｺﾞｼｯｸM"/>
        <family val="3"/>
        <charset val="128"/>
      </rPr>
      <t>４　届出する従業者の職種ごとに下記の勤務形態の区分の順にまとめで記載してください。</t>
    </r>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2"/>
  </si>
  <si>
    <t>勤務形態の区分　Ａ：常勤で専従　Ｂ：常勤で兼務　Ｃ：常勤以外で専従　Ｄ：常勤以外で兼務</t>
    <phoneticPr fontId="2"/>
  </si>
  <si>
    <r>
      <t xml:space="preserve">　　　  </t>
    </r>
    <r>
      <rPr>
        <sz val="10"/>
        <color indexed="8"/>
        <rFont val="HGPｺﾞｼｯｸM"/>
        <family val="3"/>
        <charset val="128"/>
      </rPr>
      <t xml:space="preserve">  ５</t>
    </r>
    <r>
      <rPr>
        <sz val="10"/>
        <rFont val="HGPｺﾞｼｯｸM"/>
        <family val="3"/>
        <charset val="128"/>
      </rPr>
      <t>　常勤換算が必要な職種は、Ａ～Ｄの「週平均の勤務時間」をすべて足し、常勤の従業者が週に勤務すべき時間数で割って、「常勤換算後の人数」を算出してください。</t>
    </r>
    <phoneticPr fontId="2"/>
  </si>
  <si>
    <r>
      <t>　　  　</t>
    </r>
    <r>
      <rPr>
        <sz val="10"/>
        <color indexed="8"/>
        <rFont val="HGPｺﾞｼｯｸM"/>
        <family val="3"/>
        <charset val="128"/>
      </rPr>
      <t xml:space="preserve">  ６</t>
    </r>
    <r>
      <rPr>
        <sz val="10"/>
        <rFont val="HGPｺﾞｼｯｸM"/>
        <family val="3"/>
        <charset val="128"/>
      </rPr>
      <t>　算出にあたっては、小数点以下第２位を切り捨ててください。</t>
    </r>
    <phoneticPr fontId="2"/>
  </si>
  <si>
    <r>
      <t>従業者の勤務の体制及び勤務形態一覧表の記載事項（</t>
    </r>
    <r>
      <rPr>
        <b/>
        <sz val="12"/>
        <color indexed="10"/>
        <rFont val="HGPｺﾞｼｯｸM"/>
        <family val="3"/>
        <charset val="128"/>
      </rPr>
      <t>施設の基本設定</t>
    </r>
    <r>
      <rPr>
        <b/>
        <sz val="12"/>
        <rFont val="HGPｺﾞｼｯｸM"/>
        <family val="3"/>
        <charset val="128"/>
      </rPr>
      <t>）</t>
    </r>
    <r>
      <rPr>
        <b/>
        <sz val="12"/>
        <color indexed="10"/>
        <rFont val="HGPｺﾞｼｯｸM"/>
        <family val="3"/>
        <charset val="128"/>
      </rPr>
      <t>※職種、常勤時間数、勤務形態、勤務時間帯、夜勤時間帯などの設定</t>
    </r>
    <rPh sb="19" eb="21">
      <t>キサイ</t>
    </rPh>
    <rPh sb="21" eb="23">
      <t>ジコウ</t>
    </rPh>
    <rPh sb="24" eb="26">
      <t>シセツ</t>
    </rPh>
    <rPh sb="27" eb="29">
      <t>キホン</t>
    </rPh>
    <rPh sb="29" eb="31">
      <t>セッテイ</t>
    </rPh>
    <rPh sb="33" eb="35">
      <t>ショクシュ</t>
    </rPh>
    <rPh sb="36" eb="38">
      <t>ジョウキン</t>
    </rPh>
    <rPh sb="38" eb="41">
      <t>ジカンスウ</t>
    </rPh>
    <rPh sb="42" eb="44">
      <t>キンム</t>
    </rPh>
    <rPh sb="44" eb="46">
      <t>ケイタイ</t>
    </rPh>
    <rPh sb="47" eb="49">
      <t>キンム</t>
    </rPh>
    <rPh sb="49" eb="51">
      <t>ジカン</t>
    </rPh>
    <rPh sb="51" eb="52">
      <t>タイ</t>
    </rPh>
    <rPh sb="53" eb="55">
      <t>ヤキン</t>
    </rPh>
    <rPh sb="55" eb="58">
      <t>ジカンタイ</t>
    </rPh>
    <rPh sb="61" eb="63">
      <t>セッテイ</t>
    </rPh>
    <phoneticPr fontId="2"/>
  </si>
  <si>
    <t>常勤の従業者が週に勤務すべき時間数</t>
    <phoneticPr fontId="2"/>
  </si>
  <si>
    <t>ｈ/週</t>
    <rPh sb="2" eb="3">
      <t>シュウ</t>
    </rPh>
    <phoneticPr fontId="2"/>
  </si>
  <si>
    <t>夜勤時間帯</t>
    <rPh sb="0" eb="2">
      <t>ヤキン</t>
    </rPh>
    <rPh sb="2" eb="5">
      <t>ジカンタイ</t>
    </rPh>
    <phoneticPr fontId="2"/>
  </si>
  <si>
    <t>夜/明</t>
    <rPh sb="0" eb="1">
      <t>ヨル</t>
    </rPh>
    <rPh sb="2" eb="3">
      <t>ア</t>
    </rPh>
    <phoneticPr fontId="2"/>
  </si>
  <si>
    <t>16：30</t>
    <phoneticPr fontId="2"/>
  </si>
  <si>
    <t>～</t>
    <phoneticPr fontId="2"/>
  </si>
  <si>
    <t>9：15</t>
    <phoneticPr fontId="2"/>
  </si>
  <si>
    <t>ｈ</t>
    <phoneticPr fontId="2"/>
  </si>
  <si>
    <t>ｈ/月</t>
    <rPh sb="2" eb="3">
      <t>ツキ</t>
    </rPh>
    <phoneticPr fontId="2"/>
  </si>
  <si>
    <t xml:space="preserve"> ※午後10時から翌日午前5時までを含む連続する16時間で施設で定めたもの</t>
    <phoneticPr fontId="2"/>
  </si>
  <si>
    <t>常勤換算後の人数（４週の合計から算出）</t>
    <phoneticPr fontId="2"/>
  </si>
  <si>
    <t>人数</t>
    <rPh sb="0" eb="2">
      <t>ニンズ</t>
    </rPh>
    <phoneticPr fontId="2"/>
  </si>
  <si>
    <t>①AB</t>
  </si>
  <si>
    <t>③CD</t>
  </si>
  <si>
    <t>②換算（参考）</t>
    <rPh sb="1" eb="3">
      <t>カンザン</t>
    </rPh>
    <rPh sb="4" eb="6">
      <t>サンコウ</t>
    </rPh>
    <phoneticPr fontId="2"/>
  </si>
  <si>
    <t>勤務形態</t>
    <rPh sb="0" eb="2">
      <t>キンム</t>
    </rPh>
    <rPh sb="2" eb="4">
      <t>ケイタイ</t>
    </rPh>
    <phoneticPr fontId="2"/>
  </si>
  <si>
    <t>勤務時間帯</t>
    <rPh sb="0" eb="2">
      <t>キンム</t>
    </rPh>
    <rPh sb="2" eb="4">
      <t>ジカン</t>
    </rPh>
    <rPh sb="4" eb="5">
      <t>タイ</t>
    </rPh>
    <phoneticPr fontId="2"/>
  </si>
  <si>
    <t>夜勤時間帯の時間</t>
    <rPh sb="0" eb="2">
      <t>ヤキン</t>
    </rPh>
    <rPh sb="2" eb="5">
      <t>ジカンタイ</t>
    </rPh>
    <rPh sb="6" eb="8">
      <t>ジカン</t>
    </rPh>
    <phoneticPr fontId="2"/>
  </si>
  <si>
    <t>→</t>
    <phoneticPr fontId="2"/>
  </si>
  <si>
    <t>→</t>
    <phoneticPr fontId="2"/>
  </si>
  <si>
    <t>01</t>
    <phoneticPr fontId="2"/>
  </si>
  <si>
    <t>夜</t>
    <rPh sb="0" eb="1">
      <t>ヨル</t>
    </rPh>
    <phoneticPr fontId="2"/>
  </si>
  <si>
    <t>夜勤</t>
    <rPh sb="0" eb="2">
      <t>ヤキン</t>
    </rPh>
    <phoneticPr fontId="2"/>
  </si>
  <si>
    <t>16：30</t>
    <phoneticPr fontId="2"/>
  </si>
  <si>
    <t>～</t>
    <phoneticPr fontId="2"/>
  </si>
  <si>
    <t>0：00</t>
    <phoneticPr fontId="2"/>
  </si>
  <si>
    <t>ｈ</t>
    <phoneticPr fontId="2"/>
  </si>
  <si>
    <t>→</t>
    <phoneticPr fontId="2"/>
  </si>
  <si>
    <t>02</t>
  </si>
  <si>
    <t>明</t>
    <rPh sb="0" eb="1">
      <t>ア</t>
    </rPh>
    <phoneticPr fontId="2"/>
  </si>
  <si>
    <t>明け</t>
    <rPh sb="0" eb="1">
      <t>ア</t>
    </rPh>
    <phoneticPr fontId="2"/>
  </si>
  <si>
    <t>0：00</t>
    <phoneticPr fontId="2"/>
  </si>
  <si>
    <t>～</t>
    <phoneticPr fontId="2"/>
  </si>
  <si>
    <t>9：15</t>
    <phoneticPr fontId="2"/>
  </si>
  <si>
    <t>→</t>
    <phoneticPr fontId="2"/>
  </si>
  <si>
    <t>→</t>
    <phoneticPr fontId="2"/>
  </si>
  <si>
    <t>03</t>
  </si>
  <si>
    <t>①</t>
    <phoneticPr fontId="2"/>
  </si>
  <si>
    <t>日勤Ａ</t>
    <rPh sb="0" eb="2">
      <t>ニッキン</t>
    </rPh>
    <phoneticPr fontId="2"/>
  </si>
  <si>
    <t>8：40</t>
    <phoneticPr fontId="2"/>
  </si>
  <si>
    <t>17：15</t>
    <phoneticPr fontId="2"/>
  </si>
  <si>
    <t>ｈ</t>
    <phoneticPr fontId="2"/>
  </si>
  <si>
    <t>04</t>
  </si>
  <si>
    <t>②</t>
    <phoneticPr fontId="2"/>
  </si>
  <si>
    <t>早出</t>
    <rPh sb="0" eb="2">
      <t>ハヤデ</t>
    </rPh>
    <phoneticPr fontId="2"/>
  </si>
  <si>
    <t>7：10</t>
    <phoneticPr fontId="2"/>
  </si>
  <si>
    <t>～</t>
    <phoneticPr fontId="2"/>
  </si>
  <si>
    <t>15：45</t>
    <phoneticPr fontId="2"/>
  </si>
  <si>
    <t>05</t>
  </si>
  <si>
    <t>遅出</t>
    <rPh sb="0" eb="2">
      <t>オソデ</t>
    </rPh>
    <phoneticPr fontId="2"/>
  </si>
  <si>
    <t>11：25</t>
    <phoneticPr fontId="2"/>
  </si>
  <si>
    <t>～</t>
    <phoneticPr fontId="2"/>
  </si>
  <si>
    <t>20：00</t>
    <phoneticPr fontId="2"/>
  </si>
  <si>
    <t>ｈ</t>
    <phoneticPr fontId="2"/>
  </si>
  <si>
    <t>→</t>
    <phoneticPr fontId="2"/>
  </si>
  <si>
    <t>06</t>
  </si>
  <si>
    <t>⑤</t>
    <phoneticPr fontId="2"/>
  </si>
  <si>
    <t>午前Ａ</t>
    <rPh sb="0" eb="2">
      <t>ゴゼン</t>
    </rPh>
    <phoneticPr fontId="2"/>
  </si>
  <si>
    <t>8：40</t>
    <phoneticPr fontId="2"/>
  </si>
  <si>
    <t>～</t>
    <phoneticPr fontId="2"/>
  </si>
  <si>
    <t>12：40</t>
    <phoneticPr fontId="2"/>
  </si>
  <si>
    <t>07</t>
  </si>
  <si>
    <t>⑥</t>
  </si>
  <si>
    <t>午後Ａ</t>
    <rPh sb="0" eb="2">
      <t>ゴゴ</t>
    </rPh>
    <phoneticPr fontId="2"/>
  </si>
  <si>
    <t>13：30</t>
    <phoneticPr fontId="2"/>
  </si>
  <si>
    <t>17：30</t>
    <phoneticPr fontId="2"/>
  </si>
  <si>
    <t>ｈ</t>
    <phoneticPr fontId="2"/>
  </si>
  <si>
    <t>介護職員（介福）</t>
    <rPh sb="0" eb="2">
      <t>カイゴ</t>
    </rPh>
    <rPh sb="2" eb="4">
      <t>ショクイン</t>
    </rPh>
    <rPh sb="5" eb="6">
      <t>スケ</t>
    </rPh>
    <rPh sb="6" eb="7">
      <t>フク</t>
    </rPh>
    <phoneticPr fontId="2"/>
  </si>
  <si>
    <t>08</t>
  </si>
  <si>
    <t>⑦</t>
  </si>
  <si>
    <t>日勤Ｂ</t>
    <rPh sb="0" eb="2">
      <t>ニッキン</t>
    </rPh>
    <phoneticPr fontId="2"/>
  </si>
  <si>
    <t>9：00</t>
    <phoneticPr fontId="2"/>
  </si>
  <si>
    <t>17：00</t>
    <phoneticPr fontId="2"/>
  </si>
  <si>
    <t>09</t>
  </si>
  <si>
    <t>⑧</t>
  </si>
  <si>
    <t>午前Ｂ</t>
    <rPh sb="0" eb="2">
      <t>ゴゼン</t>
    </rPh>
    <phoneticPr fontId="2"/>
  </si>
  <si>
    <t>9：00</t>
    <phoneticPr fontId="2"/>
  </si>
  <si>
    <t>13：00</t>
    <phoneticPr fontId="2"/>
  </si>
  <si>
    <t>10</t>
  </si>
  <si>
    <t>⑨</t>
  </si>
  <si>
    <t>午後Ｂ</t>
    <rPh sb="0" eb="2">
      <t>ゴゴ</t>
    </rPh>
    <phoneticPr fontId="2"/>
  </si>
  <si>
    <t>13：00</t>
    <phoneticPr fontId="2"/>
  </si>
  <si>
    <t>17：00</t>
    <phoneticPr fontId="2"/>
  </si>
  <si>
    <t>11</t>
  </si>
  <si>
    <t>⑩</t>
  </si>
  <si>
    <t>午後Ｃ</t>
    <rPh sb="0" eb="2">
      <t>ゴゴ</t>
    </rPh>
    <phoneticPr fontId="2"/>
  </si>
  <si>
    <t>11：25</t>
    <phoneticPr fontId="2"/>
  </si>
  <si>
    <t>15：25</t>
    <phoneticPr fontId="2"/>
  </si>
  <si>
    <t>12</t>
  </si>
  <si>
    <t>⑪</t>
    <phoneticPr fontId="2"/>
  </si>
  <si>
    <t>午後Ｄ</t>
    <rPh sb="0" eb="2">
      <t>ゴゴ</t>
    </rPh>
    <phoneticPr fontId="2"/>
  </si>
  <si>
    <t>16：00</t>
    <phoneticPr fontId="2"/>
  </si>
  <si>
    <t>20：00</t>
    <phoneticPr fontId="2"/>
  </si>
  <si>
    <t>13</t>
  </si>
  <si>
    <t>⑱</t>
    <phoneticPr fontId="2"/>
  </si>
  <si>
    <t>日勤Ｃ</t>
    <rPh sb="0" eb="2">
      <t>ニッキン</t>
    </rPh>
    <phoneticPr fontId="2"/>
  </si>
  <si>
    <t>14</t>
  </si>
  <si>
    <t>⑲</t>
    <phoneticPr fontId="2"/>
  </si>
  <si>
    <t>午前Ｃ</t>
    <rPh sb="0" eb="2">
      <t>ゴゼン</t>
    </rPh>
    <phoneticPr fontId="2"/>
  </si>
  <si>
    <t>13：00</t>
    <phoneticPr fontId="2"/>
  </si>
  <si>
    <t>15</t>
  </si>
  <si>
    <t>⑳</t>
    <phoneticPr fontId="2"/>
  </si>
  <si>
    <t>午前Ｄ</t>
    <rPh sb="0" eb="2">
      <t>ゴゼン</t>
    </rPh>
    <phoneticPr fontId="2"/>
  </si>
  <si>
    <t>7：10</t>
    <phoneticPr fontId="2"/>
  </si>
  <si>
    <t>11：10</t>
    <phoneticPr fontId="2"/>
  </si>
  <si>
    <t>16</t>
  </si>
  <si>
    <t>公</t>
    <rPh sb="0" eb="1">
      <t>コウ</t>
    </rPh>
    <phoneticPr fontId="2"/>
  </si>
  <si>
    <t>公休</t>
    <rPh sb="0" eb="2">
      <t>コウキュウ</t>
    </rPh>
    <phoneticPr fontId="2"/>
  </si>
  <si>
    <t>17</t>
  </si>
  <si>
    <t>有</t>
    <rPh sb="0" eb="1">
      <t>タモツ</t>
    </rPh>
    <phoneticPr fontId="2"/>
  </si>
  <si>
    <t>有休</t>
    <rPh sb="0" eb="2">
      <t>ユウキュウ</t>
    </rPh>
    <phoneticPr fontId="2"/>
  </si>
  <si>
    <t>～</t>
    <phoneticPr fontId="2"/>
  </si>
  <si>
    <t>ｈ</t>
    <phoneticPr fontId="2"/>
  </si>
  <si>
    <t>→</t>
    <phoneticPr fontId="2"/>
  </si>
  <si>
    <t>→</t>
    <phoneticPr fontId="2"/>
  </si>
  <si>
    <t>18</t>
  </si>
  <si>
    <t>欠</t>
    <rPh sb="0" eb="1">
      <t>ケツ</t>
    </rPh>
    <phoneticPr fontId="2"/>
  </si>
  <si>
    <t>欠勤</t>
    <rPh sb="0" eb="2">
      <t>ケッキン</t>
    </rPh>
    <phoneticPr fontId="2"/>
  </si>
  <si>
    <t>～</t>
    <phoneticPr fontId="2"/>
  </si>
  <si>
    <t>ｈ</t>
    <phoneticPr fontId="2"/>
  </si>
  <si>
    <t>→</t>
    <phoneticPr fontId="2"/>
  </si>
  <si>
    <t>19</t>
  </si>
  <si>
    <t>特</t>
    <rPh sb="0" eb="1">
      <t>トク</t>
    </rPh>
    <phoneticPr fontId="2"/>
  </si>
  <si>
    <t>特休</t>
    <rPh sb="0" eb="1">
      <t>トク</t>
    </rPh>
    <rPh sb="1" eb="2">
      <t>キュウ</t>
    </rPh>
    <phoneticPr fontId="2"/>
  </si>
  <si>
    <t>～</t>
    <phoneticPr fontId="2"/>
  </si>
  <si>
    <t>ｈ</t>
    <phoneticPr fontId="2"/>
  </si>
  <si>
    <t>20</t>
  </si>
  <si>
    <t>-</t>
    <phoneticPr fontId="2"/>
  </si>
  <si>
    <t>→</t>
    <phoneticPr fontId="2"/>
  </si>
  <si>
    <t>21</t>
  </si>
  <si>
    <t>22</t>
  </si>
  <si>
    <t>-</t>
    <phoneticPr fontId="2"/>
  </si>
  <si>
    <t>～</t>
    <phoneticPr fontId="2"/>
  </si>
  <si>
    <t>23</t>
  </si>
  <si>
    <t>24</t>
  </si>
  <si>
    <t>25</t>
  </si>
  <si>
    <t>↑文字列設定しています。</t>
    <rPh sb="1" eb="4">
      <t>モジレツ</t>
    </rPh>
    <rPh sb="4" eb="6">
      <t>セッテイ</t>
    </rPh>
    <phoneticPr fontId="2"/>
  </si>
  <si>
    <t>月分）</t>
    <phoneticPr fontId="2"/>
  </si>
  <si>
    <t>第　　１　　週</t>
    <phoneticPr fontId="2"/>
  </si>
  <si>
    <t>③CD</t>
    <phoneticPr fontId="2"/>
  </si>
  <si>
    <t>1)</t>
    <phoneticPr fontId="2"/>
  </si>
  <si>
    <t>〇〇　〇〇</t>
    <phoneticPr fontId="2"/>
  </si>
  <si>
    <t>①</t>
  </si>
  <si>
    <t>×</t>
    <phoneticPr fontId="2"/>
  </si>
  <si>
    <t>＝</t>
    <phoneticPr fontId="2"/>
  </si>
  <si>
    <t>②</t>
    <phoneticPr fontId="2"/>
  </si>
  <si>
    <t>③</t>
    <phoneticPr fontId="2"/>
  </si>
  <si>
    <t>①×②</t>
    <phoneticPr fontId="2"/>
  </si>
  <si>
    <t>1）</t>
    <phoneticPr fontId="2"/>
  </si>
  <si>
    <t>16：30</t>
    <phoneticPr fontId="2"/>
  </si>
  <si>
    <t>9：15</t>
    <phoneticPr fontId="2"/>
  </si>
  <si>
    <t>ｈ</t>
    <phoneticPr fontId="2"/>
  </si>
  <si>
    <t>常勤換算後の人数（４週の合計から算出）</t>
    <phoneticPr fontId="2"/>
  </si>
  <si>
    <t>→</t>
    <phoneticPr fontId="2"/>
  </si>
  <si>
    <t>01</t>
    <phoneticPr fontId="2"/>
  </si>
  <si>
    <t>9：15</t>
    <phoneticPr fontId="2"/>
  </si>
  <si>
    <t>8：40</t>
    <phoneticPr fontId="2"/>
  </si>
  <si>
    <t>②</t>
    <phoneticPr fontId="2"/>
  </si>
  <si>
    <t>15：45</t>
    <phoneticPr fontId="2"/>
  </si>
  <si>
    <t>③</t>
    <phoneticPr fontId="2"/>
  </si>
  <si>
    <t>11：25</t>
    <phoneticPr fontId="2"/>
  </si>
  <si>
    <t>20：00</t>
    <phoneticPr fontId="2"/>
  </si>
  <si>
    <t>12：40</t>
    <phoneticPr fontId="2"/>
  </si>
  <si>
    <t>17：30</t>
    <phoneticPr fontId="2"/>
  </si>
  <si>
    <t>9：00</t>
    <phoneticPr fontId="2"/>
  </si>
  <si>
    <t>17：00</t>
    <phoneticPr fontId="2"/>
  </si>
  <si>
    <t>～</t>
    <phoneticPr fontId="2"/>
  </si>
  <si>
    <t>→</t>
    <phoneticPr fontId="2"/>
  </si>
  <si>
    <t>11：25</t>
    <phoneticPr fontId="2"/>
  </si>
  <si>
    <t>15：25</t>
    <phoneticPr fontId="2"/>
  </si>
  <si>
    <t>⑱</t>
    <phoneticPr fontId="2"/>
  </si>
  <si>
    <t>～</t>
    <phoneticPr fontId="2"/>
  </si>
  <si>
    <t>⑲</t>
    <phoneticPr fontId="2"/>
  </si>
  <si>
    <t>⑳</t>
    <phoneticPr fontId="2"/>
  </si>
  <si>
    <t>11：10</t>
    <phoneticPr fontId="2"/>
  </si>
  <si>
    <t>～</t>
    <phoneticPr fontId="2"/>
  </si>
  <si>
    <t>ｈ</t>
    <phoneticPr fontId="2"/>
  </si>
  <si>
    <t>-</t>
    <phoneticPr fontId="2"/>
  </si>
  <si>
    <t>施設を設置しようとする区域の市町村（長）の意見書</t>
    <rPh sb="18" eb="19">
      <t>チョウ</t>
    </rPh>
    <phoneticPr fontId="2"/>
  </si>
  <si>
    <t>新規開設に関する手続き【地域密着型介護老人福祉施設入所者生活介護】</t>
    <rPh sb="0" eb="2">
      <t>シンキ</t>
    </rPh>
    <rPh sb="2" eb="4">
      <t>カイセツ</t>
    </rPh>
    <rPh sb="5" eb="6">
      <t>カン</t>
    </rPh>
    <rPh sb="8" eb="10">
      <t>テツヅ</t>
    </rPh>
    <rPh sb="12" eb="14">
      <t>チイキ</t>
    </rPh>
    <rPh sb="14" eb="17">
      <t>ミッチャクガタ</t>
    </rPh>
    <rPh sb="17" eb="19">
      <t>カイゴ</t>
    </rPh>
    <rPh sb="19" eb="21">
      <t>ロウジン</t>
    </rPh>
    <rPh sb="21" eb="23">
      <t>フクシ</t>
    </rPh>
    <rPh sb="23" eb="25">
      <t>シセツ</t>
    </rPh>
    <rPh sb="25" eb="28">
      <t>ニュウショシャ</t>
    </rPh>
    <rPh sb="28" eb="30">
      <t>セイカツ</t>
    </rPh>
    <rPh sb="30" eb="32">
      <t>カイゴ</t>
    </rPh>
    <phoneticPr fontId="2"/>
  </si>
  <si>
    <t>【（定員29人以下）の場合】</t>
    <rPh sb="6" eb="7">
      <t>ニン</t>
    </rPh>
    <rPh sb="7" eb="9">
      <t>イカ</t>
    </rPh>
    <rPh sb="11" eb="13">
      <t>バアイ</t>
    </rPh>
    <phoneticPr fontId="2"/>
  </si>
  <si>
    <t>　地域密着型介護老人福祉施設入所者生活介護を開設するためには、あらかじめ当該施設を整備するための事前審査（事前協議）、様々な手続きを経て、開設までのスケジュールにより、設置基準や運営に関する基準を満たし、老人福祉法の認可と併せて介護保険法の指定を受ける必要があります。
　なお、当該施設の老人福祉法の認可と介護保険法の指定は、大阪版地方分権推進制度により当該施設の開設を予定しようとしている所在の市町村が申請窓口になります。
　ただし、門真市・四條畷市・交野市で開設を予定している当該施設の場合は、次のとおり申請窓口が異なりますのでご注意ください。
　①老人福祉法上の認可申請：大阪府が窓口
　②介護保険法上の指定申請：門真市・四條畷市・交野市が窓口
　指定を受けるまでは入所者を受け入れることはできませんので、事前相談を含め余裕をもって申請してください。</t>
    <rPh sb="36" eb="38">
      <t>トウガイ</t>
    </rPh>
    <rPh sb="38" eb="40">
      <t>シセツ</t>
    </rPh>
    <rPh sb="59" eb="61">
      <t>サマザマ</t>
    </rPh>
    <rPh sb="62" eb="64">
      <t>テツヅ</t>
    </rPh>
    <rPh sb="69" eb="71">
      <t>カイセツ</t>
    </rPh>
    <rPh sb="111" eb="112">
      <t>アワ</t>
    </rPh>
    <rPh sb="126" eb="128">
      <t>ヒツヨウ</t>
    </rPh>
    <rPh sb="139" eb="141">
      <t>トウガイ</t>
    </rPh>
    <rPh sb="141" eb="143">
      <t>シセツ</t>
    </rPh>
    <rPh sb="163" eb="166">
      <t>オオサカバン</t>
    </rPh>
    <rPh sb="166" eb="168">
      <t>チホウ</t>
    </rPh>
    <rPh sb="168" eb="170">
      <t>ブンケン</t>
    </rPh>
    <rPh sb="170" eb="172">
      <t>スイシン</t>
    </rPh>
    <rPh sb="172" eb="174">
      <t>セイド</t>
    </rPh>
    <rPh sb="177" eb="179">
      <t>トウガイ</t>
    </rPh>
    <rPh sb="179" eb="181">
      <t>シセツ</t>
    </rPh>
    <rPh sb="182" eb="184">
      <t>カイセツ</t>
    </rPh>
    <rPh sb="185" eb="187">
      <t>ヨテイ</t>
    </rPh>
    <rPh sb="195" eb="197">
      <t>ショザイ</t>
    </rPh>
    <rPh sb="198" eb="201">
      <t>シチョウソン</t>
    </rPh>
    <rPh sb="202" eb="204">
      <t>シンセイ</t>
    </rPh>
    <rPh sb="204" eb="206">
      <t>マドグチ</t>
    </rPh>
    <rPh sb="220" eb="221">
      <t>シ</t>
    </rPh>
    <rPh sb="225" eb="226">
      <t>シ</t>
    </rPh>
    <rPh sb="231" eb="233">
      <t>カイセツ</t>
    </rPh>
    <rPh sb="234" eb="236">
      <t>ヨテイ</t>
    </rPh>
    <rPh sb="240" eb="242">
      <t>トウガイ</t>
    </rPh>
    <rPh sb="242" eb="244">
      <t>シセツ</t>
    </rPh>
    <rPh sb="245" eb="247">
      <t>バアイ</t>
    </rPh>
    <rPh sb="249" eb="250">
      <t>ツギ</t>
    </rPh>
    <rPh sb="254" eb="256">
      <t>シンセイ</t>
    </rPh>
    <rPh sb="256" eb="258">
      <t>マドグチ</t>
    </rPh>
    <rPh sb="259" eb="260">
      <t>コト</t>
    </rPh>
    <rPh sb="267" eb="269">
      <t>チュウイ</t>
    </rPh>
    <rPh sb="277" eb="279">
      <t>ロウジン</t>
    </rPh>
    <rPh sb="279" eb="281">
      <t>フクシ</t>
    </rPh>
    <rPh sb="281" eb="282">
      <t>ホウ</t>
    </rPh>
    <rPh sb="282" eb="283">
      <t>ジョウ</t>
    </rPh>
    <rPh sb="284" eb="286">
      <t>ニンカ</t>
    </rPh>
    <rPh sb="286" eb="288">
      <t>シンセイ</t>
    </rPh>
    <rPh sb="289" eb="292">
      <t>オオサカフ</t>
    </rPh>
    <rPh sb="293" eb="295">
      <t>マドグチ</t>
    </rPh>
    <rPh sb="298" eb="300">
      <t>カイゴ</t>
    </rPh>
    <rPh sb="300" eb="302">
      <t>ホケン</t>
    </rPh>
    <rPh sb="302" eb="303">
      <t>ホウ</t>
    </rPh>
    <rPh sb="303" eb="304">
      <t>ジョウ</t>
    </rPh>
    <rPh sb="305" eb="307">
      <t>シテイ</t>
    </rPh>
    <rPh sb="307" eb="309">
      <t>シンセイ</t>
    </rPh>
    <rPh sb="323" eb="325">
      <t>マドグチ</t>
    </rPh>
    <phoneticPr fontId="2"/>
  </si>
  <si>
    <t>介護保険法　第三節　指定地域密着型サービス事業者（指定地域密着型サービス事業者の指定）</t>
    <rPh sb="0" eb="2">
      <t>カイゴ</t>
    </rPh>
    <rPh sb="2" eb="4">
      <t>ホケン</t>
    </rPh>
    <rPh sb="4" eb="5">
      <t>ホウ</t>
    </rPh>
    <phoneticPr fontId="2"/>
  </si>
  <si>
    <t>第78条の2　第42条の2第1項本文の指定は、厚生労働省令で定めるところにより、地域密着型サービス事業を行う者（地域密着型介護老人福祉施設入所者生活介護を行う事業にあっては、老人福祉法第20条の5に規定する特別養護老人ホームのうち、その入所定員が29人以下であって市町村の条例で定める数であるものの開設者）の申請により、地域密着型サービスの種類及び当該地域密着型サービスの種類に係る地域密着型サービス事業を行う事業所（第78条の13第1項及び第78条の14第1項を除き、以下この節において「事業所」という。）ごとに行い、当該指定をする市町村長がその長である市町村が行う介護保険の被保険者（特定地域密着型サービスに係る指定にあっては、当該市町村の区域内に所在する住所地特例対象施設に入所等をしている住所地特例適用要介護被保険者を含む。）に対する地域密着型介護サービス費及び特例地域密着型介護サービス費の支給について、その効力を有する。</t>
    <phoneticPr fontId="2"/>
  </si>
  <si>
    <t>①老人福祉法上の特別養護老人ホームの設置認可申請</t>
    <phoneticPr fontId="2"/>
  </si>
  <si>
    <t>　１）地域密着型介護老人福祉施設入所者生活介護</t>
    <phoneticPr fontId="2"/>
  </si>
  <si>
    <t>②介護保険法上の地域密着型介護老人福祉施設入所者生活介護の指定申請</t>
    <rPh sb="1" eb="3">
      <t>カイゴ</t>
    </rPh>
    <rPh sb="3" eb="5">
      <t>ホケン</t>
    </rPh>
    <rPh sb="29" eb="31">
      <t>シテイ</t>
    </rPh>
    <phoneticPr fontId="2"/>
  </si>
  <si>
    <t>【手続き先：門真市、・四條畷市、交野市】</t>
    <rPh sb="6" eb="9">
      <t>カドマシ</t>
    </rPh>
    <phoneticPr fontId="2"/>
  </si>
  <si>
    <t>新規開設（指定）の対象となる指定地域密着型サービス事業者等</t>
    <rPh sb="0" eb="2">
      <t>シンキ</t>
    </rPh>
    <rPh sb="2" eb="4">
      <t>カイセツ</t>
    </rPh>
    <rPh sb="5" eb="7">
      <t>シテイ</t>
    </rPh>
    <rPh sb="14" eb="16">
      <t>シテイ</t>
    </rPh>
    <rPh sb="16" eb="18">
      <t>チイキ</t>
    </rPh>
    <rPh sb="18" eb="21">
      <t>ミッチャクガタ</t>
    </rPh>
    <rPh sb="25" eb="28">
      <t>ジギョウシャ</t>
    </rPh>
    <rPh sb="28" eb="29">
      <t>トウ</t>
    </rPh>
    <phoneticPr fontId="2"/>
  </si>
  <si>
    <t>※手続き等は、各市窓口へお問い合わせください。</t>
    <rPh sb="1" eb="3">
      <t>テツヅ</t>
    </rPh>
    <rPh sb="4" eb="5">
      <t>トウ</t>
    </rPh>
    <rPh sb="9" eb="11">
      <t>マドグチ</t>
    </rPh>
    <phoneticPr fontId="2"/>
  </si>
  <si>
    <t>　新規開設（指定）にあっては、当該施設が社会福祉事業として定款に登載されていることが前提となりますので、定款変更手続きは、所管庁に対して申請前に行ってください。
　万一、スケジュールが大幅に遅れ、予定していた日程で入所者の受入れが出来ないといった状況にならないようご注意ください。（入所希望者に対して安易に受入開始日の約束をしないようご注意ください。）
　また、設置認可には、診療所の開設許可証が必要となります。事前に、所轄保健所に確認してください。（ただし、本体施設が指定介護老人福祉施設又は指定地域密着型介護老人福祉施設であるサテライト型居住施設の場合は、設備基準「医務室を必要とせず、入所者を診療するために必要な医薬品及び医療機器を備えるほか、必要に応じて臨床検査設備を設けることで足りるものとする。」により不要となる場合があります。）</t>
    <rPh sb="56" eb="58">
      <t>テツヅ</t>
    </rPh>
    <rPh sb="65" eb="66">
      <t>タイ</t>
    </rPh>
    <rPh sb="68" eb="70">
      <t>シンセイ</t>
    </rPh>
    <rPh sb="70" eb="71">
      <t>マエ</t>
    </rPh>
    <rPh sb="72" eb="73">
      <t>オコナ</t>
    </rPh>
    <rPh sb="82" eb="84">
      <t>マンイチ</t>
    </rPh>
    <rPh sb="98" eb="100">
      <t>ヨテイ</t>
    </rPh>
    <rPh sb="104" eb="106">
      <t>ニッテイ</t>
    </rPh>
    <rPh sb="115" eb="117">
      <t>デキ</t>
    </rPh>
    <rPh sb="123" eb="125">
      <t>ジョウキョウ</t>
    </rPh>
    <rPh sb="133" eb="135">
      <t>チュウイ</t>
    </rPh>
    <rPh sb="210" eb="212">
      <t>ショカツ</t>
    </rPh>
    <rPh sb="230" eb="232">
      <t>ホンタイ</t>
    </rPh>
    <rPh sb="232" eb="234">
      <t>シセツ</t>
    </rPh>
    <rPh sb="235" eb="237">
      <t>シテイ</t>
    </rPh>
    <rPh sb="237" eb="239">
      <t>カイゴ</t>
    </rPh>
    <rPh sb="239" eb="241">
      <t>ロウジン</t>
    </rPh>
    <rPh sb="241" eb="243">
      <t>フクシ</t>
    </rPh>
    <rPh sb="243" eb="245">
      <t>シセツ</t>
    </rPh>
    <rPh sb="245" eb="246">
      <t>マタ</t>
    </rPh>
    <rPh sb="247" eb="249">
      <t>シテイ</t>
    </rPh>
    <rPh sb="249" eb="251">
      <t>チイキ</t>
    </rPh>
    <rPh sb="251" eb="254">
      <t>ミッチャクガタ</t>
    </rPh>
    <rPh sb="254" eb="256">
      <t>カイゴ</t>
    </rPh>
    <rPh sb="256" eb="258">
      <t>ロウジン</t>
    </rPh>
    <rPh sb="258" eb="260">
      <t>フクシ</t>
    </rPh>
    <rPh sb="260" eb="262">
      <t>シセツ</t>
    </rPh>
    <rPh sb="270" eb="271">
      <t>ガタ</t>
    </rPh>
    <rPh sb="271" eb="273">
      <t>キョジュウ</t>
    </rPh>
    <rPh sb="273" eb="275">
      <t>シセツ</t>
    </rPh>
    <rPh sb="276" eb="278">
      <t>バアイ</t>
    </rPh>
    <rPh sb="280" eb="282">
      <t>セツビ</t>
    </rPh>
    <rPh sb="282" eb="284">
      <t>キジュン</t>
    </rPh>
    <rPh sb="285" eb="288">
      <t>イムシツ</t>
    </rPh>
    <rPh sb="289" eb="291">
      <t>ヒツヨウ</t>
    </rPh>
    <rPh sb="295" eb="298">
      <t>ニュウショシャ</t>
    </rPh>
    <rPh sb="299" eb="301">
      <t>シンリョウ</t>
    </rPh>
    <rPh sb="306" eb="308">
      <t>ヒツヨウ</t>
    </rPh>
    <rPh sb="309" eb="312">
      <t>イヤクヒン</t>
    </rPh>
    <rPh sb="312" eb="313">
      <t>オヨ</t>
    </rPh>
    <rPh sb="314" eb="316">
      <t>イリョウ</t>
    </rPh>
    <rPh sb="316" eb="318">
      <t>キキ</t>
    </rPh>
    <rPh sb="319" eb="320">
      <t>ソナ</t>
    </rPh>
    <rPh sb="325" eb="327">
      <t>ヒツヨウ</t>
    </rPh>
    <rPh sb="328" eb="329">
      <t>オウ</t>
    </rPh>
    <rPh sb="331" eb="333">
      <t>リンショウ</t>
    </rPh>
    <rPh sb="333" eb="335">
      <t>ケンサ</t>
    </rPh>
    <rPh sb="335" eb="337">
      <t>セツビ</t>
    </rPh>
    <rPh sb="338" eb="339">
      <t>モウ</t>
    </rPh>
    <rPh sb="344" eb="345">
      <t>タ</t>
    </rPh>
    <rPh sb="357" eb="359">
      <t>フヨウ</t>
    </rPh>
    <rPh sb="362" eb="364">
      <t>バアイ</t>
    </rPh>
    <phoneticPr fontId="2"/>
  </si>
  <si>
    <r>
      <t>　新規開設（指定）申請については、あらかじめ開所する予定日の２～３か月前までに事前相談を行ってください。必要な書類や手続きの詳細を説明いたしますので、開設日の２週間前までに老人福祉法の認可と介護保険法の指定申請の手続きを行ってください。</t>
    </r>
    <r>
      <rPr>
        <sz val="11"/>
        <color indexed="10"/>
        <rFont val="HGPｺﾞｼｯｸM"/>
        <family val="3"/>
        <charset val="128"/>
      </rPr>
      <t>例は、大阪府が両法の申請手続きをした場合です。</t>
    </r>
    <rPh sb="1" eb="3">
      <t>シンキ</t>
    </rPh>
    <rPh sb="3" eb="5">
      <t>カイセツ</t>
    </rPh>
    <rPh sb="6" eb="8">
      <t>シテイ</t>
    </rPh>
    <rPh sb="9" eb="11">
      <t>シンセイ</t>
    </rPh>
    <rPh sb="22" eb="24">
      <t>カイショ</t>
    </rPh>
    <rPh sb="26" eb="28">
      <t>ヨテイ</t>
    </rPh>
    <rPh sb="28" eb="29">
      <t>ヒ</t>
    </rPh>
    <rPh sb="34" eb="35">
      <t>ゲツ</t>
    </rPh>
    <rPh sb="35" eb="36">
      <t>マエ</t>
    </rPh>
    <rPh sb="39" eb="41">
      <t>ジゼン</t>
    </rPh>
    <rPh sb="41" eb="43">
      <t>ソウダン</t>
    </rPh>
    <rPh sb="44" eb="45">
      <t>オコナ</t>
    </rPh>
    <rPh sb="52" eb="54">
      <t>ヒツヨウ</t>
    </rPh>
    <rPh sb="55" eb="57">
      <t>ショルイ</t>
    </rPh>
    <rPh sb="58" eb="60">
      <t>テツヅ</t>
    </rPh>
    <rPh sb="62" eb="64">
      <t>ショウサイ</t>
    </rPh>
    <rPh sb="65" eb="67">
      <t>セツメイ</t>
    </rPh>
    <rPh sb="75" eb="77">
      <t>カイセツ</t>
    </rPh>
    <rPh sb="77" eb="78">
      <t>ヒ</t>
    </rPh>
    <rPh sb="80" eb="83">
      <t>シュウカンマエ</t>
    </rPh>
    <rPh sb="103" eb="105">
      <t>シンセイ</t>
    </rPh>
    <rPh sb="118" eb="119">
      <t>レイ</t>
    </rPh>
    <rPh sb="121" eb="124">
      <t>オオサカフ</t>
    </rPh>
    <rPh sb="125" eb="126">
      <t>リョウ</t>
    </rPh>
    <rPh sb="126" eb="127">
      <t>ホウ</t>
    </rPh>
    <rPh sb="128" eb="130">
      <t>シンセイ</t>
    </rPh>
    <rPh sb="130" eb="132">
      <t>テツヅ</t>
    </rPh>
    <rPh sb="136" eb="138">
      <t>バアイ</t>
    </rPh>
    <phoneticPr fontId="2"/>
  </si>
  <si>
    <t>１　必要書類一覧</t>
    <rPh sb="2" eb="4">
      <t>ヒツヨウ</t>
    </rPh>
    <rPh sb="4" eb="6">
      <t>ショルイ</t>
    </rPh>
    <rPh sb="6" eb="8">
      <t>イチラン</t>
    </rPh>
    <phoneticPr fontId="2"/>
  </si>
  <si>
    <t>認可申請に係る必要書類確認表</t>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</si>
  <si>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</si>
  <si>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　必要書類は、上記書類の順番で書類にインデックスを付して編綴して、書類を差し替えしやすいようなファイルで提出してください。また書類はＡ４サイズで（平面図を除く）で作成してください。
　申請に対して、書類の補正や一部書類の提出がないなどを除き、不備がなければ速やかに内容審査をおこないますので、申請にあっては十分に確認のうえ提出願います。
　必要書類（写し）にあっては、原本照合は不要です。【令和２年２月１日から変更】</t>
    <rPh sb="1" eb="3">
      <t>ヒツヨウ</t>
    </rPh>
    <rPh sb="3" eb="5">
      <t>ショルイ</t>
    </rPh>
    <rPh sb="7" eb="9">
      <t>ジョウキ</t>
    </rPh>
    <rPh sb="9" eb="11">
      <t>ショルイ</t>
    </rPh>
    <rPh sb="12" eb="14">
      <t>ジュンバン</t>
    </rPh>
    <rPh sb="15" eb="17">
      <t>ショルイ</t>
    </rPh>
    <rPh sb="25" eb="26">
      <t>フ</t>
    </rPh>
    <rPh sb="28" eb="30">
      <t>ヘンテツ</t>
    </rPh>
    <rPh sb="33" eb="35">
      <t>ショルイ</t>
    </rPh>
    <rPh sb="36" eb="37">
      <t>サ</t>
    </rPh>
    <rPh sb="38" eb="39">
      <t>カ</t>
    </rPh>
    <rPh sb="52" eb="54">
      <t>テイシュツ</t>
    </rPh>
    <rPh sb="63" eb="65">
      <t>ショルイ</t>
    </rPh>
    <rPh sb="73" eb="76">
      <t>ヘイメンズ</t>
    </rPh>
    <rPh sb="77" eb="78">
      <t>ノゾ</t>
    </rPh>
    <rPh sb="81" eb="83">
      <t>サクセイ</t>
    </rPh>
    <rPh sb="92" eb="94">
      <t>シンセイ</t>
    </rPh>
    <rPh sb="95" eb="96">
      <t>タイ</t>
    </rPh>
    <rPh sb="107" eb="109">
      <t>ショルイ</t>
    </rPh>
    <rPh sb="118" eb="119">
      <t>ノゾ</t>
    </rPh>
    <rPh sb="121" eb="123">
      <t>フビ</t>
    </rPh>
    <rPh sb="128" eb="129">
      <t>スミ</t>
    </rPh>
    <rPh sb="132" eb="134">
      <t>ナイヨウ</t>
    </rPh>
    <rPh sb="134" eb="136">
      <t>シンサ</t>
    </rPh>
    <rPh sb="146" eb="148">
      <t>シンセイ</t>
    </rPh>
    <rPh sb="153" eb="155">
      <t>ジュウブン</t>
    </rPh>
    <rPh sb="156" eb="158">
      <t>カクニン</t>
    </rPh>
    <rPh sb="161" eb="163">
      <t>テイシュツ</t>
    </rPh>
    <rPh sb="163" eb="164">
      <t>ネガ</t>
    </rPh>
    <phoneticPr fontId="2"/>
  </si>
  <si>
    <t>認可申請に係る必要書類確認表（特養：定員29人以下）</t>
    <rPh sb="0" eb="2">
      <t>ニンカ</t>
    </rPh>
    <rPh sb="2" eb="4">
      <t>シンセイ</t>
    </rPh>
    <rPh sb="5" eb="6">
      <t>カカ</t>
    </rPh>
    <rPh sb="7" eb="9">
      <t>ヒツヨウ</t>
    </rPh>
    <rPh sb="9" eb="11">
      <t>ショルイ</t>
    </rPh>
    <rPh sb="11" eb="13">
      <t>カクニン</t>
    </rPh>
    <rPh sb="13" eb="14">
      <t>ヒョウ</t>
    </rPh>
    <phoneticPr fontId="2"/>
  </si>
  <si>
    <r>
      <t>従業者の勤務の体制及び勤務形態一覧表（予定/実績）【</t>
    </r>
    <r>
      <rPr>
        <b/>
        <sz val="12"/>
        <color indexed="10"/>
        <rFont val="HGPｺﾞｼｯｸM"/>
        <family val="3"/>
        <charset val="128"/>
      </rPr>
      <t>夜勤時間帯：時間数</t>
    </r>
    <r>
      <rPr>
        <b/>
        <sz val="12"/>
        <rFont val="HGPｺﾞｼｯｸM"/>
        <family val="3"/>
        <charset val="128"/>
      </rPr>
      <t>】※夜勤職員（看護職員・介護職員）のみで一覧を作成した場合に活用できます。</t>
    </r>
    <rPh sb="19" eb="21">
      <t>ヨテイ</t>
    </rPh>
    <rPh sb="22" eb="24">
      <t>ジッセキ</t>
    </rPh>
    <rPh sb="26" eb="28">
      <t>ヤキン</t>
    </rPh>
    <rPh sb="28" eb="31">
      <t>ジカンタイ</t>
    </rPh>
    <rPh sb="32" eb="34">
      <t>ジカン</t>
    </rPh>
    <rPh sb="34" eb="35">
      <t>スウ</t>
    </rPh>
    <phoneticPr fontId="2"/>
  </si>
  <si>
    <t>※常勤での配置が求められる職員が産前産後休業や育児・介護休業等を取得し、同等の素質を有する複数の非常勤職員を常勤換算して配置する場合、その旨記載してください。</t>
    <rPh sb="1" eb="3">
      <t>ジョウキン</t>
    </rPh>
    <rPh sb="5" eb="7">
      <t>ハイチ</t>
    </rPh>
    <rPh sb="8" eb="9">
      <t>モト</t>
    </rPh>
    <rPh sb="13" eb="15">
      <t>ショクイン</t>
    </rPh>
    <rPh sb="16" eb="18">
      <t>サンゼン</t>
    </rPh>
    <rPh sb="18" eb="20">
      <t>サンゴ</t>
    </rPh>
    <rPh sb="20" eb="22">
      <t>キュウギョウ</t>
    </rPh>
    <rPh sb="23" eb="25">
      <t>イクジ</t>
    </rPh>
    <rPh sb="26" eb="28">
      <t>カイゴ</t>
    </rPh>
    <rPh sb="28" eb="30">
      <t>キュウギョウ</t>
    </rPh>
    <rPh sb="30" eb="31">
      <t>トウ</t>
    </rPh>
    <rPh sb="32" eb="34">
      <t>シュトク</t>
    </rPh>
    <rPh sb="36" eb="38">
      <t>ドウトウ</t>
    </rPh>
    <rPh sb="39" eb="41">
      <t>ソシツ</t>
    </rPh>
    <rPh sb="42" eb="43">
      <t>ユウ</t>
    </rPh>
    <rPh sb="45" eb="47">
      <t>フクスウ</t>
    </rPh>
    <rPh sb="48" eb="51">
      <t>ヒジョウキン</t>
    </rPh>
    <rPh sb="51" eb="53">
      <t>ショクイン</t>
    </rPh>
    <rPh sb="54" eb="56">
      <t>ジョウキン</t>
    </rPh>
    <rPh sb="56" eb="58">
      <t>カンサン</t>
    </rPh>
    <rPh sb="60" eb="62">
      <t>ハイチ</t>
    </rPh>
    <rPh sb="64" eb="66">
      <t>バアイ</t>
    </rPh>
    <phoneticPr fontId="2"/>
  </si>
  <si>
    <t>「人員配置区分」又は「該当する体制等」欄には、別紙「介護給付費算定に係る体制等状況一覧表」に掲げる人員配置区分の類型又は該当する体制加算の内容をそのまま記載してください。</t>
    <phoneticPr fontId="2"/>
  </si>
  <si>
    <t>届出を行う従業者について、4週間分の勤務すべき時間数を記入してください。勤務時間ごとあるいはサービス提供時間単位ごとに区分して番号を付し、その番号を記入してください。</t>
    <phoneticPr fontId="2"/>
  </si>
  <si>
    <t>（記載例2―サービス提供時間 a 9：00～12：00、b 13：00～16：00、c 10：30～13：30、d 14：30～17：30、e 休日）</t>
    <phoneticPr fontId="2"/>
  </si>
  <si>
    <t>※複数単位実施の場合、その全てを記入のこと</t>
    <phoneticPr fontId="2"/>
  </si>
  <si>
    <t>届出する従業者の職種ごとに下記の勤務形態の区分の順にまとめて記載し、「週平均の勤務時間」については、職種ごとのAの小計と、Ｂ～Ｄまでを加えた数の小計の行を挿入してください。</t>
    <phoneticPr fontId="2"/>
  </si>
  <si>
    <t>常勤換算が必要なものについては、Ａ～Ｄの「週平均の勤務時間」をすべて足し、常勤の従業者が週に勤務すべき時間数で割って、「常勤換算後の人数」を算出してください。</t>
    <phoneticPr fontId="2"/>
  </si>
  <si>
    <t>短期入所生活介護及び介護老人福祉施設について、テクノロジーを導入する場合の夜間の人員配置基準（従来型）を適用する場合においては、「（再掲）夜勤職員」欄を記載してください。</t>
    <phoneticPr fontId="2"/>
  </si>
  <si>
    <t>「１日の夜勤の合計時間」は、夜勤時間帯に属する勤務時間（休憩時間を含む）の合計数を記入してください。</t>
    <phoneticPr fontId="2"/>
  </si>
  <si>
    <t>また、別添の「テクノロジーを導入する場合の夜間の人員配置基準（従来型）に係る届出書」を添付してください。</t>
    <phoneticPr fontId="2"/>
  </si>
  <si>
    <t>算出にあたっては、小数点以下第2位を切り捨ててください。</t>
    <phoneticPr fontId="2"/>
  </si>
  <si>
    <t>当該事業所・施設に係る組織体制図を添付してください。</t>
    <phoneticPr fontId="2"/>
  </si>
  <si>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</si>
  <si>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（記載例1―勤務時間 ①8：30～17：00、②16：30～1：00、③0：30～9：00、④休日）※勤務区分の右に時間数を記入してください。</t>
    <rPh sb="51" eb="53">
      <t>キンム</t>
    </rPh>
    <rPh sb="53" eb="55">
      <t>クブン</t>
    </rPh>
    <rPh sb="56" eb="57">
      <t>ミギ</t>
    </rPh>
    <rPh sb="58" eb="60">
      <t>ジカン</t>
    </rPh>
    <rPh sb="60" eb="61">
      <t>スウ</t>
    </rPh>
    <rPh sb="62" eb="64">
      <t>キニュウ</t>
    </rPh>
    <phoneticPr fontId="2"/>
  </si>
  <si>
    <t>記入例－勤務時間  ①8：30～17：00、②16：30～1：00、③0：30～9：00、④休日  ※勤務区分の右に時間数を記入してください。</t>
    <rPh sb="0" eb="2">
      <t>キニュウ</t>
    </rPh>
    <rPh sb="2" eb="3">
      <t>レイ</t>
    </rPh>
    <phoneticPr fontId="2"/>
  </si>
  <si>
    <t>※21「職員配置状況」順に編綴してください。</t>
    <rPh sb="4" eb="6">
      <t>ショクイン</t>
    </rPh>
    <rPh sb="6" eb="8">
      <t>ハイチ</t>
    </rPh>
    <rPh sb="8" eb="10">
      <t>ジョウキョウ</t>
    </rPh>
    <rPh sb="11" eb="12">
      <t>ジュン</t>
    </rPh>
    <rPh sb="13" eb="15">
      <t>ヘンテツ</t>
    </rPh>
    <phoneticPr fontId="2"/>
  </si>
  <si>
    <t>様式第6号(第6条関係)</t>
  </si>
  <si>
    <t>老人ホ－ム設置認可申請書</t>
  </si>
  <si>
    <t>　　　　　　　　　　　　　　　　　　　　　　　　　　　　　　　　　　　　　　　　　　　　　年　　月　　日　</t>
    <phoneticPr fontId="62"/>
  </si>
  <si>
    <t>　　大阪府知事様</t>
  </si>
  <si>
    <t>　　　　　　　　　　　　　　　　　　　　　　　　　　　　　</t>
    <phoneticPr fontId="62"/>
  </si>
  <si>
    <t>　　　</t>
    <phoneticPr fontId="62"/>
  </si>
  <si>
    <t>申請者</t>
    <rPh sb="0" eb="3">
      <t>シンセイシャ</t>
    </rPh>
    <phoneticPr fontId="62"/>
  </si>
  <si>
    <t>名称</t>
    <rPh sb="0" eb="2">
      <t>メイショウ</t>
    </rPh>
    <phoneticPr fontId="62"/>
  </si>
  <si>
    <t>　　　　　　　　　　　　　　　　　　　　　　　　　　　　　　</t>
    <phoneticPr fontId="62"/>
  </si>
  <si>
    <t>代表者の職・氏名</t>
    <rPh sb="0" eb="3">
      <t>ダイヒョウシャ</t>
    </rPh>
    <rPh sb="4" eb="5">
      <t>ショク</t>
    </rPh>
    <rPh sb="6" eb="8">
      <t>シメイ</t>
    </rPh>
    <phoneticPr fontId="62"/>
  </si>
  <si>
    <t>　下記のとおり</t>
    <phoneticPr fontId="62"/>
  </si>
  <si>
    <t>老人ホ－ムを設置したいので、老人福祉法第15条第4項の規定により届け出ます。</t>
    <phoneticPr fontId="62"/>
  </si>
  <si>
    <t>記</t>
  </si>
  <si>
    <t>　1　施設の名称、種類及び所在地</t>
    <phoneticPr fontId="62"/>
  </si>
  <si>
    <t>　2　建物の規模及び構造並びに施設の概要</t>
    <phoneticPr fontId="62"/>
  </si>
  <si>
    <t>　3　入所定員(養護老人ホームに限る。)</t>
    <phoneticPr fontId="62"/>
  </si>
  <si>
    <t>　4　施設の長その他主な職員の氏名</t>
    <phoneticPr fontId="62"/>
  </si>
  <si>
    <t>　5　事業開始の予定年月日</t>
    <phoneticPr fontId="62"/>
  </si>
  <si>
    <t>(注)　1　この申請書には、申請者の登記事項証明書を添付すること。</t>
  </si>
  <si>
    <t>　　　2　養護老人ホームを設置しようとする場合は、次の事項を記載した書類を添付すること。</t>
  </si>
  <si>
    <t>　　　　(1)　施設の運営方針</t>
  </si>
  <si>
    <t>　　　　(2)　施設の職員の定数及び職務の内容</t>
  </si>
  <si>
    <t>　　　　(3)　施設の長その他の主な職員の経歴</t>
  </si>
  <si>
    <t>　　　3　特別養護老人ホームを設置しようとする場合は、施設の運営規程及び重要事項説明書並びに次の</t>
    <phoneticPr fontId="62"/>
  </si>
  <si>
    <t>　　　　 事項を記載した書類を添付すること。</t>
    <phoneticPr fontId="62"/>
  </si>
  <si>
    <t>　　　　(1)　入所者からの苦情を処理するために講じる措置の概要</t>
  </si>
  <si>
    <t>　　　　(2)　職員の勤務体制及び勤務形態</t>
  </si>
  <si>
    <t>　　　　(3)　協力病院の名称及び診療科名並びに当該協力病院との契約の内容(協力歯科医療機関がある</t>
    <phoneticPr fontId="62"/>
  </si>
  <si>
    <t>　　　　　　 ときは、その名称及び当該協力歯科医療機関との契約の内容を含む。)</t>
    <phoneticPr fontId="62"/>
  </si>
  <si>
    <t>　　　　(4)　施設の長その他主な職員の経歴</t>
  </si>
  <si>
    <t>様式第６号（第６条関係）</t>
    <rPh sb="0" eb="2">
      <t>ヨウシキ</t>
    </rPh>
    <rPh sb="2" eb="3">
      <t>ダイ</t>
    </rPh>
    <rPh sb="4" eb="5">
      <t>ゴウ</t>
    </rPh>
    <rPh sb="6" eb="7">
      <t>ダイ</t>
    </rPh>
    <rPh sb="8" eb="9">
      <t>ジョウ</t>
    </rPh>
    <rPh sb="9" eb="11">
      <t>カンケイ</t>
    </rPh>
    <phoneticPr fontId="2"/>
  </si>
  <si>
    <t>令和６年４月１日版</t>
    <rPh sb="0" eb="2">
      <t>レイワ</t>
    </rPh>
    <rPh sb="3" eb="4">
      <t>ネン</t>
    </rPh>
    <rPh sb="5" eb="6">
      <t>ガツ</t>
    </rPh>
    <rPh sb="7" eb="8">
      <t>ヒ</t>
    </rPh>
    <rPh sb="8" eb="9">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</si>
</sst>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_ "/>
    <numFmt numFmtId="177" formatCode="0.0"/>
    <numFmt numFmtId="178" formatCode="0.000"/>
    <numFmt numFmtId="179" formatCode="\(&quot;月&quot;&quot;の&quot;&quot;日&quot;&quot;数&quot;0\)"/>
    <numFmt numFmtId="180" formatCode="\(aaa\)"/>
    <numFmt numFmtId="181" formatCode="\(0.00\)"/>
    <numFmt numFmtId="182" formatCode="\(0\)&quot;月の計&quot;"/>
    <numFmt numFmtId="183" formatCode="\(0\)\4&quot;週計&quot;"/>
    <numFmt numFmtId="184" formatCode="0&quot;回&quot;"/>
    <numFmt numFmtId="185" formatCode="0&quot;人&quot;"/>
    <numFmt numFmtId="186" formatCode="h:mm;@"/>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name val="HGPｺﾞｼｯｸM"/>
      <family val="3"/>
      <charset val="128"/>
    </font>
    <font>
      <sz val="10"/>
      <name val="HGPｺﾞｼｯｸM"/>
      <family val="3"/>
      <charset val="128"/>
    </font>
    <font>
      <sz val="9"/>
      <name val="HGPｺﾞｼｯｸM"/>
      <family val="3"/>
      <charset val="128"/>
    </font>
    <font>
      <b/>
      <sz val="9"/>
      <name val="HGPｺﾞｼｯｸM"/>
      <family val="3"/>
      <charset val="128"/>
    </font>
    <font>
      <sz val="11"/>
      <color indexed="10"/>
      <name val="HGPｺﾞｼｯｸM"/>
      <family val="3"/>
      <charset val="128"/>
    </font>
    <font>
      <sz val="9"/>
      <color indexed="81"/>
      <name val="HGPｺﾞｼｯｸM"/>
      <family val="3"/>
      <charset val="128"/>
    </font>
    <font>
      <sz val="11"/>
      <color indexed="8"/>
      <name val="HGPｺﾞｼｯｸM"/>
      <family val="3"/>
      <charset val="128"/>
    </font>
    <font>
      <b/>
      <sz val="11"/>
      <name val="HGPｺﾞｼｯｸM"/>
      <family val="3"/>
      <charset val="128"/>
    </font>
    <font>
      <b/>
      <sz val="14"/>
      <name val="HGPｺﾞｼｯｸM"/>
      <family val="3"/>
      <charset val="128"/>
    </font>
    <font>
      <u/>
      <sz val="11"/>
      <name val="HGPｺﾞｼｯｸM"/>
      <family val="3"/>
      <charset val="128"/>
    </font>
    <font>
      <u/>
      <sz val="10"/>
      <name val="HGPｺﾞｼｯｸM"/>
      <family val="3"/>
      <charset val="128"/>
    </font>
    <font>
      <i/>
      <sz val="10"/>
      <name val="HGPｺﾞｼｯｸM"/>
      <family val="3"/>
      <charset val="128"/>
    </font>
    <font>
      <sz val="10"/>
      <name val="ＭＳ Ｐゴシック"/>
      <family val="3"/>
      <charset val="128"/>
    </font>
    <font>
      <sz val="10"/>
      <name val="HG丸ｺﾞｼｯｸM-PRO"/>
      <family val="3"/>
      <charset val="128"/>
    </font>
    <font>
      <sz val="16"/>
      <name val="HG丸ｺﾞｼｯｸM-PRO"/>
      <family val="3"/>
      <charset val="128"/>
    </font>
    <font>
      <sz val="8"/>
      <name val="HG丸ｺﾞｼｯｸM-PRO"/>
      <family val="3"/>
      <charset val="128"/>
    </font>
    <font>
      <b/>
      <sz val="9"/>
      <color indexed="81"/>
      <name val="MS P ゴシック"/>
      <family val="3"/>
      <charset val="128"/>
    </font>
    <font>
      <sz val="8"/>
      <color indexed="81"/>
      <name val="HG丸ｺﾞｼｯｸM-PRO"/>
      <family val="3"/>
      <charset val="128"/>
    </font>
    <font>
      <sz val="12"/>
      <color indexed="81"/>
      <name val="HG丸ｺﾞｼｯｸM-PRO"/>
      <family val="3"/>
      <charset val="128"/>
    </font>
    <font>
      <b/>
      <sz val="11"/>
      <color indexed="81"/>
      <name val="HGSｺﾞｼｯｸM"/>
      <family val="3"/>
      <charset val="128"/>
    </font>
    <font>
      <sz val="11"/>
      <color indexed="9"/>
      <name val="HGPｺﾞｼｯｸM"/>
      <family val="3"/>
      <charset val="128"/>
    </font>
    <font>
      <b/>
      <sz val="12"/>
      <name val="HGPｺﾞｼｯｸM"/>
      <family val="3"/>
      <charset val="128"/>
    </font>
    <font>
      <b/>
      <sz val="16"/>
      <name val="HGPｺﾞｼｯｸM"/>
      <family val="3"/>
      <charset val="128"/>
    </font>
    <font>
      <b/>
      <sz val="10"/>
      <name val="HGPｺﾞｼｯｸM"/>
      <family val="3"/>
      <charset val="128"/>
    </font>
    <font>
      <sz val="6"/>
      <name val="HGPｺﾞｼｯｸE"/>
      <family val="3"/>
      <charset val="128"/>
    </font>
    <font>
      <b/>
      <sz val="12"/>
      <color indexed="10"/>
      <name val="HGPｺﾞｼｯｸM"/>
      <family val="3"/>
      <charset val="128"/>
    </font>
    <font>
      <sz val="10"/>
      <color indexed="8"/>
      <name val="HGPｺﾞｼｯｸM"/>
      <family val="3"/>
      <charset val="128"/>
    </font>
    <font>
      <b/>
      <u/>
      <sz val="12"/>
      <name val="HGPｺﾞｼｯｸM"/>
      <family val="3"/>
      <charset val="128"/>
    </font>
    <font>
      <sz val="9"/>
      <color indexed="81"/>
      <name val="MS P ゴシック"/>
      <family val="3"/>
      <charset val="128"/>
    </font>
    <font>
      <sz val="14"/>
      <color rgb="FFFF0000"/>
      <name val="HGPｺﾞｼｯｸM"/>
      <family val="3"/>
      <charset val="128"/>
    </font>
    <font>
      <sz val="11"/>
      <color theme="1"/>
      <name val="HGPｺﾞｼｯｸM"/>
      <family val="3"/>
      <charset val="128"/>
    </font>
    <font>
      <b/>
      <sz val="12"/>
      <color rgb="FFFF0000"/>
      <name val="HGPｺﾞｼｯｸM"/>
      <family val="3"/>
      <charset val="128"/>
    </font>
    <font>
      <sz val="10"/>
      <color theme="1"/>
      <name val="HGPｺﾞｼｯｸM"/>
      <family val="3"/>
      <charset val="128"/>
    </font>
    <font>
      <sz val="11"/>
      <color rgb="FFFF0000"/>
      <name val="HGPｺﾞｼｯｸM"/>
      <family val="3"/>
      <charset val="128"/>
    </font>
    <font>
      <sz val="10"/>
      <color rgb="FFFF0000"/>
      <name val="HGPｺﾞｼｯｸM"/>
      <family val="3"/>
      <charset val="128"/>
    </font>
    <font>
      <b/>
      <sz val="14"/>
      <color theme="1"/>
      <name val="HGPｺﾞｼｯｸM"/>
      <family val="3"/>
      <charset val="128"/>
    </font>
    <font>
      <b/>
      <sz val="10"/>
      <color theme="1"/>
      <name val="HGPｺﾞｼｯｸM"/>
      <family val="3"/>
      <charset val="128"/>
    </font>
    <font>
      <sz val="8"/>
      <color theme="1"/>
      <name val="HGPｺﾞｼｯｸM"/>
      <family val="3"/>
      <charset val="128"/>
    </font>
    <font>
      <b/>
      <sz val="11"/>
      <color theme="1"/>
      <name val="HGPｺﾞｼｯｸM"/>
      <family val="3"/>
      <charset val="128"/>
    </font>
    <font>
      <b/>
      <sz val="12"/>
      <color theme="1"/>
      <name val="HGPｺﾞｼｯｸM"/>
      <family val="3"/>
      <charset val="128"/>
    </font>
    <font>
      <b/>
      <sz val="10"/>
      <color rgb="FFFF0000"/>
      <name val="HGPｺﾞｼｯｸM"/>
      <family val="3"/>
      <charset val="128"/>
    </font>
    <font>
      <sz val="9"/>
      <color theme="1"/>
      <name val="HGPｺﾞｼｯｸM"/>
      <family val="3"/>
      <charset val="128"/>
    </font>
    <font>
      <sz val="10"/>
      <color theme="0"/>
      <name val="HGPｺﾞｼｯｸM"/>
      <family val="3"/>
      <charset val="128"/>
    </font>
    <font>
      <b/>
      <sz val="14"/>
      <color theme="0"/>
      <name val="HGPｺﾞｼｯｸM"/>
      <family val="3"/>
      <charset val="128"/>
    </font>
    <font>
      <sz val="11"/>
      <color rgb="FFFF0000"/>
      <name val="ＭＳ Ｐゴシック"/>
      <family val="3"/>
      <charset val="128"/>
    </font>
    <font>
      <b/>
      <sz val="14"/>
      <color rgb="FFFF0000"/>
      <name val="HGPｺﾞｼｯｸM"/>
      <family val="3"/>
      <charset val="128"/>
    </font>
    <font>
      <sz val="12"/>
      <color theme="1"/>
      <name val="HGPｺﾞｼｯｸM"/>
      <family val="3"/>
      <charset val="128"/>
    </font>
    <font>
      <b/>
      <sz val="11"/>
      <color rgb="FFFF0000"/>
      <name val="HGPｺﾞｼｯｸM"/>
      <family val="3"/>
      <charset val="128"/>
    </font>
    <font>
      <sz val="9"/>
      <color theme="0"/>
      <name val="HGPｺﾞｼｯｸM"/>
      <family val="3"/>
      <charset val="128"/>
    </font>
    <font>
      <sz val="8"/>
      <color rgb="FFFF0000"/>
      <name val="HG丸ｺﾞｼｯｸM-PRO"/>
      <family val="3"/>
      <charset val="128"/>
    </font>
    <font>
      <sz val="7"/>
      <color rgb="FFFF0000"/>
      <name val="HG丸ｺﾞｼｯｸM-PRO"/>
      <family val="3"/>
      <charset val="128"/>
    </font>
    <font>
      <sz val="10"/>
      <color rgb="FFFF0000"/>
      <name val="HG丸ｺﾞｼｯｸM-PRO"/>
      <family val="3"/>
      <charset val="128"/>
    </font>
    <font>
      <sz val="11"/>
      <color theme="1"/>
      <name val="HG丸ｺﾞｼｯｸM-PRO"/>
      <family val="3"/>
      <charset val="128"/>
    </font>
    <font>
      <sz val="12"/>
      <color theme="1"/>
      <name val="HG丸ｺﾞｼｯｸM-PRO"/>
      <family val="3"/>
      <charset val="128"/>
    </font>
    <font>
      <sz val="10.5"/>
      <color theme="1"/>
      <name val="ＭＳ 明朝"/>
      <family val="1"/>
      <charset val="128"/>
    </font>
    <font>
      <sz val="6"/>
      <name val="ＭＳ Ｐゴシック"/>
      <family val="2"/>
      <charset val="128"/>
      <scheme val="minor"/>
    </font>
  </fonts>
  <fills count="13">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9" tint="0.39997558519241921"/>
        <bgColor indexed="64"/>
      </patternFill>
    </fill>
    <fill>
      <patternFill patternType="solid">
        <fgColor rgb="FFCCFFFF"/>
        <bgColor indexed="64"/>
      </patternFill>
    </fill>
    <fill>
      <patternFill patternType="solid">
        <fgColor rgb="FFFFFF00"/>
        <bgColor indexed="64"/>
      </patternFill>
    </fill>
    <fill>
      <patternFill patternType="solid">
        <fgColor rgb="FFFFFF66"/>
        <bgColor indexed="64"/>
      </patternFill>
    </fill>
    <fill>
      <patternFill patternType="solid">
        <fgColor rgb="FFCCECFF"/>
        <bgColor indexed="64"/>
      </patternFill>
    </fill>
    <fill>
      <patternFill patternType="solid">
        <fgColor rgb="FF0000FF"/>
        <bgColor indexed="64"/>
      </patternFill>
    </fill>
    <fill>
      <patternFill patternType="solid">
        <fgColor theme="8" tint="0.39997558519241921"/>
        <bgColor indexed="64"/>
      </patternFill>
    </fill>
    <fill>
      <patternFill patternType="solid">
        <fgColor theme="0" tint="-0.249977111117893"/>
        <bgColor indexed="64"/>
      </patternFill>
    </fill>
  </fills>
  <borders count="1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thin">
        <color indexed="64"/>
      </left>
      <right style="thin">
        <color indexed="64"/>
      </right>
      <top style="thin">
        <color indexed="64"/>
      </top>
      <bottom style="hair">
        <color theme="2" tint="-0.749961851863155"/>
      </bottom>
      <diagonal/>
    </border>
    <border>
      <left/>
      <right/>
      <top style="thin">
        <color indexed="64"/>
      </top>
      <bottom style="hair">
        <color theme="2" tint="-0.749961851863155"/>
      </bottom>
      <diagonal/>
    </border>
    <border>
      <left style="hair">
        <color indexed="64"/>
      </left>
      <right style="hair">
        <color indexed="64"/>
      </right>
      <top style="thin">
        <color indexed="64"/>
      </top>
      <bottom style="hair">
        <color theme="2" tint="-0.749961851863155"/>
      </bottom>
      <diagonal/>
    </border>
    <border>
      <left/>
      <right style="thin">
        <color indexed="64"/>
      </right>
      <top style="thin">
        <color indexed="64"/>
      </top>
      <bottom style="hair">
        <color theme="2" tint="-0.749961851863155"/>
      </bottom>
      <diagonal/>
    </border>
    <border>
      <left style="thin">
        <color indexed="64"/>
      </left>
      <right/>
      <top style="thin">
        <color indexed="64"/>
      </top>
      <bottom style="hair">
        <color theme="2" tint="-0.749961851863155"/>
      </bottom>
      <diagonal/>
    </border>
    <border>
      <left style="thin">
        <color indexed="64"/>
      </left>
      <right style="thin">
        <color indexed="64"/>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style="hair">
        <color indexed="64"/>
      </left>
      <right style="hair">
        <color indexed="64"/>
      </right>
      <top style="hair">
        <color theme="2" tint="-0.749961851863155"/>
      </top>
      <bottom style="hair">
        <color theme="2" tint="-0.749961851863155"/>
      </bottom>
      <diagonal/>
    </border>
    <border>
      <left/>
      <right style="thin">
        <color indexed="64"/>
      </right>
      <top style="hair">
        <color theme="2" tint="-0.749961851863155"/>
      </top>
      <bottom style="hair">
        <color theme="2" tint="-0.749961851863155"/>
      </bottom>
      <diagonal/>
    </border>
    <border>
      <left style="thin">
        <color indexed="64"/>
      </left>
      <right/>
      <top style="hair">
        <color theme="2" tint="-0.749961851863155"/>
      </top>
      <bottom style="hair">
        <color theme="2" tint="-0.749961851863155"/>
      </bottom>
      <diagonal/>
    </border>
    <border>
      <left style="medium">
        <color indexed="64"/>
      </left>
      <right style="medium">
        <color indexed="64"/>
      </right>
      <top style="medium">
        <color indexed="64"/>
      </top>
      <bottom style="hair">
        <color theme="2" tint="-0.749961851863155"/>
      </bottom>
      <diagonal/>
    </border>
    <border>
      <left style="medium">
        <color indexed="64"/>
      </left>
      <right style="medium">
        <color indexed="64"/>
      </right>
      <top style="hair">
        <color theme="2" tint="-0.749961851863155"/>
      </top>
      <bottom style="hair">
        <color theme="2" tint="-0.749961851863155"/>
      </bottom>
      <diagonal/>
    </border>
    <border>
      <left style="medium">
        <color indexed="64"/>
      </left>
      <right style="medium">
        <color indexed="64"/>
      </right>
      <top style="hair">
        <color theme="2" tint="-0.749961851863155"/>
      </top>
      <bottom style="medium">
        <color indexed="64"/>
      </bottom>
      <diagonal/>
    </border>
    <border>
      <left style="thin">
        <color indexed="64"/>
      </left>
      <right style="thin">
        <color indexed="64"/>
      </right>
      <top style="hair">
        <color theme="2" tint="-0.749961851863155"/>
      </top>
      <bottom style="thin">
        <color indexed="64"/>
      </bottom>
      <diagonal/>
    </border>
    <border>
      <left/>
      <right/>
      <top style="hair">
        <color theme="2" tint="-0.749961851863155"/>
      </top>
      <bottom style="thin">
        <color indexed="64"/>
      </bottom>
      <diagonal/>
    </border>
    <border>
      <left style="hair">
        <color indexed="64"/>
      </left>
      <right style="hair">
        <color indexed="64"/>
      </right>
      <top style="hair">
        <color theme="2" tint="-0.749961851863155"/>
      </top>
      <bottom style="thin">
        <color indexed="64"/>
      </bottom>
      <diagonal/>
    </border>
    <border>
      <left/>
      <right style="thin">
        <color indexed="64"/>
      </right>
      <top style="hair">
        <color theme="2" tint="-0.749961851863155"/>
      </top>
      <bottom style="thin">
        <color indexed="64"/>
      </bottom>
      <diagonal/>
    </border>
    <border>
      <left style="thin">
        <color indexed="64"/>
      </left>
      <right/>
      <top style="hair">
        <color theme="2" tint="-0.749961851863155"/>
      </top>
      <bottom style="thin">
        <color indexed="64"/>
      </bottom>
      <diagonal/>
    </border>
    <border>
      <left style="double">
        <color rgb="FFFF0000"/>
      </left>
      <right style="thin">
        <color indexed="64"/>
      </right>
      <top style="thin">
        <color indexed="64"/>
      </top>
      <bottom style="hair">
        <color indexed="64"/>
      </bottom>
      <diagonal/>
    </border>
    <border>
      <left style="thin">
        <color indexed="64"/>
      </left>
      <right style="double">
        <color rgb="FFFF0000"/>
      </right>
      <top style="thin">
        <color indexed="64"/>
      </top>
      <bottom style="hair">
        <color indexed="64"/>
      </bottom>
      <diagonal/>
    </border>
    <border>
      <left style="double">
        <color rgb="FFFF0000"/>
      </left>
      <right style="thin">
        <color indexed="64"/>
      </right>
      <top/>
      <bottom style="thin">
        <color indexed="64"/>
      </bottom>
      <diagonal/>
    </border>
    <border>
      <left/>
      <right style="double">
        <color rgb="FFFF0000"/>
      </right>
      <top/>
      <bottom style="thin">
        <color indexed="64"/>
      </bottom>
      <diagonal/>
    </border>
    <border>
      <left style="double">
        <color rgb="FFFF0000"/>
      </left>
      <right style="thin">
        <color indexed="64"/>
      </right>
      <top style="hair">
        <color indexed="64"/>
      </top>
      <bottom style="thin">
        <color indexed="64"/>
      </bottom>
      <diagonal/>
    </border>
    <border>
      <left style="thin">
        <color indexed="64"/>
      </left>
      <right style="double">
        <color rgb="FFFF0000"/>
      </right>
      <top style="hair">
        <color indexed="64"/>
      </top>
      <bottom style="thin">
        <color indexed="64"/>
      </bottom>
      <diagonal/>
    </border>
    <border>
      <left/>
      <right/>
      <top/>
      <bottom style="double">
        <color rgb="FFFF0000"/>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diagonal/>
    </border>
    <border>
      <left style="thin">
        <color indexed="64"/>
      </left>
      <right style="double">
        <color rgb="FFFF0000"/>
      </right>
      <top style="thin">
        <color indexed="64"/>
      </top>
      <bottom/>
      <diagonal/>
    </border>
    <border>
      <left style="double">
        <color rgb="FFFF0000"/>
      </left>
      <right style="thin">
        <color indexed="64"/>
      </right>
      <top style="hair">
        <color indexed="64"/>
      </top>
      <bottom style="hair">
        <color indexed="64"/>
      </bottom>
      <diagonal/>
    </border>
    <border>
      <left style="thin">
        <color indexed="64"/>
      </left>
      <right style="double">
        <color rgb="FFFF0000"/>
      </right>
      <top style="hair">
        <color indexed="64"/>
      </top>
      <bottom style="hair">
        <color indexed="64"/>
      </bottom>
      <diagonal/>
    </border>
    <border>
      <left style="double">
        <color rgb="FFFF0000"/>
      </left>
      <right/>
      <top style="thin">
        <color indexed="64"/>
      </top>
      <bottom style="thin">
        <color indexed="64"/>
      </bottom>
      <diagonal/>
    </border>
    <border>
      <left/>
      <right style="double">
        <color rgb="FFFF0000"/>
      </right>
      <top style="thin">
        <color indexed="64"/>
      </top>
      <bottom style="thin">
        <color indexed="64"/>
      </bottom>
      <diagonal/>
    </border>
    <border>
      <left/>
      <right style="thin">
        <color indexed="64"/>
      </right>
      <top/>
      <bottom style="double">
        <color rgb="FFFF0000"/>
      </bottom>
      <diagonal/>
    </border>
    <border>
      <left style="medium">
        <color indexed="64"/>
      </left>
      <right/>
      <top/>
      <bottom/>
      <diagonal/>
    </border>
  </borders>
  <cellStyleXfs count="2">
    <xf numFmtId="0" fontId="0" fillId="0" borderId="0"/>
    <xf numFmtId="0" fontId="1" fillId="0" borderId="0">
      <alignment vertical="center"/>
    </xf>
  </cellStyleXfs>
  <cellXfs count="127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vertical="center"/>
    </xf>
    <xf numFmtId="0" fontId="36" fillId="2" borderId="0" xfId="0" applyFont="1" applyFill="1" applyAlignment="1">
      <alignment vertical="center"/>
    </xf>
    <xf numFmtId="0" fontId="15" fillId="2" borderId="0" xfId="0" applyFont="1" applyFill="1" applyAlignment="1">
      <alignment vertical="center"/>
    </xf>
    <xf numFmtId="0" fontId="37" fillId="3" borderId="5" xfId="0" applyFont="1" applyFill="1" applyBorder="1" applyAlignment="1">
      <alignment vertical="center" shrinkToFit="1"/>
    </xf>
    <xf numFmtId="0" fontId="16" fillId="3" borderId="5" xfId="0" applyFont="1" applyFill="1" applyBorder="1" applyAlignment="1">
      <alignment vertical="center" shrinkToFit="1"/>
    </xf>
    <xf numFmtId="0" fontId="17" fillId="2" borderId="0" xfId="0" applyFont="1" applyFill="1" applyAlignment="1">
      <alignment vertical="center"/>
    </xf>
    <xf numFmtId="0" fontId="14" fillId="2" borderId="0" xfId="0" applyFont="1" applyFill="1" applyAlignment="1">
      <alignment vertical="center"/>
    </xf>
    <xf numFmtId="0" fontId="38" fillId="2" borderId="0" xfId="0" applyFont="1" applyFill="1" applyAlignment="1">
      <alignment vertical="center"/>
    </xf>
    <xf numFmtId="0" fontId="37" fillId="2" borderId="0" xfId="0" applyFont="1" applyFill="1" applyBorder="1" applyAlignment="1">
      <alignment vertical="center"/>
    </xf>
    <xf numFmtId="0" fontId="17" fillId="2" borderId="0" xfId="0" applyFont="1" applyFill="1" applyBorder="1" applyAlignment="1">
      <alignment vertical="center"/>
    </xf>
    <xf numFmtId="0" fontId="37" fillId="2" borderId="2" xfId="0" applyFont="1" applyFill="1" applyBorder="1" applyAlignment="1">
      <alignment horizontal="center" vertical="center"/>
    </xf>
    <xf numFmtId="0" fontId="37" fillId="2" borderId="2" xfId="0" applyFont="1" applyFill="1" applyBorder="1" applyAlignment="1">
      <alignment vertical="center"/>
    </xf>
    <xf numFmtId="0" fontId="39" fillId="2" borderId="0" xfId="0" applyFont="1" applyFill="1" applyBorder="1" applyAlignment="1">
      <alignment horizontal="right" vertical="center" shrinkToFit="1"/>
    </xf>
    <xf numFmtId="0" fontId="9" fillId="4" borderId="2" xfId="0" applyFont="1" applyFill="1" applyBorder="1" applyAlignment="1">
      <alignment horizontal="center" vertical="center" shrinkToFit="1"/>
    </xf>
    <xf numFmtId="0" fontId="37" fillId="2" borderId="6" xfId="0" applyFont="1" applyFill="1" applyBorder="1" applyAlignment="1">
      <alignment vertical="center"/>
    </xf>
    <xf numFmtId="0" fontId="9" fillId="5" borderId="25"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28" xfId="0" applyFont="1" applyFill="1" applyBorder="1" applyAlignment="1">
      <alignment horizontal="center" vertical="center"/>
    </xf>
    <xf numFmtId="0" fontId="9" fillId="4" borderId="6" xfId="0" applyFont="1" applyFill="1" applyBorder="1" applyAlignment="1">
      <alignment horizontal="center" vertical="center" shrinkToFit="1"/>
    </xf>
    <xf numFmtId="0" fontId="8" fillId="5" borderId="29" xfId="0" applyFont="1" applyFill="1" applyBorder="1" applyAlignment="1">
      <alignment horizontal="center" vertical="center"/>
    </xf>
    <xf numFmtId="0" fontId="8" fillId="5" borderId="30" xfId="0" applyFont="1" applyFill="1" applyBorder="1" applyAlignment="1">
      <alignment vertical="center"/>
    </xf>
    <xf numFmtId="0" fontId="8" fillId="5" borderId="31" xfId="0" applyFont="1" applyFill="1" applyBorder="1" applyAlignment="1">
      <alignment horizontal="center" vertical="center"/>
    </xf>
    <xf numFmtId="0" fontId="14" fillId="2" borderId="0" xfId="0" applyFont="1" applyFill="1" applyBorder="1" applyAlignment="1">
      <alignment horizontal="left" vertical="center" shrinkToFit="1"/>
    </xf>
    <xf numFmtId="0" fontId="18" fillId="3" borderId="32" xfId="0" applyFont="1" applyFill="1" applyBorder="1" applyAlignment="1">
      <alignment horizontal="left" vertical="center" shrinkToFit="1"/>
    </xf>
    <xf numFmtId="0" fontId="8" fillId="4" borderId="32" xfId="0" applyFont="1" applyFill="1" applyBorder="1" applyAlignment="1">
      <alignment horizontal="center" vertical="center" shrinkToFit="1"/>
    </xf>
    <xf numFmtId="0" fontId="39" fillId="3" borderId="32" xfId="0" applyFont="1" applyFill="1" applyBorder="1" applyAlignment="1">
      <alignment horizontal="left" vertical="center" shrinkToFit="1"/>
    </xf>
    <xf numFmtId="49" fontId="39" fillId="2" borderId="32" xfId="0" applyNumberFormat="1" applyFont="1" applyFill="1" applyBorder="1" applyAlignment="1">
      <alignment horizontal="center" vertical="center" shrinkToFit="1"/>
    </xf>
    <xf numFmtId="0" fontId="8" fillId="2" borderId="32" xfId="0" applyFont="1" applyFill="1" applyBorder="1" applyAlignment="1">
      <alignment horizontal="center" vertical="center" shrinkToFit="1"/>
    </xf>
    <xf numFmtId="49" fontId="39" fillId="2" borderId="33" xfId="0" applyNumberFormat="1"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39" fillId="2" borderId="32" xfId="0" applyFont="1" applyFill="1" applyBorder="1" applyAlignment="1">
      <alignment horizontal="center" vertical="center" shrinkToFit="1"/>
    </xf>
    <xf numFmtId="0" fontId="18" fillId="3" borderId="35" xfId="0" applyFont="1" applyFill="1" applyBorder="1" applyAlignment="1">
      <alignment horizontal="left" vertical="center" shrinkToFit="1"/>
    </xf>
    <xf numFmtId="0" fontId="8" fillId="4" borderId="35"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49" fontId="8" fillId="2" borderId="35" xfId="0" applyNumberFormat="1"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49" fontId="8" fillId="2" borderId="36" xfId="0" applyNumberFormat="1" applyFont="1" applyFill="1" applyBorder="1" applyAlignment="1">
      <alignment horizontal="center" vertical="center" shrinkToFit="1"/>
    </xf>
    <xf numFmtId="176" fontId="8" fillId="2" borderId="35" xfId="0" applyNumberFormat="1" applyFont="1" applyFill="1" applyBorder="1" applyAlignment="1">
      <alignment horizontal="center" vertical="center" shrinkToFit="1"/>
    </xf>
    <xf numFmtId="0" fontId="37" fillId="5" borderId="25" xfId="0" applyFont="1" applyFill="1" applyBorder="1" applyAlignment="1">
      <alignment horizontal="center" vertical="center"/>
    </xf>
    <xf numFmtId="0" fontId="37" fillId="5" borderId="27" xfId="0" applyFont="1" applyFill="1" applyBorder="1" applyAlignment="1">
      <alignment horizontal="center" vertical="center"/>
    </xf>
    <xf numFmtId="0" fontId="40" fillId="5" borderId="28" xfId="0" applyFont="1" applyFill="1" applyBorder="1" applyAlignment="1">
      <alignment horizontal="right" vertical="center"/>
    </xf>
    <xf numFmtId="0" fontId="37" fillId="2" borderId="0" xfId="0" applyFont="1" applyFill="1" applyAlignment="1">
      <alignment horizontal="right" vertical="center"/>
    </xf>
    <xf numFmtId="0" fontId="37" fillId="2" borderId="38" xfId="0" applyFont="1" applyFill="1" applyBorder="1" applyAlignment="1">
      <alignment horizontal="center" vertical="center"/>
    </xf>
    <xf numFmtId="0" fontId="37" fillId="2" borderId="39" xfId="0" applyFont="1" applyFill="1" applyBorder="1" applyAlignment="1">
      <alignment horizontal="center" vertical="center"/>
    </xf>
    <xf numFmtId="0" fontId="37" fillId="2" borderId="40" xfId="0" applyFont="1" applyFill="1" applyBorder="1" applyAlignment="1">
      <alignment horizontal="center" vertical="center"/>
    </xf>
    <xf numFmtId="0" fontId="40" fillId="2" borderId="0" xfId="0" applyFont="1" applyFill="1" applyAlignment="1">
      <alignment vertical="center"/>
    </xf>
    <xf numFmtId="0" fontId="7" fillId="2" borderId="0" xfId="0" applyFont="1" applyFill="1" applyAlignment="1">
      <alignment vertical="top"/>
    </xf>
    <xf numFmtId="0" fontId="15" fillId="2" borderId="0" xfId="0" applyFont="1" applyFill="1" applyAlignment="1">
      <alignment vertical="top"/>
    </xf>
    <xf numFmtId="0" fontId="39" fillId="2" borderId="0" xfId="0" applyFont="1" applyFill="1" applyAlignment="1">
      <alignment vertical="center" shrinkToFit="1"/>
    </xf>
    <xf numFmtId="0" fontId="20" fillId="2" borderId="0" xfId="0" applyFont="1" applyFill="1" applyAlignment="1">
      <alignment vertical="center"/>
    </xf>
    <xf numFmtId="0" fontId="21" fillId="2" borderId="0" xfId="0" applyFont="1" applyFill="1" applyAlignment="1">
      <alignment horizontal="center" vertical="center"/>
    </xf>
    <xf numFmtId="0" fontId="20" fillId="2" borderId="8" xfId="0" applyFont="1" applyFill="1" applyBorder="1" applyAlignment="1">
      <alignment vertical="center"/>
    </xf>
    <xf numFmtId="0" fontId="20" fillId="3" borderId="7" xfId="0" applyFont="1" applyFill="1" applyBorder="1" applyAlignment="1">
      <alignment horizontal="left" vertical="center" shrinkToFit="1"/>
    </xf>
    <xf numFmtId="0" fontId="20" fillId="4" borderId="7" xfId="0" applyFont="1" applyFill="1" applyBorder="1" applyAlignment="1">
      <alignment horizontal="center" vertical="center"/>
    </xf>
    <xf numFmtId="0" fontId="20" fillId="3" borderId="4" xfId="0" applyFont="1" applyFill="1" applyBorder="1" applyAlignment="1">
      <alignment vertical="center" shrinkToFit="1"/>
    </xf>
    <xf numFmtId="0" fontId="20" fillId="2" borderId="41" xfId="0" applyFont="1" applyFill="1" applyBorder="1" applyAlignment="1">
      <alignment horizontal="center" vertical="center"/>
    </xf>
    <xf numFmtId="0" fontId="20" fillId="6" borderId="42" xfId="0" applyFont="1" applyFill="1" applyBorder="1" applyAlignment="1">
      <alignment vertical="center" shrinkToFit="1"/>
    </xf>
    <xf numFmtId="0" fontId="20" fillId="2" borderId="43" xfId="0" applyFont="1" applyFill="1" applyBorder="1" applyAlignment="1">
      <alignment vertical="center"/>
    </xf>
    <xf numFmtId="0" fontId="20" fillId="6" borderId="7" xfId="0" applyFont="1" applyFill="1" applyBorder="1" applyAlignment="1">
      <alignment vertical="center" shrinkToFit="1"/>
    </xf>
    <xf numFmtId="2" fontId="20" fillId="2" borderId="1" xfId="0" applyNumberFormat="1" applyFont="1" applyFill="1" applyBorder="1" applyAlignment="1">
      <alignment horizontal="left" vertical="center"/>
    </xf>
    <xf numFmtId="0" fontId="20" fillId="2" borderId="17" xfId="0" applyFont="1" applyFill="1" applyBorder="1" applyAlignment="1">
      <alignment vertical="center"/>
    </xf>
    <xf numFmtId="0" fontId="20" fillId="2" borderId="16" xfId="0" applyFont="1" applyFill="1" applyBorder="1" applyAlignment="1">
      <alignment vertical="center"/>
    </xf>
    <xf numFmtId="0" fontId="22" fillId="2" borderId="16" xfId="0" applyFont="1" applyFill="1" applyBorder="1" applyAlignment="1">
      <alignment vertical="top" wrapText="1"/>
    </xf>
    <xf numFmtId="0" fontId="22" fillId="2" borderId="5" xfId="0" applyFont="1" applyFill="1" applyBorder="1" applyAlignment="1">
      <alignment vertical="top" wrapText="1"/>
    </xf>
    <xf numFmtId="0" fontId="22" fillId="2" borderId="15" xfId="0" applyFont="1" applyFill="1" applyBorder="1" applyAlignment="1">
      <alignment vertical="top" wrapText="1"/>
    </xf>
    <xf numFmtId="0" fontId="20" fillId="2" borderId="1" xfId="0" applyFont="1" applyFill="1" applyBorder="1" applyAlignment="1">
      <alignment horizontal="right" vertical="center"/>
    </xf>
    <xf numFmtId="0" fontId="20" fillId="2" borderId="44" xfId="0" applyFont="1" applyFill="1" applyBorder="1" applyAlignment="1">
      <alignment horizontal="right" vertical="center"/>
    </xf>
    <xf numFmtId="0" fontId="20" fillId="2" borderId="16" xfId="0" applyFont="1" applyFill="1" applyBorder="1" applyAlignment="1">
      <alignment horizontal="right" vertical="center"/>
    </xf>
    <xf numFmtId="0" fontId="20" fillId="3" borderId="5" xfId="0" applyFont="1" applyFill="1" applyBorder="1" applyAlignment="1">
      <alignment horizontal="center" vertical="center"/>
    </xf>
    <xf numFmtId="0" fontId="20" fillId="3" borderId="7" xfId="0" applyFont="1" applyFill="1" applyBorder="1" applyAlignment="1">
      <alignment vertical="center" shrinkToFit="1"/>
    </xf>
    <xf numFmtId="0" fontId="22" fillId="2" borderId="17" xfId="0" applyFont="1" applyFill="1" applyBorder="1" applyAlignment="1">
      <alignment vertical="top"/>
    </xf>
    <xf numFmtId="0" fontId="20" fillId="2" borderId="44" xfId="0" applyFont="1" applyFill="1" applyBorder="1" applyAlignment="1">
      <alignment vertical="top" wrapText="1"/>
    </xf>
    <xf numFmtId="0" fontId="20" fillId="2" borderId="39" xfId="0" applyFont="1" applyFill="1" applyBorder="1" applyAlignment="1">
      <alignment vertical="center"/>
    </xf>
    <xf numFmtId="177" fontId="20" fillId="2" borderId="45" xfId="0" applyNumberFormat="1" applyFont="1" applyFill="1" applyBorder="1" applyAlignment="1">
      <alignment horizontal="right" vertical="center"/>
    </xf>
    <xf numFmtId="177" fontId="20" fillId="2" borderId="39" xfId="0" applyNumberFormat="1" applyFont="1" applyFill="1" applyBorder="1" applyAlignment="1">
      <alignment horizontal="right" vertical="center"/>
    </xf>
    <xf numFmtId="0" fontId="20" fillId="2" borderId="46" xfId="0" applyFont="1" applyFill="1" applyBorder="1" applyAlignment="1">
      <alignment vertical="top" wrapText="1"/>
    </xf>
    <xf numFmtId="0" fontId="20" fillId="2" borderId="46" xfId="0" applyFont="1" applyFill="1" applyBorder="1" applyAlignment="1">
      <alignment vertical="center"/>
    </xf>
    <xf numFmtId="0" fontId="20" fillId="2" borderId="47" xfId="0" applyFont="1" applyFill="1" applyBorder="1" applyAlignment="1">
      <alignment vertical="center"/>
    </xf>
    <xf numFmtId="0" fontId="22" fillId="2" borderId="48" xfId="0" applyFont="1" applyFill="1" applyBorder="1" applyAlignment="1">
      <alignment vertical="center" shrinkToFit="1"/>
    </xf>
    <xf numFmtId="0" fontId="22" fillId="2" borderId="49" xfId="0" applyFont="1" applyFill="1" applyBorder="1" applyAlignment="1">
      <alignment vertical="center" shrinkToFit="1"/>
    </xf>
    <xf numFmtId="0" fontId="8" fillId="2" borderId="0" xfId="0" applyFont="1" applyFill="1" applyBorder="1" applyAlignment="1">
      <alignment vertical="center"/>
    </xf>
    <xf numFmtId="0" fontId="7" fillId="5" borderId="0" xfId="0" applyFont="1" applyFill="1" applyAlignment="1">
      <alignment vertical="top"/>
    </xf>
    <xf numFmtId="0" fontId="14" fillId="5" borderId="0" xfId="0" applyFont="1" applyFill="1" applyAlignment="1">
      <alignment vertical="top"/>
    </xf>
    <xf numFmtId="0" fontId="39" fillId="2" borderId="0" xfId="0" applyFont="1" applyFill="1" applyAlignment="1">
      <alignment vertical="center"/>
    </xf>
    <xf numFmtId="0" fontId="39" fillId="2" borderId="0" xfId="0" applyFont="1" applyFill="1" applyBorder="1" applyAlignment="1">
      <alignment vertical="center"/>
    </xf>
    <xf numFmtId="0" fontId="7" fillId="5" borderId="0" xfId="0" applyFont="1" applyFill="1" applyAlignment="1">
      <alignment vertical="top"/>
    </xf>
    <xf numFmtId="0" fontId="7" fillId="2" borderId="17" xfId="0" applyFont="1" applyFill="1" applyBorder="1" applyAlignment="1">
      <alignment vertical="center" shrinkToFit="1"/>
    </xf>
    <xf numFmtId="0" fontId="7" fillId="2" borderId="2" xfId="0" applyFont="1" applyFill="1" applyBorder="1" applyAlignment="1">
      <alignment vertical="center"/>
    </xf>
    <xf numFmtId="0" fontId="7" fillId="2" borderId="0" xfId="0" applyFont="1" applyFill="1" applyBorder="1" applyAlignment="1">
      <alignment vertical="center"/>
    </xf>
    <xf numFmtId="0" fontId="37" fillId="5" borderId="2" xfId="0" applyFont="1" applyFill="1" applyBorder="1" applyAlignment="1">
      <alignment horizontal="center" vertical="center"/>
    </xf>
    <xf numFmtId="0" fontId="37" fillId="2" borderId="0" xfId="0" applyFont="1" applyFill="1" applyAlignment="1">
      <alignment vertical="center" shrinkToFit="1"/>
    </xf>
    <xf numFmtId="0" fontId="37" fillId="2" borderId="0" xfId="0" applyFont="1" applyFill="1" applyAlignment="1">
      <alignment vertical="center"/>
    </xf>
    <xf numFmtId="0" fontId="7" fillId="2" borderId="0" xfId="0" applyFont="1" applyFill="1" applyAlignment="1">
      <alignment vertical="center"/>
    </xf>
    <xf numFmtId="0" fontId="37" fillId="3" borderId="0" xfId="0" applyFont="1" applyFill="1" applyBorder="1" applyAlignment="1">
      <alignment vertical="center" shrinkToFit="1"/>
    </xf>
    <xf numFmtId="0" fontId="37" fillId="2" borderId="0" xfId="0" applyFont="1" applyFill="1" applyAlignment="1">
      <alignment horizontal="center" vertical="center"/>
    </xf>
    <xf numFmtId="0" fontId="37" fillId="5" borderId="6" xfId="0" applyFont="1" applyFill="1" applyBorder="1" applyAlignment="1">
      <alignment horizontal="center" vertical="center"/>
    </xf>
    <xf numFmtId="0" fontId="20" fillId="2" borderId="3" xfId="0" applyFont="1" applyFill="1" applyBorder="1" applyAlignment="1">
      <alignment vertical="center"/>
    </xf>
    <xf numFmtId="0" fontId="20" fillId="2" borderId="4" xfId="0" applyFont="1" applyFill="1" applyBorder="1" applyAlignment="1">
      <alignment vertical="center"/>
    </xf>
    <xf numFmtId="0" fontId="20" fillId="2" borderId="1" xfId="0" applyFont="1" applyFill="1" applyBorder="1" applyAlignment="1">
      <alignment vertical="center"/>
    </xf>
    <xf numFmtId="0" fontId="20" fillId="2" borderId="0" xfId="0" applyFont="1" applyFill="1" applyBorder="1" applyAlignment="1">
      <alignment vertical="center"/>
    </xf>
    <xf numFmtId="0" fontId="20" fillId="2" borderId="5" xfId="0" applyFont="1" applyFill="1" applyBorder="1" applyAlignment="1">
      <alignment vertical="center"/>
    </xf>
    <xf numFmtId="0" fontId="20" fillId="2" borderId="44" xfId="0" applyFont="1" applyFill="1" applyBorder="1" applyAlignment="1">
      <alignment vertical="center"/>
    </xf>
    <xf numFmtId="0" fontId="22" fillId="2" borderId="44" xfId="0" applyFont="1" applyFill="1" applyBorder="1" applyAlignment="1">
      <alignment horizontal="left" vertical="top" wrapText="1"/>
    </xf>
    <xf numFmtId="0" fontId="20" fillId="2" borderId="50" xfId="0" applyFont="1" applyFill="1" applyBorder="1" applyAlignment="1">
      <alignment vertical="center"/>
    </xf>
    <xf numFmtId="0" fontId="20" fillId="2" borderId="15" xfId="0" applyFont="1" applyFill="1" applyBorder="1" applyAlignment="1">
      <alignment vertical="center"/>
    </xf>
    <xf numFmtId="0" fontId="22" fillId="2" borderId="17" xfId="0" applyFont="1" applyFill="1" applyBorder="1" applyAlignment="1">
      <alignment vertical="top" wrapText="1"/>
    </xf>
    <xf numFmtId="0" fontId="22" fillId="2" borderId="0" xfId="0" applyFont="1" applyFill="1" applyBorder="1" applyAlignment="1">
      <alignment vertical="top" wrapText="1"/>
    </xf>
    <xf numFmtId="0" fontId="20" fillId="2" borderId="7"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left" vertical="center"/>
    </xf>
    <xf numFmtId="0" fontId="20" fillId="2" borderId="8" xfId="0" applyFont="1" applyFill="1" applyBorder="1" applyAlignment="1">
      <alignment horizontal="left" vertical="center"/>
    </xf>
    <xf numFmtId="0" fontId="20" fillId="2" borderId="3" xfId="0" applyFont="1" applyFill="1" applyBorder="1" applyAlignment="1">
      <alignment horizontal="center" vertical="center"/>
    </xf>
    <xf numFmtId="0" fontId="22" fillId="2" borderId="44" xfId="0" applyFont="1" applyFill="1" applyBorder="1" applyAlignment="1">
      <alignment vertical="top" wrapText="1"/>
    </xf>
    <xf numFmtId="0" fontId="7" fillId="2" borderId="0" xfId="0" applyFont="1" applyFill="1" applyBorder="1" applyAlignment="1">
      <alignment vertical="center" shrinkToFit="1"/>
    </xf>
    <xf numFmtId="0" fontId="7" fillId="2" borderId="0" xfId="0" applyFont="1" applyFill="1" applyBorder="1" applyAlignment="1">
      <alignment vertical="center"/>
    </xf>
    <xf numFmtId="0" fontId="7" fillId="2" borderId="0" xfId="0" applyFont="1" applyFill="1" applyBorder="1" applyAlignment="1">
      <alignment horizontal="right" vertical="center" shrinkToFit="1"/>
    </xf>
    <xf numFmtId="0" fontId="7" fillId="2" borderId="0" xfId="0" applyFont="1" applyFill="1" applyAlignment="1">
      <alignment horizontal="right" vertical="center" shrinkToFit="1"/>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16" xfId="0" applyFont="1" applyFill="1" applyBorder="1" applyAlignment="1">
      <alignment vertical="center"/>
    </xf>
    <xf numFmtId="0" fontId="7" fillId="2" borderId="5" xfId="0" applyFont="1" applyFill="1" applyBorder="1" applyAlignment="1">
      <alignment vertical="center"/>
    </xf>
    <xf numFmtId="0" fontId="7" fillId="2" borderId="15" xfId="0" applyFont="1" applyFill="1" applyBorder="1" applyAlignment="1">
      <alignment vertical="center"/>
    </xf>
    <xf numFmtId="0" fontId="7" fillId="2" borderId="0" xfId="0" applyFont="1" applyFill="1" applyAlignment="1">
      <alignment vertical="center"/>
    </xf>
    <xf numFmtId="0" fontId="7" fillId="2" borderId="17" xfId="0" applyFont="1" applyFill="1" applyBorder="1" applyAlignment="1">
      <alignment vertical="center"/>
    </xf>
    <xf numFmtId="0" fontId="7" fillId="2" borderId="44" xfId="0" applyFont="1" applyFill="1" applyBorder="1" applyAlignment="1">
      <alignment vertical="center"/>
    </xf>
    <xf numFmtId="0" fontId="7" fillId="2" borderId="1" xfId="0" applyFont="1" applyFill="1" applyBorder="1" applyAlignment="1">
      <alignment vertical="center"/>
    </xf>
    <xf numFmtId="177" fontId="8" fillId="2" borderId="35" xfId="0" applyNumberFormat="1" applyFont="1" applyFill="1" applyBorder="1" applyAlignment="1">
      <alignment horizontal="center" vertical="center" shrinkToFit="1"/>
    </xf>
    <xf numFmtId="2" fontId="37" fillId="6" borderId="0" xfId="0" applyNumberFormat="1" applyFont="1" applyFill="1" applyAlignment="1">
      <alignment horizontal="center" vertical="center"/>
    </xf>
    <xf numFmtId="0" fontId="37" fillId="2" borderId="3" xfId="0" applyFont="1" applyFill="1" applyBorder="1" applyAlignment="1">
      <alignment horizontal="center" vertical="top" wrapText="1"/>
    </xf>
    <xf numFmtId="0" fontId="37" fillId="2" borderId="4" xfId="0" applyFont="1" applyFill="1" applyBorder="1" applyAlignment="1">
      <alignment horizontal="center" vertical="top" wrapText="1"/>
    </xf>
    <xf numFmtId="0" fontId="37" fillId="2" borderId="1" xfId="0" applyFont="1" applyFill="1" applyBorder="1" applyAlignment="1">
      <alignment horizontal="center" vertical="top" wrapText="1"/>
    </xf>
    <xf numFmtId="49" fontId="9" fillId="3" borderId="0" xfId="0" applyNumberFormat="1" applyFont="1" applyFill="1" applyBorder="1" applyAlignment="1">
      <alignment horizontal="center" vertical="top" shrinkToFit="1"/>
    </xf>
    <xf numFmtId="0" fontId="9" fillId="2" borderId="0" xfId="0" applyNumberFormat="1" applyFont="1" applyFill="1" applyBorder="1" applyAlignment="1">
      <alignment horizontal="center" vertical="top" shrinkToFit="1"/>
    </xf>
    <xf numFmtId="1" fontId="9" fillId="3" borderId="0" xfId="0" applyNumberFormat="1" applyFont="1" applyFill="1" applyBorder="1" applyAlignment="1">
      <alignment horizontal="center" vertical="top" shrinkToFit="1"/>
    </xf>
    <xf numFmtId="0" fontId="9" fillId="2" borderId="0" xfId="0" applyNumberFormat="1" applyFont="1" applyFill="1" applyBorder="1" applyAlignment="1">
      <alignment vertical="top" shrinkToFit="1"/>
    </xf>
    <xf numFmtId="0" fontId="9" fillId="2" borderId="44" xfId="0" applyNumberFormat="1" applyFont="1" applyFill="1" applyBorder="1" applyAlignment="1">
      <alignment vertical="top" shrinkToFit="1"/>
    </xf>
    <xf numFmtId="0" fontId="22" fillId="2" borderId="16" xfId="0" applyFont="1" applyFill="1" applyBorder="1" applyAlignment="1">
      <alignment vertical="top"/>
    </xf>
    <xf numFmtId="0" fontId="39" fillId="2" borderId="0" xfId="0" applyFont="1" applyFill="1" applyAlignment="1">
      <alignment horizontal="left" vertical="center"/>
    </xf>
    <xf numFmtId="0" fontId="41" fillId="2" borderId="0" xfId="0" applyFont="1" applyFill="1" applyAlignment="1">
      <alignment vertical="center" shrinkToFit="1"/>
    </xf>
    <xf numFmtId="0" fontId="42" fillId="2" borderId="0" xfId="0" applyFont="1" applyFill="1" applyBorder="1" applyAlignment="1">
      <alignment vertical="center"/>
    </xf>
    <xf numFmtId="0" fontId="42" fillId="2" borderId="0" xfId="0" applyFont="1" applyFill="1" applyBorder="1" applyAlignment="1">
      <alignment vertical="center" shrinkToFit="1"/>
    </xf>
    <xf numFmtId="0" fontId="39" fillId="2" borderId="0" xfId="0" applyFont="1" applyFill="1" applyBorder="1" applyAlignment="1">
      <alignment horizontal="center" vertical="center" shrinkToFit="1"/>
    </xf>
    <xf numFmtId="0" fontId="41" fillId="2" borderId="0" xfId="0" applyFont="1" applyFill="1" applyAlignment="1">
      <alignment horizontal="center" vertical="center" shrinkToFit="1"/>
    </xf>
    <xf numFmtId="0" fontId="43" fillId="2" borderId="0" xfId="0" applyFont="1" applyFill="1" applyBorder="1" applyAlignment="1">
      <alignment vertical="center" shrinkToFit="1"/>
    </xf>
    <xf numFmtId="0" fontId="39" fillId="2" borderId="0" xfId="0" applyFont="1" applyFill="1" applyAlignment="1">
      <alignment horizontal="center" vertical="center" shrinkToFit="1"/>
    </xf>
    <xf numFmtId="0" fontId="39" fillId="5" borderId="1" xfId="0" applyFont="1" applyFill="1" applyBorder="1" applyAlignment="1">
      <alignment horizontal="center" vertical="center" wrapText="1" shrinkToFit="1"/>
    </xf>
    <xf numFmtId="0" fontId="39" fillId="5" borderId="5" xfId="0" applyFont="1" applyFill="1" applyBorder="1" applyAlignment="1">
      <alignment horizontal="center" vertical="center" shrinkToFit="1"/>
    </xf>
    <xf numFmtId="0" fontId="39" fillId="5" borderId="51" xfId="0" applyFont="1" applyFill="1" applyBorder="1" applyAlignment="1">
      <alignment horizontal="center" vertical="center" shrinkToFit="1"/>
    </xf>
    <xf numFmtId="0" fontId="39" fillId="5" borderId="15" xfId="0" applyFont="1" applyFill="1" applyBorder="1" applyAlignment="1">
      <alignment horizontal="center" vertical="center" shrinkToFit="1"/>
    </xf>
    <xf numFmtId="0" fontId="39" fillId="5" borderId="16" xfId="0" applyFont="1" applyFill="1" applyBorder="1" applyAlignment="1">
      <alignment horizontal="center" vertical="center" shrinkToFit="1"/>
    </xf>
    <xf numFmtId="0" fontId="39" fillId="2" borderId="113" xfId="0" applyFont="1" applyFill="1" applyBorder="1" applyAlignment="1">
      <alignment horizontal="right" vertical="center" shrinkToFit="1"/>
    </xf>
    <xf numFmtId="0" fontId="39" fillId="4" borderId="113" xfId="0" applyFont="1" applyFill="1" applyBorder="1" applyAlignment="1">
      <alignment vertical="center" shrinkToFit="1"/>
    </xf>
    <xf numFmtId="0" fontId="39" fillId="3" borderId="113" xfId="0" applyFont="1" applyFill="1" applyBorder="1" applyAlignment="1">
      <alignment vertical="center" shrinkToFit="1"/>
    </xf>
    <xf numFmtId="0" fontId="39" fillId="4" borderId="114" xfId="0" applyFont="1" applyFill="1" applyBorder="1" applyAlignment="1">
      <alignment horizontal="center" vertical="center" shrinkToFit="1"/>
    </xf>
    <xf numFmtId="0" fontId="39" fillId="4" borderId="115" xfId="0" applyFont="1" applyFill="1" applyBorder="1" applyAlignment="1">
      <alignment horizontal="center" vertical="center" shrinkToFit="1"/>
    </xf>
    <xf numFmtId="0" fontId="39" fillId="3" borderId="116" xfId="0" applyFont="1" applyFill="1" applyBorder="1" applyAlignment="1">
      <alignment vertical="center" shrinkToFit="1"/>
    </xf>
    <xf numFmtId="0" fontId="39" fillId="4" borderId="116" xfId="0" applyFont="1" applyFill="1" applyBorder="1" applyAlignment="1">
      <alignment horizontal="center" vertical="center" shrinkToFit="1"/>
    </xf>
    <xf numFmtId="177" fontId="39" fillId="4" borderId="116" xfId="0" applyNumberFormat="1" applyFont="1" applyFill="1" applyBorder="1" applyAlignment="1">
      <alignment horizontal="center" vertical="center" shrinkToFit="1"/>
    </xf>
    <xf numFmtId="2" fontId="39" fillId="3" borderId="114" xfId="0" applyNumberFormat="1" applyFont="1" applyFill="1" applyBorder="1" applyAlignment="1">
      <alignment horizontal="center" vertical="center" shrinkToFit="1"/>
    </xf>
    <xf numFmtId="2" fontId="39" fillId="3" borderId="117" xfId="0" applyNumberFormat="1" applyFont="1" applyFill="1" applyBorder="1" applyAlignment="1">
      <alignment horizontal="center" vertical="center" shrinkToFit="1"/>
    </xf>
    <xf numFmtId="2" fontId="39" fillId="3" borderId="115" xfId="0" applyNumberFormat="1" applyFont="1" applyFill="1" applyBorder="1" applyAlignment="1">
      <alignment horizontal="center" vertical="center" shrinkToFit="1"/>
    </xf>
    <xf numFmtId="2" fontId="39" fillId="3" borderId="116" xfId="0" applyNumberFormat="1" applyFont="1" applyFill="1" applyBorder="1" applyAlignment="1">
      <alignment horizontal="center" vertical="center" shrinkToFit="1"/>
    </xf>
    <xf numFmtId="0" fontId="44" fillId="3" borderId="113" xfId="0" applyFont="1" applyFill="1" applyBorder="1" applyAlignment="1">
      <alignment vertical="center" wrapText="1"/>
    </xf>
    <xf numFmtId="0" fontId="39" fillId="2" borderId="2" xfId="0" applyFont="1" applyFill="1" applyBorder="1" applyAlignment="1">
      <alignment vertical="center" shrinkToFit="1"/>
    </xf>
    <xf numFmtId="0" fontId="39" fillId="2" borderId="118" xfId="0" applyFont="1" applyFill="1" applyBorder="1" applyAlignment="1">
      <alignment horizontal="right" vertical="center" shrinkToFit="1"/>
    </xf>
    <xf numFmtId="0" fontId="39" fillId="4" borderId="118" xfId="0" applyFont="1" applyFill="1" applyBorder="1" applyAlignment="1">
      <alignment vertical="center" shrinkToFit="1"/>
    </xf>
    <xf numFmtId="0" fontId="39" fillId="3" borderId="118" xfId="0" applyFont="1" applyFill="1" applyBorder="1" applyAlignment="1">
      <alignment vertical="center" shrinkToFit="1"/>
    </xf>
    <xf numFmtId="0" fontId="39" fillId="4" borderId="119" xfId="0" applyFont="1" applyFill="1" applyBorder="1" applyAlignment="1">
      <alignment horizontal="center" vertical="center" shrinkToFit="1"/>
    </xf>
    <xf numFmtId="0" fontId="39" fillId="4" borderId="120" xfId="0" applyFont="1" applyFill="1" applyBorder="1" applyAlignment="1">
      <alignment horizontal="center" vertical="center" shrinkToFit="1"/>
    </xf>
    <xf numFmtId="0" fontId="39" fillId="3" borderId="121" xfId="0" applyFont="1" applyFill="1" applyBorder="1" applyAlignment="1">
      <alignment vertical="center" shrinkToFit="1"/>
    </xf>
    <xf numFmtId="0" fontId="39" fillId="4" borderId="121" xfId="0" applyFont="1" applyFill="1" applyBorder="1" applyAlignment="1">
      <alignment horizontal="center" vertical="center" shrinkToFit="1"/>
    </xf>
    <xf numFmtId="177" fontId="39" fillId="4" borderId="121" xfId="0" applyNumberFormat="1" applyFont="1" applyFill="1" applyBorder="1" applyAlignment="1">
      <alignment horizontal="center" vertical="center" shrinkToFit="1"/>
    </xf>
    <xf numFmtId="2" fontId="39" fillId="3" borderId="119" xfId="0" applyNumberFormat="1" applyFont="1" applyFill="1" applyBorder="1" applyAlignment="1">
      <alignment horizontal="center" vertical="center" shrinkToFit="1"/>
    </xf>
    <xf numFmtId="2" fontId="39" fillId="3" borderId="122" xfId="0" applyNumberFormat="1" applyFont="1" applyFill="1" applyBorder="1" applyAlignment="1">
      <alignment horizontal="center" vertical="center" shrinkToFit="1"/>
    </xf>
    <xf numFmtId="2" fontId="39" fillId="3" borderId="120" xfId="0" applyNumberFormat="1" applyFont="1" applyFill="1" applyBorder="1" applyAlignment="1">
      <alignment horizontal="center" vertical="center" shrinkToFit="1"/>
    </xf>
    <xf numFmtId="2" fontId="39" fillId="3" borderId="121" xfId="0" applyNumberFormat="1" applyFont="1" applyFill="1" applyBorder="1" applyAlignment="1">
      <alignment horizontal="center" vertical="center" shrinkToFit="1"/>
    </xf>
    <xf numFmtId="0" fontId="44" fillId="3" borderId="118" xfId="0" applyFont="1" applyFill="1" applyBorder="1" applyAlignment="1">
      <alignment vertical="center" wrapText="1"/>
    </xf>
    <xf numFmtId="0" fontId="39" fillId="3" borderId="123" xfId="0" applyFont="1" applyFill="1" applyBorder="1" applyAlignment="1">
      <alignment vertical="center" shrinkToFit="1"/>
    </xf>
    <xf numFmtId="0" fontId="39" fillId="3" borderId="124" xfId="0" applyFont="1" applyFill="1" applyBorder="1" applyAlignment="1">
      <alignment vertical="center" shrinkToFit="1"/>
    </xf>
    <xf numFmtId="177" fontId="39" fillId="4" borderId="118" xfId="0" applyNumberFormat="1" applyFont="1" applyFill="1" applyBorder="1" applyAlignment="1">
      <alignment horizontal="center" vertical="center" shrinkToFit="1"/>
    </xf>
    <xf numFmtId="0" fontId="39" fillId="3" borderId="125" xfId="0" applyFont="1" applyFill="1" applyBorder="1" applyAlignment="1">
      <alignment vertical="center" shrinkToFit="1"/>
    </xf>
    <xf numFmtId="0" fontId="39" fillId="2" borderId="126" xfId="0" applyFont="1" applyFill="1" applyBorder="1" applyAlignment="1">
      <alignment horizontal="right" vertical="center" shrinkToFit="1"/>
    </xf>
    <xf numFmtId="0" fontId="39" fillId="4" borderId="126" xfId="0" applyFont="1" applyFill="1" applyBorder="1" applyAlignment="1">
      <alignment vertical="center" shrinkToFit="1"/>
    </xf>
    <xf numFmtId="0" fontId="39" fillId="3" borderId="126" xfId="0" applyFont="1" applyFill="1" applyBorder="1" applyAlignment="1">
      <alignment vertical="center" shrinkToFit="1"/>
    </xf>
    <xf numFmtId="0" fontId="39" fillId="4" borderId="127" xfId="0" applyFont="1" applyFill="1" applyBorder="1" applyAlignment="1">
      <alignment horizontal="center" vertical="center" shrinkToFit="1"/>
    </xf>
    <xf numFmtId="0" fontId="39" fillId="4" borderId="128" xfId="0" applyFont="1" applyFill="1" applyBorder="1" applyAlignment="1">
      <alignment horizontal="center" vertical="center" shrinkToFit="1"/>
    </xf>
    <xf numFmtId="0" fontId="39" fillId="3" borderId="129" xfId="0" applyFont="1" applyFill="1" applyBorder="1" applyAlignment="1">
      <alignment vertical="center" shrinkToFit="1"/>
    </xf>
    <xf numFmtId="0" fontId="39" fillId="4" borderId="129" xfId="0" applyFont="1" applyFill="1" applyBorder="1" applyAlignment="1">
      <alignment horizontal="center" vertical="center" shrinkToFit="1"/>
    </xf>
    <xf numFmtId="177" fontId="39" fillId="4" borderId="126" xfId="0" applyNumberFormat="1" applyFont="1" applyFill="1" applyBorder="1" applyAlignment="1">
      <alignment horizontal="center" vertical="center" shrinkToFit="1"/>
    </xf>
    <xf numFmtId="2" fontId="39" fillId="3" borderId="130" xfId="0" applyNumberFormat="1" applyFont="1" applyFill="1" applyBorder="1" applyAlignment="1">
      <alignment horizontal="center" vertical="center" shrinkToFit="1"/>
    </xf>
    <xf numFmtId="2" fontId="39" fillId="3" borderId="128" xfId="0" applyNumberFormat="1" applyFont="1" applyFill="1" applyBorder="1" applyAlignment="1">
      <alignment horizontal="center" vertical="center" shrinkToFit="1"/>
    </xf>
    <xf numFmtId="2" fontId="39" fillId="3" borderId="129" xfId="0" applyNumberFormat="1" applyFont="1" applyFill="1" applyBorder="1" applyAlignment="1">
      <alignment horizontal="center" vertical="center" shrinkToFit="1"/>
    </xf>
    <xf numFmtId="0" fontId="44" fillId="3" borderId="126" xfId="0" applyFont="1" applyFill="1" applyBorder="1" applyAlignment="1">
      <alignment vertical="center" wrapText="1"/>
    </xf>
    <xf numFmtId="0" fontId="39" fillId="2" borderId="0" xfId="0" applyFont="1" applyFill="1" applyBorder="1" applyAlignment="1">
      <alignment vertical="center" shrinkToFit="1"/>
    </xf>
    <xf numFmtId="0" fontId="39" fillId="2" borderId="0" xfId="0" applyFont="1" applyFill="1" applyBorder="1" applyAlignment="1">
      <alignment vertical="center" wrapText="1"/>
    </xf>
    <xf numFmtId="0" fontId="39" fillId="5" borderId="0" xfId="0" applyFont="1" applyFill="1" applyBorder="1" applyAlignment="1">
      <alignment horizontal="center" vertical="center" wrapText="1" shrinkToFit="1"/>
    </xf>
    <xf numFmtId="0" fontId="39" fillId="5" borderId="0" xfId="0" applyFont="1" applyFill="1" applyBorder="1" applyAlignment="1">
      <alignment horizontal="center" vertical="center" shrinkToFit="1"/>
    </xf>
    <xf numFmtId="0" fontId="39" fillId="2" borderId="0" xfId="0" applyFont="1" applyFill="1" applyBorder="1" applyAlignment="1">
      <alignment horizontal="right" vertical="center"/>
    </xf>
    <xf numFmtId="177" fontId="39" fillId="3" borderId="0" xfId="0" applyNumberFormat="1" applyFont="1" applyFill="1" applyBorder="1" applyAlignment="1">
      <alignment horizontal="center" vertical="center" shrinkToFit="1"/>
    </xf>
    <xf numFmtId="0" fontId="39" fillId="3" borderId="0" xfId="0" applyFont="1" applyFill="1" applyBorder="1" applyAlignment="1">
      <alignment vertical="center" shrinkToFit="1"/>
    </xf>
    <xf numFmtId="0" fontId="7" fillId="5" borderId="6" xfId="0" applyFont="1" applyFill="1" applyBorder="1" applyAlignment="1">
      <alignment horizontal="center" vertical="center" textRotation="255" shrinkToFit="1"/>
    </xf>
    <xf numFmtId="0" fontId="7" fillId="5" borderId="8" xfId="0" applyFont="1" applyFill="1" applyBorder="1" applyAlignment="1">
      <alignment horizontal="center" vertical="center" textRotation="255" shrinkToFit="1"/>
    </xf>
    <xf numFmtId="0" fontId="7" fillId="7" borderId="0" xfId="0" applyFont="1" applyFill="1" applyBorder="1" applyAlignment="1">
      <alignment vertical="center"/>
    </xf>
    <xf numFmtId="0" fontId="7" fillId="7" borderId="5" xfId="0" applyFont="1" applyFill="1" applyBorder="1" applyAlignment="1">
      <alignment vertical="center"/>
    </xf>
    <xf numFmtId="0" fontId="7" fillId="2" borderId="33" xfId="0" applyFont="1" applyFill="1" applyBorder="1" applyAlignment="1">
      <alignment vertical="center" shrinkToFit="1"/>
    </xf>
    <xf numFmtId="0" fontId="7" fillId="2" borderId="52" xfId="0" applyFont="1" applyFill="1" applyBorder="1" applyAlignment="1">
      <alignment vertical="center" shrinkToFit="1"/>
    </xf>
    <xf numFmtId="0" fontId="7" fillId="2" borderId="53" xfId="0" applyFont="1" applyFill="1" applyBorder="1" applyAlignment="1">
      <alignment vertical="center" shrinkToFit="1"/>
    </xf>
    <xf numFmtId="0" fontId="7" fillId="2" borderId="36" xfId="0" applyFont="1" applyFill="1" applyBorder="1" applyAlignment="1">
      <alignment vertical="center" shrinkToFit="1"/>
    </xf>
    <xf numFmtId="0" fontId="7" fillId="2" borderId="36" xfId="0" applyFont="1" applyFill="1" applyBorder="1" applyAlignment="1">
      <alignment vertical="center"/>
    </xf>
    <xf numFmtId="0" fontId="7" fillId="2" borderId="38" xfId="0" applyFont="1" applyFill="1" applyBorder="1" applyAlignment="1">
      <alignment vertical="center"/>
    </xf>
    <xf numFmtId="0" fontId="7" fillId="2" borderId="54" xfId="0" applyFont="1" applyFill="1" applyBorder="1" applyAlignment="1">
      <alignment vertical="center"/>
    </xf>
    <xf numFmtId="0" fontId="7" fillId="2" borderId="38" xfId="0" applyFont="1" applyFill="1" applyBorder="1" applyAlignment="1">
      <alignment vertical="center" shrinkToFit="1"/>
    </xf>
    <xf numFmtId="0" fontId="7" fillId="7" borderId="36" xfId="0" applyFont="1" applyFill="1" applyBorder="1" applyAlignment="1">
      <alignment vertical="center" shrinkToFit="1"/>
    </xf>
    <xf numFmtId="0" fontId="40" fillId="2" borderId="38" xfId="0" applyFont="1" applyFill="1" applyBorder="1" applyAlignment="1">
      <alignment vertical="center"/>
    </xf>
    <xf numFmtId="0" fontId="7" fillId="2" borderId="55" xfId="0" applyFont="1" applyFill="1" applyBorder="1" applyAlignment="1">
      <alignment vertical="center" shrinkToFit="1"/>
    </xf>
    <xf numFmtId="0" fontId="7" fillId="2" borderId="40" xfId="0" applyFont="1" applyFill="1" applyBorder="1" applyAlignment="1">
      <alignment vertical="center" shrinkToFit="1"/>
    </xf>
    <xf numFmtId="0" fontId="7" fillId="2" borderId="40" xfId="0" applyFont="1" applyFill="1" applyBorder="1" applyAlignment="1">
      <alignment vertical="center"/>
    </xf>
    <xf numFmtId="0" fontId="7" fillId="2" borderId="55" xfId="0" applyFont="1" applyFill="1" applyBorder="1" applyAlignment="1">
      <alignment vertical="center"/>
    </xf>
    <xf numFmtId="0" fontId="7" fillId="2" borderId="56" xfId="0" applyFont="1" applyFill="1" applyBorder="1" applyAlignment="1">
      <alignment vertical="center"/>
    </xf>
    <xf numFmtId="0" fontId="7" fillId="2" borderId="56" xfId="0" applyFont="1" applyFill="1" applyBorder="1" applyAlignment="1">
      <alignment vertical="center" shrinkToFit="1"/>
    </xf>
    <xf numFmtId="0" fontId="7" fillId="2" borderId="45" xfId="0" applyFont="1" applyFill="1" applyBorder="1" applyAlignment="1">
      <alignment vertical="center" shrinkToFit="1"/>
    </xf>
    <xf numFmtId="0" fontId="7" fillId="2" borderId="50" xfId="0" applyFont="1" applyFill="1" applyBorder="1" applyAlignment="1">
      <alignment vertical="center" shrinkToFit="1"/>
    </xf>
    <xf numFmtId="0" fontId="7" fillId="7" borderId="45" xfId="0" applyFont="1" applyFill="1" applyBorder="1" applyAlignment="1">
      <alignment vertical="center" shrinkToFit="1"/>
    </xf>
    <xf numFmtId="0" fontId="7" fillId="2" borderId="39" xfId="0" applyFont="1" applyFill="1" applyBorder="1" applyAlignment="1">
      <alignment vertical="center" shrinkToFit="1"/>
    </xf>
    <xf numFmtId="0" fontId="7" fillId="2" borderId="17" xfId="0" applyFont="1" applyFill="1" applyBorder="1" applyAlignment="1">
      <alignment vertical="center"/>
    </xf>
    <xf numFmtId="0" fontId="7" fillId="2" borderId="44" xfId="0" applyFont="1" applyFill="1" applyBorder="1" applyAlignment="1">
      <alignment vertical="center"/>
    </xf>
    <xf numFmtId="0" fontId="7" fillId="3" borderId="0" xfId="0" applyFont="1" applyFill="1" applyBorder="1" applyAlignment="1">
      <alignment vertical="top" wrapText="1"/>
    </xf>
    <xf numFmtId="0" fontId="7" fillId="2" borderId="0" xfId="0" applyFont="1" applyFill="1" applyBorder="1" applyAlignment="1">
      <alignment vertical="center"/>
    </xf>
    <xf numFmtId="0" fontId="7" fillId="2" borderId="0" xfId="0" applyFont="1" applyFill="1" applyBorder="1" applyAlignment="1">
      <alignment vertical="center" shrinkToFit="1"/>
    </xf>
    <xf numFmtId="0" fontId="7" fillId="2" borderId="16" xfId="0" applyFont="1" applyFill="1" applyBorder="1" applyAlignment="1">
      <alignment vertical="center"/>
    </xf>
    <xf numFmtId="0" fontId="7" fillId="2" borderId="5" xfId="0" applyFont="1" applyFill="1" applyBorder="1" applyAlignment="1">
      <alignment vertical="center"/>
    </xf>
    <xf numFmtId="0" fontId="7" fillId="2" borderId="15" xfId="0" applyFont="1" applyFill="1" applyBorder="1" applyAlignment="1">
      <alignment vertical="center"/>
    </xf>
    <xf numFmtId="0" fontId="7" fillId="2" borderId="0" xfId="0" applyFont="1" applyFill="1" applyAlignment="1">
      <alignment vertical="center"/>
    </xf>
    <xf numFmtId="0" fontId="37" fillId="3" borderId="0" xfId="0" applyFont="1" applyFill="1" applyAlignment="1">
      <alignment vertical="top"/>
    </xf>
    <xf numFmtId="0" fontId="45" fillId="3" borderId="0" xfId="0" applyFont="1" applyFill="1" applyAlignment="1">
      <alignment vertical="top"/>
    </xf>
    <xf numFmtId="0" fontId="45" fillId="2" borderId="0" xfId="0" applyFont="1" applyFill="1" applyAlignment="1">
      <alignment vertical="top"/>
    </xf>
    <xf numFmtId="0" fontId="14" fillId="2" borderId="0" xfId="0" applyFont="1" applyFill="1" applyAlignment="1">
      <alignment horizontal="right" vertical="center"/>
    </xf>
    <xf numFmtId="0" fontId="8" fillId="2" borderId="17" xfId="0" applyFont="1" applyFill="1" applyBorder="1" applyAlignment="1">
      <alignment horizontal="center" vertical="center" shrinkToFit="1"/>
    </xf>
    <xf numFmtId="0" fontId="8" fillId="2" borderId="44" xfId="0" applyFont="1" applyFill="1" applyBorder="1" applyAlignment="1">
      <alignment horizontal="center" vertical="center" shrinkToFit="1"/>
    </xf>
    <xf numFmtId="0" fontId="28" fillId="2" borderId="0" xfId="0" applyFont="1" applyFill="1" applyAlignment="1">
      <alignment vertical="center"/>
    </xf>
    <xf numFmtId="0" fontId="41" fillId="2" borderId="0" xfId="0" applyFont="1" applyFill="1" applyAlignment="1">
      <alignment vertical="center"/>
    </xf>
    <xf numFmtId="0" fontId="8" fillId="2" borderId="0" xfId="0" applyFont="1" applyFill="1" applyAlignment="1">
      <alignment horizontal="left" vertical="center"/>
    </xf>
    <xf numFmtId="0" fontId="39" fillId="0" borderId="0" xfId="0" applyFont="1" applyAlignment="1">
      <alignment vertical="center"/>
    </xf>
    <xf numFmtId="0" fontId="46" fillId="3" borderId="5" xfId="0" applyFont="1" applyFill="1" applyBorder="1" applyAlignment="1">
      <alignment vertical="center" shrinkToFit="1"/>
    </xf>
    <xf numFmtId="0" fontId="46" fillId="2" borderId="0" xfId="0" applyFont="1" applyFill="1" applyAlignment="1">
      <alignment horizontal="center" vertical="center"/>
    </xf>
    <xf numFmtId="0" fontId="34" fillId="3" borderId="5" xfId="0" applyFont="1" applyFill="1" applyBorder="1" applyAlignment="1">
      <alignment vertical="center" shrinkToFit="1"/>
    </xf>
    <xf numFmtId="0" fontId="8" fillId="2" borderId="0" xfId="0" applyFont="1" applyFill="1" applyAlignment="1">
      <alignment vertical="center"/>
    </xf>
    <xf numFmtId="0" fontId="47" fillId="2" borderId="0" xfId="0" applyFont="1" applyFill="1" applyAlignment="1">
      <alignment vertical="center" shrinkToFit="1"/>
    </xf>
    <xf numFmtId="0" fontId="30" fillId="2" borderId="0" xfId="0" applyFont="1" applyFill="1" applyAlignment="1">
      <alignment vertical="center"/>
    </xf>
    <xf numFmtId="0" fontId="39" fillId="4" borderId="57" xfId="0" applyFont="1" applyFill="1" applyBorder="1" applyAlignment="1">
      <alignment horizontal="center" vertical="center"/>
    </xf>
    <xf numFmtId="0" fontId="39" fillId="2" borderId="58" xfId="0" applyFont="1" applyFill="1" applyBorder="1" applyAlignment="1">
      <alignment horizontal="center" vertical="center"/>
    </xf>
    <xf numFmtId="0" fontId="39" fillId="2" borderId="0" xfId="0" applyFont="1" applyFill="1" applyAlignment="1">
      <alignment horizontal="center" vertical="center"/>
    </xf>
    <xf numFmtId="0" fontId="39" fillId="2" borderId="0" xfId="0" applyFont="1" applyFill="1" applyAlignment="1">
      <alignment horizontal="right" vertical="center"/>
    </xf>
    <xf numFmtId="0" fontId="48" fillId="2" borderId="0" xfId="0" applyFont="1" applyFill="1" applyBorder="1" applyAlignment="1">
      <alignment vertical="center" wrapText="1"/>
    </xf>
    <xf numFmtId="0" fontId="39" fillId="4" borderId="59" xfId="0" applyFont="1" applyFill="1" applyBorder="1" applyAlignment="1">
      <alignment horizontal="center" vertical="center"/>
    </xf>
    <xf numFmtId="0" fontId="39" fillId="2" borderId="60" xfId="0" applyFont="1" applyFill="1" applyBorder="1" applyAlignment="1">
      <alignment horizontal="center" vertical="center"/>
    </xf>
    <xf numFmtId="14" fontId="43" fillId="8" borderId="61" xfId="0" applyNumberFormat="1" applyFont="1" applyFill="1" applyBorder="1" applyAlignment="1">
      <alignment horizontal="center" vertical="center"/>
    </xf>
    <xf numFmtId="179" fontId="39" fillId="6" borderId="0" xfId="0" applyNumberFormat="1" applyFont="1" applyFill="1" applyBorder="1" applyAlignment="1">
      <alignment horizontal="center" vertical="center"/>
    </xf>
    <xf numFmtId="0" fontId="47" fillId="2" borderId="0" xfId="0" applyFont="1" applyFill="1" applyAlignment="1">
      <alignment vertical="center"/>
    </xf>
    <xf numFmtId="0" fontId="47" fillId="2" borderId="0" xfId="0" applyFont="1" applyFill="1" applyAlignment="1">
      <alignment horizontal="right" vertical="center"/>
    </xf>
    <xf numFmtId="177" fontId="47" fillId="9" borderId="0" xfId="0" applyNumberFormat="1" applyFont="1" applyFill="1" applyAlignment="1">
      <alignment horizontal="center" vertical="center" shrinkToFit="1"/>
    </xf>
    <xf numFmtId="0" fontId="47" fillId="9" borderId="0" xfId="0" applyFont="1" applyFill="1" applyAlignment="1">
      <alignment horizontal="center" vertical="center" shrinkToFit="1"/>
    </xf>
    <xf numFmtId="0" fontId="47" fillId="2" borderId="0" xfId="0" applyFont="1" applyFill="1" applyAlignment="1">
      <alignment horizontal="center" vertical="center" shrinkToFit="1"/>
    </xf>
    <xf numFmtId="0" fontId="39" fillId="4" borderId="62" xfId="0" applyFont="1" applyFill="1" applyBorder="1" applyAlignment="1">
      <alignment horizontal="center" vertical="center"/>
    </xf>
    <xf numFmtId="0" fontId="39" fillId="2" borderId="63" xfId="0" applyFont="1" applyFill="1" applyBorder="1" applyAlignment="1">
      <alignment horizontal="center" vertical="center"/>
    </xf>
    <xf numFmtId="0" fontId="49" fillId="10" borderId="3" xfId="0" applyFont="1" applyFill="1" applyBorder="1" applyAlignment="1">
      <alignment vertical="center"/>
    </xf>
    <xf numFmtId="0" fontId="49" fillId="10" borderId="4" xfId="0" applyFont="1" applyFill="1" applyBorder="1" applyAlignment="1">
      <alignment horizontal="center" vertical="center" shrinkToFit="1"/>
    </xf>
    <xf numFmtId="0" fontId="49" fillId="10" borderId="3" xfId="0" applyFont="1" applyFill="1" applyBorder="1" applyAlignment="1">
      <alignment horizontal="center" vertical="center"/>
    </xf>
    <xf numFmtId="0" fontId="49" fillId="10" borderId="17" xfId="0" applyFont="1" applyFill="1" applyBorder="1" applyAlignment="1">
      <alignment horizontal="center" vertical="center"/>
    </xf>
    <xf numFmtId="0" fontId="49" fillId="10" borderId="33" xfId="0" applyFont="1" applyFill="1" applyBorder="1" applyAlignment="1">
      <alignment horizontal="center" vertical="center" shrinkToFit="1"/>
    </xf>
    <xf numFmtId="0" fontId="49" fillId="10" borderId="131" xfId="0" applyFont="1" applyFill="1" applyBorder="1" applyAlignment="1">
      <alignment horizontal="center" vertical="center" shrinkToFit="1"/>
    </xf>
    <xf numFmtId="0" fontId="49" fillId="10" borderId="32" xfId="0" applyFont="1" applyFill="1" applyBorder="1" applyAlignment="1">
      <alignment horizontal="center" vertical="center" shrinkToFit="1"/>
    </xf>
    <xf numFmtId="0" fontId="49" fillId="10" borderId="132" xfId="0" applyFont="1" applyFill="1" applyBorder="1" applyAlignment="1">
      <alignment horizontal="center" vertical="center" shrinkToFit="1"/>
    </xf>
    <xf numFmtId="0" fontId="49" fillId="10" borderId="52" xfId="0" applyFont="1" applyFill="1" applyBorder="1" applyAlignment="1">
      <alignment horizontal="center" vertical="center" shrinkToFit="1"/>
    </xf>
    <xf numFmtId="0" fontId="49" fillId="10" borderId="16" xfId="0" applyFont="1" applyFill="1" applyBorder="1" applyAlignment="1">
      <alignment vertical="center"/>
    </xf>
    <xf numFmtId="0" fontId="49" fillId="10" borderId="16" xfId="0" applyFont="1" applyFill="1" applyBorder="1" applyAlignment="1">
      <alignment horizontal="center" vertical="center" shrinkToFit="1"/>
    </xf>
    <xf numFmtId="180" fontId="49" fillId="10" borderId="133" xfId="0" applyNumberFormat="1" applyFont="1" applyFill="1" applyBorder="1" applyAlignment="1">
      <alignment horizontal="center" vertical="center" shrinkToFit="1"/>
    </xf>
    <xf numFmtId="180" fontId="49" fillId="10" borderId="15" xfId="0" applyNumberFormat="1" applyFont="1" applyFill="1" applyBorder="1" applyAlignment="1">
      <alignment horizontal="center" vertical="center" shrinkToFit="1"/>
    </xf>
    <xf numFmtId="180" fontId="49" fillId="10" borderId="134" xfId="0" applyNumberFormat="1" applyFont="1" applyFill="1" applyBorder="1" applyAlignment="1">
      <alignment horizontal="center" vertical="center" shrinkToFit="1"/>
    </xf>
    <xf numFmtId="0" fontId="49" fillId="10" borderId="15" xfId="0" applyFont="1" applyFill="1" applyBorder="1" applyAlignment="1">
      <alignment horizontal="center" vertical="center" shrinkToFit="1"/>
    </xf>
    <xf numFmtId="0" fontId="49" fillId="10" borderId="28" xfId="0" applyFont="1" applyFill="1" applyBorder="1" applyAlignment="1">
      <alignment horizontal="center" vertical="center" shrinkToFit="1"/>
    </xf>
    <xf numFmtId="0" fontId="39" fillId="4" borderId="33" xfId="0" applyFont="1" applyFill="1" applyBorder="1" applyAlignment="1">
      <alignment horizontal="center" vertical="center" shrinkToFit="1"/>
    </xf>
    <xf numFmtId="49" fontId="8" fillId="4" borderId="131" xfId="0" applyNumberFormat="1" applyFont="1" applyFill="1" applyBorder="1" applyAlignment="1">
      <alignment horizontal="center" vertical="center" shrinkToFit="1"/>
    </xf>
    <xf numFmtId="49" fontId="8" fillId="4" borderId="32" xfId="0" applyNumberFormat="1" applyFont="1" applyFill="1" applyBorder="1" applyAlignment="1">
      <alignment horizontal="center" vertical="center" shrinkToFit="1"/>
    </xf>
    <xf numFmtId="49" fontId="8" fillId="4" borderId="132" xfId="0" applyNumberFormat="1" applyFont="1" applyFill="1" applyBorder="1" applyAlignment="1">
      <alignment horizontal="center" vertical="center" shrinkToFit="1"/>
    </xf>
    <xf numFmtId="0" fontId="8" fillId="4" borderId="52" xfId="0" applyFont="1" applyFill="1" applyBorder="1" applyAlignment="1">
      <alignment horizontal="center" vertical="center" shrinkToFit="1"/>
    </xf>
    <xf numFmtId="181" fontId="8" fillId="2" borderId="3" xfId="0" applyNumberFormat="1" applyFont="1" applyFill="1" applyBorder="1" applyAlignment="1">
      <alignment horizontal="right" vertical="center" shrinkToFit="1"/>
    </xf>
    <xf numFmtId="0" fontId="8" fillId="2" borderId="25" xfId="0" applyFont="1" applyFill="1" applyBorder="1" applyAlignment="1">
      <alignment vertical="center" shrinkToFit="1"/>
    </xf>
    <xf numFmtId="0" fontId="8" fillId="2" borderId="27" xfId="0" applyFont="1" applyFill="1" applyBorder="1" applyAlignment="1">
      <alignment vertical="center" shrinkToFit="1"/>
    </xf>
    <xf numFmtId="0" fontId="39" fillId="9" borderId="64" xfId="0" applyFont="1" applyFill="1" applyBorder="1" applyAlignment="1">
      <alignment horizontal="center" vertical="center" shrinkToFit="1"/>
    </xf>
    <xf numFmtId="0" fontId="41" fillId="9" borderId="135" xfId="0" applyFont="1" applyFill="1" applyBorder="1" applyAlignment="1">
      <alignment horizontal="center" vertical="center" shrinkToFit="1"/>
    </xf>
    <xf numFmtId="0" fontId="41" fillId="9" borderId="65" xfId="0" applyFont="1" applyFill="1" applyBorder="1" applyAlignment="1">
      <alignment horizontal="center" vertical="center" shrinkToFit="1"/>
    </xf>
    <xf numFmtId="0" fontId="41" fillId="9" borderId="136" xfId="0" applyFont="1" applyFill="1" applyBorder="1" applyAlignment="1">
      <alignment horizontal="center" vertical="center" shrinkToFit="1"/>
    </xf>
    <xf numFmtId="0" fontId="41" fillId="9" borderId="66" xfId="0" applyFont="1" applyFill="1" applyBorder="1" applyAlignment="1">
      <alignment horizontal="center" vertical="center" shrinkToFit="1"/>
    </xf>
    <xf numFmtId="2" fontId="8" fillId="9" borderId="16" xfId="0" applyNumberFormat="1" applyFont="1" applyFill="1" applyBorder="1" applyAlignment="1">
      <alignment horizontal="right" vertical="center" shrinkToFit="1"/>
    </xf>
    <xf numFmtId="2" fontId="8" fillId="9" borderId="28" xfId="0" applyNumberFormat="1" applyFont="1" applyFill="1" applyBorder="1" applyAlignment="1">
      <alignment horizontal="right" vertical="center" shrinkToFit="1"/>
    </xf>
    <xf numFmtId="2" fontId="8" fillId="9" borderId="16" xfId="0" applyNumberFormat="1" applyFont="1" applyFill="1" applyBorder="1" applyAlignment="1">
      <alignment horizontal="center" vertical="center" shrinkToFit="1"/>
    </xf>
    <xf numFmtId="2" fontId="8" fillId="9" borderId="15" xfId="0" applyNumberFormat="1" applyFont="1" applyFill="1" applyBorder="1" applyAlignment="1">
      <alignment horizontal="center" vertical="center" shrinkToFit="1"/>
    </xf>
    <xf numFmtId="177" fontId="8" fillId="9" borderId="28" xfId="0" applyNumberFormat="1" applyFont="1" applyFill="1" applyBorder="1" applyAlignment="1">
      <alignment horizontal="right" vertical="center" shrinkToFit="1"/>
    </xf>
    <xf numFmtId="49" fontId="8" fillId="4" borderId="52" xfId="0" applyNumberFormat="1" applyFont="1" applyFill="1" applyBorder="1" applyAlignment="1">
      <alignment horizontal="center" vertical="center" shrinkToFit="1"/>
    </xf>
    <xf numFmtId="0" fontId="39" fillId="2" borderId="137" xfId="0" applyFont="1" applyFill="1" applyBorder="1" applyAlignment="1">
      <alignment vertical="center"/>
    </xf>
    <xf numFmtId="2" fontId="8" fillId="9" borderId="27" xfId="0" applyNumberFormat="1" applyFont="1" applyFill="1" applyBorder="1" applyAlignment="1">
      <alignment horizontal="right" vertical="center" shrinkToFit="1"/>
    </xf>
    <xf numFmtId="0" fontId="8" fillId="10" borderId="2" xfId="0" applyNumberFormat="1" applyFont="1" applyFill="1" applyBorder="1" applyAlignment="1">
      <alignment horizontal="left" vertical="center" shrinkToFit="1"/>
    </xf>
    <xf numFmtId="0" fontId="8" fillId="10" borderId="2" xfId="0" applyNumberFormat="1" applyFont="1" applyFill="1" applyBorder="1" applyAlignment="1">
      <alignment horizontal="center" vertical="center" shrinkToFit="1"/>
    </xf>
    <xf numFmtId="0" fontId="39" fillId="10" borderId="2" xfId="0" applyNumberFormat="1" applyFont="1" applyFill="1" applyBorder="1" applyAlignment="1">
      <alignment vertical="center" shrinkToFit="1"/>
    </xf>
    <xf numFmtId="0" fontId="39" fillId="10" borderId="6" xfId="0" applyNumberFormat="1" applyFont="1" applyFill="1" applyBorder="1" applyAlignment="1">
      <alignment horizontal="center" vertical="center" shrinkToFit="1"/>
    </xf>
    <xf numFmtId="0" fontId="41" fillId="10" borderId="138" xfId="0" applyNumberFormat="1" applyFont="1" applyFill="1" applyBorder="1" applyAlignment="1">
      <alignment horizontal="center" vertical="center" shrinkToFit="1"/>
    </xf>
    <xf numFmtId="0" fontId="41" fillId="10" borderId="2" xfId="0" applyNumberFormat="1" applyFont="1" applyFill="1" applyBorder="1" applyAlignment="1">
      <alignment horizontal="center" vertical="center" shrinkToFit="1"/>
    </xf>
    <xf numFmtId="0" fontId="41" fillId="10" borderId="139" xfId="0" applyNumberFormat="1" applyFont="1" applyFill="1" applyBorder="1" applyAlignment="1">
      <alignment horizontal="center" vertical="center" shrinkToFit="1"/>
    </xf>
    <xf numFmtId="0" fontId="41" fillId="10" borderId="8" xfId="0" applyNumberFormat="1" applyFont="1" applyFill="1" applyBorder="1" applyAlignment="1">
      <alignment horizontal="center" vertical="center" shrinkToFit="1"/>
    </xf>
    <xf numFmtId="0" fontId="8" fillId="10" borderId="2" xfId="0" applyNumberFormat="1" applyFont="1" applyFill="1" applyBorder="1" applyAlignment="1">
      <alignment horizontal="right" vertical="center" shrinkToFit="1"/>
    </xf>
    <xf numFmtId="0" fontId="8" fillId="10" borderId="6" xfId="0" applyNumberFormat="1" applyFont="1" applyFill="1" applyBorder="1" applyAlignment="1">
      <alignment horizontal="right" vertical="center" shrinkToFit="1"/>
    </xf>
    <xf numFmtId="0" fontId="8" fillId="10" borderId="3" xfId="0" applyNumberFormat="1" applyFont="1" applyFill="1" applyBorder="1" applyAlignment="1">
      <alignment horizontal="center" vertical="center" shrinkToFit="1"/>
    </xf>
    <xf numFmtId="0" fontId="8" fillId="10" borderId="1" xfId="0" applyNumberFormat="1" applyFont="1" applyFill="1" applyBorder="1" applyAlignment="1">
      <alignment horizontal="center" vertical="center" shrinkToFit="1"/>
    </xf>
    <xf numFmtId="0" fontId="8" fillId="10" borderId="8" xfId="0" applyNumberFormat="1" applyFont="1" applyFill="1" applyBorder="1" applyAlignment="1">
      <alignment horizontal="right" vertical="center" shrinkToFit="1"/>
    </xf>
    <xf numFmtId="0" fontId="39" fillId="6" borderId="3" xfId="0" applyNumberFormat="1" applyFont="1" applyFill="1" applyBorder="1" applyAlignment="1">
      <alignment horizontal="center" vertical="center" shrinkToFit="1"/>
    </xf>
    <xf numFmtId="0" fontId="41" fillId="6" borderId="140" xfId="0" applyNumberFormat="1" applyFont="1" applyFill="1" applyBorder="1" applyAlignment="1">
      <alignment horizontal="center" vertical="center" shrinkToFit="1"/>
    </xf>
    <xf numFmtId="0" fontId="41" fillId="6" borderId="25" xfId="0" applyNumberFormat="1" applyFont="1" applyFill="1" applyBorder="1" applyAlignment="1">
      <alignment horizontal="center" vertical="center" shrinkToFit="1"/>
    </xf>
    <xf numFmtId="0" fontId="41" fillId="6" borderId="141" xfId="0" applyNumberFormat="1" applyFont="1" applyFill="1" applyBorder="1" applyAlignment="1">
      <alignment horizontal="center" vertical="center" shrinkToFit="1"/>
    </xf>
    <xf numFmtId="0" fontId="41" fillId="6" borderId="1" xfId="0" applyNumberFormat="1" applyFont="1" applyFill="1" applyBorder="1" applyAlignment="1">
      <alignment horizontal="center" vertical="center" shrinkToFit="1"/>
    </xf>
    <xf numFmtId="182" fontId="8" fillId="6" borderId="25" xfId="0" applyNumberFormat="1" applyFont="1" applyFill="1" applyBorder="1" applyAlignment="1">
      <alignment horizontal="left" vertical="center" shrinkToFit="1"/>
    </xf>
    <xf numFmtId="0" fontId="8" fillId="2" borderId="3" xfId="0" applyNumberFormat="1" applyFont="1" applyFill="1" applyBorder="1" applyAlignment="1">
      <alignment horizontal="right" vertical="center" shrinkToFit="1"/>
    </xf>
    <xf numFmtId="0" fontId="8" fillId="2" borderId="3" xfId="0" applyNumberFormat="1" applyFont="1" applyFill="1" applyBorder="1" applyAlignment="1">
      <alignment horizontal="center" vertical="center" shrinkToFit="1"/>
    </xf>
    <xf numFmtId="0" fontId="8" fillId="2" borderId="1" xfId="0" applyNumberFormat="1" applyFont="1" applyFill="1" applyBorder="1" applyAlignment="1">
      <alignment horizontal="center" vertical="center" shrinkToFit="1"/>
    </xf>
    <xf numFmtId="0" fontId="8" fillId="2" borderId="1" xfId="0" applyNumberFormat="1" applyFont="1" applyFill="1" applyBorder="1" applyAlignment="1">
      <alignment horizontal="right" vertical="center" shrinkToFit="1"/>
    </xf>
    <xf numFmtId="0" fontId="8" fillId="2" borderId="25" xfId="0" applyNumberFormat="1" applyFont="1" applyFill="1" applyBorder="1" applyAlignment="1">
      <alignment horizontal="right" vertical="center" shrinkToFit="1"/>
    </xf>
    <xf numFmtId="0" fontId="39" fillId="2" borderId="5" xfId="0" applyFont="1" applyFill="1" applyBorder="1" applyAlignment="1">
      <alignment horizontal="right" vertical="center" shrinkToFit="1"/>
    </xf>
    <xf numFmtId="0" fontId="39" fillId="2" borderId="7" xfId="0" applyNumberFormat="1" applyFont="1" applyFill="1" applyBorder="1" applyAlignment="1">
      <alignment vertical="center" shrinkToFit="1"/>
    </xf>
    <xf numFmtId="0" fontId="39" fillId="2" borderId="7" xfId="0" applyNumberFormat="1" applyFont="1" applyFill="1" applyBorder="1" applyAlignment="1">
      <alignment horizontal="center" vertical="center" shrinkToFit="1"/>
    </xf>
    <xf numFmtId="0" fontId="41" fillId="2" borderId="7" xfId="0" applyNumberFormat="1" applyFont="1" applyFill="1" applyBorder="1" applyAlignment="1">
      <alignment horizontal="center" vertical="center" shrinkToFit="1"/>
    </xf>
    <xf numFmtId="183" fontId="8" fillId="2" borderId="7" xfId="0" applyNumberFormat="1" applyFont="1" applyFill="1" applyBorder="1" applyAlignment="1">
      <alignment horizontal="left" vertical="center" shrinkToFit="1"/>
    </xf>
    <xf numFmtId="0" fontId="8" fillId="2" borderId="7" xfId="0" applyNumberFormat="1" applyFont="1" applyFill="1" applyBorder="1" applyAlignment="1">
      <alignment horizontal="right" vertical="center" shrinkToFit="1"/>
    </xf>
    <xf numFmtId="0" fontId="8" fillId="2" borderId="7" xfId="0" applyNumberFormat="1" applyFont="1" applyFill="1" applyBorder="1" applyAlignment="1">
      <alignment horizontal="center" vertical="center" shrinkToFit="1"/>
    </xf>
    <xf numFmtId="0" fontId="39" fillId="2" borderId="0" xfId="0" applyNumberFormat="1" applyFont="1" applyFill="1" applyBorder="1" applyAlignment="1">
      <alignment vertical="center" shrinkToFit="1"/>
    </xf>
    <xf numFmtId="0" fontId="39" fillId="2" borderId="0" xfId="0" applyNumberFormat="1" applyFont="1" applyFill="1" applyBorder="1" applyAlignment="1">
      <alignment horizontal="center" vertical="center" shrinkToFit="1"/>
    </xf>
    <xf numFmtId="0" fontId="41" fillId="2" borderId="0" xfId="0" applyNumberFormat="1" applyFont="1" applyFill="1" applyBorder="1" applyAlignment="1">
      <alignment horizontal="center" vertical="center" shrinkToFit="1"/>
    </xf>
    <xf numFmtId="0" fontId="8" fillId="2" borderId="0" xfId="0" applyNumberFormat="1" applyFont="1" applyFill="1" applyBorder="1" applyAlignment="1">
      <alignment horizontal="right" vertical="center" shrinkToFit="1"/>
    </xf>
    <xf numFmtId="0" fontId="41" fillId="2" borderId="0" xfId="0" applyNumberFormat="1" applyFont="1" applyFill="1" applyBorder="1" applyAlignment="1">
      <alignment horizontal="left" vertical="center" shrinkToFit="1"/>
    </xf>
    <xf numFmtId="0" fontId="8" fillId="2" borderId="0" xfId="0" applyNumberFormat="1" applyFont="1" applyFill="1" applyBorder="1" applyAlignment="1">
      <alignment horizontal="center" shrinkToFit="1"/>
    </xf>
    <xf numFmtId="0" fontId="39" fillId="0" borderId="0" xfId="0" applyFont="1" applyBorder="1" applyAlignment="1">
      <alignment vertical="center"/>
    </xf>
    <xf numFmtId="0" fontId="41" fillId="2" borderId="0" xfId="0" applyNumberFormat="1" applyFont="1" applyFill="1" applyBorder="1" applyAlignment="1">
      <alignment horizontal="right" vertical="center" shrinkToFit="1"/>
    </xf>
    <xf numFmtId="0" fontId="39" fillId="0" borderId="0" xfId="0" applyFont="1" applyBorder="1" applyAlignment="1">
      <alignment vertical="center" shrinkToFit="1"/>
    </xf>
    <xf numFmtId="14" fontId="43" fillId="6" borderId="61" xfId="0" applyNumberFormat="1" applyFont="1" applyFill="1" applyBorder="1" applyAlignment="1">
      <alignment horizontal="center" vertical="center" shrinkToFit="1"/>
    </xf>
    <xf numFmtId="0" fontId="39" fillId="2" borderId="43" xfId="0" applyFont="1" applyFill="1" applyBorder="1" applyAlignment="1">
      <alignment vertical="center" shrinkToFit="1"/>
    </xf>
    <xf numFmtId="0" fontId="8" fillId="2" borderId="43" xfId="0" applyNumberFormat="1" applyFont="1" applyFill="1" applyBorder="1" applyAlignment="1">
      <alignment horizontal="center" vertical="center" shrinkToFit="1"/>
    </xf>
    <xf numFmtId="0" fontId="8" fillId="2" borderId="43" xfId="0" applyNumberFormat="1" applyFont="1" applyFill="1" applyBorder="1" applyAlignment="1">
      <alignment horizontal="left" vertical="center" shrinkToFit="1"/>
    </xf>
    <xf numFmtId="0" fontId="39" fillId="0" borderId="0" xfId="0" applyFont="1" applyBorder="1" applyAlignment="1">
      <alignment horizontal="center" vertical="center" shrinkToFit="1"/>
    </xf>
    <xf numFmtId="0" fontId="47" fillId="6" borderId="61" xfId="0" applyNumberFormat="1" applyFont="1" applyFill="1" applyBorder="1" applyAlignment="1">
      <alignment horizontal="center" shrinkToFit="1"/>
    </xf>
    <xf numFmtId="179" fontId="39" fillId="6" borderId="0" xfId="0" applyNumberFormat="1" applyFont="1" applyFill="1" applyBorder="1" applyAlignment="1">
      <alignment horizontal="center" vertical="center" shrinkToFit="1"/>
    </xf>
    <xf numFmtId="0" fontId="39" fillId="2" borderId="5" xfId="0" applyNumberFormat="1" applyFont="1" applyFill="1" applyBorder="1" applyAlignment="1">
      <alignment vertical="center" shrinkToFit="1"/>
    </xf>
    <xf numFmtId="0" fontId="39" fillId="2" borderId="5" xfId="0" applyNumberFormat="1" applyFont="1" applyFill="1" applyBorder="1" applyAlignment="1">
      <alignment horizontal="center" vertical="center" shrinkToFit="1"/>
    </xf>
    <xf numFmtId="0" fontId="41" fillId="2" borderId="5" xfId="0" applyNumberFormat="1" applyFont="1" applyFill="1" applyBorder="1" applyAlignment="1">
      <alignment horizontal="center" vertical="center" shrinkToFit="1"/>
    </xf>
    <xf numFmtId="183" fontId="8" fillId="2" borderId="0" xfId="0" applyNumberFormat="1" applyFont="1" applyFill="1" applyBorder="1" applyAlignment="1">
      <alignment horizontal="center" shrinkToFit="1"/>
    </xf>
    <xf numFmtId="0" fontId="39" fillId="0" borderId="0" xfId="0" applyFont="1" applyAlignment="1">
      <alignment vertical="center" shrinkToFit="1"/>
    </xf>
    <xf numFmtId="0" fontId="49" fillId="10" borderId="138" xfId="0" applyNumberFormat="1" applyFont="1" applyFill="1" applyBorder="1" applyAlignment="1">
      <alignment horizontal="center" vertical="center" shrinkToFit="1"/>
    </xf>
    <xf numFmtId="0" fontId="49" fillId="10" borderId="2" xfId="0" applyNumberFormat="1" applyFont="1" applyFill="1" applyBorder="1" applyAlignment="1">
      <alignment horizontal="center" vertical="center" shrinkToFit="1"/>
    </xf>
    <xf numFmtId="0" fontId="49" fillId="10" borderId="6" xfId="0" applyNumberFormat="1" applyFont="1" applyFill="1" applyBorder="1" applyAlignment="1">
      <alignment horizontal="center" vertical="center" shrinkToFit="1"/>
    </xf>
    <xf numFmtId="183" fontId="49" fillId="10" borderId="2" xfId="0" applyNumberFormat="1" applyFont="1" applyFill="1" applyBorder="1" applyAlignment="1">
      <alignment horizontal="center" vertical="center" shrinkToFit="1"/>
    </xf>
    <xf numFmtId="0" fontId="49" fillId="10" borderId="2" xfId="0" applyNumberFormat="1" applyFont="1" applyFill="1" applyBorder="1" applyAlignment="1">
      <alignment horizontal="right" vertical="center" shrinkToFit="1"/>
    </xf>
    <xf numFmtId="0" fontId="8" fillId="2" borderId="17" xfId="0" applyNumberFormat="1" applyFont="1" applyFill="1" applyBorder="1" applyAlignment="1">
      <alignment horizontal="right" vertical="center" shrinkToFit="1"/>
    </xf>
    <xf numFmtId="0" fontId="39" fillId="6" borderId="33" xfId="0" applyNumberFormat="1" applyFont="1" applyFill="1" applyBorder="1" applyAlignment="1">
      <alignment horizontal="center" vertical="center" shrinkToFit="1"/>
    </xf>
    <xf numFmtId="0" fontId="41" fillId="6" borderId="131" xfId="0" applyNumberFormat="1" applyFont="1" applyFill="1" applyBorder="1" applyAlignment="1">
      <alignment horizontal="center" vertical="center" shrinkToFit="1"/>
    </xf>
    <xf numFmtId="0" fontId="41" fillId="6" borderId="32" xfId="0" applyNumberFormat="1" applyFont="1" applyFill="1" applyBorder="1" applyAlignment="1">
      <alignment horizontal="center" vertical="center" shrinkToFit="1"/>
    </xf>
    <xf numFmtId="0" fontId="41" fillId="6" borderId="132" xfId="0" applyNumberFormat="1" applyFont="1" applyFill="1" applyBorder="1" applyAlignment="1">
      <alignment horizontal="center" vertical="center" shrinkToFit="1"/>
    </xf>
    <xf numFmtId="0" fontId="41" fillId="6" borderId="52" xfId="0" applyNumberFormat="1" applyFont="1" applyFill="1" applyBorder="1" applyAlignment="1">
      <alignment horizontal="center" vertical="center" shrinkToFit="1"/>
    </xf>
    <xf numFmtId="184" fontId="8" fillId="6" borderId="32" xfId="0" applyNumberFormat="1" applyFont="1" applyFill="1" applyBorder="1" applyAlignment="1">
      <alignment horizontal="right" vertical="center" shrinkToFit="1"/>
    </xf>
    <xf numFmtId="2" fontId="8" fillId="6" borderId="32" xfId="0" applyNumberFormat="1" applyFont="1" applyFill="1" applyBorder="1" applyAlignment="1">
      <alignment horizontal="right" vertical="center" shrinkToFit="1"/>
    </xf>
    <xf numFmtId="0" fontId="39" fillId="6" borderId="36" xfId="0" applyNumberFormat="1" applyFont="1" applyFill="1" applyBorder="1" applyAlignment="1">
      <alignment horizontal="center" vertical="center" shrinkToFit="1"/>
    </xf>
    <xf numFmtId="0" fontId="41" fillId="6" borderId="142" xfId="0" applyNumberFormat="1" applyFont="1" applyFill="1" applyBorder="1" applyAlignment="1">
      <alignment horizontal="center" vertical="center" shrinkToFit="1"/>
    </xf>
    <xf numFmtId="0" fontId="41" fillId="6" borderId="35" xfId="0" applyNumberFormat="1" applyFont="1" applyFill="1" applyBorder="1" applyAlignment="1">
      <alignment horizontal="center" vertical="center" shrinkToFit="1"/>
    </xf>
    <xf numFmtId="0" fontId="41" fillId="6" borderId="143" xfId="0" applyNumberFormat="1" applyFont="1" applyFill="1" applyBorder="1" applyAlignment="1">
      <alignment horizontal="center" vertical="center" shrinkToFit="1"/>
    </xf>
    <xf numFmtId="0" fontId="41" fillId="6" borderId="54" xfId="0" applyNumberFormat="1" applyFont="1" applyFill="1" applyBorder="1" applyAlignment="1">
      <alignment horizontal="center" vertical="center" shrinkToFit="1"/>
    </xf>
    <xf numFmtId="184" fontId="8" fillId="6" borderId="35" xfId="0" applyNumberFormat="1" applyFont="1" applyFill="1" applyBorder="1" applyAlignment="1">
      <alignment horizontal="right" vertical="center" shrinkToFit="1"/>
    </xf>
    <xf numFmtId="2" fontId="8" fillId="6" borderId="35" xfId="0" applyNumberFormat="1" applyFont="1" applyFill="1" applyBorder="1" applyAlignment="1">
      <alignment horizontal="right" vertical="center" shrinkToFit="1"/>
    </xf>
    <xf numFmtId="0" fontId="39" fillId="6" borderId="64" xfId="0" applyNumberFormat="1" applyFont="1" applyFill="1" applyBorder="1" applyAlignment="1">
      <alignment horizontal="center" vertical="center" shrinkToFit="1"/>
    </xf>
    <xf numFmtId="0" fontId="41" fillId="6" borderId="135" xfId="0" applyNumberFormat="1" applyFont="1" applyFill="1" applyBorder="1" applyAlignment="1">
      <alignment horizontal="center" vertical="center" shrinkToFit="1"/>
    </xf>
    <xf numFmtId="0" fontId="41" fillId="6" borderId="65" xfId="0" applyNumberFormat="1" applyFont="1" applyFill="1" applyBorder="1" applyAlignment="1">
      <alignment horizontal="center" vertical="center" shrinkToFit="1"/>
    </xf>
    <xf numFmtId="0" fontId="41" fillId="6" borderId="136" xfId="0" applyNumberFormat="1" applyFont="1" applyFill="1" applyBorder="1" applyAlignment="1">
      <alignment horizontal="center" vertical="center" shrinkToFit="1"/>
    </xf>
    <xf numFmtId="0" fontId="41" fillId="6" borderId="66" xfId="0" applyNumberFormat="1" applyFont="1" applyFill="1" applyBorder="1" applyAlignment="1">
      <alignment horizontal="center" vertical="center" shrinkToFit="1"/>
    </xf>
    <xf numFmtId="184" fontId="8" fillId="6" borderId="65" xfId="0" applyNumberFormat="1" applyFont="1" applyFill="1" applyBorder="1" applyAlignment="1">
      <alignment horizontal="right" vertical="center" shrinkToFit="1"/>
    </xf>
    <xf numFmtId="2" fontId="8" fillId="6" borderId="65" xfId="0" applyNumberFormat="1" applyFont="1" applyFill="1" applyBorder="1" applyAlignment="1">
      <alignment horizontal="right" vertical="center" shrinkToFit="1"/>
    </xf>
    <xf numFmtId="49" fontId="30" fillId="2" borderId="0" xfId="0" applyNumberFormat="1" applyFont="1" applyFill="1" applyBorder="1" applyAlignment="1">
      <alignment vertical="center" wrapText="1"/>
    </xf>
    <xf numFmtId="0" fontId="30" fillId="2" borderId="0" xfId="0" applyFont="1" applyFill="1" applyBorder="1" applyAlignment="1">
      <alignment vertical="center"/>
    </xf>
    <xf numFmtId="0" fontId="30" fillId="2" borderId="0" xfId="0" applyFont="1" applyFill="1" applyBorder="1" applyAlignment="1">
      <alignment horizontal="right" vertical="center"/>
    </xf>
    <xf numFmtId="2" fontId="8" fillId="2" borderId="0" xfId="0" applyNumberFormat="1" applyFont="1" applyFill="1" applyBorder="1" applyAlignment="1">
      <alignment horizontal="right" vertical="center" shrinkToFit="1"/>
    </xf>
    <xf numFmtId="0" fontId="39" fillId="2" borderId="67" xfId="0" applyFont="1" applyFill="1" applyBorder="1" applyAlignment="1">
      <alignment vertical="center" shrinkToFit="1"/>
    </xf>
    <xf numFmtId="0" fontId="39" fillId="8" borderId="67" xfId="0" applyFont="1" applyFill="1" applyBorder="1" applyAlignment="1">
      <alignment vertical="center" shrinkToFit="1"/>
    </xf>
    <xf numFmtId="0" fontId="39" fillId="2" borderId="68" xfId="0" applyFont="1" applyFill="1" applyBorder="1" applyAlignment="1">
      <alignment vertical="center" shrinkToFit="1"/>
    </xf>
    <xf numFmtId="0" fontId="39" fillId="2" borderId="69" xfId="0" applyFont="1" applyFill="1" applyBorder="1" applyAlignment="1">
      <alignment vertical="center" shrinkToFit="1"/>
    </xf>
    <xf numFmtId="0" fontId="39" fillId="2" borderId="69" xfId="0" applyFont="1" applyFill="1" applyBorder="1" applyAlignment="1">
      <alignment horizontal="center" vertical="center" shrinkToFit="1"/>
    </xf>
    <xf numFmtId="0" fontId="39" fillId="8" borderId="69" xfId="0" applyFont="1" applyFill="1" applyBorder="1" applyAlignment="1">
      <alignment vertical="center" shrinkToFit="1"/>
    </xf>
    <xf numFmtId="0" fontId="39" fillId="2" borderId="70" xfId="0" applyFont="1" applyFill="1" applyBorder="1" applyAlignment="1">
      <alignment vertical="center" shrinkToFit="1"/>
    </xf>
    <xf numFmtId="0" fontId="49" fillId="10" borderId="2" xfId="0" applyFont="1" applyFill="1" applyBorder="1" applyAlignment="1">
      <alignment horizontal="center" vertical="center"/>
    </xf>
    <xf numFmtId="0" fontId="39" fillId="11" borderId="25" xfId="0" applyFont="1" applyFill="1" applyBorder="1" applyAlignment="1">
      <alignment horizontal="center" vertical="center"/>
    </xf>
    <xf numFmtId="0" fontId="39" fillId="8" borderId="32" xfId="0" applyFont="1" applyFill="1" applyBorder="1" applyAlignment="1">
      <alignment vertical="center" shrinkToFit="1"/>
    </xf>
    <xf numFmtId="0" fontId="39" fillId="0" borderId="53" xfId="0" applyFont="1" applyBorder="1" applyAlignment="1">
      <alignment horizontal="center" vertical="center"/>
    </xf>
    <xf numFmtId="0" fontId="39" fillId="2" borderId="0" xfId="0" quotePrefix="1" applyFont="1" applyFill="1" applyAlignment="1">
      <alignment vertical="center"/>
    </xf>
    <xf numFmtId="0" fontId="39" fillId="8" borderId="71" xfId="0" applyFont="1" applyFill="1" applyBorder="1" applyAlignment="1">
      <alignment horizontal="center" vertical="center" shrinkToFit="1"/>
    </xf>
    <xf numFmtId="0" fontId="39" fillId="2" borderId="72" xfId="0" applyFont="1" applyFill="1" applyBorder="1" applyAlignment="1">
      <alignment horizontal="center" vertical="center" shrinkToFit="1"/>
    </xf>
    <xf numFmtId="0" fontId="39" fillId="2" borderId="73" xfId="0" applyFont="1" applyFill="1" applyBorder="1" applyAlignment="1">
      <alignment vertical="center" shrinkToFit="1"/>
    </xf>
    <xf numFmtId="0" fontId="39" fillId="9" borderId="74" xfId="0" applyFont="1" applyFill="1" applyBorder="1" applyAlignment="1">
      <alignment vertical="center" shrinkToFit="1"/>
    </xf>
    <xf numFmtId="2" fontId="39" fillId="8" borderId="75" xfId="0" applyNumberFormat="1" applyFont="1" applyFill="1" applyBorder="1" applyAlignment="1">
      <alignment vertical="center" shrinkToFit="1"/>
    </xf>
    <xf numFmtId="2" fontId="39" fillId="8" borderId="71" xfId="0" applyNumberFormat="1" applyFont="1" applyFill="1" applyBorder="1" applyAlignment="1">
      <alignment vertical="center" shrinkToFit="1"/>
    </xf>
    <xf numFmtId="2" fontId="39" fillId="9" borderId="74" xfId="0" applyNumberFormat="1" applyFont="1" applyFill="1" applyBorder="1" applyAlignment="1">
      <alignment vertical="center" shrinkToFit="1"/>
    </xf>
    <xf numFmtId="186" fontId="39" fillId="2" borderId="0" xfId="0" applyNumberFormat="1" applyFont="1" applyFill="1" applyBorder="1" applyAlignment="1">
      <alignment horizontal="center" vertical="center" shrinkToFit="1"/>
    </xf>
    <xf numFmtId="186" fontId="39" fillId="8" borderId="0" xfId="0" applyNumberFormat="1" applyFont="1" applyFill="1" applyBorder="1" applyAlignment="1">
      <alignment horizontal="center" vertical="center" shrinkToFit="1"/>
    </xf>
    <xf numFmtId="0" fontId="39" fillId="8" borderId="35" xfId="0" applyFont="1" applyFill="1" applyBorder="1" applyAlignment="1">
      <alignment vertical="center" shrinkToFit="1"/>
    </xf>
    <xf numFmtId="0" fontId="39" fillId="0" borderId="38" xfId="0" applyFont="1" applyBorder="1" applyAlignment="1">
      <alignment horizontal="center" vertical="center"/>
    </xf>
    <xf numFmtId="0" fontId="39" fillId="8" borderId="76" xfId="0" applyFont="1" applyFill="1" applyBorder="1" applyAlignment="1">
      <alignment horizontal="center" vertical="center" shrinkToFit="1"/>
    </xf>
    <xf numFmtId="0" fontId="39" fillId="2" borderId="77" xfId="0" applyFont="1" applyFill="1" applyBorder="1" applyAlignment="1">
      <alignment horizontal="center" vertical="center" shrinkToFit="1"/>
    </xf>
    <xf numFmtId="0" fontId="39" fillId="2" borderId="78" xfId="0" applyFont="1" applyFill="1" applyBorder="1" applyAlignment="1">
      <alignment vertical="center" shrinkToFit="1"/>
    </xf>
    <xf numFmtId="0" fontId="39" fillId="9" borderId="79" xfId="0" applyFont="1" applyFill="1" applyBorder="1" applyAlignment="1">
      <alignment vertical="center" shrinkToFit="1"/>
    </xf>
    <xf numFmtId="2" fontId="39" fillId="8" borderId="80" xfId="0" applyNumberFormat="1" applyFont="1" applyFill="1" applyBorder="1" applyAlignment="1">
      <alignment vertical="center" shrinkToFit="1"/>
    </xf>
    <xf numFmtId="2" fontId="39" fillId="8" borderId="76" xfId="0" applyNumberFormat="1" applyFont="1" applyFill="1" applyBorder="1" applyAlignment="1">
      <alignment vertical="center" shrinkToFit="1"/>
    </xf>
    <xf numFmtId="2" fontId="39" fillId="9" borderId="79" xfId="0" applyNumberFormat="1" applyFont="1" applyFill="1" applyBorder="1" applyAlignment="1">
      <alignment vertical="center" shrinkToFit="1"/>
    </xf>
    <xf numFmtId="0" fontId="39" fillId="8" borderId="55" xfId="0" applyFont="1" applyFill="1" applyBorder="1" applyAlignment="1">
      <alignment horizontal="center" vertical="center" shrinkToFit="1"/>
    </xf>
    <xf numFmtId="0" fontId="39" fillId="2" borderId="40" xfId="0" applyFont="1" applyFill="1" applyBorder="1" applyAlignment="1">
      <alignment horizontal="center" vertical="center" shrinkToFit="1"/>
    </xf>
    <xf numFmtId="0" fontId="39" fillId="2" borderId="56" xfId="0" applyFont="1" applyFill="1" applyBorder="1" applyAlignment="1">
      <alignment vertical="center" shrinkToFit="1"/>
    </xf>
    <xf numFmtId="0" fontId="39" fillId="9" borderId="81" xfId="0" applyFont="1" applyFill="1" applyBorder="1" applyAlignment="1">
      <alignment vertical="center" shrinkToFit="1"/>
    </xf>
    <xf numFmtId="2" fontId="39" fillId="8" borderId="81" xfId="0" applyNumberFormat="1" applyFont="1" applyFill="1" applyBorder="1" applyAlignment="1">
      <alignment vertical="center" shrinkToFit="1"/>
    </xf>
    <xf numFmtId="2" fontId="39" fillId="9" borderId="81" xfId="0" applyNumberFormat="1" applyFont="1" applyFill="1" applyBorder="1" applyAlignment="1">
      <alignment vertical="center" shrinkToFit="1"/>
    </xf>
    <xf numFmtId="0" fontId="39" fillId="8" borderId="35" xfId="0" applyFont="1" applyFill="1" applyBorder="1" applyAlignment="1">
      <alignment horizontal="center" vertical="center" shrinkToFit="1"/>
    </xf>
    <xf numFmtId="0" fontId="39" fillId="2" borderId="38" xfId="0" applyFont="1" applyFill="1" applyBorder="1" applyAlignment="1">
      <alignment horizontal="center" vertical="center" shrinkToFit="1"/>
    </xf>
    <xf numFmtId="0" fontId="39" fillId="2" borderId="54" xfId="0" applyFont="1" applyFill="1" applyBorder="1" applyAlignment="1">
      <alignment vertical="center" shrinkToFit="1"/>
    </xf>
    <xf numFmtId="0" fontId="39" fillId="9" borderId="35" xfId="0" applyFont="1" applyFill="1" applyBorder="1" applyAlignment="1">
      <alignment vertical="center" shrinkToFit="1"/>
    </xf>
    <xf numFmtId="2" fontId="39" fillId="8" borderId="35" xfId="0" applyNumberFormat="1" applyFont="1" applyFill="1" applyBorder="1" applyAlignment="1">
      <alignment vertical="center" shrinkToFit="1"/>
    </xf>
    <xf numFmtId="2" fontId="39" fillId="9" borderId="35" xfId="0" applyNumberFormat="1" applyFont="1" applyFill="1" applyBorder="1" applyAlignment="1">
      <alignment vertical="center" shrinkToFit="1"/>
    </xf>
    <xf numFmtId="0" fontId="39" fillId="8" borderId="35" xfId="0" applyFont="1" applyFill="1" applyBorder="1" applyAlignment="1">
      <alignment horizontal="left" vertical="center" shrinkToFit="1"/>
    </xf>
    <xf numFmtId="0" fontId="39" fillId="8" borderId="82" xfId="0" applyFont="1" applyFill="1" applyBorder="1" applyAlignment="1">
      <alignment vertical="center" shrinkToFit="1"/>
    </xf>
    <xf numFmtId="0" fontId="39" fillId="8" borderId="65" xfId="0" applyFont="1" applyFill="1" applyBorder="1" applyAlignment="1">
      <alignment vertical="center" shrinkToFit="1"/>
    </xf>
    <xf numFmtId="0" fontId="39" fillId="0" borderId="83" xfId="0" applyFont="1" applyBorder="1" applyAlignment="1">
      <alignment horizontal="center" vertical="center"/>
    </xf>
    <xf numFmtId="0" fontId="39" fillId="8" borderId="65" xfId="0" applyFont="1" applyFill="1" applyBorder="1" applyAlignment="1">
      <alignment horizontal="center" vertical="center" shrinkToFit="1"/>
    </xf>
    <xf numFmtId="0" fontId="39" fillId="2" borderId="83" xfId="0" applyFont="1" applyFill="1" applyBorder="1" applyAlignment="1">
      <alignment horizontal="center" vertical="center" shrinkToFit="1"/>
    </xf>
    <xf numFmtId="0" fontId="39" fillId="2" borderId="66" xfId="0" applyFont="1" applyFill="1" applyBorder="1" applyAlignment="1">
      <alignment vertical="center" shrinkToFit="1"/>
    </xf>
    <xf numFmtId="0" fontId="39" fillId="9" borderId="65" xfId="0" applyFont="1" applyFill="1" applyBorder="1" applyAlignment="1">
      <alignment vertical="center" shrinkToFit="1"/>
    </xf>
    <xf numFmtId="2" fontId="39" fillId="8" borderId="65" xfId="0" applyNumberFormat="1" applyFont="1" applyFill="1" applyBorder="1" applyAlignment="1">
      <alignment vertical="center" shrinkToFit="1"/>
    </xf>
    <xf numFmtId="2" fontId="39" fillId="9" borderId="65" xfId="0" applyNumberFormat="1" applyFont="1" applyFill="1" applyBorder="1" applyAlignment="1">
      <alignment vertical="center" shrinkToFit="1"/>
    </xf>
    <xf numFmtId="0" fontId="39" fillId="2" borderId="4" xfId="0" applyNumberFormat="1" applyFont="1" applyFill="1" applyBorder="1" applyAlignment="1">
      <alignment vertical="center" shrinkToFit="1"/>
    </xf>
    <xf numFmtId="0" fontId="39" fillId="2" borderId="4" xfId="0" applyNumberFormat="1" applyFont="1" applyFill="1" applyBorder="1" applyAlignment="1">
      <alignment horizontal="center" vertical="center" shrinkToFit="1"/>
    </xf>
    <xf numFmtId="0" fontId="41" fillId="2" borderId="4" xfId="0" applyNumberFormat="1" applyFont="1" applyFill="1" applyBorder="1" applyAlignment="1">
      <alignment horizontal="center" vertical="center" shrinkToFit="1"/>
    </xf>
    <xf numFmtId="0" fontId="8" fillId="2" borderId="4" xfId="0" applyNumberFormat="1" applyFont="1" applyFill="1" applyBorder="1" applyAlignment="1">
      <alignment horizontal="right" vertical="center" shrinkToFit="1"/>
    </xf>
    <xf numFmtId="0" fontId="39" fillId="3" borderId="32" xfId="0" applyFont="1" applyFill="1" applyBorder="1" applyAlignment="1">
      <alignment vertical="center" shrinkToFit="1"/>
    </xf>
    <xf numFmtId="0" fontId="39" fillId="3" borderId="71" xfId="0" applyFont="1" applyFill="1" applyBorder="1" applyAlignment="1">
      <alignment horizontal="center" vertical="center" shrinkToFit="1"/>
    </xf>
    <xf numFmtId="0" fontId="39" fillId="3" borderId="35" xfId="0" applyFont="1" applyFill="1" applyBorder="1" applyAlignment="1">
      <alignment vertical="center" shrinkToFit="1"/>
    </xf>
    <xf numFmtId="0" fontId="39" fillId="3" borderId="76" xfId="0" applyFont="1" applyFill="1" applyBorder="1" applyAlignment="1">
      <alignment horizontal="center" vertical="center" shrinkToFit="1"/>
    </xf>
    <xf numFmtId="0" fontId="39" fillId="3" borderId="55" xfId="0" applyFont="1" applyFill="1" applyBorder="1" applyAlignment="1">
      <alignment horizontal="center" vertical="center" shrinkToFit="1"/>
    </xf>
    <xf numFmtId="0" fontId="39" fillId="3" borderId="35" xfId="0" applyFont="1" applyFill="1" applyBorder="1" applyAlignment="1">
      <alignment horizontal="center" vertical="center" shrinkToFit="1"/>
    </xf>
    <xf numFmtId="0" fontId="39" fillId="3" borderId="35" xfId="0" applyFont="1" applyFill="1" applyBorder="1" applyAlignment="1">
      <alignment horizontal="left" vertical="center" shrinkToFit="1"/>
    </xf>
    <xf numFmtId="0" fontId="39" fillId="3" borderId="82" xfId="0" applyFont="1" applyFill="1" applyBorder="1" applyAlignment="1">
      <alignment vertical="center" shrinkToFit="1"/>
    </xf>
    <xf numFmtId="0" fontId="39" fillId="3" borderId="65" xfId="0" applyFont="1" applyFill="1" applyBorder="1" applyAlignment="1">
      <alignment vertical="center" shrinkToFit="1"/>
    </xf>
    <xf numFmtId="0" fontId="39" fillId="3" borderId="65" xfId="0" applyFont="1" applyFill="1" applyBorder="1" applyAlignment="1">
      <alignment horizontal="center" vertical="center" shrinkToFit="1"/>
    </xf>
    <xf numFmtId="0" fontId="7" fillId="5" borderId="0" xfId="0" applyFont="1" applyFill="1" applyAlignment="1">
      <alignment vertical="top"/>
    </xf>
    <xf numFmtId="0" fontId="7" fillId="2" borderId="54" xfId="0" applyFont="1" applyFill="1" applyBorder="1" applyAlignment="1">
      <alignment vertical="center" shrinkToFit="1"/>
    </xf>
    <xf numFmtId="0" fontId="7" fillId="2" borderId="45" xfId="0" applyFont="1" applyFill="1" applyBorder="1" applyAlignment="1">
      <alignment vertical="center" shrinkToFit="1"/>
    </xf>
    <xf numFmtId="0" fontId="7" fillId="2" borderId="39" xfId="0" applyFont="1" applyFill="1" applyBorder="1" applyAlignment="1">
      <alignment vertical="center" shrinkToFit="1"/>
    </xf>
    <xf numFmtId="0" fontId="7" fillId="2" borderId="39" xfId="0" applyFont="1" applyFill="1" applyBorder="1" applyAlignment="1">
      <alignment vertical="center"/>
    </xf>
    <xf numFmtId="0" fontId="7" fillId="2" borderId="45" xfId="0" applyFont="1" applyFill="1" applyBorder="1" applyAlignment="1">
      <alignment vertical="center"/>
    </xf>
    <xf numFmtId="0" fontId="7" fillId="2" borderId="50" xfId="0" applyFont="1" applyFill="1" applyBorder="1" applyAlignment="1">
      <alignment vertical="center"/>
    </xf>
    <xf numFmtId="0" fontId="7" fillId="2" borderId="0" xfId="0" applyFont="1" applyFill="1" applyBorder="1" applyAlignment="1">
      <alignment horizontal="right" vertical="center" shrinkToFit="1"/>
    </xf>
    <xf numFmtId="0" fontId="7" fillId="2" borderId="0" xfId="0" applyFont="1" applyFill="1" applyBorder="1" applyAlignment="1">
      <alignment vertical="center" shrinkToFit="1"/>
    </xf>
    <xf numFmtId="0" fontId="7" fillId="2" borderId="0" xfId="0" applyFont="1" applyFill="1" applyBorder="1" applyAlignment="1">
      <alignment vertical="center"/>
    </xf>
    <xf numFmtId="0" fontId="7" fillId="2" borderId="16" xfId="0" applyFont="1" applyFill="1" applyBorder="1" applyAlignment="1">
      <alignment vertical="center"/>
    </xf>
    <xf numFmtId="0" fontId="7" fillId="2" borderId="5" xfId="0" applyFont="1" applyFill="1" applyBorder="1" applyAlignment="1">
      <alignment vertical="center"/>
    </xf>
    <xf numFmtId="0" fontId="7" fillId="2" borderId="15" xfId="0" applyFont="1" applyFill="1" applyBorder="1" applyAlignment="1">
      <alignment vertical="center"/>
    </xf>
    <xf numFmtId="0" fontId="7" fillId="2" borderId="44" xfId="0" applyFont="1" applyFill="1" applyBorder="1" applyAlignment="1">
      <alignment vertical="center" shrinkToFit="1"/>
    </xf>
    <xf numFmtId="0" fontId="7" fillId="2" borderId="5" xfId="0" applyFont="1" applyFill="1" applyBorder="1" applyAlignment="1">
      <alignment vertical="center" shrinkToFit="1"/>
    </xf>
    <xf numFmtId="0" fontId="7" fillId="2" borderId="15" xfId="0" applyFont="1" applyFill="1" applyBorder="1" applyAlignment="1">
      <alignment vertical="center" shrinkToFit="1"/>
    </xf>
    <xf numFmtId="0" fontId="40" fillId="2" borderId="0" xfId="0" applyFont="1" applyFill="1" applyAlignment="1">
      <alignment horizontal="center" vertical="top"/>
    </xf>
    <xf numFmtId="0" fontId="7" fillId="2" borderId="16" xfId="0" applyFont="1" applyFill="1" applyBorder="1" applyAlignment="1">
      <alignment vertical="center" shrinkToFit="1"/>
    </xf>
    <xf numFmtId="0" fontId="40" fillId="2" borderId="0" xfId="0" applyFont="1" applyFill="1" applyBorder="1" applyAlignment="1">
      <alignment horizontal="right" vertical="center" shrinkToFit="1"/>
    </xf>
    <xf numFmtId="0" fontId="40" fillId="2" borderId="44" xfId="0" applyFont="1" applyFill="1" applyBorder="1" applyAlignment="1">
      <alignment horizontal="right" vertical="center" shrinkToFit="1"/>
    </xf>
    <xf numFmtId="0" fontId="7" fillId="2" borderId="0" xfId="0" applyFont="1" applyFill="1" applyAlignment="1">
      <alignment vertical="center"/>
    </xf>
    <xf numFmtId="0" fontId="7" fillId="2" borderId="38" xfId="0" applyFont="1" applyFill="1" applyBorder="1" applyAlignment="1">
      <alignment vertical="center"/>
    </xf>
    <xf numFmtId="0" fontId="7" fillId="2" borderId="54" xfId="0" applyFont="1" applyFill="1" applyBorder="1" applyAlignment="1">
      <alignment vertical="center"/>
    </xf>
    <xf numFmtId="0" fontId="7" fillId="2" borderId="45" xfId="0" applyFont="1" applyFill="1" applyBorder="1" applyAlignment="1">
      <alignment vertical="center"/>
    </xf>
    <xf numFmtId="0" fontId="7" fillId="2" borderId="39" xfId="0" applyFont="1" applyFill="1" applyBorder="1" applyAlignment="1">
      <alignment vertical="center"/>
    </xf>
    <xf numFmtId="0" fontId="7" fillId="2" borderId="36" xfId="0" applyFont="1" applyFill="1" applyBorder="1" applyAlignment="1">
      <alignment vertical="center"/>
    </xf>
    <xf numFmtId="0" fontId="7" fillId="2" borderId="50" xfId="0" applyFont="1" applyFill="1" applyBorder="1" applyAlignment="1">
      <alignment vertical="center"/>
    </xf>
    <xf numFmtId="0" fontId="40" fillId="2" borderId="36" xfId="0" applyFont="1" applyFill="1" applyBorder="1" applyAlignment="1">
      <alignment vertical="center" shrinkToFit="1"/>
    </xf>
    <xf numFmtId="0" fontId="40" fillId="2" borderId="45" xfId="0" applyFont="1" applyFill="1" applyBorder="1" applyAlignment="1">
      <alignment vertical="center" shrinkToFit="1"/>
    </xf>
    <xf numFmtId="0" fontId="40" fillId="2" borderId="55" xfId="0" applyFont="1" applyFill="1" applyBorder="1" applyAlignment="1">
      <alignment vertical="center" shrinkToFit="1"/>
    </xf>
    <xf numFmtId="0" fontId="7" fillId="7" borderId="0" xfId="0" applyFont="1" applyFill="1" applyAlignment="1">
      <alignment horizontal="right" vertical="top"/>
    </xf>
    <xf numFmtId="0" fontId="37" fillId="2" borderId="0" xfId="0" applyFont="1" applyFill="1" applyAlignment="1">
      <alignment vertical="center"/>
    </xf>
    <xf numFmtId="0" fontId="37" fillId="2" borderId="0" xfId="0" applyFont="1" applyFill="1" applyBorder="1" applyAlignment="1">
      <alignment horizontal="center" vertical="center"/>
    </xf>
    <xf numFmtId="0" fontId="40" fillId="5" borderId="0" xfId="0" applyFont="1" applyFill="1" applyAlignment="1">
      <alignment vertical="top"/>
    </xf>
    <xf numFmtId="0" fontId="51" fillId="5" borderId="0" xfId="0" applyFont="1" applyFill="1" applyAlignment="1">
      <alignment vertical="top"/>
    </xf>
    <xf numFmtId="0" fontId="7" fillId="5" borderId="0" xfId="0" applyFont="1" applyFill="1" applyAlignment="1">
      <alignment vertical="top" wrapText="1"/>
    </xf>
    <xf numFmtId="0" fontId="0" fillId="5" borderId="0" xfId="0" applyFill="1" applyAlignment="1">
      <alignment vertical="top" wrapText="1"/>
    </xf>
    <xf numFmtId="0" fontId="52" fillId="2" borderId="0" xfId="0" applyFont="1" applyFill="1" applyAlignment="1">
      <alignment horizontal="center" vertical="top"/>
    </xf>
    <xf numFmtId="0" fontId="40" fillId="5" borderId="0" xfId="0" applyFont="1" applyFill="1" applyAlignment="1">
      <alignment vertical="top" wrapText="1"/>
    </xf>
    <xf numFmtId="0" fontId="51" fillId="5" borderId="0" xfId="0" applyFont="1" applyFill="1" applyAlignment="1">
      <alignment vertical="top" wrapText="1"/>
    </xf>
    <xf numFmtId="0" fontId="7" fillId="3" borderId="0" xfId="0" applyFont="1" applyFill="1" applyAlignment="1">
      <alignment vertical="top" wrapText="1"/>
    </xf>
    <xf numFmtId="0" fontId="50" fillId="10" borderId="0" xfId="0" applyFont="1" applyFill="1" applyAlignment="1">
      <alignment vertical="top" shrinkToFit="1"/>
    </xf>
    <xf numFmtId="0" fontId="7" fillId="3" borderId="48" xfId="0" applyFont="1" applyFill="1" applyBorder="1" applyAlignment="1">
      <alignment vertical="top" wrapText="1"/>
    </xf>
    <xf numFmtId="0" fontId="7" fillId="3" borderId="39" xfId="0" applyFont="1" applyFill="1" applyBorder="1" applyAlignment="1">
      <alignment vertical="top" wrapText="1"/>
    </xf>
    <xf numFmtId="0" fontId="7" fillId="3" borderId="84" xfId="0" applyFont="1" applyFill="1" applyBorder="1" applyAlignment="1">
      <alignment vertical="top" wrapText="1"/>
    </xf>
    <xf numFmtId="0" fontId="7" fillId="3" borderId="46" xfId="0" applyFont="1" applyFill="1" applyBorder="1" applyAlignment="1">
      <alignment vertical="top" wrapText="1"/>
    </xf>
    <xf numFmtId="0" fontId="7" fillId="3" borderId="0" xfId="0" applyFont="1" applyFill="1" applyBorder="1" applyAlignment="1">
      <alignment vertical="top" wrapText="1"/>
    </xf>
    <xf numFmtId="0" fontId="7" fillId="3" borderId="85" xfId="0" applyFont="1" applyFill="1" applyBorder="1" applyAlignment="1">
      <alignment vertical="top" wrapText="1"/>
    </xf>
    <xf numFmtId="0" fontId="7" fillId="3" borderId="49" xfId="0" applyFont="1" applyFill="1" applyBorder="1" applyAlignment="1">
      <alignment vertical="top" wrapText="1"/>
    </xf>
    <xf numFmtId="0" fontId="7" fillId="3" borderId="40" xfId="0" applyFont="1" applyFill="1" applyBorder="1" applyAlignment="1">
      <alignment vertical="top" wrapText="1"/>
    </xf>
    <xf numFmtId="0" fontId="7" fillId="3" borderId="86" xfId="0" applyFont="1" applyFill="1" applyBorder="1" applyAlignment="1">
      <alignment vertical="top" wrapText="1"/>
    </xf>
    <xf numFmtId="0" fontId="8" fillId="5" borderId="0" xfId="0" applyFont="1" applyFill="1" applyAlignment="1">
      <alignment vertical="top" wrapText="1"/>
    </xf>
    <xf numFmtId="0" fontId="19" fillId="5" borderId="0" xfId="0" applyFont="1" applyFill="1" applyAlignment="1">
      <alignment vertical="top" wrapText="1"/>
    </xf>
    <xf numFmtId="0" fontId="40" fillId="2" borderId="40" xfId="0" applyFont="1" applyFill="1" applyBorder="1" applyAlignment="1">
      <alignment vertical="top" shrinkToFit="1"/>
    </xf>
    <xf numFmtId="0" fontId="7" fillId="2" borderId="36" xfId="0" applyFont="1" applyFill="1" applyBorder="1" applyAlignment="1">
      <alignment vertical="center" shrinkToFit="1"/>
    </xf>
    <xf numFmtId="0" fontId="7" fillId="2" borderId="38" xfId="0" applyFont="1" applyFill="1" applyBorder="1" applyAlignment="1">
      <alignment vertical="center" shrinkToFit="1"/>
    </xf>
    <xf numFmtId="0" fontId="7" fillId="2" borderId="54" xfId="0" applyFont="1" applyFill="1" applyBorder="1" applyAlignment="1">
      <alignment vertical="center" shrinkToFit="1"/>
    </xf>
    <xf numFmtId="0" fontId="28" fillId="2" borderId="0" xfId="0" applyFont="1" applyFill="1" applyAlignment="1">
      <alignment horizontal="center" vertical="center"/>
    </xf>
    <xf numFmtId="0" fontId="7" fillId="5" borderId="6" xfId="0" applyFont="1" applyFill="1" applyBorder="1" applyAlignment="1">
      <alignment horizontal="center" vertical="center" shrinkToFit="1"/>
    </xf>
    <xf numFmtId="0" fontId="7" fillId="5" borderId="7" xfId="0" applyFont="1" applyFill="1" applyBorder="1" applyAlignment="1">
      <alignment horizontal="center" vertical="center" shrinkToFit="1"/>
    </xf>
    <xf numFmtId="0" fontId="7" fillId="5" borderId="8" xfId="0" applyFont="1" applyFill="1" applyBorder="1" applyAlignment="1">
      <alignment horizontal="center" vertical="center" shrinkToFit="1"/>
    </xf>
    <xf numFmtId="0" fontId="40" fillId="2" borderId="38" xfId="0" applyFont="1" applyFill="1" applyBorder="1" applyAlignment="1">
      <alignment horizontal="right" vertical="center" shrinkToFit="1"/>
    </xf>
    <xf numFmtId="0" fontId="40" fillId="2" borderId="54" xfId="0" applyFont="1" applyFill="1" applyBorder="1" applyAlignment="1">
      <alignment horizontal="right" vertical="center" shrinkToFit="1"/>
    </xf>
    <xf numFmtId="0" fontId="7" fillId="2" borderId="38" xfId="0" applyFont="1" applyFill="1" applyBorder="1" applyAlignment="1">
      <alignment vertical="center"/>
    </xf>
    <xf numFmtId="0" fontId="7" fillId="2" borderId="54" xfId="0" applyFont="1" applyFill="1" applyBorder="1" applyAlignment="1">
      <alignment vertical="center"/>
    </xf>
    <xf numFmtId="0" fontId="7" fillId="4" borderId="36" xfId="0" applyFont="1" applyFill="1" applyBorder="1" applyAlignment="1">
      <alignment horizontal="center" vertical="center"/>
    </xf>
    <xf numFmtId="0" fontId="7" fillId="4" borderId="54" xfId="0" applyFont="1" applyFill="1" applyBorder="1" applyAlignment="1">
      <alignment horizontal="center" vertical="center"/>
    </xf>
    <xf numFmtId="0" fontId="40" fillId="2" borderId="39" xfId="0" applyFont="1" applyFill="1" applyBorder="1" applyAlignment="1">
      <alignment horizontal="right" vertical="center" shrinkToFit="1"/>
    </xf>
    <xf numFmtId="0" fontId="40" fillId="2" borderId="50" xfId="0" applyFont="1" applyFill="1" applyBorder="1" applyAlignment="1">
      <alignment horizontal="right" vertical="center" shrinkToFit="1"/>
    </xf>
    <xf numFmtId="0" fontId="7" fillId="2" borderId="45" xfId="0" applyFont="1" applyFill="1" applyBorder="1" applyAlignment="1">
      <alignment vertical="center"/>
    </xf>
    <xf numFmtId="0" fontId="7" fillId="2" borderId="39" xfId="0" applyFont="1" applyFill="1" applyBorder="1" applyAlignment="1">
      <alignment vertical="center"/>
    </xf>
    <xf numFmtId="0" fontId="7" fillId="2" borderId="36" xfId="0" applyFont="1" applyFill="1" applyBorder="1" applyAlignment="1">
      <alignment vertical="center"/>
    </xf>
    <xf numFmtId="0" fontId="40" fillId="2" borderId="17" xfId="0" applyFont="1" applyFill="1" applyBorder="1" applyAlignment="1">
      <alignment vertical="center"/>
    </xf>
    <xf numFmtId="0" fontId="40" fillId="2" borderId="0" xfId="0" applyFont="1" applyFill="1" applyBorder="1" applyAlignment="1">
      <alignment vertical="center"/>
    </xf>
    <xf numFmtId="0" fontId="40" fillId="2" borderId="44" xfId="0" applyFont="1" applyFill="1" applyBorder="1" applyAlignment="1">
      <alignment vertical="center"/>
    </xf>
    <xf numFmtId="0" fontId="40" fillId="2" borderId="40" xfId="0" applyFont="1" applyFill="1" applyBorder="1" applyAlignment="1">
      <alignment vertical="center"/>
    </xf>
    <xf numFmtId="0" fontId="40" fillId="2" borderId="56" xfId="0" applyFont="1" applyFill="1" applyBorder="1" applyAlignment="1">
      <alignment vertical="center"/>
    </xf>
    <xf numFmtId="0" fontId="7" fillId="4" borderId="33" xfId="0" applyFont="1" applyFill="1" applyBorder="1" applyAlignment="1">
      <alignment horizontal="center" vertical="center"/>
    </xf>
    <xf numFmtId="0" fontId="7" fillId="4" borderId="52" xfId="0" applyFont="1" applyFill="1" applyBorder="1" applyAlignment="1">
      <alignment horizontal="center" vertical="center"/>
    </xf>
    <xf numFmtId="0" fontId="7" fillId="2" borderId="53" xfId="0" applyFont="1" applyFill="1" applyBorder="1" applyAlignment="1">
      <alignment vertical="center"/>
    </xf>
    <xf numFmtId="0" fontId="7" fillId="2" borderId="52" xfId="0" applyFont="1" applyFill="1" applyBorder="1" applyAlignment="1">
      <alignment vertical="center"/>
    </xf>
    <xf numFmtId="0" fontId="7" fillId="2" borderId="39" xfId="0" applyFont="1" applyFill="1" applyBorder="1" applyAlignment="1">
      <alignment vertical="center" shrinkToFit="1"/>
    </xf>
    <xf numFmtId="0" fontId="0" fillId="3" borderId="0" xfId="0" applyFill="1" applyAlignment="1">
      <alignment vertical="top" wrapText="1"/>
    </xf>
    <xf numFmtId="0" fontId="14" fillId="2" borderId="0" xfId="0" applyFont="1" applyFill="1" applyAlignment="1">
      <alignment vertical="center" shrinkToFit="1"/>
    </xf>
    <xf numFmtId="0" fontId="7" fillId="4" borderId="64" xfId="0" applyFont="1" applyFill="1" applyBorder="1" applyAlignment="1">
      <alignment horizontal="center" vertical="center"/>
    </xf>
    <xf numFmtId="0" fontId="7" fillId="4" borderId="66" xfId="0" applyFont="1" applyFill="1" applyBorder="1" applyAlignment="1">
      <alignment horizontal="center" vertical="center"/>
    </xf>
    <xf numFmtId="0" fontId="40" fillId="2" borderId="33" xfId="0" applyFont="1" applyFill="1" applyBorder="1" applyAlignment="1">
      <alignment vertical="center" shrinkToFit="1"/>
    </xf>
    <xf numFmtId="0" fontId="40" fillId="2" borderId="53" xfId="0" applyFont="1" applyFill="1" applyBorder="1" applyAlignment="1">
      <alignment vertical="center" shrinkToFit="1"/>
    </xf>
    <xf numFmtId="0" fontId="40" fillId="2" borderId="52" xfId="0" applyFont="1" applyFill="1" applyBorder="1" applyAlignment="1">
      <alignment vertical="center" shrinkToFit="1"/>
    </xf>
    <xf numFmtId="0" fontId="41" fillId="2" borderId="45" xfId="0" applyFont="1" applyFill="1" applyBorder="1" applyAlignment="1">
      <alignment vertical="top" wrapText="1"/>
    </xf>
    <xf numFmtId="0" fontId="41" fillId="2" borderId="39" xfId="0" applyFont="1" applyFill="1" applyBorder="1" applyAlignment="1">
      <alignment vertical="top" wrapText="1"/>
    </xf>
    <xf numFmtId="0" fontId="41" fillId="2" borderId="50" xfId="0" applyFont="1" applyFill="1" applyBorder="1" applyAlignment="1">
      <alignment vertical="top" wrapText="1"/>
    </xf>
    <xf numFmtId="0" fontId="41" fillId="2" borderId="17" xfId="0" applyFont="1" applyFill="1" applyBorder="1" applyAlignment="1">
      <alignment vertical="top" wrapText="1"/>
    </xf>
    <xf numFmtId="0" fontId="41" fillId="2" borderId="0" xfId="0" applyFont="1" applyFill="1" applyBorder="1" applyAlignment="1">
      <alignment vertical="top" wrapText="1"/>
    </xf>
    <xf numFmtId="0" fontId="41" fillId="2" borderId="44" xfId="0" applyFont="1" applyFill="1" applyBorder="1" applyAlignment="1">
      <alignment vertical="top" wrapText="1"/>
    </xf>
    <xf numFmtId="0" fontId="7" fillId="2" borderId="50" xfId="0" applyFont="1" applyFill="1" applyBorder="1" applyAlignment="1">
      <alignment vertical="center"/>
    </xf>
    <xf numFmtId="0" fontId="40" fillId="2" borderId="17" xfId="0" applyFont="1" applyFill="1" applyBorder="1" applyAlignment="1">
      <alignment vertical="top" wrapText="1"/>
    </xf>
    <xf numFmtId="0" fontId="40" fillId="2" borderId="0" xfId="0" applyFont="1" applyFill="1" applyBorder="1" applyAlignment="1">
      <alignment vertical="top" wrapText="1"/>
    </xf>
    <xf numFmtId="0" fontId="40" fillId="2" borderId="44" xfId="0" applyFont="1" applyFill="1" applyBorder="1" applyAlignment="1">
      <alignment vertical="top" wrapText="1"/>
    </xf>
    <xf numFmtId="0" fontId="40" fillId="2" borderId="16" xfId="0" applyFont="1" applyFill="1" applyBorder="1" applyAlignment="1">
      <alignment vertical="top" wrapText="1"/>
    </xf>
    <xf numFmtId="0" fontId="40" fillId="2" borderId="5" xfId="0" applyFont="1" applyFill="1" applyBorder="1" applyAlignment="1">
      <alignment vertical="top" wrapText="1"/>
    </xf>
    <xf numFmtId="0" fontId="40" fillId="2" borderId="15" xfId="0" applyFont="1" applyFill="1" applyBorder="1" applyAlignment="1">
      <alignment vertical="top" wrapText="1"/>
    </xf>
    <xf numFmtId="0" fontId="7" fillId="4" borderId="45"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44"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56" xfId="0" applyFont="1" applyFill="1" applyBorder="1" applyAlignment="1">
      <alignment horizontal="center" vertical="center"/>
    </xf>
    <xf numFmtId="0" fontId="40" fillId="2" borderId="40" xfId="0" applyFont="1" applyFill="1" applyBorder="1" applyAlignment="1">
      <alignment vertical="top" wrapText="1"/>
    </xf>
    <xf numFmtId="0" fontId="40" fillId="2" borderId="56" xfId="0" applyFont="1" applyFill="1" applyBorder="1" applyAlignment="1">
      <alignment vertical="top" wrapText="1"/>
    </xf>
    <xf numFmtId="0" fontId="40" fillId="2" borderId="38" xfId="0" applyFont="1" applyFill="1" applyBorder="1" applyAlignment="1">
      <alignment vertical="top" wrapText="1"/>
    </xf>
    <xf numFmtId="0" fontId="40" fillId="2" borderId="54" xfId="0" applyFont="1" applyFill="1" applyBorder="1" applyAlignment="1">
      <alignment vertical="top" wrapText="1"/>
    </xf>
    <xf numFmtId="0" fontId="40" fillId="2" borderId="55" xfId="0" applyFont="1" applyFill="1" applyBorder="1" applyAlignment="1">
      <alignment vertical="center"/>
    </xf>
    <xf numFmtId="0" fontId="7" fillId="2" borderId="0" xfId="0" applyFont="1" applyFill="1" applyBorder="1" applyAlignment="1">
      <alignment horizontal="right" vertical="center" shrinkToFit="1"/>
    </xf>
    <xf numFmtId="0" fontId="7" fillId="3" borderId="0" xfId="0" applyFont="1" applyFill="1" applyBorder="1" applyAlignment="1">
      <alignment vertical="center" shrinkToFit="1"/>
    </xf>
    <xf numFmtId="0" fontId="7" fillId="2" borderId="0" xfId="0" applyFont="1" applyFill="1" applyBorder="1" applyAlignment="1">
      <alignment vertical="center" shrinkToFit="1"/>
    </xf>
    <xf numFmtId="0" fontId="7" fillId="2" borderId="0" xfId="0" applyFont="1" applyFill="1" applyBorder="1" applyAlignment="1">
      <alignment vertical="center"/>
    </xf>
    <xf numFmtId="0" fontId="37" fillId="2" borderId="0" xfId="0" applyFont="1" applyFill="1" applyBorder="1" applyAlignment="1">
      <alignment vertical="center" shrinkToFit="1"/>
    </xf>
    <xf numFmtId="0" fontId="37" fillId="2" borderId="40" xfId="0" applyFont="1" applyFill="1" applyBorder="1" applyAlignment="1">
      <alignment vertical="center" shrinkToFit="1"/>
    </xf>
    <xf numFmtId="0" fontId="37" fillId="2" borderId="38" xfId="0" applyFont="1" applyFill="1" applyBorder="1" applyAlignment="1">
      <alignment horizontal="left" vertical="center" shrinkToFit="1"/>
    </xf>
    <xf numFmtId="0" fontId="37" fillId="2" borderId="17" xfId="0" applyFont="1" applyFill="1" applyBorder="1" applyAlignment="1">
      <alignment horizontal="center" vertical="center" wrapText="1"/>
    </xf>
    <xf numFmtId="0" fontId="9" fillId="2" borderId="17" xfId="0" applyNumberFormat="1" applyFont="1" applyFill="1" applyBorder="1" applyAlignment="1">
      <alignment vertical="top" shrinkToFit="1"/>
    </xf>
    <xf numFmtId="0" fontId="9" fillId="2" borderId="0" xfId="0" applyNumberFormat="1" applyFont="1" applyFill="1" applyBorder="1" applyAlignment="1">
      <alignment vertical="top" shrinkToFit="1"/>
    </xf>
    <xf numFmtId="0" fontId="9" fillId="2" borderId="44" xfId="0" applyNumberFormat="1" applyFont="1" applyFill="1" applyBorder="1" applyAlignment="1">
      <alignment vertical="top" shrinkToFit="1"/>
    </xf>
    <xf numFmtId="0" fontId="9" fillId="2" borderId="17" xfId="0" applyNumberFormat="1" applyFont="1" applyFill="1" applyBorder="1" applyAlignment="1">
      <alignment horizontal="left" vertical="top" shrinkToFit="1"/>
    </xf>
    <xf numFmtId="0" fontId="9" fillId="2" borderId="0" xfId="0" applyNumberFormat="1" applyFont="1" applyFill="1" applyBorder="1" applyAlignment="1">
      <alignment horizontal="left" vertical="top" shrinkToFit="1"/>
    </xf>
    <xf numFmtId="177" fontId="9" fillId="3" borderId="87" xfId="0" applyNumberFormat="1" applyFont="1" applyFill="1" applyBorder="1" applyAlignment="1">
      <alignment horizontal="center" vertical="top" shrinkToFit="1"/>
    </xf>
    <xf numFmtId="177" fontId="9" fillId="3" borderId="43" xfId="0" applyNumberFormat="1" applyFont="1" applyFill="1" applyBorder="1" applyAlignment="1">
      <alignment horizontal="center" vertical="top" shrinkToFit="1"/>
    </xf>
    <xf numFmtId="177" fontId="9" fillId="6" borderId="87" xfId="0" applyNumberFormat="1" applyFont="1" applyFill="1" applyBorder="1" applyAlignment="1">
      <alignment horizontal="center" vertical="top" shrinkToFit="1"/>
    </xf>
    <xf numFmtId="177" fontId="9" fillId="6" borderId="43" xfId="0" applyNumberFormat="1" applyFont="1" applyFill="1" applyBorder="1" applyAlignment="1">
      <alignment horizontal="center" vertical="top" shrinkToFit="1"/>
    </xf>
    <xf numFmtId="177" fontId="9" fillId="6" borderId="0" xfId="0" applyNumberFormat="1" applyFont="1" applyFill="1" applyBorder="1" applyAlignment="1">
      <alignment horizontal="center" vertical="top" shrinkToFit="1"/>
    </xf>
    <xf numFmtId="0" fontId="37" fillId="2" borderId="38" xfId="0" applyFont="1" applyFill="1" applyBorder="1" applyAlignment="1">
      <alignment vertical="center" shrinkToFit="1"/>
    </xf>
    <xf numFmtId="0" fontId="37" fillId="2" borderId="39" xfId="0" applyFont="1" applyFill="1" applyBorder="1" applyAlignment="1">
      <alignment vertical="center" shrinkToFit="1"/>
    </xf>
    <xf numFmtId="0" fontId="37" fillId="2" borderId="39" xfId="0" applyFont="1" applyFill="1" applyBorder="1" applyAlignment="1">
      <alignment vertical="top" wrapText="1"/>
    </xf>
    <xf numFmtId="0" fontId="40" fillId="2" borderId="4" xfId="0" applyFont="1" applyFill="1" applyBorder="1" applyAlignment="1">
      <alignment vertical="center" shrinkToFit="1"/>
    </xf>
    <xf numFmtId="0" fontId="37" fillId="2" borderId="17" xfId="0" applyFont="1" applyFill="1" applyBorder="1" applyAlignment="1">
      <alignment horizontal="center" vertical="top" wrapText="1"/>
    </xf>
    <xf numFmtId="0" fontId="37" fillId="2" borderId="0" xfId="0" applyFont="1" applyFill="1" applyBorder="1" applyAlignment="1">
      <alignment horizontal="center" vertical="top" wrapText="1"/>
    </xf>
    <xf numFmtId="0" fontId="37" fillId="2" borderId="44" xfId="0" applyFont="1" applyFill="1" applyBorder="1" applyAlignment="1">
      <alignment horizontal="center" vertical="top" wrapText="1"/>
    </xf>
    <xf numFmtId="0" fontId="9" fillId="2" borderId="16" xfId="0" applyNumberFormat="1" applyFont="1" applyFill="1" applyBorder="1" applyAlignment="1">
      <alignment vertical="top" wrapText="1"/>
    </xf>
    <xf numFmtId="0" fontId="9" fillId="2" borderId="5" xfId="0" applyNumberFormat="1" applyFont="1" applyFill="1" applyBorder="1" applyAlignment="1">
      <alignment vertical="top" wrapText="1"/>
    </xf>
    <xf numFmtId="0" fontId="9" fillId="2" borderId="15" xfId="0" applyNumberFormat="1" applyFont="1" applyFill="1" applyBorder="1" applyAlignment="1">
      <alignment vertical="top" wrapText="1"/>
    </xf>
    <xf numFmtId="0" fontId="37" fillId="2" borderId="0" xfId="0" applyFont="1" applyFill="1" applyBorder="1" applyAlignment="1">
      <alignment horizontal="left" vertical="center" shrinkToFit="1"/>
    </xf>
    <xf numFmtId="0" fontId="37" fillId="2" borderId="0" xfId="0" applyFont="1" applyFill="1" applyBorder="1" applyAlignment="1">
      <alignment vertical="top" wrapText="1"/>
    </xf>
    <xf numFmtId="0" fontId="37" fillId="3" borderId="17" xfId="0" applyFont="1" applyFill="1" applyBorder="1" applyAlignment="1">
      <alignment horizontal="center" vertical="top" wrapText="1"/>
    </xf>
    <xf numFmtId="0" fontId="37" fillId="3" borderId="0" xfId="0" applyFont="1" applyFill="1" applyBorder="1" applyAlignment="1">
      <alignment horizontal="center" vertical="top" wrapText="1"/>
    </xf>
    <xf numFmtId="0" fontId="37" fillId="3" borderId="44" xfId="0" applyFont="1" applyFill="1" applyBorder="1" applyAlignment="1">
      <alignment horizontal="center" vertical="top" wrapText="1"/>
    </xf>
    <xf numFmtId="0" fontId="9" fillId="2" borderId="17" xfId="0" applyNumberFormat="1" applyFont="1" applyFill="1" applyBorder="1" applyAlignment="1">
      <alignment vertical="top" wrapText="1"/>
    </xf>
    <xf numFmtId="0" fontId="9" fillId="2" borderId="0" xfId="0" applyNumberFormat="1" applyFont="1" applyFill="1" applyBorder="1" applyAlignment="1">
      <alignment vertical="top" wrapText="1"/>
    </xf>
    <xf numFmtId="0" fontId="9" fillId="2" borderId="44" xfId="0" applyNumberFormat="1" applyFont="1" applyFill="1" applyBorder="1" applyAlignment="1">
      <alignment vertical="top" wrapText="1"/>
    </xf>
    <xf numFmtId="0" fontId="14" fillId="2" borderId="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37" fillId="3" borderId="0" xfId="0" applyFont="1" applyFill="1" applyAlignment="1">
      <alignment vertical="center" wrapText="1"/>
    </xf>
    <xf numFmtId="0" fontId="37" fillId="3" borderId="5" xfId="0" applyFont="1" applyFill="1" applyBorder="1" applyAlignment="1">
      <alignment vertical="center" wrapText="1"/>
    </xf>
    <xf numFmtId="0" fontId="14" fillId="2" borderId="0" xfId="0" applyFont="1" applyFill="1" applyAlignment="1">
      <alignment horizontal="right" vertical="center"/>
    </xf>
    <xf numFmtId="0" fontId="9" fillId="5" borderId="2" xfId="0" applyFont="1" applyFill="1" applyBorder="1" applyAlignment="1">
      <alignment horizontal="center" vertical="center" wrapText="1"/>
    </xf>
    <xf numFmtId="0" fontId="37" fillId="5" borderId="2" xfId="0" applyFont="1" applyFill="1" applyBorder="1" applyAlignment="1">
      <alignment horizontal="center" vertical="center"/>
    </xf>
    <xf numFmtId="0" fontId="7" fillId="2" borderId="0" xfId="0" applyFont="1" applyFill="1" applyAlignment="1">
      <alignment vertical="center"/>
    </xf>
    <xf numFmtId="0" fontId="53" fillId="6" borderId="0" xfId="0" applyFont="1" applyFill="1" applyAlignment="1">
      <alignment vertical="center" shrinkToFit="1"/>
    </xf>
    <xf numFmtId="0" fontId="37" fillId="3" borderId="0" xfId="0" applyFont="1" applyFill="1" applyBorder="1" applyAlignment="1">
      <alignment vertical="center" shrinkToFit="1"/>
    </xf>
    <xf numFmtId="0" fontId="37" fillId="2" borderId="0" xfId="0" applyFont="1" applyFill="1" applyAlignment="1">
      <alignment vertical="center" wrapText="1"/>
    </xf>
    <xf numFmtId="0" fontId="0" fillId="0" borderId="0" xfId="0" applyAlignment="1">
      <alignment vertical="center" wrapText="1"/>
    </xf>
    <xf numFmtId="0" fontId="37" fillId="2" borderId="0" xfId="0" applyFont="1" applyFill="1" applyAlignment="1">
      <alignment vertical="center" shrinkToFit="1"/>
    </xf>
    <xf numFmtId="0" fontId="37" fillId="2" borderId="0" xfId="0" applyFont="1" applyFill="1" applyBorder="1" applyAlignment="1">
      <alignment horizontal="right" vertical="center"/>
    </xf>
    <xf numFmtId="0" fontId="37" fillId="2" borderId="0" xfId="0" applyFont="1" applyFill="1" applyAlignment="1">
      <alignment vertical="center"/>
    </xf>
    <xf numFmtId="0" fontId="54" fillId="3" borderId="0" xfId="0" applyFont="1" applyFill="1" applyAlignment="1">
      <alignment vertical="center" shrinkToFit="1"/>
    </xf>
    <xf numFmtId="0" fontId="54" fillId="4" borderId="0" xfId="0" applyFont="1" applyFill="1" applyAlignment="1">
      <alignment vertical="center" shrinkToFit="1"/>
    </xf>
    <xf numFmtId="0" fontId="37" fillId="2" borderId="0" xfId="0" applyFont="1" applyFill="1" applyBorder="1" applyAlignment="1">
      <alignment horizontal="center" vertical="center"/>
    </xf>
    <xf numFmtId="0" fontId="37" fillId="2" borderId="0" xfId="0" applyFont="1" applyFill="1" applyBorder="1" applyAlignment="1">
      <alignment horizontal="left" vertical="center"/>
    </xf>
    <xf numFmtId="0" fontId="37" fillId="2" borderId="0" xfId="0" applyFont="1" applyFill="1" applyAlignment="1">
      <alignment horizontal="center" vertical="center"/>
    </xf>
    <xf numFmtId="0" fontId="7" fillId="2" borderId="0" xfId="0" applyFont="1" applyFill="1" applyAlignment="1">
      <alignment vertical="center" shrinkToFit="1"/>
    </xf>
    <xf numFmtId="0" fontId="37" fillId="6" borderId="0" xfId="0" applyFont="1" applyFill="1" applyBorder="1" applyAlignment="1">
      <alignment vertical="center" shrinkToFit="1"/>
    </xf>
    <xf numFmtId="0" fontId="7" fillId="5" borderId="25"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8" xfId="0" applyFont="1" applyFill="1" applyBorder="1" applyAlignment="1">
      <alignment horizontal="center" vertical="center"/>
    </xf>
    <xf numFmtId="0" fontId="37" fillId="5" borderId="6" xfId="0" applyFont="1" applyFill="1" applyBorder="1" applyAlignment="1">
      <alignment horizontal="center" vertical="center"/>
    </xf>
    <xf numFmtId="0" fontId="10" fillId="2" borderId="3" xfId="0" applyNumberFormat="1" applyFont="1" applyFill="1" applyBorder="1" applyAlignment="1">
      <alignment vertical="top" wrapText="1"/>
    </xf>
    <xf numFmtId="0" fontId="10" fillId="2" borderId="4" xfId="0" applyNumberFormat="1" applyFont="1" applyFill="1" applyBorder="1" applyAlignment="1">
      <alignment vertical="top" wrapText="1"/>
    </xf>
    <xf numFmtId="0" fontId="10" fillId="2" borderId="1" xfId="0" applyNumberFormat="1" applyFont="1" applyFill="1" applyBorder="1" applyAlignment="1">
      <alignment vertical="top" wrapText="1"/>
    </xf>
    <xf numFmtId="0" fontId="46" fillId="3" borderId="0" xfId="0" applyFont="1" applyFill="1" applyBorder="1" applyAlignment="1">
      <alignment horizontal="right" vertical="center"/>
    </xf>
    <xf numFmtId="0" fontId="46" fillId="2" borderId="0" xfId="0" applyFont="1" applyFill="1" applyAlignment="1">
      <alignment vertical="center"/>
    </xf>
    <xf numFmtId="0" fontId="48" fillId="6" borderId="48" xfId="0" applyFont="1" applyFill="1" applyBorder="1" applyAlignment="1">
      <alignment vertical="center" wrapText="1"/>
    </xf>
    <xf numFmtId="0" fontId="48" fillId="6" borderId="39" xfId="0" applyFont="1" applyFill="1" applyBorder="1" applyAlignment="1">
      <alignment vertical="center" wrapText="1"/>
    </xf>
    <xf numFmtId="0" fontId="48" fillId="6" borderId="84" xfId="0" applyFont="1" applyFill="1" applyBorder="1" applyAlignment="1">
      <alignment vertical="center" wrapText="1"/>
    </xf>
    <xf numFmtId="0" fontId="48" fillId="6" borderId="49" xfId="0" applyFont="1" applyFill="1" applyBorder="1" applyAlignment="1">
      <alignment vertical="center" wrapText="1"/>
    </xf>
    <xf numFmtId="0" fontId="48" fillId="6" borderId="40" xfId="0" applyFont="1" applyFill="1" applyBorder="1" applyAlignment="1">
      <alignment vertical="center" wrapText="1"/>
    </xf>
    <xf numFmtId="0" fontId="48" fillId="6" borderId="86" xfId="0" applyFont="1" applyFill="1" applyBorder="1" applyAlignment="1">
      <alignment vertical="center" wrapText="1"/>
    </xf>
    <xf numFmtId="0" fontId="55" fillId="10" borderId="3" xfId="0" applyFont="1" applyFill="1" applyBorder="1" applyAlignment="1">
      <alignment horizontal="center" vertical="center" wrapText="1"/>
    </xf>
    <xf numFmtId="0" fontId="55" fillId="10" borderId="17" xfId="0" applyFont="1" applyFill="1" applyBorder="1" applyAlignment="1">
      <alignment horizontal="center" vertical="center" wrapText="1"/>
    </xf>
    <xf numFmtId="0" fontId="55" fillId="10" borderId="16" xfId="0" applyFont="1" applyFill="1" applyBorder="1" applyAlignment="1">
      <alignment horizontal="center" vertical="center" wrapText="1"/>
    </xf>
    <xf numFmtId="0" fontId="49" fillId="10" borderId="144" xfId="0" applyFont="1" applyFill="1" applyBorder="1" applyAlignment="1">
      <alignment horizontal="center" vertical="center"/>
    </xf>
    <xf numFmtId="0" fontId="49" fillId="10" borderId="7" xfId="0" applyFont="1" applyFill="1" applyBorder="1" applyAlignment="1">
      <alignment horizontal="center" vertical="center"/>
    </xf>
    <xf numFmtId="0" fontId="49" fillId="10" borderId="145" xfId="0" applyFont="1" applyFill="1" applyBorder="1" applyAlignment="1">
      <alignment horizontal="center" vertical="center"/>
    </xf>
    <xf numFmtId="0" fontId="49" fillId="10" borderId="8" xfId="0" applyFont="1" applyFill="1" applyBorder="1" applyAlignment="1">
      <alignment horizontal="center" vertical="center"/>
    </xf>
    <xf numFmtId="0" fontId="49" fillId="10" borderId="25" xfId="0" applyFont="1" applyFill="1" applyBorder="1" applyAlignment="1">
      <alignment horizontal="center" vertical="center" wrapText="1"/>
    </xf>
    <xf numFmtId="0" fontId="49" fillId="10" borderId="27" xfId="0" applyFont="1" applyFill="1" applyBorder="1" applyAlignment="1">
      <alignment horizontal="center" vertical="center" wrapText="1"/>
    </xf>
    <xf numFmtId="0" fontId="49" fillId="10" borderId="28" xfId="0" applyFont="1" applyFill="1" applyBorder="1" applyAlignment="1">
      <alignment horizontal="center" vertical="center" wrapText="1"/>
    </xf>
    <xf numFmtId="0" fontId="49" fillId="10" borderId="3" xfId="0" applyFont="1" applyFill="1" applyBorder="1" applyAlignment="1">
      <alignment horizontal="center" vertical="center" wrapText="1"/>
    </xf>
    <xf numFmtId="0" fontId="49" fillId="10" borderId="4" xfId="0" applyFont="1" applyFill="1" applyBorder="1" applyAlignment="1">
      <alignment horizontal="center" vertical="center" wrapText="1"/>
    </xf>
    <xf numFmtId="0" fontId="49" fillId="10" borderId="1" xfId="0" applyFont="1" applyFill="1" applyBorder="1" applyAlignment="1">
      <alignment horizontal="center" vertical="center" wrapText="1"/>
    </xf>
    <xf numFmtId="0" fontId="49" fillId="10" borderId="17" xfId="0" applyFont="1" applyFill="1" applyBorder="1" applyAlignment="1">
      <alignment horizontal="center" vertical="center" wrapText="1"/>
    </xf>
    <xf numFmtId="0" fontId="49" fillId="10" borderId="0" xfId="0" applyFont="1" applyFill="1" applyBorder="1" applyAlignment="1">
      <alignment horizontal="center" vertical="center" wrapText="1"/>
    </xf>
    <xf numFmtId="0" fontId="49" fillId="10" borderId="44" xfId="0" applyFont="1" applyFill="1" applyBorder="1" applyAlignment="1">
      <alignment horizontal="center" vertical="center" wrapText="1"/>
    </xf>
    <xf numFmtId="0" fontId="39" fillId="2" borderId="44" xfId="0" applyFont="1" applyFill="1" applyBorder="1" applyAlignment="1">
      <alignment horizontal="right" vertical="center" shrinkToFit="1"/>
    </xf>
    <xf numFmtId="0" fontId="8" fillId="4" borderId="25" xfId="0" applyFont="1" applyFill="1" applyBorder="1" applyAlignment="1">
      <alignment horizontal="left" vertical="center" shrinkToFit="1"/>
    </xf>
    <xf numFmtId="0" fontId="8" fillId="4" borderId="28" xfId="0" applyFont="1" applyFill="1" applyBorder="1" applyAlignment="1">
      <alignment horizontal="left" vertical="center" shrinkToFit="1"/>
    </xf>
    <xf numFmtId="0" fontId="8" fillId="4" borderId="25" xfId="0" applyFont="1" applyFill="1" applyBorder="1" applyAlignment="1">
      <alignment horizontal="center" vertical="center" shrinkToFit="1"/>
    </xf>
    <xf numFmtId="0" fontId="8" fillId="4" borderId="28" xfId="0" applyFont="1" applyFill="1" applyBorder="1" applyAlignment="1">
      <alignment horizontal="center" vertical="center" shrinkToFit="1"/>
    </xf>
    <xf numFmtId="0" fontId="39" fillId="3" borderId="25" xfId="0" applyFont="1" applyFill="1" applyBorder="1" applyAlignment="1">
      <alignment vertical="center" shrinkToFit="1"/>
    </xf>
    <xf numFmtId="0" fontId="39" fillId="3" borderId="28" xfId="0" applyFont="1" applyFill="1" applyBorder="1" applyAlignment="1">
      <alignment vertical="center" shrinkToFit="1"/>
    </xf>
    <xf numFmtId="0" fontId="47" fillId="2" borderId="0" xfId="0" applyNumberFormat="1" applyFont="1" applyFill="1" applyBorder="1" applyAlignment="1">
      <alignment horizontal="center" vertical="center" shrinkToFit="1"/>
    </xf>
    <xf numFmtId="0" fontId="47" fillId="2" borderId="0" xfId="0" applyNumberFormat="1" applyFont="1" applyFill="1" applyBorder="1" applyAlignment="1">
      <alignment horizontal="right" vertical="center" shrinkToFit="1"/>
    </xf>
    <xf numFmtId="0" fontId="47" fillId="2" borderId="69" xfId="0" applyNumberFormat="1" applyFont="1" applyFill="1" applyBorder="1" applyAlignment="1">
      <alignment horizontal="left" vertical="center" shrinkToFit="1"/>
    </xf>
    <xf numFmtId="0" fontId="39" fillId="2" borderId="146" xfId="0" applyFont="1" applyFill="1" applyBorder="1" applyAlignment="1">
      <alignment horizontal="right" vertical="center" shrinkToFit="1"/>
    </xf>
    <xf numFmtId="0" fontId="47" fillId="6" borderId="87" xfId="0" applyNumberFormat="1" applyFont="1" applyFill="1" applyBorder="1" applyAlignment="1">
      <alignment horizontal="center" vertical="center" shrinkToFit="1"/>
    </xf>
    <xf numFmtId="0" fontId="47" fillId="6" borderId="42" xfId="0" applyNumberFormat="1" applyFont="1" applyFill="1" applyBorder="1" applyAlignment="1">
      <alignment horizontal="center" vertical="center" shrinkToFit="1"/>
    </xf>
    <xf numFmtId="178" fontId="47" fillId="6" borderId="87" xfId="0" applyNumberFormat="1" applyFont="1" applyFill="1" applyBorder="1" applyAlignment="1">
      <alignment horizontal="center" vertical="center" shrinkToFit="1"/>
    </xf>
    <xf numFmtId="178" fontId="47" fillId="6" borderId="42" xfId="0" applyNumberFormat="1" applyFont="1" applyFill="1" applyBorder="1" applyAlignment="1">
      <alignment horizontal="center" vertical="center" shrinkToFit="1"/>
    </xf>
    <xf numFmtId="177" fontId="47" fillId="6" borderId="87" xfId="0" applyNumberFormat="1" applyFont="1" applyFill="1" applyBorder="1" applyAlignment="1">
      <alignment horizontal="center" vertical="center" shrinkToFit="1"/>
    </xf>
    <xf numFmtId="177" fontId="47" fillId="6" borderId="43" xfId="0" applyNumberFormat="1" applyFont="1" applyFill="1" applyBorder="1" applyAlignment="1">
      <alignment horizontal="center" vertical="center" shrinkToFit="1"/>
    </xf>
    <xf numFmtId="0" fontId="8" fillId="4" borderId="27" xfId="0" applyFont="1" applyFill="1" applyBorder="1" applyAlignment="1">
      <alignment horizontal="left" vertical="center" shrinkToFit="1"/>
    </xf>
    <xf numFmtId="0" fontId="8" fillId="4" borderId="27" xfId="0" applyFont="1" applyFill="1" applyBorder="1" applyAlignment="1">
      <alignment horizontal="center" vertical="center" shrinkToFit="1"/>
    </xf>
    <xf numFmtId="0" fontId="39" fillId="3" borderId="27" xfId="0" applyFont="1" applyFill="1" applyBorder="1" applyAlignment="1">
      <alignment vertical="center" shrinkToFit="1"/>
    </xf>
    <xf numFmtId="0" fontId="39" fillId="2" borderId="6" xfId="0" applyNumberFormat="1" applyFont="1" applyFill="1" applyBorder="1" applyAlignment="1">
      <alignment vertical="center" shrinkToFit="1"/>
    </xf>
    <xf numFmtId="0" fontId="39" fillId="2" borderId="7" xfId="0" applyNumberFormat="1" applyFont="1" applyFill="1" applyBorder="1" applyAlignment="1">
      <alignment vertical="center" shrinkToFit="1"/>
    </xf>
    <xf numFmtId="0" fontId="39" fillId="2" borderId="8" xfId="0" applyNumberFormat="1" applyFont="1" applyFill="1" applyBorder="1" applyAlignment="1">
      <alignment vertical="center" shrinkToFit="1"/>
    </xf>
    <xf numFmtId="0" fontId="47" fillId="2" borderId="0" xfId="0" applyNumberFormat="1" applyFont="1" applyFill="1" applyBorder="1" applyAlignment="1">
      <alignment horizontal="left" vertical="center" shrinkToFit="1"/>
    </xf>
    <xf numFmtId="0" fontId="47" fillId="2" borderId="0" xfId="0" applyNumberFormat="1" applyFont="1" applyFill="1" applyBorder="1" applyAlignment="1">
      <alignment horizontal="left" vertical="center" wrapText="1"/>
    </xf>
    <xf numFmtId="177" fontId="47" fillId="3" borderId="88" xfId="0" applyNumberFormat="1" applyFont="1" applyFill="1" applyBorder="1" applyAlignment="1">
      <alignment horizontal="center" vertical="center" shrinkToFit="1"/>
    </xf>
    <xf numFmtId="0" fontId="8" fillId="2" borderId="0" xfId="0" applyNumberFormat="1" applyFont="1" applyFill="1" applyBorder="1" applyAlignment="1">
      <alignment horizontal="center" shrinkToFit="1"/>
    </xf>
    <xf numFmtId="0" fontId="49" fillId="10" borderId="2" xfId="0" applyNumberFormat="1" applyFont="1" applyFill="1" applyBorder="1" applyAlignment="1">
      <alignment horizontal="center" vertical="center" shrinkToFit="1"/>
    </xf>
    <xf numFmtId="0" fontId="49" fillId="10" borderId="6" xfId="0" applyNumberFormat="1" applyFont="1" applyFill="1" applyBorder="1" applyAlignment="1">
      <alignment horizontal="center" vertical="center" shrinkToFit="1"/>
    </xf>
    <xf numFmtId="0" fontId="49" fillId="10" borderId="7" xfId="0" applyNumberFormat="1" applyFont="1" applyFill="1" applyBorder="1" applyAlignment="1">
      <alignment horizontal="center" vertical="center" shrinkToFit="1"/>
    </xf>
    <xf numFmtId="0" fontId="39" fillId="6" borderId="33" xfId="0" applyNumberFormat="1" applyFont="1" applyFill="1" applyBorder="1" applyAlignment="1">
      <alignment vertical="center" shrinkToFit="1"/>
    </xf>
    <xf numFmtId="0" fontId="39" fillId="6" borderId="53" xfId="0" applyNumberFormat="1" applyFont="1" applyFill="1" applyBorder="1" applyAlignment="1">
      <alignment vertical="center" shrinkToFit="1"/>
    </xf>
    <xf numFmtId="0" fontId="39" fillId="6" borderId="52" xfId="0" applyNumberFormat="1" applyFont="1" applyFill="1" applyBorder="1" applyAlignment="1">
      <alignment vertical="center" shrinkToFit="1"/>
    </xf>
    <xf numFmtId="2" fontId="8" fillId="6" borderId="33" xfId="0" applyNumberFormat="1" applyFont="1" applyFill="1" applyBorder="1" applyAlignment="1">
      <alignment horizontal="right" vertical="center" shrinkToFit="1"/>
    </xf>
    <xf numFmtId="2" fontId="8" fillId="6" borderId="53" xfId="0" applyNumberFormat="1" applyFont="1" applyFill="1" applyBorder="1" applyAlignment="1">
      <alignment horizontal="right" vertical="center" shrinkToFit="1"/>
    </xf>
    <xf numFmtId="2" fontId="47" fillId="6" borderId="87" xfId="0" applyNumberFormat="1" applyFont="1" applyFill="1" applyBorder="1" applyAlignment="1">
      <alignment horizontal="center" vertical="center" shrinkToFit="1"/>
    </xf>
    <xf numFmtId="2" fontId="47" fillId="6" borderId="42" xfId="0" applyNumberFormat="1" applyFont="1" applyFill="1" applyBorder="1" applyAlignment="1">
      <alignment horizontal="center" vertical="center" shrinkToFit="1"/>
    </xf>
    <xf numFmtId="2" fontId="47" fillId="6" borderId="43" xfId="0" applyNumberFormat="1" applyFont="1" applyFill="1" applyBorder="1" applyAlignment="1">
      <alignment horizontal="center" vertical="center" shrinkToFit="1"/>
    </xf>
    <xf numFmtId="0" fontId="47" fillId="3" borderId="87" xfId="0" applyNumberFormat="1" applyFont="1" applyFill="1" applyBorder="1" applyAlignment="1">
      <alignment horizontal="center" vertical="center" shrinkToFit="1"/>
    </xf>
    <xf numFmtId="0" fontId="47" fillId="3" borderId="42" xfId="0" applyNumberFormat="1" applyFont="1" applyFill="1" applyBorder="1" applyAlignment="1">
      <alignment horizontal="center" vertical="center" shrinkToFit="1"/>
    </xf>
    <xf numFmtId="0" fontId="39" fillId="6" borderId="36" xfId="0" applyNumberFormat="1" applyFont="1" applyFill="1" applyBorder="1" applyAlignment="1">
      <alignment vertical="center" shrinkToFit="1"/>
    </xf>
    <xf numFmtId="0" fontId="39" fillId="6" borderId="38" xfId="0" applyNumberFormat="1" applyFont="1" applyFill="1" applyBorder="1" applyAlignment="1">
      <alignment vertical="center" shrinkToFit="1"/>
    </xf>
    <xf numFmtId="0" fontId="39" fillId="6" borderId="54" xfId="0" applyNumberFormat="1" applyFont="1" applyFill="1" applyBorder="1" applyAlignment="1">
      <alignment vertical="center" shrinkToFit="1"/>
    </xf>
    <xf numFmtId="2" fontId="8" fillId="6" borderId="36" xfId="0" applyNumberFormat="1" applyFont="1" applyFill="1" applyBorder="1" applyAlignment="1">
      <alignment horizontal="right" vertical="center" shrinkToFit="1"/>
    </xf>
    <xf numFmtId="2" fontId="8" fillId="6" borderId="38" xfId="0" applyNumberFormat="1" applyFont="1" applyFill="1" applyBorder="1" applyAlignment="1">
      <alignment horizontal="right" vertical="center" shrinkToFit="1"/>
    </xf>
    <xf numFmtId="2" fontId="8" fillId="6" borderId="54" xfId="0" applyNumberFormat="1" applyFont="1" applyFill="1" applyBorder="1" applyAlignment="1">
      <alignment horizontal="right" vertical="center" shrinkToFit="1"/>
    </xf>
    <xf numFmtId="0" fontId="39" fillId="6" borderId="64" xfId="0" applyNumberFormat="1" applyFont="1" applyFill="1" applyBorder="1" applyAlignment="1">
      <alignment vertical="center" shrinkToFit="1"/>
    </xf>
    <xf numFmtId="0" fontId="39" fillId="6" borderId="83" xfId="0" applyNumberFormat="1" applyFont="1" applyFill="1" applyBorder="1" applyAlignment="1">
      <alignment vertical="center" shrinkToFit="1"/>
    </xf>
    <xf numFmtId="0" fontId="39" fillId="6" borderId="66" xfId="0" applyNumberFormat="1" applyFont="1" applyFill="1" applyBorder="1" applyAlignment="1">
      <alignment vertical="center" shrinkToFit="1"/>
    </xf>
    <xf numFmtId="2" fontId="8" fillId="6" borderId="64" xfId="0" applyNumberFormat="1" applyFont="1" applyFill="1" applyBorder="1" applyAlignment="1">
      <alignment horizontal="right" vertical="center" shrinkToFit="1"/>
    </xf>
    <xf numFmtId="2" fontId="8" fillId="6" borderId="66" xfId="0" applyNumberFormat="1" applyFont="1" applyFill="1" applyBorder="1" applyAlignment="1">
      <alignment horizontal="right" vertical="center" shrinkToFit="1"/>
    </xf>
    <xf numFmtId="0" fontId="30" fillId="2" borderId="0" xfId="0" applyFont="1" applyFill="1" applyBorder="1" applyAlignment="1">
      <alignment horizontal="right" vertical="center"/>
    </xf>
    <xf numFmtId="0" fontId="30" fillId="2" borderId="44" xfId="0" applyFont="1" applyFill="1" applyBorder="1" applyAlignment="1">
      <alignment horizontal="right" vertical="center"/>
    </xf>
    <xf numFmtId="2" fontId="8" fillId="6" borderId="16" xfId="0" applyNumberFormat="1" applyFont="1" applyFill="1" applyBorder="1" applyAlignment="1">
      <alignment horizontal="right" vertical="center" shrinkToFit="1"/>
    </xf>
    <xf numFmtId="2" fontId="8" fillId="6" borderId="15" xfId="0" applyNumberFormat="1" applyFont="1" applyFill="1" applyBorder="1" applyAlignment="1">
      <alignment horizontal="right" vertical="center" shrinkToFit="1"/>
    </xf>
    <xf numFmtId="0" fontId="39" fillId="2" borderId="89" xfId="0" applyFont="1" applyFill="1" applyBorder="1" applyAlignment="1">
      <alignment vertical="center" shrinkToFit="1"/>
    </xf>
    <xf numFmtId="0" fontId="39" fillId="2" borderId="67" xfId="0" applyFont="1" applyFill="1" applyBorder="1" applyAlignment="1">
      <alignment vertical="center" shrinkToFit="1"/>
    </xf>
    <xf numFmtId="0" fontId="39" fillId="2" borderId="90" xfId="0" applyFont="1" applyFill="1" applyBorder="1" applyAlignment="1">
      <alignment vertical="center" shrinkToFit="1"/>
    </xf>
    <xf numFmtId="0" fontId="39" fillId="2" borderId="69" xfId="0" applyFont="1" applyFill="1" applyBorder="1" applyAlignment="1">
      <alignment vertical="center" shrinkToFit="1"/>
    </xf>
    <xf numFmtId="0" fontId="39" fillId="8" borderId="67" xfId="0" applyFont="1" applyFill="1" applyBorder="1" applyAlignment="1">
      <alignment vertical="center" shrinkToFit="1"/>
    </xf>
    <xf numFmtId="0" fontId="39" fillId="2" borderId="67" xfId="0" applyFont="1" applyFill="1" applyBorder="1" applyAlignment="1">
      <alignment horizontal="center" vertical="center" shrinkToFit="1"/>
    </xf>
    <xf numFmtId="0" fontId="39" fillId="9" borderId="67" xfId="0" applyFont="1" applyFill="1" applyBorder="1" applyAlignment="1">
      <alignment vertical="center" shrinkToFit="1"/>
    </xf>
    <xf numFmtId="0" fontId="39" fillId="2" borderId="0" xfId="0" applyFont="1" applyFill="1" applyBorder="1" applyAlignment="1">
      <alignment vertical="center"/>
    </xf>
    <xf numFmtId="0" fontId="39" fillId="2" borderId="0" xfId="0" applyFont="1" applyFill="1" applyAlignment="1">
      <alignment vertical="center"/>
    </xf>
    <xf numFmtId="0" fontId="39" fillId="2" borderId="91" xfId="0" applyFont="1" applyFill="1" applyBorder="1" applyAlignment="1">
      <alignment horizontal="center" vertical="center" shrinkToFit="1"/>
    </xf>
    <xf numFmtId="0" fontId="39" fillId="2" borderId="92" xfId="0" applyFont="1" applyFill="1" applyBorder="1" applyAlignment="1">
      <alignment horizontal="center" vertical="center" shrinkToFit="1"/>
    </xf>
    <xf numFmtId="0" fontId="39" fillId="8" borderId="67" xfId="0" applyFont="1" applyFill="1" applyBorder="1" applyAlignment="1">
      <alignment horizontal="left" vertical="center" shrinkToFit="1"/>
    </xf>
    <xf numFmtId="0" fontId="39" fillId="8" borderId="93" xfId="0" applyFont="1" applyFill="1" applyBorder="1" applyAlignment="1">
      <alignment horizontal="left" vertical="center" shrinkToFit="1"/>
    </xf>
    <xf numFmtId="0" fontId="39" fillId="8" borderId="69" xfId="0" applyFont="1" applyFill="1" applyBorder="1" applyAlignment="1">
      <alignment horizontal="left" vertical="center" shrinkToFit="1"/>
    </xf>
    <xf numFmtId="0" fontId="39" fillId="8" borderId="94" xfId="0" applyFont="1" applyFill="1" applyBorder="1" applyAlignment="1">
      <alignment horizontal="left" vertical="center" shrinkToFit="1"/>
    </xf>
    <xf numFmtId="49" fontId="39" fillId="8" borderId="67" xfId="0" applyNumberFormat="1" applyFont="1" applyFill="1" applyBorder="1" applyAlignment="1">
      <alignment horizontal="center" vertical="center" shrinkToFit="1"/>
    </xf>
    <xf numFmtId="49" fontId="39" fillId="8" borderId="69" xfId="0" applyNumberFormat="1" applyFont="1" applyFill="1" applyBorder="1" applyAlignment="1">
      <alignment horizontal="center" vertical="center" shrinkToFit="1"/>
    </xf>
    <xf numFmtId="0" fontId="39" fillId="2" borderId="69" xfId="0" applyFont="1" applyFill="1" applyBorder="1" applyAlignment="1">
      <alignment horizontal="center" vertical="center" shrinkToFit="1"/>
    </xf>
    <xf numFmtId="2" fontId="39" fillId="8" borderId="67" xfId="0" applyNumberFormat="1" applyFont="1" applyFill="1" applyBorder="1" applyAlignment="1">
      <alignment horizontal="center" vertical="center" shrinkToFit="1"/>
    </xf>
    <xf numFmtId="2" fontId="39" fillId="8" borderId="69" xfId="0" applyNumberFormat="1" applyFont="1" applyFill="1" applyBorder="1" applyAlignment="1">
      <alignment horizontal="center" vertical="center" shrinkToFit="1"/>
    </xf>
    <xf numFmtId="0" fontId="39" fillId="2" borderId="68" xfId="0" applyFont="1" applyFill="1" applyBorder="1" applyAlignment="1">
      <alignment vertical="center" shrinkToFit="1"/>
    </xf>
    <xf numFmtId="0" fontId="39" fillId="2" borderId="70" xfId="0" applyFont="1" applyFill="1" applyBorder="1" applyAlignment="1">
      <alignment vertical="center" shrinkToFit="1"/>
    </xf>
    <xf numFmtId="177" fontId="39" fillId="9" borderId="69" xfId="0" applyNumberFormat="1" applyFont="1" applyFill="1" applyBorder="1" applyAlignment="1">
      <alignment vertical="center" shrinkToFit="1"/>
    </xf>
    <xf numFmtId="0" fontId="49" fillId="10" borderId="6" xfId="0" applyFont="1" applyFill="1" applyBorder="1" applyAlignment="1">
      <alignment horizontal="center" vertical="center"/>
    </xf>
    <xf numFmtId="0" fontId="49" fillId="10" borderId="2" xfId="0" applyFont="1" applyFill="1" applyBorder="1" applyAlignment="1">
      <alignment horizontal="center" vertical="center"/>
    </xf>
    <xf numFmtId="0" fontId="39" fillId="11" borderId="25" xfId="0" applyFont="1" applyFill="1" applyBorder="1" applyAlignment="1">
      <alignment horizontal="center" vertical="center" shrinkToFit="1"/>
    </xf>
    <xf numFmtId="0" fontId="39" fillId="11" borderId="3" xfId="0" applyFont="1" applyFill="1" applyBorder="1" applyAlignment="1">
      <alignment horizontal="center" vertical="center"/>
    </xf>
    <xf numFmtId="0" fontId="39" fillId="11" borderId="4" xfId="0" applyFont="1" applyFill="1" applyBorder="1" applyAlignment="1">
      <alignment horizontal="center" vertical="center"/>
    </xf>
    <xf numFmtId="0" fontId="39" fillId="11" borderId="1" xfId="0" applyFont="1" applyFill="1" applyBorder="1" applyAlignment="1">
      <alignment horizontal="center" vertical="center"/>
    </xf>
    <xf numFmtId="185" fontId="39" fillId="9" borderId="33" xfId="0" applyNumberFormat="1" applyFont="1" applyFill="1" applyBorder="1" applyAlignment="1">
      <alignment horizontal="center" vertical="center"/>
    </xf>
    <xf numFmtId="185" fontId="39" fillId="9" borderId="52" xfId="0" applyNumberFormat="1" applyFont="1" applyFill="1" applyBorder="1" applyAlignment="1">
      <alignment horizontal="center" vertical="center"/>
    </xf>
    <xf numFmtId="2" fontId="39" fillId="9" borderId="32" xfId="0" applyNumberFormat="1" applyFont="1" applyFill="1" applyBorder="1" applyAlignment="1">
      <alignment horizontal="center" vertical="center" shrinkToFit="1"/>
    </xf>
    <xf numFmtId="2" fontId="39" fillId="9" borderId="33" xfId="0" applyNumberFormat="1" applyFont="1" applyFill="1" applyBorder="1" applyAlignment="1">
      <alignment horizontal="center" vertical="center" shrinkToFit="1"/>
    </xf>
    <xf numFmtId="2" fontId="39" fillId="9" borderId="53" xfId="0" applyNumberFormat="1" applyFont="1" applyFill="1" applyBorder="1" applyAlignment="1">
      <alignment horizontal="center" vertical="center" shrinkToFit="1"/>
    </xf>
    <xf numFmtId="2" fontId="39" fillId="9" borderId="52" xfId="0" applyNumberFormat="1" applyFont="1" applyFill="1" applyBorder="1" applyAlignment="1">
      <alignment horizontal="center" vertical="center" shrinkToFit="1"/>
    </xf>
    <xf numFmtId="0" fontId="39" fillId="9" borderId="33" xfId="0" applyFont="1" applyFill="1" applyBorder="1" applyAlignment="1">
      <alignment horizontal="center" vertical="center"/>
    </xf>
    <xf numFmtId="0" fontId="39" fillId="9" borderId="53" xfId="0" applyFont="1" applyFill="1" applyBorder="1" applyAlignment="1">
      <alignment horizontal="center" vertical="center"/>
    </xf>
    <xf numFmtId="0" fontId="39" fillId="8" borderId="75" xfId="0" applyFont="1" applyFill="1" applyBorder="1" applyAlignment="1">
      <alignment vertical="center" shrinkToFit="1"/>
    </xf>
    <xf numFmtId="0" fontId="39" fillId="8" borderId="71" xfId="0" applyFont="1" applyFill="1" applyBorder="1" applyAlignment="1">
      <alignment vertical="center" shrinkToFit="1"/>
    </xf>
    <xf numFmtId="0" fontId="39" fillId="8" borderId="95" xfId="0" applyFont="1" applyFill="1" applyBorder="1" applyAlignment="1">
      <alignment horizontal="left" vertical="center" shrinkToFit="1"/>
    </xf>
    <xf numFmtId="0" fontId="39" fillId="8" borderId="73" xfId="0" applyFont="1" applyFill="1" applyBorder="1" applyAlignment="1">
      <alignment horizontal="left" vertical="center" shrinkToFit="1"/>
    </xf>
    <xf numFmtId="49" fontId="39" fillId="8" borderId="95" xfId="0" applyNumberFormat="1" applyFont="1" applyFill="1" applyBorder="1" applyAlignment="1">
      <alignment horizontal="center" vertical="center" shrinkToFit="1"/>
    </xf>
    <xf numFmtId="49" fontId="39" fillId="8" borderId="72" xfId="0" applyNumberFormat="1" applyFont="1" applyFill="1" applyBorder="1" applyAlignment="1">
      <alignment horizontal="center" vertical="center" shrinkToFit="1"/>
    </xf>
    <xf numFmtId="49" fontId="39" fillId="8" borderId="73" xfId="0" applyNumberFormat="1" applyFont="1" applyFill="1" applyBorder="1" applyAlignment="1">
      <alignment horizontal="center" vertical="center" shrinkToFit="1"/>
    </xf>
    <xf numFmtId="2" fontId="39" fillId="8" borderId="95" xfId="0" applyNumberFormat="1" applyFont="1" applyFill="1" applyBorder="1" applyAlignment="1">
      <alignment horizontal="center" vertical="center" shrinkToFit="1"/>
    </xf>
    <xf numFmtId="2" fontId="39" fillId="8" borderId="72" xfId="0" applyNumberFormat="1" applyFont="1" applyFill="1" applyBorder="1" applyAlignment="1">
      <alignment horizontal="center" vertical="center" shrinkToFit="1"/>
    </xf>
    <xf numFmtId="185" fontId="39" fillId="9" borderId="36" xfId="0" applyNumberFormat="1" applyFont="1" applyFill="1" applyBorder="1" applyAlignment="1">
      <alignment horizontal="center" vertical="center"/>
    </xf>
    <xf numFmtId="185" fontId="39" fillId="9" borderId="54" xfId="0" applyNumberFormat="1" applyFont="1" applyFill="1" applyBorder="1" applyAlignment="1">
      <alignment horizontal="center" vertical="center"/>
    </xf>
    <xf numFmtId="2" fontId="39" fillId="9" borderId="35" xfId="0" applyNumberFormat="1" applyFont="1" applyFill="1" applyBorder="1" applyAlignment="1">
      <alignment horizontal="center" vertical="center" shrinkToFit="1"/>
    </xf>
    <xf numFmtId="2" fontId="39" fillId="9" borderId="36" xfId="0" applyNumberFormat="1" applyFont="1" applyFill="1" applyBorder="1" applyAlignment="1">
      <alignment horizontal="center" vertical="center" shrinkToFit="1"/>
    </xf>
    <xf numFmtId="2" fontId="39" fillId="9" borderId="38" xfId="0" applyNumberFormat="1" applyFont="1" applyFill="1" applyBorder="1" applyAlignment="1">
      <alignment horizontal="center" vertical="center" shrinkToFit="1"/>
    </xf>
    <xf numFmtId="2" fontId="39" fillId="9" borderId="54" xfId="0" applyNumberFormat="1" applyFont="1" applyFill="1" applyBorder="1" applyAlignment="1">
      <alignment horizontal="center" vertical="center" shrinkToFit="1"/>
    </xf>
    <xf numFmtId="0" fontId="39" fillId="9" borderId="36" xfId="0" applyFont="1" applyFill="1" applyBorder="1" applyAlignment="1">
      <alignment horizontal="center" vertical="center"/>
    </xf>
    <xf numFmtId="0" fontId="39" fillId="9" borderId="38" xfId="0" applyFont="1" applyFill="1" applyBorder="1" applyAlignment="1">
      <alignment horizontal="center" vertical="center"/>
    </xf>
    <xf numFmtId="0" fontId="39" fillId="8" borderId="80" xfId="0" applyFont="1" applyFill="1" applyBorder="1" applyAlignment="1">
      <alignment vertical="center" shrinkToFit="1"/>
    </xf>
    <xf numFmtId="0" fontId="39" fillId="8" borderId="76" xfId="0" applyFont="1" applyFill="1" applyBorder="1" applyAlignment="1">
      <alignment vertical="center" shrinkToFit="1"/>
    </xf>
    <xf numFmtId="0" fontId="39" fillId="8" borderId="96" xfId="0" applyFont="1" applyFill="1" applyBorder="1" applyAlignment="1">
      <alignment horizontal="left" vertical="center" shrinkToFit="1"/>
    </xf>
    <xf numFmtId="0" fontId="39" fillId="8" borderId="78" xfId="0" applyFont="1" applyFill="1" applyBorder="1" applyAlignment="1">
      <alignment horizontal="left" vertical="center" shrinkToFit="1"/>
    </xf>
    <xf numFmtId="49" fontId="39" fillId="8" borderId="96" xfId="0" applyNumberFormat="1" applyFont="1" applyFill="1" applyBorder="1" applyAlignment="1">
      <alignment horizontal="center" vertical="center" shrinkToFit="1"/>
    </xf>
    <xf numFmtId="49" fontId="39" fillId="8" borderId="77" xfId="0" applyNumberFormat="1" applyFont="1" applyFill="1" applyBorder="1" applyAlignment="1">
      <alignment horizontal="center" vertical="center" shrinkToFit="1"/>
    </xf>
    <xf numFmtId="49" fontId="39" fillId="8" borderId="78" xfId="0" applyNumberFormat="1" applyFont="1" applyFill="1" applyBorder="1" applyAlignment="1">
      <alignment horizontal="center" vertical="center" shrinkToFit="1"/>
    </xf>
    <xf numFmtId="2" fontId="39" fillId="8" borderId="96" xfId="0" applyNumberFormat="1" applyFont="1" applyFill="1" applyBorder="1" applyAlignment="1">
      <alignment horizontal="center" vertical="center" shrinkToFit="1"/>
    </xf>
    <xf numFmtId="2" fontId="39" fillId="8" borderId="77" xfId="0" applyNumberFormat="1" applyFont="1" applyFill="1" applyBorder="1" applyAlignment="1">
      <alignment horizontal="center" vertical="center" shrinkToFit="1"/>
    </xf>
    <xf numFmtId="0" fontId="39" fillId="8" borderId="81" xfId="0" applyFont="1" applyFill="1" applyBorder="1" applyAlignment="1">
      <alignment vertical="center" shrinkToFit="1"/>
    </xf>
    <xf numFmtId="0" fontId="39" fillId="8" borderId="55" xfId="0" applyFont="1" applyFill="1" applyBorder="1" applyAlignment="1">
      <alignment horizontal="left" vertical="center" shrinkToFit="1"/>
    </xf>
    <xf numFmtId="0" fontId="39" fillId="8" borderId="56" xfId="0" applyFont="1" applyFill="1" applyBorder="1" applyAlignment="1">
      <alignment horizontal="left" vertical="center" shrinkToFit="1"/>
    </xf>
    <xf numFmtId="49" fontId="39" fillId="8" borderId="55" xfId="0" applyNumberFormat="1" applyFont="1" applyFill="1" applyBorder="1" applyAlignment="1">
      <alignment horizontal="center" vertical="center" shrinkToFit="1"/>
    </xf>
    <xf numFmtId="49" fontId="39" fillId="8" borderId="40" xfId="0" applyNumberFormat="1" applyFont="1" applyFill="1" applyBorder="1" applyAlignment="1">
      <alignment horizontal="center" vertical="center" shrinkToFit="1"/>
    </xf>
    <xf numFmtId="49" fontId="39" fillId="8" borderId="56" xfId="0" applyNumberFormat="1" applyFont="1" applyFill="1" applyBorder="1" applyAlignment="1">
      <alignment horizontal="center" vertical="center" shrinkToFit="1"/>
    </xf>
    <xf numFmtId="2" fontId="39" fillId="8" borderId="55" xfId="0" applyNumberFormat="1" applyFont="1" applyFill="1" applyBorder="1" applyAlignment="1">
      <alignment horizontal="center" vertical="center" shrinkToFit="1"/>
    </xf>
    <xf numFmtId="2" fontId="39" fillId="8" borderId="40" xfId="0" applyNumberFormat="1" applyFont="1" applyFill="1" applyBorder="1" applyAlignment="1">
      <alignment horizontal="center" vertical="center" shrinkToFit="1"/>
    </xf>
    <xf numFmtId="0" fontId="39" fillId="8" borderId="35" xfId="0" applyFont="1" applyFill="1" applyBorder="1" applyAlignment="1">
      <alignment vertical="center" shrinkToFit="1"/>
    </xf>
    <xf numFmtId="0" fontId="39" fillId="8" borderId="36" xfId="0" applyFont="1" applyFill="1" applyBorder="1" applyAlignment="1">
      <alignment horizontal="left" vertical="center" shrinkToFit="1"/>
    </xf>
    <xf numFmtId="0" fontId="39" fillId="8" borderId="54" xfId="0" applyFont="1" applyFill="1" applyBorder="1" applyAlignment="1">
      <alignment horizontal="left" vertical="center" shrinkToFit="1"/>
    </xf>
    <xf numFmtId="49" fontId="39" fillId="8" borderId="36" xfId="0" applyNumberFormat="1" applyFont="1" applyFill="1" applyBorder="1" applyAlignment="1">
      <alignment horizontal="center" vertical="center" shrinkToFit="1"/>
    </xf>
    <xf numFmtId="49" fontId="39" fillId="8" borderId="38" xfId="0" applyNumberFormat="1" applyFont="1" applyFill="1" applyBorder="1" applyAlignment="1">
      <alignment horizontal="center" vertical="center" shrinkToFit="1"/>
    </xf>
    <xf numFmtId="49" fontId="39" fillId="8" borderId="54" xfId="0" applyNumberFormat="1" applyFont="1" applyFill="1" applyBorder="1" applyAlignment="1">
      <alignment horizontal="center" vertical="center" shrinkToFit="1"/>
    </xf>
    <xf numFmtId="2" fontId="39" fillId="8" borderId="36" xfId="0" applyNumberFormat="1" applyFont="1" applyFill="1" applyBorder="1" applyAlignment="1">
      <alignment horizontal="center" vertical="center" shrinkToFit="1"/>
    </xf>
    <xf numFmtId="2" fontId="39" fillId="8" borderId="38" xfId="0" applyNumberFormat="1" applyFont="1" applyFill="1" applyBorder="1" applyAlignment="1">
      <alignment horizontal="center" vertical="center" shrinkToFit="1"/>
    </xf>
    <xf numFmtId="2" fontId="39" fillId="8" borderId="64" xfId="0" applyNumberFormat="1" applyFont="1" applyFill="1" applyBorder="1" applyAlignment="1">
      <alignment horizontal="center" vertical="center" shrinkToFit="1"/>
    </xf>
    <xf numFmtId="2" fontId="39" fillId="8" borderId="83" xfId="0" applyNumberFormat="1" applyFont="1" applyFill="1" applyBorder="1" applyAlignment="1">
      <alignment horizontal="center" vertical="center" shrinkToFit="1"/>
    </xf>
    <xf numFmtId="185" fontId="39" fillId="9" borderId="64" xfId="0" applyNumberFormat="1" applyFont="1" applyFill="1" applyBorder="1" applyAlignment="1">
      <alignment horizontal="center" vertical="center"/>
    </xf>
    <xf numFmtId="185" fontId="39" fillId="9" borderId="66" xfId="0" applyNumberFormat="1" applyFont="1" applyFill="1" applyBorder="1" applyAlignment="1">
      <alignment horizontal="center" vertical="center"/>
    </xf>
    <xf numFmtId="2" fontId="39" fillId="9" borderId="65" xfId="0" applyNumberFormat="1" applyFont="1" applyFill="1" applyBorder="1" applyAlignment="1">
      <alignment horizontal="center" vertical="center" shrinkToFit="1"/>
    </xf>
    <xf numFmtId="2" fontId="39" fillId="9" borderId="64" xfId="0" applyNumberFormat="1" applyFont="1" applyFill="1" applyBorder="1" applyAlignment="1">
      <alignment horizontal="center" vertical="center" shrinkToFit="1"/>
    </xf>
    <xf numFmtId="2" fontId="39" fillId="9" borderId="83" xfId="0" applyNumberFormat="1" applyFont="1" applyFill="1" applyBorder="1" applyAlignment="1">
      <alignment horizontal="center" vertical="center" shrinkToFit="1"/>
    </xf>
    <xf numFmtId="2" fontId="39" fillId="9" borderId="66" xfId="0" applyNumberFormat="1" applyFont="1" applyFill="1" applyBorder="1" applyAlignment="1">
      <alignment horizontal="center" vertical="center" shrinkToFit="1"/>
    </xf>
    <xf numFmtId="0" fontId="39" fillId="9" borderId="64" xfId="0" applyFont="1" applyFill="1" applyBorder="1" applyAlignment="1">
      <alignment horizontal="center" vertical="center"/>
    </xf>
    <xf numFmtId="0" fontId="39" fillId="9" borderId="83" xfId="0" applyFont="1" applyFill="1" applyBorder="1" applyAlignment="1">
      <alignment horizontal="center" vertical="center"/>
    </xf>
    <xf numFmtId="0" fontId="41" fillId="2" borderId="4" xfId="0" applyFont="1" applyFill="1" applyBorder="1" applyAlignment="1">
      <alignment horizontal="center" vertical="center"/>
    </xf>
    <xf numFmtId="0" fontId="39" fillId="8" borderId="65" xfId="0" applyFont="1" applyFill="1" applyBorder="1" applyAlignment="1">
      <alignment vertical="center" shrinkToFit="1"/>
    </xf>
    <xf numFmtId="0" fontId="39" fillId="8" borderId="64" xfId="0" applyFont="1" applyFill="1" applyBorder="1" applyAlignment="1">
      <alignment horizontal="left" vertical="center" shrinkToFit="1"/>
    </xf>
    <xf numFmtId="0" fontId="39" fillId="8" borderId="66" xfId="0" applyFont="1" applyFill="1" applyBorder="1" applyAlignment="1">
      <alignment horizontal="left" vertical="center" shrinkToFit="1"/>
    </xf>
    <xf numFmtId="49" fontId="39" fillId="8" borderId="64" xfId="0" applyNumberFormat="1" applyFont="1" applyFill="1" applyBorder="1" applyAlignment="1">
      <alignment horizontal="center" vertical="center" shrinkToFit="1"/>
    </xf>
    <xf numFmtId="49" fontId="39" fillId="8" borderId="83" xfId="0" applyNumberFormat="1" applyFont="1" applyFill="1" applyBorder="1" applyAlignment="1">
      <alignment horizontal="center" vertical="center" shrinkToFit="1"/>
    </xf>
    <xf numFmtId="49" fontId="39" fillId="8" borderId="66" xfId="0" applyNumberFormat="1" applyFont="1" applyFill="1" applyBorder="1" applyAlignment="1">
      <alignment horizontal="center" vertical="center" shrinkToFit="1"/>
    </xf>
    <xf numFmtId="0" fontId="39" fillId="5" borderId="3" xfId="0" applyFont="1" applyFill="1" applyBorder="1" applyAlignment="1">
      <alignment horizontal="center" vertical="center" shrinkToFit="1"/>
    </xf>
    <xf numFmtId="0" fontId="39" fillId="5" borderId="4" xfId="0" applyFont="1" applyFill="1" applyBorder="1" applyAlignment="1">
      <alignment horizontal="center" vertical="center" shrinkToFit="1"/>
    </xf>
    <xf numFmtId="0" fontId="39" fillId="5" borderId="1" xfId="0" applyFont="1" applyFill="1" applyBorder="1" applyAlignment="1">
      <alignment horizontal="center" vertical="center" shrinkToFit="1"/>
    </xf>
    <xf numFmtId="0" fontId="39" fillId="5" borderId="25" xfId="0" applyFont="1" applyFill="1" applyBorder="1" applyAlignment="1">
      <alignment horizontal="center" vertical="center" shrinkToFit="1"/>
    </xf>
    <xf numFmtId="0" fontId="39" fillId="5" borderId="28" xfId="0" applyFont="1" applyFill="1" applyBorder="1" applyAlignment="1">
      <alignment horizontal="center" vertical="center" shrinkToFit="1"/>
    </xf>
    <xf numFmtId="0" fontId="39" fillId="5" borderId="4" xfId="0" applyFont="1" applyFill="1" applyBorder="1" applyAlignment="1">
      <alignment horizontal="center" vertical="center" wrapText="1" shrinkToFit="1"/>
    </xf>
    <xf numFmtId="0" fontId="39" fillId="5" borderId="1" xfId="0" applyFont="1" applyFill="1" applyBorder="1" applyAlignment="1">
      <alignment horizontal="center" vertical="center" wrapText="1" shrinkToFit="1"/>
    </xf>
    <xf numFmtId="0" fontId="44" fillId="5" borderId="25" xfId="0" applyFont="1" applyFill="1" applyBorder="1" applyAlignment="1">
      <alignment horizontal="center" vertical="center" wrapText="1" shrinkToFit="1"/>
    </xf>
    <xf numFmtId="0" fontId="44" fillId="5" borderId="15" xfId="0" applyFont="1" applyFill="1" applyBorder="1" applyAlignment="1">
      <alignment horizontal="center" vertical="center" shrinkToFit="1"/>
    </xf>
    <xf numFmtId="0" fontId="56" fillId="2" borderId="16" xfId="0" applyFont="1" applyFill="1" applyBorder="1" applyAlignment="1">
      <alignment horizontal="right" vertical="top" shrinkToFit="1"/>
    </xf>
    <xf numFmtId="0" fontId="22" fillId="2" borderId="5" xfId="0" applyFont="1" applyFill="1" applyBorder="1" applyAlignment="1">
      <alignment horizontal="right" vertical="top" shrinkToFit="1"/>
    </xf>
    <xf numFmtId="0" fontId="20" fillId="2" borderId="3" xfId="0" applyFont="1" applyFill="1" applyBorder="1" applyAlignment="1">
      <alignment vertical="center"/>
    </xf>
    <xf numFmtId="0" fontId="20" fillId="2" borderId="4" xfId="0" applyFont="1" applyFill="1" applyBorder="1" applyAlignment="1">
      <alignment vertical="center"/>
    </xf>
    <xf numFmtId="0" fontId="20" fillId="2" borderId="1" xfId="0" applyFont="1" applyFill="1" applyBorder="1" applyAlignment="1">
      <alignment vertical="center"/>
    </xf>
    <xf numFmtId="177" fontId="20" fillId="3" borderId="17" xfId="0" applyNumberFormat="1" applyFont="1" applyFill="1" applyBorder="1" applyAlignment="1">
      <alignment horizontal="right" vertical="center"/>
    </xf>
    <xf numFmtId="177" fontId="20" fillId="3" borderId="0" xfId="0" applyNumberFormat="1" applyFont="1" applyFill="1" applyBorder="1" applyAlignment="1">
      <alignment horizontal="right" vertical="center"/>
    </xf>
    <xf numFmtId="177" fontId="20" fillId="3" borderId="16" xfId="0" applyNumberFormat="1" applyFont="1" applyFill="1" applyBorder="1" applyAlignment="1">
      <alignment horizontal="right" vertical="center"/>
    </xf>
    <xf numFmtId="177" fontId="20" fillId="3" borderId="5" xfId="0" applyNumberFormat="1" applyFont="1" applyFill="1" applyBorder="1" applyAlignment="1">
      <alignment horizontal="right" vertical="center"/>
    </xf>
    <xf numFmtId="0" fontId="20" fillId="2" borderId="0" xfId="0" applyFont="1" applyFill="1" applyBorder="1" applyAlignment="1">
      <alignment vertical="center"/>
    </xf>
    <xf numFmtId="0" fontId="20" fillId="2" borderId="5" xfId="0" applyFont="1" applyFill="1" applyBorder="1" applyAlignment="1">
      <alignment vertical="center"/>
    </xf>
    <xf numFmtId="177" fontId="20" fillId="3" borderId="3" xfId="0" applyNumberFormat="1" applyFont="1" applyFill="1" applyBorder="1" applyAlignment="1">
      <alignment horizontal="right" vertical="center"/>
    </xf>
    <xf numFmtId="0" fontId="22" fillId="2" borderId="3" xfId="0" applyFont="1" applyFill="1" applyBorder="1" applyAlignment="1">
      <alignment vertical="top" wrapText="1"/>
    </xf>
    <xf numFmtId="0" fontId="22" fillId="2" borderId="4" xfId="0" applyFont="1" applyFill="1" applyBorder="1" applyAlignment="1">
      <alignment vertical="top" wrapText="1"/>
    </xf>
    <xf numFmtId="0" fontId="22" fillId="2" borderId="1" xfId="0" applyFont="1" applyFill="1" applyBorder="1" applyAlignment="1">
      <alignment vertical="top" wrapText="1"/>
    </xf>
    <xf numFmtId="0" fontId="22" fillId="2" borderId="17" xfId="0" applyFont="1" applyFill="1" applyBorder="1" applyAlignment="1">
      <alignment vertical="top" wrapText="1"/>
    </xf>
    <xf numFmtId="0" fontId="22" fillId="2" borderId="0" xfId="0" applyFont="1" applyFill="1" applyBorder="1" applyAlignment="1">
      <alignment vertical="top" wrapText="1"/>
    </xf>
    <xf numFmtId="0" fontId="22" fillId="2" borderId="44" xfId="0" applyFont="1" applyFill="1" applyBorder="1" applyAlignment="1">
      <alignment vertical="top" wrapText="1"/>
    </xf>
    <xf numFmtId="0" fontId="22" fillId="6" borderId="35" xfId="0" applyFont="1" applyFill="1" applyBorder="1" applyAlignment="1">
      <alignment horizontal="center" vertical="center"/>
    </xf>
    <xf numFmtId="0" fontId="22" fillId="2" borderId="36" xfId="0" applyFont="1" applyFill="1" applyBorder="1" applyAlignment="1">
      <alignment vertical="top" wrapText="1"/>
    </xf>
    <xf numFmtId="0" fontId="22" fillId="2" borderId="38" xfId="0" applyFont="1" applyFill="1" applyBorder="1" applyAlignment="1">
      <alignment vertical="top" wrapText="1"/>
    </xf>
    <xf numFmtId="0" fontId="22" fillId="2" borderId="54" xfId="0" applyFont="1" applyFill="1" applyBorder="1" applyAlignment="1">
      <alignment vertical="top" wrapText="1"/>
    </xf>
    <xf numFmtId="0" fontId="20" fillId="6" borderId="35" xfId="0" applyFont="1" applyFill="1" applyBorder="1" applyAlignment="1">
      <alignment horizontal="center" vertical="center" wrapText="1"/>
    </xf>
    <xf numFmtId="0" fontId="20" fillId="6" borderId="35" xfId="0" applyFont="1" applyFill="1" applyBorder="1" applyAlignment="1">
      <alignment horizontal="center" vertical="center"/>
    </xf>
    <xf numFmtId="0" fontId="20" fillId="6" borderId="65" xfId="0" applyFont="1" applyFill="1" applyBorder="1" applyAlignment="1">
      <alignment horizontal="center" vertical="center"/>
    </xf>
    <xf numFmtId="0" fontId="22" fillId="2" borderId="64" xfId="0" applyFont="1" applyFill="1" applyBorder="1" applyAlignment="1">
      <alignment vertical="top" wrapText="1"/>
    </xf>
    <xf numFmtId="0" fontId="22" fillId="2" borderId="83" xfId="0" applyFont="1" applyFill="1" applyBorder="1" applyAlignment="1">
      <alignment vertical="top" wrapText="1"/>
    </xf>
    <xf numFmtId="0" fontId="22" fillId="2" borderId="66" xfId="0" applyFont="1" applyFill="1" applyBorder="1" applyAlignment="1">
      <alignment vertical="top" wrapText="1"/>
    </xf>
    <xf numFmtId="0" fontId="22" fillId="6" borderId="32" xfId="0" applyFont="1" applyFill="1" applyBorder="1" applyAlignment="1">
      <alignment horizontal="center" vertical="center"/>
    </xf>
    <xf numFmtId="0" fontId="22" fillId="2" borderId="33" xfId="0" applyFont="1" applyFill="1" applyBorder="1" applyAlignment="1">
      <alignment vertical="top" wrapText="1"/>
    </xf>
    <xf numFmtId="0" fontId="22" fillId="2" borderId="53" xfId="0" applyFont="1" applyFill="1" applyBorder="1" applyAlignment="1">
      <alignment vertical="top" wrapText="1"/>
    </xf>
    <xf numFmtId="0" fontId="22" fillId="2" borderId="52" xfId="0" applyFont="1" applyFill="1" applyBorder="1" applyAlignment="1">
      <alignment vertical="top" wrapText="1"/>
    </xf>
    <xf numFmtId="0" fontId="20" fillId="6" borderId="32" xfId="0" applyFont="1" applyFill="1" applyBorder="1" applyAlignment="1">
      <alignment horizontal="center" vertical="center" wrapText="1"/>
    </xf>
    <xf numFmtId="0" fontId="20" fillId="3" borderId="3" xfId="0" applyFont="1" applyFill="1" applyBorder="1" applyAlignment="1">
      <alignment vertical="center"/>
    </xf>
    <xf numFmtId="0" fontId="20" fillId="3" borderId="4" xfId="0" applyFont="1" applyFill="1" applyBorder="1" applyAlignment="1">
      <alignment vertical="center"/>
    </xf>
    <xf numFmtId="0" fontId="20" fillId="3" borderId="17" xfId="0" applyFont="1" applyFill="1" applyBorder="1" applyAlignment="1">
      <alignment vertical="center"/>
    </xf>
    <xf numFmtId="0" fontId="20" fillId="3" borderId="0" xfId="0" applyFont="1" applyFill="1" applyBorder="1" applyAlignment="1">
      <alignment vertical="center"/>
    </xf>
    <xf numFmtId="0" fontId="20" fillId="2" borderId="44" xfId="0" applyFont="1" applyFill="1" applyBorder="1" applyAlignment="1">
      <alignment vertical="center"/>
    </xf>
    <xf numFmtId="0" fontId="56" fillId="6" borderId="35" xfId="0" applyFont="1" applyFill="1" applyBorder="1" applyAlignment="1">
      <alignment horizontal="center" vertical="center" wrapText="1"/>
    </xf>
    <xf numFmtId="0" fontId="56" fillId="6" borderId="65" xfId="0" applyFont="1" applyFill="1" applyBorder="1" applyAlignment="1">
      <alignment horizontal="center" vertical="center" wrapText="1"/>
    </xf>
    <xf numFmtId="0" fontId="22" fillId="2" borderId="3"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1" xfId="0" applyFont="1" applyFill="1" applyBorder="1" applyAlignment="1">
      <alignment horizontal="left" vertical="top" wrapText="1"/>
    </xf>
    <xf numFmtId="0" fontId="22" fillId="2" borderId="17"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44" xfId="0" applyFont="1" applyFill="1" applyBorder="1" applyAlignment="1">
      <alignment horizontal="left" vertical="top" wrapText="1"/>
    </xf>
    <xf numFmtId="177" fontId="20" fillId="6" borderId="3" xfId="0" applyNumberFormat="1" applyFont="1" applyFill="1" applyBorder="1" applyAlignment="1">
      <alignment horizontal="right" vertical="center"/>
    </xf>
    <xf numFmtId="177" fontId="20" fillId="6" borderId="4" xfId="0" applyNumberFormat="1" applyFont="1" applyFill="1" applyBorder="1" applyAlignment="1">
      <alignment horizontal="right" vertical="center"/>
    </xf>
    <xf numFmtId="177" fontId="20" fillId="6" borderId="17" xfId="0" applyNumberFormat="1" applyFont="1" applyFill="1" applyBorder="1" applyAlignment="1">
      <alignment horizontal="right" vertical="center"/>
    </xf>
    <xf numFmtId="177" fontId="20" fillId="6" borderId="0" xfId="0" applyNumberFormat="1" applyFont="1" applyFill="1" applyBorder="1" applyAlignment="1">
      <alignment horizontal="right" vertical="center"/>
    </xf>
    <xf numFmtId="0" fontId="22" fillId="2" borderId="2" xfId="0" applyFont="1" applyFill="1" applyBorder="1" applyAlignment="1">
      <alignment vertical="top" wrapText="1"/>
    </xf>
    <xf numFmtId="0" fontId="22" fillId="2" borderId="25" xfId="0" applyFont="1" applyFill="1" applyBorder="1" applyAlignment="1">
      <alignment vertical="top" wrapText="1"/>
    </xf>
    <xf numFmtId="0" fontId="22" fillId="2" borderId="48" xfId="0" applyFont="1" applyFill="1" applyBorder="1" applyAlignment="1">
      <alignment vertical="center" wrapText="1"/>
    </xf>
    <xf numFmtId="0" fontId="22" fillId="2" borderId="39" xfId="0" applyFont="1" applyFill="1" applyBorder="1" applyAlignment="1">
      <alignment vertical="center" wrapText="1"/>
    </xf>
    <xf numFmtId="0" fontId="22" fillId="2" borderId="84" xfId="0" applyFont="1" applyFill="1" applyBorder="1" applyAlignment="1">
      <alignment vertical="center" wrapText="1"/>
    </xf>
    <xf numFmtId="0" fontId="22" fillId="2" borderId="46" xfId="0" applyFont="1" applyFill="1" applyBorder="1" applyAlignment="1">
      <alignment vertical="center" wrapText="1"/>
    </xf>
    <xf numFmtId="0" fontId="22" fillId="2" borderId="0" xfId="0" applyFont="1" applyFill="1" applyBorder="1" applyAlignment="1">
      <alignment vertical="center" wrapText="1"/>
    </xf>
    <xf numFmtId="0" fontId="22" fillId="2" borderId="85" xfId="0" applyFont="1" applyFill="1" applyBorder="1" applyAlignment="1">
      <alignment vertical="center" wrapText="1"/>
    </xf>
    <xf numFmtId="0" fontId="22" fillId="2" borderId="49" xfId="0" applyFont="1" applyFill="1" applyBorder="1" applyAlignment="1">
      <alignment vertical="center" wrapText="1"/>
    </xf>
    <xf numFmtId="0" fontId="22" fillId="2" borderId="40" xfId="0" applyFont="1" applyFill="1" applyBorder="1" applyAlignment="1">
      <alignment vertical="center" wrapText="1"/>
    </xf>
    <xf numFmtId="0" fontId="22" fillId="2" borderId="86" xfId="0" applyFont="1" applyFill="1" applyBorder="1" applyAlignment="1">
      <alignment vertical="center" wrapText="1"/>
    </xf>
    <xf numFmtId="0" fontId="22" fillId="2" borderId="15" xfId="0" applyFont="1" applyFill="1" applyBorder="1" applyAlignment="1">
      <alignment horizontal="right" vertical="top" shrinkToFit="1"/>
    </xf>
    <xf numFmtId="177" fontId="20" fillId="2" borderId="4" xfId="0" applyNumberFormat="1" applyFont="1" applyFill="1" applyBorder="1" applyAlignment="1">
      <alignment horizontal="right" vertical="center"/>
    </xf>
    <xf numFmtId="177" fontId="20" fillId="2" borderId="0" xfId="0" applyNumberFormat="1" applyFont="1" applyFill="1" applyBorder="1" applyAlignment="1">
      <alignment horizontal="right" vertical="center"/>
    </xf>
    <xf numFmtId="177" fontId="20" fillId="2" borderId="5" xfId="0" applyNumberFormat="1" applyFont="1" applyFill="1" applyBorder="1" applyAlignment="1">
      <alignment horizontal="right" vertical="center"/>
    </xf>
    <xf numFmtId="0" fontId="20" fillId="2" borderId="15" xfId="0" applyFont="1" applyFill="1" applyBorder="1" applyAlignment="1">
      <alignment vertical="center"/>
    </xf>
    <xf numFmtId="0" fontId="22" fillId="2" borderId="97" xfId="0" applyFont="1" applyFill="1" applyBorder="1" applyAlignment="1">
      <alignment vertical="center"/>
    </xf>
    <xf numFmtId="0" fontId="22" fillId="2" borderId="38" xfId="0" applyFont="1" applyFill="1" applyBorder="1" applyAlignment="1">
      <alignment vertical="center"/>
    </xf>
    <xf numFmtId="0" fontId="22" fillId="2" borderId="98" xfId="0" applyFont="1" applyFill="1" applyBorder="1" applyAlignment="1">
      <alignment vertical="center"/>
    </xf>
    <xf numFmtId="0" fontId="20" fillId="2" borderId="48" xfId="0" applyFont="1" applyFill="1" applyBorder="1" applyAlignment="1">
      <alignment vertical="center" wrapText="1"/>
    </xf>
    <xf numFmtId="0" fontId="0" fillId="0" borderId="50" xfId="0" applyBorder="1" applyAlignment="1">
      <alignment vertical="center" wrapText="1"/>
    </xf>
    <xf numFmtId="0" fontId="0" fillId="0" borderId="46" xfId="0" applyBorder="1" applyAlignment="1">
      <alignment vertical="center" wrapText="1"/>
    </xf>
    <xf numFmtId="0" fontId="0" fillId="0" borderId="44" xfId="0" applyBorder="1" applyAlignment="1">
      <alignment vertical="center" wrapText="1"/>
    </xf>
    <xf numFmtId="0" fontId="0" fillId="0" borderId="47" xfId="0" applyBorder="1" applyAlignment="1">
      <alignment vertical="center" wrapText="1"/>
    </xf>
    <xf numFmtId="0" fontId="0" fillId="0" borderId="15" xfId="0" applyBorder="1" applyAlignment="1">
      <alignment vertical="center" wrapText="1"/>
    </xf>
    <xf numFmtId="177" fontId="20" fillId="3" borderId="45" xfId="0" applyNumberFormat="1" applyFont="1" applyFill="1" applyBorder="1" applyAlignment="1">
      <alignment horizontal="right" vertical="center"/>
    </xf>
    <xf numFmtId="177" fontId="20" fillId="3" borderId="39" xfId="0" applyNumberFormat="1" applyFont="1" applyFill="1" applyBorder="1" applyAlignment="1">
      <alignment horizontal="right" vertical="center"/>
    </xf>
    <xf numFmtId="0" fontId="20" fillId="2" borderId="50" xfId="0" applyFont="1" applyFill="1" applyBorder="1" applyAlignment="1">
      <alignment vertical="center"/>
    </xf>
    <xf numFmtId="0" fontId="22" fillId="2" borderId="65" xfId="0" applyFont="1" applyFill="1" applyBorder="1" applyAlignment="1">
      <alignment vertical="top" wrapText="1"/>
    </xf>
    <xf numFmtId="0" fontId="56" fillId="2" borderId="16" xfId="0" applyFont="1" applyFill="1" applyBorder="1" applyAlignment="1">
      <alignment horizontal="right" vertical="top" wrapText="1"/>
    </xf>
    <xf numFmtId="0" fontId="56" fillId="2" borderId="5" xfId="0" applyFont="1" applyFill="1" applyBorder="1" applyAlignment="1">
      <alignment horizontal="right" vertical="top" wrapText="1"/>
    </xf>
    <xf numFmtId="177" fontId="20" fillId="2" borderId="17" xfId="0" applyNumberFormat="1" applyFont="1" applyFill="1" applyBorder="1" applyAlignment="1">
      <alignment horizontal="right" vertical="center"/>
    </xf>
    <xf numFmtId="0" fontId="20" fillId="2" borderId="28" xfId="0" applyFont="1" applyFill="1" applyBorder="1" applyAlignment="1">
      <alignment vertical="center"/>
    </xf>
    <xf numFmtId="0" fontId="20" fillId="2" borderId="2" xfId="0" applyFont="1" applyFill="1" applyBorder="1" applyAlignment="1">
      <alignment vertical="center"/>
    </xf>
    <xf numFmtId="0" fontId="20" fillId="2" borderId="25" xfId="0" applyFont="1" applyFill="1" applyBorder="1" applyAlignment="1">
      <alignment vertical="center"/>
    </xf>
    <xf numFmtId="0" fontId="56" fillId="2" borderId="17" xfId="0" applyFont="1" applyFill="1" applyBorder="1" applyAlignment="1">
      <alignment horizontal="right" vertical="top" shrinkToFit="1"/>
    </xf>
    <xf numFmtId="0" fontId="22" fillId="2" borderId="0" xfId="0" applyFont="1" applyFill="1" applyBorder="1" applyAlignment="1">
      <alignment horizontal="right" vertical="top" shrinkToFit="1"/>
    </xf>
    <xf numFmtId="0" fontId="22" fillId="2" borderId="44" xfId="0" applyFont="1" applyFill="1" applyBorder="1" applyAlignment="1">
      <alignment horizontal="right" vertical="top" shrinkToFit="1"/>
    </xf>
    <xf numFmtId="0" fontId="22" fillId="6" borderId="36" xfId="0" applyFont="1" applyFill="1" applyBorder="1" applyAlignment="1">
      <alignment horizontal="center" vertical="center"/>
    </xf>
    <xf numFmtId="0" fontId="22" fillId="6" borderId="64" xfId="0" applyFont="1" applyFill="1" applyBorder="1" applyAlignment="1">
      <alignment horizontal="center" vertical="center"/>
    </xf>
    <xf numFmtId="0" fontId="56" fillId="2" borderId="17" xfId="0" applyFont="1" applyFill="1" applyBorder="1" applyAlignment="1">
      <alignment horizontal="right" vertical="top" wrapText="1"/>
    </xf>
    <xf numFmtId="0" fontId="56" fillId="2" borderId="0" xfId="0" applyFont="1" applyFill="1" applyBorder="1" applyAlignment="1">
      <alignment horizontal="right" vertical="top" wrapText="1"/>
    </xf>
    <xf numFmtId="0" fontId="56" fillId="2" borderId="44" xfId="0" applyFont="1" applyFill="1" applyBorder="1" applyAlignment="1">
      <alignment horizontal="right" vertical="top" wrapText="1"/>
    </xf>
    <xf numFmtId="0" fontId="20" fillId="2" borderId="48" xfId="0" applyFont="1" applyFill="1" applyBorder="1" applyAlignment="1">
      <alignment vertical="top" wrapText="1"/>
    </xf>
    <xf numFmtId="0" fontId="20" fillId="2" borderId="50" xfId="0" applyFont="1" applyFill="1" applyBorder="1" applyAlignment="1">
      <alignment vertical="top" wrapText="1"/>
    </xf>
    <xf numFmtId="0" fontId="22" fillId="2" borderId="45" xfId="0" applyFont="1" applyFill="1" applyBorder="1" applyAlignment="1">
      <alignment horizontal="left" vertical="top" shrinkToFit="1"/>
    </xf>
    <xf numFmtId="0" fontId="0" fillId="0" borderId="39" xfId="0" applyBorder="1" applyAlignment="1">
      <alignment horizontal="left" vertical="top" shrinkToFit="1"/>
    </xf>
    <xf numFmtId="0" fontId="0" fillId="0" borderId="50" xfId="0" applyBorder="1" applyAlignment="1">
      <alignment horizontal="left" vertical="top" shrinkToFit="1"/>
    </xf>
    <xf numFmtId="0" fontId="22" fillId="2" borderId="45" xfId="0" applyFont="1" applyFill="1" applyBorder="1" applyAlignment="1">
      <alignment vertical="top" wrapText="1"/>
    </xf>
    <xf numFmtId="0" fontId="22" fillId="2" borderId="39" xfId="0" applyFont="1" applyFill="1" applyBorder="1" applyAlignment="1">
      <alignment vertical="top" wrapText="1"/>
    </xf>
    <xf numFmtId="0" fontId="22" fillId="2" borderId="50" xfId="0" applyFont="1" applyFill="1" applyBorder="1" applyAlignment="1">
      <alignment vertical="top" wrapText="1"/>
    </xf>
    <xf numFmtId="0" fontId="20" fillId="3" borderId="17" xfId="0" applyFont="1" applyFill="1" applyBorder="1" applyAlignment="1">
      <alignment horizontal="right" vertical="center"/>
    </xf>
    <xf numFmtId="177" fontId="20" fillId="2" borderId="17" xfId="0" applyNumberFormat="1" applyFont="1" applyFill="1" applyBorder="1" applyAlignment="1">
      <alignment horizontal="center" vertical="center"/>
    </xf>
    <xf numFmtId="177" fontId="20" fillId="2" borderId="0" xfId="0" applyNumberFormat="1" applyFont="1" applyFill="1" applyBorder="1" applyAlignment="1">
      <alignment horizontal="center" vertical="center"/>
    </xf>
    <xf numFmtId="0" fontId="22" fillId="2" borderId="39" xfId="0" applyFont="1" applyFill="1" applyBorder="1" applyAlignment="1">
      <alignment vertical="center"/>
    </xf>
    <xf numFmtId="0" fontId="22" fillId="2" borderId="84" xfId="0" applyFont="1" applyFill="1" applyBorder="1" applyAlignment="1">
      <alignment vertical="center"/>
    </xf>
    <xf numFmtId="0" fontId="22" fillId="2" borderId="40" xfId="0" applyFont="1" applyFill="1" applyBorder="1" applyAlignment="1">
      <alignment vertical="center"/>
    </xf>
    <xf numFmtId="0" fontId="22" fillId="2" borderId="86" xfId="0" applyFont="1" applyFill="1" applyBorder="1" applyAlignment="1">
      <alignment vertical="center"/>
    </xf>
    <xf numFmtId="177" fontId="20" fillId="6" borderId="16" xfId="0" applyNumberFormat="1" applyFont="1" applyFill="1" applyBorder="1" applyAlignment="1">
      <alignment horizontal="right" vertical="center"/>
    </xf>
    <xf numFmtId="177" fontId="20" fillId="6" borderId="5" xfId="0" applyNumberFormat="1" applyFont="1" applyFill="1" applyBorder="1" applyAlignment="1">
      <alignment horizontal="right" vertical="center"/>
    </xf>
    <xf numFmtId="0" fontId="57" fillId="2" borderId="48" xfId="0" applyFont="1" applyFill="1" applyBorder="1" applyAlignment="1">
      <alignment vertical="top" wrapText="1"/>
    </xf>
    <xf numFmtId="0" fontId="57" fillId="2" borderId="39" xfId="0" applyFont="1" applyFill="1" applyBorder="1" applyAlignment="1">
      <alignment vertical="top" wrapText="1"/>
    </xf>
    <xf numFmtId="0" fontId="57" fillId="2" borderId="84" xfId="0" applyFont="1" applyFill="1" applyBorder="1" applyAlignment="1">
      <alignment vertical="top" wrapText="1"/>
    </xf>
    <xf numFmtId="0" fontId="57" fillId="2" borderId="46" xfId="0" applyFont="1" applyFill="1" applyBorder="1" applyAlignment="1">
      <alignment vertical="top" wrapText="1"/>
    </xf>
    <xf numFmtId="0" fontId="57" fillId="2" borderId="0" xfId="0" applyFont="1" applyFill="1" applyBorder="1" applyAlignment="1">
      <alignment vertical="top" wrapText="1"/>
    </xf>
    <xf numFmtId="0" fontId="57" fillId="2" borderId="85" xfId="0" applyFont="1" applyFill="1" applyBorder="1" applyAlignment="1">
      <alignment vertical="top" wrapText="1"/>
    </xf>
    <xf numFmtId="0" fontId="57" fillId="2" borderId="49" xfId="0" applyFont="1" applyFill="1" applyBorder="1" applyAlignment="1">
      <alignment vertical="top" wrapText="1"/>
    </xf>
    <xf numFmtId="0" fontId="57" fillId="2" borderId="40" xfId="0" applyFont="1" applyFill="1" applyBorder="1" applyAlignment="1">
      <alignment vertical="top" wrapText="1"/>
    </xf>
    <xf numFmtId="0" fontId="57" fillId="2" borderId="86" xfId="0" applyFont="1" applyFill="1" applyBorder="1" applyAlignment="1">
      <alignment vertical="top" wrapText="1"/>
    </xf>
    <xf numFmtId="0" fontId="22" fillId="2" borderId="8" xfId="0" applyFont="1" applyFill="1" applyBorder="1" applyAlignment="1">
      <alignment vertical="top" wrapText="1"/>
    </xf>
    <xf numFmtId="177" fontId="20" fillId="3" borderId="4" xfId="0" applyNumberFormat="1" applyFont="1" applyFill="1" applyBorder="1" applyAlignment="1">
      <alignment horizontal="right" vertical="center"/>
    </xf>
    <xf numFmtId="0" fontId="20" fillId="2" borderId="87" xfId="0" applyFont="1" applyFill="1" applyBorder="1" applyAlignment="1">
      <alignment horizontal="center" vertical="center"/>
    </xf>
    <xf numFmtId="0" fontId="20" fillId="2" borderId="99" xfId="0" applyFont="1" applyFill="1" applyBorder="1" applyAlignment="1">
      <alignment horizontal="center" vertical="center"/>
    </xf>
    <xf numFmtId="0" fontId="20" fillId="2" borderId="7" xfId="0" applyFont="1" applyFill="1" applyBorder="1" applyAlignment="1">
      <alignment horizontal="center" vertical="center"/>
    </xf>
    <xf numFmtId="0" fontId="58" fillId="2" borderId="0" xfId="0" applyFont="1" applyFill="1" applyAlignment="1">
      <alignment vertical="center" wrapText="1"/>
    </xf>
    <xf numFmtId="0" fontId="58" fillId="2" borderId="5" xfId="0" applyFont="1" applyFill="1" applyBorder="1" applyAlignment="1">
      <alignment vertical="center" wrapText="1"/>
    </xf>
    <xf numFmtId="0" fontId="20" fillId="5" borderId="3" xfId="0" applyFont="1" applyFill="1" applyBorder="1" applyAlignment="1">
      <alignment horizontal="center" vertical="center" shrinkToFit="1"/>
    </xf>
    <xf numFmtId="0" fontId="20" fillId="5" borderId="4" xfId="0" applyFont="1" applyFill="1" applyBorder="1" applyAlignment="1">
      <alignment horizontal="center" vertical="center" shrinkToFit="1"/>
    </xf>
    <xf numFmtId="0" fontId="20" fillId="5" borderId="1" xfId="0" applyFont="1" applyFill="1" applyBorder="1" applyAlignment="1">
      <alignment horizontal="center" vertical="center" shrinkToFit="1"/>
    </xf>
    <xf numFmtId="0" fontId="20" fillId="5" borderId="17" xfId="0" applyFont="1" applyFill="1" applyBorder="1" applyAlignment="1">
      <alignment horizontal="center" vertical="center" shrinkToFit="1"/>
    </xf>
    <xf numFmtId="0" fontId="20" fillId="5" borderId="0" xfId="0" applyFont="1" applyFill="1" applyBorder="1" applyAlignment="1">
      <alignment horizontal="center" vertical="center" shrinkToFit="1"/>
    </xf>
    <xf numFmtId="0" fontId="20" fillId="5" borderId="44" xfId="0" applyFont="1" applyFill="1" applyBorder="1" applyAlignment="1">
      <alignment horizontal="center" vertical="center" shrinkToFit="1"/>
    </xf>
    <xf numFmtId="0" fontId="20" fillId="5" borderId="16" xfId="0" applyFont="1" applyFill="1" applyBorder="1" applyAlignment="1">
      <alignment horizontal="center" vertical="center" shrinkToFit="1"/>
    </xf>
    <xf numFmtId="0" fontId="20" fillId="5" borderId="5" xfId="0" applyFont="1" applyFill="1" applyBorder="1" applyAlignment="1">
      <alignment horizontal="center" vertical="center" shrinkToFit="1"/>
    </xf>
    <xf numFmtId="0" fontId="20" fillId="5" borderId="15" xfId="0" applyFont="1" applyFill="1" applyBorder="1" applyAlignment="1">
      <alignment horizontal="center" vertical="center" shrinkToFit="1"/>
    </xf>
    <xf numFmtId="0" fontId="20" fillId="5" borderId="2" xfId="0" applyFont="1" applyFill="1" applyBorder="1" applyAlignment="1">
      <alignment horizontal="center" vertical="center" shrinkToFit="1"/>
    </xf>
    <xf numFmtId="0" fontId="20" fillId="5" borderId="16" xfId="0" applyFont="1" applyFill="1" applyBorder="1" applyAlignment="1">
      <alignment horizontal="left" vertical="center" shrinkToFit="1"/>
    </xf>
    <xf numFmtId="0" fontId="20" fillId="5" borderId="15" xfId="0" applyFont="1" applyFill="1" applyBorder="1" applyAlignment="1">
      <alignment horizontal="left" vertical="center" shrinkToFit="1"/>
    </xf>
    <xf numFmtId="0" fontId="20" fillId="2" borderId="2"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left" vertical="center"/>
    </xf>
    <xf numFmtId="0" fontId="20" fillId="2" borderId="8" xfId="0" applyFont="1" applyFill="1" applyBorder="1" applyAlignment="1">
      <alignment horizontal="left" vertical="center"/>
    </xf>
    <xf numFmtId="0" fontId="20" fillId="2" borderId="3" xfId="0" applyFont="1" applyFill="1" applyBorder="1" applyAlignment="1">
      <alignment horizontal="center" vertical="center"/>
    </xf>
    <xf numFmtId="0" fontId="20" fillId="2" borderId="1" xfId="0" applyFont="1" applyFill="1" applyBorder="1" applyAlignment="1">
      <alignment horizontal="center" vertical="center"/>
    </xf>
    <xf numFmtId="0" fontId="21" fillId="2" borderId="0" xfId="0" applyFont="1" applyFill="1" applyAlignment="1">
      <alignment horizontal="center" vertical="center"/>
    </xf>
    <xf numFmtId="0" fontId="59" fillId="2" borderId="3" xfId="0" applyFont="1" applyFill="1" applyBorder="1" applyAlignment="1">
      <alignment horizontal="center" vertical="center" shrinkToFit="1"/>
    </xf>
    <xf numFmtId="0" fontId="59" fillId="2" borderId="1" xfId="0" applyFont="1" applyFill="1" applyBorder="1" applyAlignment="1">
      <alignment horizontal="center" vertical="center" shrinkToFit="1"/>
    </xf>
    <xf numFmtId="0" fontId="59" fillId="2" borderId="16" xfId="0" applyFont="1" applyFill="1" applyBorder="1" applyAlignment="1">
      <alignment horizontal="center" vertical="center" shrinkToFit="1"/>
    </xf>
    <xf numFmtId="0" fontId="59" fillId="2" borderId="15" xfId="0" applyFont="1" applyFill="1" applyBorder="1" applyAlignment="1">
      <alignment horizontal="center" vertical="center" shrinkToFit="1"/>
    </xf>
    <xf numFmtId="0" fontId="60" fillId="6" borderId="3" xfId="0" applyFont="1" applyFill="1" applyBorder="1" applyAlignment="1">
      <alignment horizontal="left" vertical="center" wrapText="1"/>
    </xf>
    <xf numFmtId="0" fontId="60" fillId="6" borderId="4" xfId="0" applyFont="1" applyFill="1" applyBorder="1" applyAlignment="1">
      <alignment horizontal="left" vertical="center" wrapText="1"/>
    </xf>
    <xf numFmtId="0" fontId="60" fillId="6" borderId="1" xfId="0" applyFont="1" applyFill="1" applyBorder="1" applyAlignment="1">
      <alignment horizontal="left" vertical="center" wrapText="1"/>
    </xf>
    <xf numFmtId="0" fontId="60" fillId="6" borderId="16" xfId="0" applyFont="1" applyFill="1" applyBorder="1" applyAlignment="1">
      <alignment horizontal="left" vertical="center" wrapText="1"/>
    </xf>
    <xf numFmtId="0" fontId="60" fillId="6" borderId="5" xfId="0" applyFont="1" applyFill="1" applyBorder="1" applyAlignment="1">
      <alignment horizontal="left" vertical="center" wrapText="1"/>
    </xf>
    <xf numFmtId="0" fontId="60" fillId="6" borderId="15" xfId="0" applyFont="1" applyFill="1" applyBorder="1" applyAlignment="1">
      <alignment horizontal="left" vertical="center" wrapText="1"/>
    </xf>
    <xf numFmtId="0" fontId="59" fillId="2" borderId="3" xfId="0" applyFont="1" applyFill="1" applyBorder="1" applyAlignment="1">
      <alignment vertical="center" shrinkToFit="1"/>
    </xf>
    <xf numFmtId="0" fontId="59" fillId="2" borderId="4" xfId="0" applyFont="1" applyFill="1" applyBorder="1" applyAlignment="1">
      <alignment vertical="center" shrinkToFit="1"/>
    </xf>
    <xf numFmtId="0" fontId="59" fillId="12" borderId="4" xfId="0" applyFont="1" applyFill="1" applyBorder="1" applyAlignment="1">
      <alignment horizontal="left" vertical="center" shrinkToFit="1"/>
    </xf>
    <xf numFmtId="0" fontId="59" fillId="12" borderId="1" xfId="0" applyFont="1" applyFill="1" applyBorder="1" applyAlignment="1">
      <alignment horizontal="left" vertical="center" shrinkToFit="1"/>
    </xf>
    <xf numFmtId="0" fontId="59" fillId="2" borderId="16" xfId="0" applyFont="1" applyFill="1" applyBorder="1" applyAlignment="1">
      <alignment vertical="center" shrinkToFit="1"/>
    </xf>
    <xf numFmtId="0" fontId="59" fillId="2" borderId="5" xfId="0" applyFont="1" applyFill="1" applyBorder="1" applyAlignment="1">
      <alignment vertical="center" shrinkToFit="1"/>
    </xf>
    <xf numFmtId="0" fontId="59" fillId="12" borderId="5" xfId="0" applyFont="1" applyFill="1" applyBorder="1" applyAlignment="1">
      <alignment horizontal="left" vertical="center" shrinkToFit="1"/>
    </xf>
    <xf numFmtId="0" fontId="59" fillId="12" borderId="15" xfId="0" applyFont="1" applyFill="1" applyBorder="1" applyAlignment="1">
      <alignment horizontal="left" vertical="center" shrinkToFit="1"/>
    </xf>
    <xf numFmtId="0" fontId="37" fillId="2" borderId="62" xfId="0" applyFont="1" applyFill="1" applyBorder="1" applyAlignment="1">
      <alignment vertical="top"/>
    </xf>
    <xf numFmtId="0" fontId="37" fillId="2" borderId="100" xfId="0" applyFont="1" applyFill="1" applyBorder="1" applyAlignment="1">
      <alignment vertical="top"/>
    </xf>
    <xf numFmtId="0" fontId="37" fillId="5" borderId="57" xfId="0" applyFont="1" applyFill="1" applyBorder="1" applyAlignment="1">
      <alignment horizontal="center" vertical="top"/>
    </xf>
    <xf numFmtId="0" fontId="37" fillId="5" borderId="101" xfId="0" applyFont="1" applyFill="1" applyBorder="1" applyAlignment="1">
      <alignment horizontal="center" vertical="top"/>
    </xf>
    <xf numFmtId="0" fontId="37" fillId="5" borderId="3" xfId="0" applyFont="1" applyFill="1" applyBorder="1" applyAlignment="1">
      <alignment vertical="center" wrapText="1"/>
    </xf>
    <xf numFmtId="0" fontId="37" fillId="5" borderId="4" xfId="0" applyFont="1" applyFill="1" applyBorder="1" applyAlignment="1">
      <alignment vertical="center" wrapText="1"/>
    </xf>
    <xf numFmtId="0" fontId="37" fillId="5" borderId="17" xfId="0" applyFont="1" applyFill="1" applyBorder="1" applyAlignment="1">
      <alignment vertical="center" wrapText="1"/>
    </xf>
    <xf numFmtId="0" fontId="37" fillId="5" borderId="0" xfId="0" applyFont="1" applyFill="1" applyBorder="1" applyAlignment="1">
      <alignment vertical="center" wrapText="1"/>
    </xf>
    <xf numFmtId="0" fontId="37" fillId="5" borderId="1" xfId="0" applyFont="1" applyFill="1" applyBorder="1" applyAlignment="1">
      <alignment vertical="center" wrapText="1"/>
    </xf>
    <xf numFmtId="0" fontId="37" fillId="5" borderId="44" xfId="0" applyFont="1" applyFill="1" applyBorder="1" applyAlignment="1">
      <alignment vertical="center" wrapText="1"/>
    </xf>
    <xf numFmtId="0" fontId="14" fillId="2" borderId="17" xfId="0" applyFont="1" applyFill="1" applyBorder="1" applyAlignment="1">
      <alignment vertical="center"/>
    </xf>
    <xf numFmtId="0" fontId="14" fillId="2" borderId="0" xfId="0" applyFont="1" applyFill="1" applyBorder="1" applyAlignment="1">
      <alignment vertical="center"/>
    </xf>
    <xf numFmtId="0" fontId="14" fillId="2" borderId="44" xfId="0" applyFont="1" applyFill="1" applyBorder="1" applyAlignment="1">
      <alignment vertical="center"/>
    </xf>
    <xf numFmtId="0" fontId="7" fillId="2" borderId="0"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37" fillId="5" borderId="58" xfId="0" applyFont="1" applyFill="1" applyBorder="1" applyAlignment="1">
      <alignment horizontal="center" vertical="top"/>
    </xf>
    <xf numFmtId="0" fontId="40" fillId="3" borderId="0" xfId="0" applyFont="1" applyFill="1" applyBorder="1" applyAlignment="1">
      <alignment vertical="top" wrapText="1"/>
    </xf>
    <xf numFmtId="0" fontId="37" fillId="3" borderId="0" xfId="0" applyFont="1" applyFill="1" applyAlignment="1">
      <alignment vertical="top" wrapText="1"/>
    </xf>
    <xf numFmtId="0" fontId="29" fillId="2" borderId="0" xfId="0" applyFont="1" applyFill="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15" fillId="6" borderId="6" xfId="0" applyFont="1" applyFill="1" applyBorder="1" applyAlignment="1">
      <alignment vertical="center" shrinkToFit="1"/>
    </xf>
    <xf numFmtId="0" fontId="15" fillId="6" borderId="7" xfId="0" applyFont="1" applyFill="1" applyBorder="1" applyAlignment="1">
      <alignment vertical="center" shrinkToFit="1"/>
    </xf>
    <xf numFmtId="0" fontId="15" fillId="6" borderId="8" xfId="0" applyFont="1" applyFill="1" applyBorder="1" applyAlignment="1">
      <alignment vertical="center" shrinkToFit="1"/>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14" fillId="3" borderId="6" xfId="0" applyFont="1" applyFill="1" applyBorder="1" applyAlignment="1">
      <alignment vertical="center" shrinkToFit="1"/>
    </xf>
    <xf numFmtId="0" fontId="14" fillId="3" borderId="7" xfId="0" applyFont="1" applyFill="1" applyBorder="1" applyAlignment="1">
      <alignment vertical="center" shrinkToFit="1"/>
    </xf>
    <xf numFmtId="0" fontId="14" fillId="3" borderId="8" xfId="0" applyFont="1" applyFill="1" applyBorder="1" applyAlignment="1">
      <alignment vertical="center" shrinkToFit="1"/>
    </xf>
    <xf numFmtId="0" fontId="14" fillId="2" borderId="3" xfId="0" applyFont="1" applyFill="1" applyBorder="1" applyAlignment="1">
      <alignment vertical="center"/>
    </xf>
    <xf numFmtId="0" fontId="14" fillId="2" borderId="4" xfId="0" applyFont="1" applyFill="1" applyBorder="1" applyAlignment="1">
      <alignment vertical="center"/>
    </xf>
    <xf numFmtId="0" fontId="14" fillId="2" borderId="1" xfId="0" applyFont="1" applyFill="1" applyBorder="1" applyAlignment="1">
      <alignment vertical="center"/>
    </xf>
    <xf numFmtId="0" fontId="37" fillId="2" borderId="102" xfId="0" applyFont="1" applyFill="1" applyBorder="1" applyAlignment="1">
      <alignment vertical="top"/>
    </xf>
    <xf numFmtId="0" fontId="37" fillId="2" borderId="32" xfId="0" applyFont="1" applyFill="1" applyBorder="1" applyAlignment="1">
      <alignment vertical="top"/>
    </xf>
    <xf numFmtId="0" fontId="37" fillId="2" borderId="3" xfId="0" applyFont="1" applyFill="1" applyBorder="1" applyAlignment="1">
      <alignment horizontal="center" vertical="center"/>
    </xf>
    <xf numFmtId="0" fontId="37" fillId="2" borderId="4" xfId="0" applyFont="1" applyFill="1" applyBorder="1" applyAlignment="1">
      <alignment horizontal="center" vertical="center"/>
    </xf>
    <xf numFmtId="0" fontId="37" fillId="2" borderId="17" xfId="0" applyFont="1" applyFill="1" applyBorder="1" applyAlignment="1">
      <alignment horizontal="center" vertical="center"/>
    </xf>
    <xf numFmtId="0" fontId="37" fillId="2" borderId="92" xfId="0" applyFont="1" applyFill="1" applyBorder="1" applyAlignment="1">
      <alignment horizontal="center" vertical="center"/>
    </xf>
    <xf numFmtId="0" fontId="37" fillId="2" borderId="69" xfId="0" applyFont="1" applyFill="1" applyBorder="1" applyAlignment="1">
      <alignment horizontal="center" vertical="center"/>
    </xf>
    <xf numFmtId="0" fontId="37" fillId="2" borderId="103" xfId="0" applyFont="1" applyFill="1" applyBorder="1" applyAlignment="1">
      <alignment horizontal="center" vertical="center"/>
    </xf>
    <xf numFmtId="0" fontId="37" fillId="2" borderId="104" xfId="0" applyFont="1" applyFill="1" applyBorder="1" applyAlignment="1">
      <alignment horizontal="center" vertical="center"/>
    </xf>
    <xf numFmtId="0" fontId="37" fillId="2" borderId="70" xfId="0" applyFont="1" applyFill="1" applyBorder="1" applyAlignment="1">
      <alignment horizontal="center" vertical="center"/>
    </xf>
    <xf numFmtId="0" fontId="37" fillId="2" borderId="105" xfId="0" applyFont="1" applyFill="1" applyBorder="1" applyAlignment="1">
      <alignment vertical="top"/>
    </xf>
    <xf numFmtId="0" fontId="37" fillId="2" borderId="35" xfId="0" applyFont="1" applyFill="1" applyBorder="1" applyAlignment="1">
      <alignment vertical="top"/>
    </xf>
    <xf numFmtId="0" fontId="37" fillId="2" borderId="80" xfId="0" applyFont="1" applyFill="1" applyBorder="1" applyAlignment="1">
      <alignment vertical="top"/>
    </xf>
    <xf numFmtId="0" fontId="37" fillId="2" borderId="76" xfId="0" applyFont="1" applyFill="1" applyBorder="1" applyAlignment="1">
      <alignment vertical="top"/>
    </xf>
    <xf numFmtId="0" fontId="37" fillId="2" borderId="63" xfId="0" applyFont="1" applyFill="1" applyBorder="1" applyAlignment="1">
      <alignment vertical="top"/>
    </xf>
    <xf numFmtId="0" fontId="37" fillId="3" borderId="39" xfId="0" applyFont="1" applyFill="1" applyBorder="1" applyAlignment="1">
      <alignment vertical="top" wrapText="1"/>
    </xf>
    <xf numFmtId="0" fontId="37" fillId="3" borderId="40" xfId="0" applyFont="1" applyFill="1" applyBorder="1" applyAlignment="1">
      <alignment vertical="top" wrapText="1"/>
    </xf>
    <xf numFmtId="0" fontId="37" fillId="5" borderId="32" xfId="0" applyFont="1" applyFill="1" applyBorder="1" applyAlignment="1">
      <alignment horizontal="center" vertical="center" shrinkToFit="1"/>
    </xf>
    <xf numFmtId="0" fontId="40" fillId="3" borderId="0" xfId="0" applyFont="1" applyFill="1" applyBorder="1" applyAlignment="1">
      <alignment vertical="center" shrinkToFit="1"/>
    </xf>
    <xf numFmtId="0" fontId="37" fillId="2" borderId="17" xfId="0" applyFont="1" applyFill="1" applyBorder="1" applyAlignment="1">
      <alignment horizontal="center" vertical="center" shrinkToFit="1"/>
    </xf>
    <xf numFmtId="0" fontId="37" fillId="2" borderId="0" xfId="0" applyFont="1" applyFill="1" applyBorder="1" applyAlignment="1">
      <alignment horizontal="center" vertical="center" shrinkToFit="1"/>
    </xf>
    <xf numFmtId="0" fontId="37" fillId="2" borderId="44" xfId="0" applyFont="1" applyFill="1" applyBorder="1" applyAlignment="1">
      <alignment horizontal="center" vertical="center" shrinkToFit="1"/>
    </xf>
    <xf numFmtId="0" fontId="37" fillId="2" borderId="16" xfId="0" applyFont="1" applyFill="1" applyBorder="1" applyAlignment="1">
      <alignment horizontal="center" vertical="center" shrinkToFit="1"/>
    </xf>
    <xf numFmtId="0" fontId="37" fillId="2" borderId="5" xfId="0" applyFont="1" applyFill="1" applyBorder="1" applyAlignment="1">
      <alignment horizontal="center" vertical="center" shrinkToFit="1"/>
    </xf>
    <xf numFmtId="0" fontId="37" fillId="2" borderId="15" xfId="0" applyFont="1" applyFill="1" applyBorder="1" applyAlignment="1">
      <alignment horizontal="center" vertical="center" shrinkToFit="1"/>
    </xf>
    <xf numFmtId="0" fontId="37" fillId="2" borderId="16" xfId="0" applyFont="1" applyFill="1" applyBorder="1" applyAlignment="1">
      <alignment vertical="center" shrinkToFit="1"/>
    </xf>
    <xf numFmtId="0" fontId="37" fillId="2" borderId="5" xfId="0" applyFont="1" applyFill="1" applyBorder="1" applyAlignment="1">
      <alignment vertical="center" shrinkToFit="1"/>
    </xf>
    <xf numFmtId="0" fontId="37" fillId="2" borderId="15" xfId="0" applyFont="1" applyFill="1" applyBorder="1" applyAlignment="1">
      <alignmen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44"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106" xfId="0" applyFont="1" applyBorder="1" applyAlignment="1">
      <alignment horizontal="justify" vertical="center" wrapText="1"/>
    </xf>
    <xf numFmtId="0" fontId="3" fillId="0" borderId="107" xfId="0" applyFont="1" applyBorder="1" applyAlignment="1">
      <alignment horizontal="justify" vertical="center" wrapText="1"/>
    </xf>
    <xf numFmtId="0" fontId="3" fillId="0" borderId="10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wrapText="1"/>
    </xf>
    <xf numFmtId="0" fontId="6" fillId="0" borderId="2" xfId="0" applyFont="1" applyBorder="1" applyAlignment="1">
      <alignment horizontal="left" wrapText="1"/>
    </xf>
    <xf numFmtId="0" fontId="6"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vertical="center" wrapText="1"/>
    </xf>
    <xf numFmtId="0" fontId="6" fillId="0" borderId="2" xfId="0" applyFont="1" applyBorder="1" applyAlignment="1">
      <alignment horizontal="left" vertical="center" wrapText="1"/>
    </xf>
    <xf numFmtId="0" fontId="3" fillId="0" borderId="25" xfId="0" applyFont="1" applyBorder="1" applyAlignment="1">
      <alignment horizontal="left" vertical="center" wrapText="1"/>
    </xf>
    <xf numFmtId="0" fontId="6"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27"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09"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110" xfId="0" applyFont="1" applyBorder="1" applyAlignment="1">
      <alignment horizontal="left" vertical="top"/>
    </xf>
    <xf numFmtId="0" fontId="3" fillId="0" borderId="7" xfId="0" applyFont="1" applyBorder="1" applyAlignment="1">
      <alignment horizontal="left" vertical="top"/>
    </xf>
    <xf numFmtId="0" fontId="6" fillId="0" borderId="7" xfId="0" applyFont="1" applyBorder="1" applyAlignment="1">
      <alignment horizontal="left" vertical="top"/>
    </xf>
    <xf numFmtId="0" fontId="6" fillId="0" borderId="11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111" xfId="0" applyFont="1" applyBorder="1" applyAlignment="1">
      <alignment horizontal="left" vertical="top"/>
    </xf>
    <xf numFmtId="0" fontId="3" fillId="0" borderId="4" xfId="0" applyFont="1" applyBorder="1" applyAlignment="1">
      <alignment horizontal="left" vertical="top"/>
    </xf>
    <xf numFmtId="0" fontId="6" fillId="0" borderId="4" xfId="0" applyFont="1" applyBorder="1" applyAlignment="1">
      <alignment horizontal="left" vertical="top"/>
    </xf>
    <xf numFmtId="0" fontId="6" fillId="0" borderId="11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61" fillId="0" borderId="0" xfId="1" applyFont="1" applyAlignment="1">
      <alignment horizontal="justify" vertical="center" wrapText="1"/>
    </xf>
    <xf numFmtId="0" fontId="1" fillId="0" borderId="0" xfId="1">
      <alignment vertical="center"/>
    </xf>
    <xf numFmtId="0" fontId="1" fillId="0" borderId="0" xfId="1">
      <alignment vertical="center"/>
    </xf>
    <xf numFmtId="0" fontId="61" fillId="0" borderId="89" xfId="1" applyFont="1" applyBorder="1" applyAlignment="1">
      <alignment horizontal="justify" vertical="top" wrapText="1"/>
    </xf>
    <xf numFmtId="0" fontId="61" fillId="0" borderId="67" xfId="1" applyFont="1" applyBorder="1" applyAlignment="1">
      <alignment horizontal="justify" vertical="top" wrapText="1"/>
    </xf>
    <xf numFmtId="0" fontId="61" fillId="0" borderId="68" xfId="1" applyFont="1" applyBorder="1" applyAlignment="1">
      <alignment horizontal="justify" vertical="top" wrapText="1"/>
    </xf>
    <xf numFmtId="0" fontId="61" fillId="0" borderId="147" xfId="1" applyFont="1" applyBorder="1" applyAlignment="1">
      <alignment horizontal="left" vertical="top" wrapText="1"/>
    </xf>
    <xf numFmtId="0" fontId="61" fillId="0" borderId="0" xfId="1" applyFont="1" applyAlignment="1">
      <alignment horizontal="left" vertical="top" wrapText="1"/>
    </xf>
    <xf numFmtId="0" fontId="61" fillId="0" borderId="0" xfId="1" applyFont="1" applyAlignment="1">
      <alignment horizontal="left" vertical="center" wrapText="1"/>
    </xf>
    <xf numFmtId="0" fontId="61" fillId="0" borderId="104" xfId="1" applyFont="1" applyBorder="1" applyAlignment="1">
      <alignment horizontal="left" vertical="center" wrapText="1"/>
    </xf>
    <xf numFmtId="0" fontId="61" fillId="0" borderId="147" xfId="1" applyFont="1" applyBorder="1" applyAlignment="1">
      <alignment horizontal="justify" vertical="top" wrapText="1"/>
    </xf>
    <xf numFmtId="0" fontId="61" fillId="0" borderId="0" xfId="1" applyFont="1" applyAlignment="1">
      <alignment horizontal="justify" vertical="top" wrapText="1"/>
    </xf>
    <xf numFmtId="0" fontId="61" fillId="0" borderId="104" xfId="1" applyFont="1" applyBorder="1" applyAlignment="1">
      <alignment horizontal="justify" vertical="top" wrapText="1"/>
    </xf>
    <xf numFmtId="0" fontId="61" fillId="0" borderId="104" xfId="1" applyFont="1" applyBorder="1" applyAlignment="1">
      <alignment horizontal="left" vertical="top" wrapText="1"/>
    </xf>
    <xf numFmtId="0" fontId="61" fillId="0" borderId="147" xfId="1" applyFont="1" applyBorder="1" applyAlignment="1">
      <alignment horizontal="left" vertical="top" wrapText="1"/>
    </xf>
    <xf numFmtId="0" fontId="61" fillId="0" borderId="0" xfId="1" applyFont="1" applyAlignment="1">
      <alignment horizontal="left" vertical="top" wrapText="1"/>
    </xf>
    <xf numFmtId="0" fontId="61" fillId="0" borderId="104" xfId="1" applyFont="1" applyBorder="1" applyAlignment="1">
      <alignment horizontal="left" vertical="top" wrapText="1"/>
    </xf>
    <xf numFmtId="0" fontId="61" fillId="0" borderId="147" xfId="1" applyFont="1" applyBorder="1" applyAlignment="1">
      <alignment vertical="top" wrapText="1"/>
    </xf>
    <xf numFmtId="0" fontId="61" fillId="0" borderId="0" xfId="1" applyFont="1" applyAlignment="1">
      <alignment vertical="top" wrapText="1"/>
    </xf>
    <xf numFmtId="0" fontId="61" fillId="0" borderId="104" xfId="1" applyFont="1" applyBorder="1" applyAlignment="1">
      <alignment vertical="top" wrapText="1"/>
    </xf>
    <xf numFmtId="0" fontId="61" fillId="0" borderId="0" xfId="1" applyFont="1" applyAlignment="1">
      <alignment horizontal="right" vertical="top" wrapText="1"/>
    </xf>
    <xf numFmtId="0" fontId="61" fillId="0" borderId="147" xfId="1" applyFont="1" applyBorder="1" applyAlignment="1">
      <alignment horizontal="left" vertical="center" wrapText="1"/>
    </xf>
    <xf numFmtId="0" fontId="61" fillId="0" borderId="147" xfId="1" applyFont="1" applyBorder="1" applyAlignment="1">
      <alignment horizontal="center" vertical="top" wrapText="1"/>
    </xf>
    <xf numFmtId="0" fontId="61" fillId="0" borderId="0" xfId="1" applyFont="1" applyAlignment="1">
      <alignment horizontal="center" vertical="top" wrapText="1"/>
    </xf>
    <xf numFmtId="0" fontId="61" fillId="0" borderId="104" xfId="1" applyFont="1" applyBorder="1" applyAlignment="1">
      <alignment horizontal="center" vertical="top" wrapText="1"/>
    </xf>
    <xf numFmtId="0" fontId="61" fillId="0" borderId="147" xfId="1" applyFont="1" applyBorder="1" applyAlignment="1">
      <alignment horizontal="center" vertical="top" wrapText="1"/>
    </xf>
    <xf numFmtId="0" fontId="61" fillId="0" borderId="0" xfId="1" applyFont="1" applyAlignment="1">
      <alignment horizontal="center" vertical="top" wrapText="1"/>
    </xf>
    <xf numFmtId="0" fontId="61" fillId="0" borderId="104" xfId="1" applyFont="1" applyBorder="1" applyAlignment="1">
      <alignment horizontal="center" vertical="top" wrapText="1"/>
    </xf>
    <xf numFmtId="0" fontId="61" fillId="0" borderId="90" xfId="1" applyFont="1" applyBorder="1" applyAlignment="1">
      <alignment horizontal="left" vertical="top" wrapText="1"/>
    </xf>
    <xf numFmtId="0" fontId="61" fillId="0" borderId="69" xfId="1" applyFont="1" applyBorder="1" applyAlignment="1">
      <alignment horizontal="left" vertical="top" wrapText="1"/>
    </xf>
    <xf numFmtId="0" fontId="61" fillId="0" borderId="70" xfId="1" applyFont="1" applyBorder="1" applyAlignment="1">
      <alignment horizontal="left" vertical="top" wrapText="1"/>
    </xf>
    <xf numFmtId="0" fontId="61" fillId="0" borderId="89" xfId="1" applyFont="1" applyBorder="1" applyAlignment="1">
      <alignment horizontal="left" vertical="top" wrapText="1"/>
    </xf>
    <xf numFmtId="0" fontId="61" fillId="0" borderId="67" xfId="1" applyFont="1" applyBorder="1" applyAlignment="1">
      <alignment horizontal="left" vertical="top" wrapText="1"/>
    </xf>
    <xf numFmtId="0" fontId="61" fillId="0" borderId="68" xfId="1" applyFont="1" applyBorder="1" applyAlignment="1">
      <alignment horizontal="left" vertical="top" wrapText="1"/>
    </xf>
    <xf numFmtId="0" fontId="1" fillId="0" borderId="90" xfId="1" applyBorder="1">
      <alignment vertical="center"/>
    </xf>
    <xf numFmtId="0" fontId="1" fillId="0" borderId="69" xfId="1" applyBorder="1">
      <alignment vertical="center"/>
    </xf>
    <xf numFmtId="0" fontId="1" fillId="0" borderId="70" xfId="1" applyBorder="1">
      <alignment vertical="center"/>
    </xf>
    <xf numFmtId="0" fontId="61" fillId="0" borderId="0" xfId="1" applyFont="1" applyAlignment="1">
      <alignment horizontal="justify" vertical="center"/>
    </xf>
  </cellXfs>
  <cellStyles count="2">
    <cellStyle name="標準" xfId="0" builtinId="0"/>
    <cellStyle name="標準 2" xfId="1" xr:uid="{F00E37FF-0F38-40E0-B411-A68B7739F4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622300</xdr:colOff>
      <xdr:row>2</xdr:row>
      <xdr:rowOff>196850</xdr:rowOff>
    </xdr:from>
    <xdr:to>
      <xdr:col>3</xdr:col>
      <xdr:colOff>469900</xdr:colOff>
      <xdr:row>4</xdr:row>
      <xdr:rowOff>139700</xdr:rowOff>
    </xdr:to>
    <xdr:sp macro="" textlink="">
      <xdr:nvSpPr>
        <xdr:cNvPr id="2" name="楕円 1">
          <a:extLst>
            <a:ext uri="{FF2B5EF4-FFF2-40B4-BE49-F238E27FC236}">
              <a16:creationId xmlns:a16="http://schemas.microsoft.com/office/drawing/2014/main" id="{4B2A9935-6C9A-44E4-856C-1E07A1EE10AA}"/>
            </a:ext>
          </a:extLst>
        </xdr:cNvPr>
        <xdr:cNvSpPr/>
      </xdr:nvSpPr>
      <xdr:spPr bwMode="auto">
        <a:xfrm>
          <a:off x="2001520" y="608330"/>
          <a:ext cx="685800" cy="4000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159385</xdr:colOff>
      <xdr:row>23</xdr:row>
      <xdr:rowOff>0</xdr:rowOff>
    </xdr:from>
    <xdr:to>
      <xdr:col>36</xdr:col>
      <xdr:colOff>77355</xdr:colOff>
      <xdr:row>42</xdr:row>
      <xdr:rowOff>23347</xdr:rowOff>
    </xdr:to>
    <xdr:sp macro="" textlink="">
      <xdr:nvSpPr>
        <xdr:cNvPr id="2" name="正方形/長方形 1">
          <a:extLst>
            <a:ext uri="{FF2B5EF4-FFF2-40B4-BE49-F238E27FC236}">
              <a16:creationId xmlns:a16="http://schemas.microsoft.com/office/drawing/2014/main" id="{19FDFA19-A6E1-42D8-946D-487135F4E0E1}"/>
            </a:ext>
          </a:extLst>
        </xdr:cNvPr>
        <xdr:cNvSpPr/>
      </xdr:nvSpPr>
      <xdr:spPr>
        <a:xfrm>
          <a:off x="3032125" y="4410075"/>
          <a:ext cx="8482852" cy="3823822"/>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t>勤務表の作成について・・・</a:t>
          </a:r>
          <a:endParaRPr kumimoji="1" lang="en-US" altLang="ja-JP" sz="1100"/>
        </a:p>
        <a:p>
          <a:pPr algn="l"/>
          <a:r>
            <a:rPr kumimoji="1" lang="ja-JP" altLang="en-US" sz="1100"/>
            <a:t>　基準（勤務体制の確保等）では、「施設（事業所）ごとに、原則として月ごとに勤務表を作成し、従業者の日々の勤務時間、常勤・非常勤の別、介護・介護職員等の配置兼務関係等を明確にすること」を定めています。</a:t>
          </a:r>
          <a:endParaRPr kumimoji="1" lang="en-US" altLang="ja-JP" sz="1100"/>
        </a:p>
        <a:p>
          <a:pPr algn="l"/>
          <a:endParaRPr kumimoji="1" lang="en-US" altLang="ja-JP" sz="1100"/>
        </a:p>
        <a:p>
          <a:pPr algn="l"/>
          <a:r>
            <a:rPr kumimoji="1" lang="ja-JP" altLang="en-US" sz="1100"/>
            <a:t>　この勤務表は、人員基準や夜勤職員（加算含む）などの計算ができるように参考に作成したものです。</a:t>
          </a:r>
          <a:endParaRPr kumimoji="1" lang="en-US" altLang="ja-JP" sz="1100"/>
        </a:p>
        <a:p>
          <a:pPr algn="l"/>
          <a:r>
            <a:rPr kumimoji="1" lang="ja-JP" altLang="en-US" sz="1100"/>
            <a:t>　普段の勤務予定表として作成し、最終的に実績表として再作成するなどしてご活用ください。（活用にあっては任意です。）</a:t>
          </a:r>
          <a:endParaRPr kumimoji="1" lang="en-US" altLang="ja-JP" sz="1100"/>
        </a:p>
        <a:p>
          <a:pPr algn="l"/>
          <a:endParaRPr kumimoji="1" lang="en-US" altLang="ja-JP" sz="1100"/>
        </a:p>
        <a:p>
          <a:pPr algn="l"/>
          <a:r>
            <a:rPr kumimoji="1" lang="ja-JP" altLang="en-US" sz="1100"/>
            <a:t>　作成にあっては、事業所単位で作成する。または事業所に勤務する職種単位で作成し事業所ごとに管理する等して、事業所ごとに月ごとの勤務時間がわかるよう、把握しやすいよう工夫してください。</a:t>
          </a:r>
          <a:endParaRPr kumimoji="1" lang="en-US" altLang="ja-JP" sz="1100"/>
        </a:p>
        <a:p>
          <a:pPr algn="l"/>
          <a:r>
            <a:rPr kumimoji="1" lang="ja-JP" altLang="en-US" sz="1100"/>
            <a:t>　</a:t>
          </a:r>
          <a:endParaRPr kumimoji="1" lang="en-US" altLang="ja-JP" sz="1100"/>
        </a:p>
        <a:p>
          <a:pPr algn="l"/>
          <a:r>
            <a:rPr kumimoji="1" lang="ja-JP" altLang="en-US" sz="1100"/>
            <a:t>　この勤務表では、日数単位、４週単位での常勤換算を計算、夜勤時間帯を通じて、必要な人員数が満たされているか確認もできるようにしています。（全職員の実労働時間数も把握できますので、指標等にも活用できます。）</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a:t>施設（事業所）によっては、常勤が勤務すべき時間数、勤務形態、勤務時間、夜勤時間帯など異なりますので、この勤務表を活用される場合は、あらかじめ基本設定する必要があります。</a:t>
          </a:r>
          <a:endParaRPr kumimoji="1" lang="en-US" altLang="ja-JP" sz="1100"/>
        </a:p>
        <a:p>
          <a:pPr algn="l"/>
          <a:endParaRPr kumimoji="1" lang="en-US" altLang="ja-JP" sz="1100"/>
        </a:p>
        <a:p>
          <a:pPr algn="l"/>
          <a:r>
            <a:rPr kumimoji="1" lang="ja-JP" altLang="en-US" sz="1100"/>
            <a:t>　①オレンジ色のセルは、基本設定した内容を「選択入力」してください。</a:t>
          </a:r>
          <a:endParaRPr kumimoji="1" lang="en-US" altLang="ja-JP" sz="1100"/>
        </a:p>
        <a:p>
          <a:pPr algn="l"/>
          <a:r>
            <a:rPr kumimoji="1" lang="ja-JP" altLang="en-US" sz="1100"/>
            <a:t>　②薄い青色のセルは、計算式が入力されています。</a:t>
          </a:r>
          <a:endParaRPr kumimoji="1" lang="en-US" altLang="ja-JP" sz="1100"/>
        </a:p>
        <a:p>
          <a:pPr algn="l"/>
          <a:r>
            <a:rPr kumimoji="1" lang="ja-JP" altLang="en-US" sz="1100"/>
            <a:t>　③薄い黄色のセルは、「入力」してください。</a:t>
          </a:r>
          <a:endParaRPr kumimoji="1" lang="en-US" altLang="ja-JP" sz="1100"/>
        </a:p>
        <a:p>
          <a:pPr algn="l"/>
          <a:r>
            <a:rPr kumimoji="1" lang="ja-JP" altLang="en-US" sz="1100"/>
            <a:t>　</a:t>
          </a:r>
          <a:r>
            <a:rPr kumimoji="1" lang="en-US" altLang="ja-JP" sz="1100"/>
            <a:t>※</a:t>
          </a:r>
          <a:r>
            <a:rPr kumimoji="1" lang="ja-JP" altLang="en-US" sz="1100"/>
            <a:t>便宜上、カラーで設定していますが、印刷する際は、「ページ設定」⇒「白黒印刷」に変更して印刷する等してください。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137160</xdr:colOff>
      <xdr:row>37</xdr:row>
      <xdr:rowOff>152400</xdr:rowOff>
    </xdr:from>
    <xdr:to>
      <xdr:col>34</xdr:col>
      <xdr:colOff>20875</xdr:colOff>
      <xdr:row>39</xdr:row>
      <xdr:rowOff>85725</xdr:rowOff>
    </xdr:to>
    <xdr:sp macro="" textlink="">
      <xdr:nvSpPr>
        <xdr:cNvPr id="3" name="円/楕円 8">
          <a:extLst>
            <a:ext uri="{FF2B5EF4-FFF2-40B4-BE49-F238E27FC236}">
              <a16:creationId xmlns:a16="http://schemas.microsoft.com/office/drawing/2014/main" id="{58BBFD05-7420-4640-A765-24D529DEDF13}"/>
            </a:ext>
          </a:extLst>
        </xdr:cNvPr>
        <xdr:cNvSpPr/>
      </xdr:nvSpPr>
      <xdr:spPr>
        <a:xfrm>
          <a:off x="7524750" y="6858000"/>
          <a:ext cx="219074" cy="2762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146685</xdr:colOff>
      <xdr:row>41</xdr:row>
      <xdr:rowOff>66675</xdr:rowOff>
    </xdr:from>
    <xdr:to>
      <xdr:col>34</xdr:col>
      <xdr:colOff>37940</xdr:colOff>
      <xdr:row>43</xdr:row>
      <xdr:rowOff>0</xdr:rowOff>
    </xdr:to>
    <xdr:sp macro="" textlink="">
      <xdr:nvSpPr>
        <xdr:cNvPr id="4" name="円/楕円 8">
          <a:extLst>
            <a:ext uri="{FF2B5EF4-FFF2-40B4-BE49-F238E27FC236}">
              <a16:creationId xmlns:a16="http://schemas.microsoft.com/office/drawing/2014/main" id="{90D4E452-A8CF-4D9E-B7DA-A122B680FD7D}"/>
            </a:ext>
          </a:extLst>
        </xdr:cNvPr>
        <xdr:cNvSpPr/>
      </xdr:nvSpPr>
      <xdr:spPr>
        <a:xfrm>
          <a:off x="7534275" y="7458075"/>
          <a:ext cx="219074" cy="2762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321945</xdr:colOff>
      <xdr:row>37</xdr:row>
      <xdr:rowOff>161925</xdr:rowOff>
    </xdr:from>
    <xdr:to>
      <xdr:col>35</xdr:col>
      <xdr:colOff>419359</xdr:colOff>
      <xdr:row>43</xdr:row>
      <xdr:rowOff>14259</xdr:rowOff>
    </xdr:to>
    <xdr:sp macro="" textlink="">
      <xdr:nvSpPr>
        <xdr:cNvPr id="6" name="四角形吹き出し 5">
          <a:extLst>
            <a:ext uri="{FF2B5EF4-FFF2-40B4-BE49-F238E27FC236}">
              <a16:creationId xmlns:a16="http://schemas.microsoft.com/office/drawing/2014/main" id="{DE04E2BB-08FF-48A0-9AC1-14B2C70B63CE}"/>
            </a:ext>
          </a:extLst>
        </xdr:cNvPr>
        <xdr:cNvSpPr/>
      </xdr:nvSpPr>
      <xdr:spPr>
        <a:xfrm>
          <a:off x="8067675" y="6867525"/>
          <a:ext cx="798419" cy="888628"/>
        </a:xfrm>
        <a:prstGeom prst="wedgeRectCallout">
          <a:avLst>
            <a:gd name="adj1" fmla="val -59722"/>
            <a:gd name="adj2" fmla="val 174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該当項目に○印を付してください。</a:t>
          </a:r>
        </a:p>
      </xdr:txBody>
    </xdr:sp>
    <xdr:clientData/>
  </xdr:twoCellAnchor>
  <xdr:twoCellAnchor>
    <xdr:from>
      <xdr:col>10</xdr:col>
      <xdr:colOff>127635</xdr:colOff>
      <xdr:row>37</xdr:row>
      <xdr:rowOff>114300</xdr:rowOff>
    </xdr:from>
    <xdr:to>
      <xdr:col>11</xdr:col>
      <xdr:colOff>116356</xdr:colOff>
      <xdr:row>39</xdr:row>
      <xdr:rowOff>47625</xdr:rowOff>
    </xdr:to>
    <xdr:sp macro="" textlink="">
      <xdr:nvSpPr>
        <xdr:cNvPr id="9" name="円/楕円 8">
          <a:extLst>
            <a:ext uri="{FF2B5EF4-FFF2-40B4-BE49-F238E27FC236}">
              <a16:creationId xmlns:a16="http://schemas.microsoft.com/office/drawing/2014/main" id="{1C36AD72-B6AA-4332-A71B-4B91D534F7CB}"/>
            </a:ext>
          </a:extLst>
        </xdr:cNvPr>
        <xdr:cNvSpPr/>
      </xdr:nvSpPr>
      <xdr:spPr>
        <a:xfrm>
          <a:off x="2390775" y="6867525"/>
          <a:ext cx="219074" cy="2762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196215</xdr:colOff>
      <xdr:row>41</xdr:row>
      <xdr:rowOff>135255</xdr:rowOff>
    </xdr:from>
    <xdr:to>
      <xdr:col>10</xdr:col>
      <xdr:colOff>184784</xdr:colOff>
      <xdr:row>43</xdr:row>
      <xdr:rowOff>76254</xdr:rowOff>
    </xdr:to>
    <xdr:sp macro="" textlink="">
      <xdr:nvSpPr>
        <xdr:cNvPr id="10" name="円/楕円 8">
          <a:extLst>
            <a:ext uri="{FF2B5EF4-FFF2-40B4-BE49-F238E27FC236}">
              <a16:creationId xmlns:a16="http://schemas.microsoft.com/office/drawing/2014/main" id="{5F31F49E-F396-4711-9025-6732B8E65CA7}"/>
            </a:ext>
          </a:extLst>
        </xdr:cNvPr>
        <xdr:cNvSpPr/>
      </xdr:nvSpPr>
      <xdr:spPr>
        <a:xfrm>
          <a:off x="2228850" y="7581900"/>
          <a:ext cx="219074" cy="27622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9526</xdr:colOff>
      <xdr:row>1</xdr:row>
      <xdr:rowOff>85725</xdr:rowOff>
    </xdr:from>
    <xdr:to>
      <xdr:col>5</xdr:col>
      <xdr:colOff>20989</xdr:colOff>
      <xdr:row>3</xdr:row>
      <xdr:rowOff>85725</xdr:rowOff>
    </xdr:to>
    <xdr:sp macro="" textlink="">
      <xdr:nvSpPr>
        <xdr:cNvPr id="12" name="角丸四角形 11">
          <a:extLst>
            <a:ext uri="{FF2B5EF4-FFF2-40B4-BE49-F238E27FC236}">
              <a16:creationId xmlns:a16="http://schemas.microsoft.com/office/drawing/2014/main" id="{F231B1B9-FD4A-4B0D-BC94-446AED441FAF}"/>
            </a:ext>
          </a:extLst>
        </xdr:cNvPr>
        <xdr:cNvSpPr/>
      </xdr:nvSpPr>
      <xdr:spPr>
        <a:xfrm>
          <a:off x="114301" y="257175"/>
          <a:ext cx="971550" cy="40957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kumimoji="1" lang="ja-JP" altLang="en-US" sz="1600">
              <a:latin typeface="HGPｺﾞｼｯｸM" panose="020B0600000000000000" pitchFamily="50" charset="-128"/>
              <a:ea typeface="HGPｺﾞｼｯｸM" panose="020B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G71"/>
  <sheetViews>
    <sheetView tabSelected="1" view="pageBreakPreview" zoomScaleNormal="100" zoomScaleSheetLayoutView="100" workbookViewId="0">
      <selection activeCell="B5" sqref="B5:G16"/>
    </sheetView>
  </sheetViews>
  <sheetFormatPr defaultColWidth="9" defaultRowHeight="13.2"/>
  <cols>
    <col min="1" max="1" width="2" style="133" customWidth="1"/>
    <col min="2" max="3" width="3.33203125" style="133" customWidth="1"/>
    <col min="4" max="7" width="20.6640625" style="133" customWidth="1"/>
    <col min="8" max="8" width="1.44140625" style="133" customWidth="1"/>
    <col min="9" max="16384" width="9" style="133"/>
  </cols>
  <sheetData>
    <row r="1" spans="2:7">
      <c r="G1" s="569" t="s">
        <v>903</v>
      </c>
    </row>
    <row r="2" spans="2:7" ht="16.2">
      <c r="B2" s="580" t="s">
        <v>837</v>
      </c>
      <c r="C2" s="580"/>
      <c r="D2" s="580"/>
      <c r="E2" s="580"/>
      <c r="F2" s="580"/>
      <c r="G2" s="580"/>
    </row>
    <row r="3" spans="2:7" s="555" customFormat="1" ht="16.2">
      <c r="B3" s="576" t="s">
        <v>838</v>
      </c>
      <c r="C3" s="576"/>
      <c r="D3" s="576"/>
      <c r="E3" s="576"/>
      <c r="F3" s="576"/>
      <c r="G3" s="576"/>
    </row>
    <row r="4" spans="2:7" ht="16.2">
      <c r="B4" s="134" t="s">
        <v>227</v>
      </c>
      <c r="C4" s="134"/>
    </row>
    <row r="5" spans="2:7">
      <c r="B5" s="574" t="s">
        <v>839</v>
      </c>
      <c r="C5" s="574"/>
      <c r="D5" s="574"/>
      <c r="E5" s="574"/>
      <c r="F5" s="574"/>
      <c r="G5" s="574"/>
    </row>
    <row r="6" spans="2:7">
      <c r="B6" s="574"/>
      <c r="C6" s="574"/>
      <c r="D6" s="574"/>
      <c r="E6" s="574"/>
      <c r="F6" s="574"/>
      <c r="G6" s="574"/>
    </row>
    <row r="7" spans="2:7">
      <c r="B7" s="574"/>
      <c r="C7" s="574"/>
      <c r="D7" s="574"/>
      <c r="E7" s="574"/>
      <c r="F7" s="574"/>
      <c r="G7" s="574"/>
    </row>
    <row r="8" spans="2:7">
      <c r="B8" s="574"/>
      <c r="C8" s="574"/>
      <c r="D8" s="574"/>
      <c r="E8" s="574"/>
      <c r="F8" s="574"/>
      <c r="G8" s="574"/>
    </row>
    <row r="9" spans="2:7">
      <c r="B9" s="574"/>
      <c r="C9" s="574"/>
      <c r="D9" s="574"/>
      <c r="E9" s="574"/>
      <c r="F9" s="574"/>
      <c r="G9" s="574"/>
    </row>
    <row r="10" spans="2:7">
      <c r="B10" s="574"/>
      <c r="C10" s="574"/>
      <c r="D10" s="574"/>
      <c r="E10" s="574"/>
      <c r="F10" s="574"/>
      <c r="G10" s="574"/>
    </row>
    <row r="11" spans="2:7">
      <c r="B11" s="574"/>
      <c r="C11" s="574"/>
      <c r="D11" s="574"/>
      <c r="E11" s="574"/>
      <c r="F11" s="574"/>
      <c r="G11" s="574"/>
    </row>
    <row r="12" spans="2:7">
      <c r="B12" s="574"/>
      <c r="C12" s="574"/>
      <c r="D12" s="574"/>
      <c r="E12" s="574"/>
      <c r="F12" s="574"/>
      <c r="G12" s="574"/>
    </row>
    <row r="13" spans="2:7">
      <c r="B13" s="574"/>
      <c r="C13" s="574"/>
      <c r="D13" s="574"/>
      <c r="E13" s="574"/>
      <c r="F13" s="574"/>
      <c r="G13" s="574"/>
    </row>
    <row r="14" spans="2:7">
      <c r="B14" s="574"/>
      <c r="C14" s="574"/>
      <c r="D14" s="574"/>
      <c r="E14" s="574"/>
      <c r="F14" s="574"/>
      <c r="G14" s="574"/>
    </row>
    <row r="15" spans="2:7">
      <c r="B15" s="574"/>
      <c r="C15" s="574"/>
      <c r="D15" s="574"/>
      <c r="E15" s="574"/>
      <c r="F15" s="574"/>
      <c r="G15" s="574"/>
    </row>
    <row r="16" spans="2:7">
      <c r="B16" s="574"/>
      <c r="C16" s="574"/>
      <c r="D16" s="574"/>
      <c r="E16" s="574"/>
      <c r="F16" s="574"/>
      <c r="G16" s="574"/>
    </row>
    <row r="18" spans="2:7">
      <c r="B18" s="592" t="s">
        <v>840</v>
      </c>
      <c r="C18" s="592"/>
      <c r="D18" s="592"/>
      <c r="E18" s="592"/>
      <c r="F18" s="592"/>
      <c r="G18" s="592"/>
    </row>
    <row r="19" spans="2:7">
      <c r="B19" s="581" t="s">
        <v>841</v>
      </c>
      <c r="C19" s="582"/>
      <c r="D19" s="582"/>
      <c r="E19" s="582"/>
      <c r="F19" s="582"/>
      <c r="G19" s="583"/>
    </row>
    <row r="20" spans="2:7">
      <c r="B20" s="584"/>
      <c r="C20" s="585"/>
      <c r="D20" s="585"/>
      <c r="E20" s="585"/>
      <c r="F20" s="585"/>
      <c r="G20" s="586"/>
    </row>
    <row r="21" spans="2:7">
      <c r="B21" s="584"/>
      <c r="C21" s="585"/>
      <c r="D21" s="585"/>
      <c r="E21" s="585"/>
      <c r="F21" s="585"/>
      <c r="G21" s="586"/>
    </row>
    <row r="22" spans="2:7">
      <c r="B22" s="584"/>
      <c r="C22" s="585"/>
      <c r="D22" s="585"/>
      <c r="E22" s="585"/>
      <c r="F22" s="585"/>
      <c r="G22" s="586"/>
    </row>
    <row r="23" spans="2:7">
      <c r="B23" s="584"/>
      <c r="C23" s="585"/>
      <c r="D23" s="585"/>
      <c r="E23" s="585"/>
      <c r="F23" s="585"/>
      <c r="G23" s="586"/>
    </row>
    <row r="24" spans="2:7">
      <c r="B24" s="584"/>
      <c r="C24" s="585"/>
      <c r="D24" s="585"/>
      <c r="E24" s="585"/>
      <c r="F24" s="585"/>
      <c r="G24" s="586"/>
    </row>
    <row r="25" spans="2:7">
      <c r="B25" s="584"/>
      <c r="C25" s="585"/>
      <c r="D25" s="585"/>
      <c r="E25" s="585"/>
      <c r="F25" s="585"/>
      <c r="G25" s="586"/>
    </row>
    <row r="26" spans="2:7">
      <c r="B26" s="584"/>
      <c r="C26" s="585"/>
      <c r="D26" s="585"/>
      <c r="E26" s="585"/>
      <c r="F26" s="585"/>
      <c r="G26" s="586"/>
    </row>
    <row r="27" spans="2:7">
      <c r="B27" s="584"/>
      <c r="C27" s="585"/>
      <c r="D27" s="585"/>
      <c r="E27" s="585"/>
      <c r="F27" s="585"/>
      <c r="G27" s="586"/>
    </row>
    <row r="28" spans="2:7">
      <c r="B28" s="587"/>
      <c r="C28" s="588"/>
      <c r="D28" s="588"/>
      <c r="E28" s="588"/>
      <c r="F28" s="588"/>
      <c r="G28" s="589"/>
    </row>
    <row r="30" spans="2:7" ht="16.2">
      <c r="B30" s="134" t="s">
        <v>846</v>
      </c>
      <c r="C30" s="134"/>
    </row>
    <row r="31" spans="2:7">
      <c r="B31" s="169" t="s">
        <v>843</v>
      </c>
      <c r="C31" s="168"/>
      <c r="D31" s="168"/>
      <c r="E31" s="168"/>
      <c r="F31" s="168"/>
      <c r="G31" s="168"/>
    </row>
    <row r="32" spans="2:7">
      <c r="B32" s="169"/>
      <c r="C32" s="169" t="s">
        <v>842</v>
      </c>
      <c r="D32" s="172"/>
      <c r="E32" s="172"/>
      <c r="F32" s="172"/>
      <c r="G32" s="172"/>
    </row>
    <row r="33" spans="2:7">
      <c r="B33" s="168"/>
      <c r="C33" s="168" t="s">
        <v>222</v>
      </c>
      <c r="D33" s="168"/>
      <c r="E33" s="168"/>
      <c r="F33" s="168"/>
      <c r="G33" s="168"/>
    </row>
    <row r="34" spans="2:7">
      <c r="B34" s="539"/>
      <c r="C34" s="539"/>
      <c r="D34" s="539"/>
      <c r="E34" s="539"/>
      <c r="F34" s="539"/>
      <c r="G34" s="539"/>
    </row>
    <row r="35" spans="2:7">
      <c r="B35" s="539"/>
      <c r="C35" s="169" t="s">
        <v>844</v>
      </c>
      <c r="D35" s="539"/>
      <c r="E35" s="539"/>
      <c r="F35" s="539"/>
      <c r="G35" s="539"/>
    </row>
    <row r="36" spans="2:7">
      <c r="B36" s="539"/>
      <c r="C36" s="539" t="s">
        <v>845</v>
      </c>
      <c r="D36" s="539"/>
      <c r="E36" s="539"/>
      <c r="F36" s="539"/>
      <c r="G36" s="539"/>
    </row>
    <row r="37" spans="2:7" ht="13.5" customHeight="1">
      <c r="B37" s="168"/>
      <c r="C37" s="572" t="s">
        <v>847</v>
      </c>
      <c r="D37" s="573"/>
      <c r="E37" s="573"/>
      <c r="F37" s="573"/>
      <c r="G37" s="573"/>
    </row>
    <row r="38" spans="2:7">
      <c r="B38" s="168"/>
      <c r="C38" s="168"/>
      <c r="D38" s="168"/>
      <c r="E38" s="168"/>
      <c r="F38" s="168"/>
      <c r="G38" s="168"/>
    </row>
    <row r="39" spans="2:7">
      <c r="B39" s="169" t="s">
        <v>223</v>
      </c>
      <c r="C39" s="168"/>
      <c r="D39" s="168"/>
      <c r="E39" s="168"/>
      <c r="F39" s="168"/>
      <c r="G39" s="168"/>
    </row>
    <row r="40" spans="2:7">
      <c r="B40" s="168"/>
      <c r="C40" s="590" t="s">
        <v>221</v>
      </c>
      <c r="D40" s="591"/>
      <c r="E40" s="591"/>
      <c r="F40" s="591"/>
      <c r="G40" s="591"/>
    </row>
    <row r="41" spans="2:7">
      <c r="B41" s="168"/>
      <c r="C41" s="591"/>
      <c r="D41" s="591"/>
      <c r="E41" s="591"/>
      <c r="F41" s="591"/>
      <c r="G41" s="591"/>
    </row>
    <row r="42" spans="2:7">
      <c r="B42" s="168"/>
      <c r="C42" s="168" t="s">
        <v>224</v>
      </c>
      <c r="D42" s="168"/>
      <c r="E42" s="168"/>
      <c r="F42" s="168"/>
      <c r="G42" s="168"/>
    </row>
    <row r="43" spans="2:7">
      <c r="B43" s="168"/>
      <c r="C43" s="577" t="s">
        <v>219</v>
      </c>
      <c r="D43" s="578"/>
      <c r="E43" s="578"/>
      <c r="F43" s="578"/>
      <c r="G43" s="578"/>
    </row>
    <row r="44" spans="2:7">
      <c r="B44" s="168"/>
      <c r="C44" s="578"/>
      <c r="D44" s="578"/>
      <c r="E44" s="578"/>
      <c r="F44" s="578"/>
      <c r="G44" s="578"/>
    </row>
    <row r="45" spans="2:7">
      <c r="B45" s="168"/>
      <c r="C45" s="574" t="s">
        <v>220</v>
      </c>
      <c r="D45" s="575"/>
      <c r="E45" s="575"/>
      <c r="F45" s="575"/>
      <c r="G45" s="575"/>
    </row>
    <row r="46" spans="2:7">
      <c r="B46" s="168"/>
      <c r="C46" s="575"/>
      <c r="D46" s="575"/>
      <c r="E46" s="575"/>
      <c r="F46" s="575"/>
      <c r="G46" s="575"/>
    </row>
    <row r="48" spans="2:7" ht="16.2">
      <c r="B48" s="134" t="s">
        <v>392</v>
      </c>
    </row>
    <row r="49" spans="2:7">
      <c r="B49" s="574" t="s">
        <v>849</v>
      </c>
      <c r="C49" s="575"/>
      <c r="D49" s="575"/>
      <c r="E49" s="575"/>
      <c r="F49" s="575"/>
      <c r="G49" s="575"/>
    </row>
    <row r="50" spans="2:7">
      <c r="B50" s="574"/>
      <c r="C50" s="575"/>
      <c r="D50" s="575"/>
      <c r="E50" s="575"/>
      <c r="F50" s="575"/>
      <c r="G50" s="575"/>
    </row>
    <row r="51" spans="2:7">
      <c r="B51" s="574"/>
      <c r="C51" s="575"/>
      <c r="D51" s="575"/>
      <c r="E51" s="575"/>
      <c r="F51" s="575"/>
      <c r="G51" s="575"/>
    </row>
    <row r="52" spans="2:7">
      <c r="B52" s="575"/>
      <c r="C52" s="575"/>
      <c r="D52" s="575"/>
      <c r="E52" s="575"/>
      <c r="F52" s="575"/>
      <c r="G52" s="575"/>
    </row>
    <row r="53" spans="2:7">
      <c r="C53" s="133" t="s">
        <v>393</v>
      </c>
    </row>
    <row r="54" spans="2:7">
      <c r="D54" s="133" t="s">
        <v>394</v>
      </c>
    </row>
    <row r="55" spans="2:7">
      <c r="D55" s="133" t="s">
        <v>395</v>
      </c>
    </row>
    <row r="56" spans="2:7">
      <c r="D56" s="133" t="s">
        <v>396</v>
      </c>
    </row>
    <row r="57" spans="2:7">
      <c r="D57" s="133" t="s">
        <v>397</v>
      </c>
    </row>
    <row r="58" spans="2:7">
      <c r="D58" s="133" t="s">
        <v>398</v>
      </c>
    </row>
    <row r="59" spans="2:7">
      <c r="D59" s="133" t="s">
        <v>399</v>
      </c>
    </row>
    <row r="60" spans="2:7">
      <c r="D60" s="133" t="s">
        <v>400</v>
      </c>
    </row>
    <row r="62" spans="2:7">
      <c r="B62" s="579" t="s">
        <v>848</v>
      </c>
      <c r="C62" s="579"/>
      <c r="D62" s="579"/>
      <c r="E62" s="579"/>
      <c r="F62" s="579"/>
      <c r="G62" s="579"/>
    </row>
    <row r="63" spans="2:7">
      <c r="B63" s="579"/>
      <c r="C63" s="579"/>
      <c r="D63" s="579"/>
      <c r="E63" s="579"/>
      <c r="F63" s="579"/>
      <c r="G63" s="579"/>
    </row>
    <row r="64" spans="2:7">
      <c r="B64" s="579"/>
      <c r="C64" s="579"/>
      <c r="D64" s="579"/>
      <c r="E64" s="579"/>
      <c r="F64" s="579"/>
      <c r="G64" s="579"/>
    </row>
    <row r="65" spans="2:7">
      <c r="B65" s="579"/>
      <c r="C65" s="579"/>
      <c r="D65" s="579"/>
      <c r="E65" s="579"/>
      <c r="F65" s="579"/>
      <c r="G65" s="579"/>
    </row>
    <row r="66" spans="2:7">
      <c r="B66" s="579"/>
      <c r="C66" s="579"/>
      <c r="D66" s="579"/>
      <c r="E66" s="579"/>
      <c r="F66" s="579"/>
      <c r="G66" s="579"/>
    </row>
    <row r="67" spans="2:7">
      <c r="B67" s="579"/>
      <c r="C67" s="579"/>
      <c r="D67" s="579"/>
      <c r="E67" s="579"/>
      <c r="F67" s="579"/>
      <c r="G67" s="579"/>
    </row>
    <row r="68" spans="2:7">
      <c r="B68" s="579"/>
      <c r="C68" s="579"/>
      <c r="D68" s="579"/>
      <c r="E68" s="579"/>
      <c r="F68" s="579"/>
      <c r="G68" s="579"/>
    </row>
    <row r="69" spans="2:7">
      <c r="B69" s="579"/>
      <c r="C69" s="579"/>
      <c r="D69" s="579"/>
      <c r="E69" s="579"/>
      <c r="F69" s="579"/>
      <c r="G69" s="579"/>
    </row>
    <row r="70" spans="2:7">
      <c r="B70" s="579"/>
      <c r="C70" s="579"/>
      <c r="D70" s="579"/>
      <c r="E70" s="579"/>
      <c r="F70" s="579"/>
      <c r="G70" s="579"/>
    </row>
    <row r="71" spans="2:7">
      <c r="B71" s="579"/>
      <c r="C71" s="579"/>
      <c r="D71" s="579"/>
      <c r="E71" s="579"/>
      <c r="F71" s="579"/>
      <c r="G71" s="579"/>
    </row>
  </sheetData>
  <mergeCells count="11">
    <mergeCell ref="B62:G71"/>
    <mergeCell ref="B2:G2"/>
    <mergeCell ref="B5:G16"/>
    <mergeCell ref="B19:G28"/>
    <mergeCell ref="C40:G41"/>
    <mergeCell ref="B18:G18"/>
    <mergeCell ref="C37:G37"/>
    <mergeCell ref="B49:G52"/>
    <mergeCell ref="B3:G3"/>
    <mergeCell ref="C43:G44"/>
    <mergeCell ref="C45:G46"/>
  </mergeCells>
  <phoneticPr fontId="2"/>
  <printOptions horizontalCentered="1"/>
  <pageMargins left="0.59055118110236227" right="0.19685039370078741" top="0.19685039370078741" bottom="0.19685039370078741" header="0.31496062992125984" footer="0.31496062992125984"/>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B1:AO130"/>
  <sheetViews>
    <sheetView showGridLines="0" view="pageBreakPreview" zoomScaleNormal="100" workbookViewId="0">
      <selection activeCell="B3" sqref="B3"/>
    </sheetView>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26" t="s">
        <v>69</v>
      </c>
      <c r="AA3" s="1127"/>
      <c r="AB3" s="1127"/>
      <c r="AC3" s="1127"/>
      <c r="AD3" s="1128"/>
      <c r="AE3" s="1129"/>
      <c r="AF3" s="1130"/>
      <c r="AG3" s="1130"/>
      <c r="AH3" s="1130"/>
      <c r="AI3" s="1130"/>
      <c r="AJ3" s="1130"/>
      <c r="AK3" s="1130"/>
      <c r="AL3" s="1131"/>
      <c r="AM3" s="20"/>
      <c r="AN3" s="1"/>
    </row>
    <row r="4" spans="2:40" s="2" customFormat="1">
      <c r="AN4" s="21"/>
    </row>
    <row r="5" spans="2:40" s="2" customFormat="1">
      <c r="B5" s="1132" t="s">
        <v>40</v>
      </c>
      <c r="C5" s="1132"/>
      <c r="D5" s="1132"/>
      <c r="E5" s="1132"/>
      <c r="F5" s="1132"/>
      <c r="G5" s="1132"/>
      <c r="H5" s="1132"/>
      <c r="I5" s="1132"/>
      <c r="J5" s="1132"/>
      <c r="K5" s="1132"/>
      <c r="L5" s="1132"/>
      <c r="M5" s="1132"/>
      <c r="N5" s="1132"/>
      <c r="O5" s="1132"/>
      <c r="P5" s="1132"/>
      <c r="Q5" s="1132"/>
      <c r="R5" s="1132"/>
      <c r="S5" s="1132"/>
      <c r="T5" s="1132"/>
      <c r="U5" s="1132"/>
      <c r="V5" s="1132"/>
      <c r="W5" s="1132"/>
      <c r="X5" s="1132"/>
      <c r="Y5" s="1132"/>
      <c r="Z5" s="1132"/>
      <c r="AA5" s="1132"/>
      <c r="AB5" s="1132"/>
      <c r="AC5" s="1132"/>
      <c r="AD5" s="1132"/>
      <c r="AE5" s="1132"/>
      <c r="AF5" s="1132"/>
      <c r="AG5" s="1132"/>
      <c r="AH5" s="1132"/>
      <c r="AI5" s="1132"/>
      <c r="AJ5" s="1132"/>
      <c r="AK5" s="1132"/>
      <c r="AL5" s="1132"/>
    </row>
    <row r="6" spans="2:40" s="2" customFormat="1" ht="13.5" customHeight="1">
      <c r="AC6" s="1"/>
      <c r="AD6" s="45"/>
      <c r="AE6" s="45" t="s">
        <v>27</v>
      </c>
      <c r="AH6" s="2" t="s">
        <v>33</v>
      </c>
      <c r="AJ6" s="2" t="s">
        <v>29</v>
      </c>
      <c r="AL6" s="2" t="s">
        <v>28</v>
      </c>
    </row>
    <row r="7" spans="2:40" s="2" customFormat="1">
      <c r="B7" s="1132" t="s">
        <v>70</v>
      </c>
      <c r="C7" s="1132"/>
      <c r="D7" s="1132"/>
      <c r="E7" s="1132"/>
      <c r="F7" s="1132"/>
      <c r="G7" s="1132"/>
      <c r="H7" s="1132"/>
      <c r="I7" s="1132"/>
      <c r="J7" s="1132"/>
      <c r="K7" s="12"/>
      <c r="L7" s="12"/>
      <c r="M7" s="12"/>
      <c r="N7" s="12"/>
      <c r="O7" s="12"/>
      <c r="P7" s="12"/>
      <c r="Q7" s="12"/>
      <c r="R7" s="12"/>
      <c r="S7" s="12"/>
      <c r="T7" s="12"/>
    </row>
    <row r="8" spans="2:40" s="2" customFormat="1">
      <c r="AC8" s="1" t="s">
        <v>62</v>
      </c>
    </row>
    <row r="9" spans="2:40" s="2" customFormat="1">
      <c r="C9" s="1" t="s">
        <v>41</v>
      </c>
      <c r="D9" s="1"/>
    </row>
    <row r="10" spans="2:40" s="2" customFormat="1" ht="6.75" customHeight="1">
      <c r="C10" s="1"/>
      <c r="D10" s="1"/>
    </row>
    <row r="11" spans="2:40" s="2" customFormat="1" ht="14.25" customHeight="1">
      <c r="B11" s="1133" t="s">
        <v>71</v>
      </c>
      <c r="C11" s="1136" t="s">
        <v>6</v>
      </c>
      <c r="D11" s="1137"/>
      <c r="E11" s="1137"/>
      <c r="F11" s="1137"/>
      <c r="G11" s="1137"/>
      <c r="H11" s="1137"/>
      <c r="I11" s="1137"/>
      <c r="J11" s="1137"/>
      <c r="K11" s="11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34"/>
      <c r="C12" s="1139" t="s">
        <v>72</v>
      </c>
      <c r="D12" s="1140"/>
      <c r="E12" s="1140"/>
      <c r="F12" s="1140"/>
      <c r="G12" s="1140"/>
      <c r="H12" s="1140"/>
      <c r="I12" s="1140"/>
      <c r="J12" s="1140"/>
      <c r="K12" s="11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34"/>
      <c r="C13" s="1136" t="s">
        <v>7</v>
      </c>
      <c r="D13" s="1137"/>
      <c r="E13" s="1137"/>
      <c r="F13" s="1137"/>
      <c r="G13" s="1137"/>
      <c r="H13" s="1137"/>
      <c r="I13" s="1137"/>
      <c r="J13" s="1137"/>
      <c r="K13" s="1141"/>
      <c r="L13" s="1146" t="s">
        <v>73</v>
      </c>
      <c r="M13" s="1147"/>
      <c r="N13" s="1147"/>
      <c r="O13" s="1147"/>
      <c r="P13" s="1147"/>
      <c r="Q13" s="1147"/>
      <c r="R13" s="1147"/>
      <c r="S13" s="1147"/>
      <c r="T13" s="1147"/>
      <c r="U13" s="1147"/>
      <c r="V13" s="1147"/>
      <c r="W13" s="1147"/>
      <c r="X13" s="1147"/>
      <c r="Y13" s="1147"/>
      <c r="Z13" s="1147"/>
      <c r="AA13" s="1147"/>
      <c r="AB13" s="1147"/>
      <c r="AC13" s="1147"/>
      <c r="AD13" s="1147"/>
      <c r="AE13" s="1147"/>
      <c r="AF13" s="1147"/>
      <c r="AG13" s="1147"/>
      <c r="AH13" s="1147"/>
      <c r="AI13" s="1147"/>
      <c r="AJ13" s="1147"/>
      <c r="AK13" s="1147"/>
      <c r="AL13" s="1148"/>
    </row>
    <row r="14" spans="2:40" s="2" customFormat="1">
      <c r="B14" s="1134"/>
      <c r="C14" s="1139"/>
      <c r="D14" s="1140"/>
      <c r="E14" s="1140"/>
      <c r="F14" s="1140"/>
      <c r="G14" s="1140"/>
      <c r="H14" s="1140"/>
      <c r="I14" s="1140"/>
      <c r="J14" s="1140"/>
      <c r="K14" s="1142"/>
      <c r="L14" s="1149" t="s">
        <v>74</v>
      </c>
      <c r="M14" s="1150"/>
      <c r="N14" s="1150"/>
      <c r="O14" s="1150"/>
      <c r="P14" s="1150"/>
      <c r="Q14" s="1150"/>
      <c r="R14" s="1150"/>
      <c r="S14" s="1150"/>
      <c r="T14" s="1150"/>
      <c r="U14" s="1150"/>
      <c r="V14" s="1150"/>
      <c r="W14" s="1150"/>
      <c r="X14" s="1150"/>
      <c r="Y14" s="1150"/>
      <c r="Z14" s="1150"/>
      <c r="AA14" s="1150"/>
      <c r="AB14" s="1150"/>
      <c r="AC14" s="1150"/>
      <c r="AD14" s="1150"/>
      <c r="AE14" s="1150"/>
      <c r="AF14" s="1150"/>
      <c r="AG14" s="1150"/>
      <c r="AH14" s="1150"/>
      <c r="AI14" s="1150"/>
      <c r="AJ14" s="1150"/>
      <c r="AK14" s="1150"/>
      <c r="AL14" s="1151"/>
    </row>
    <row r="15" spans="2:40" s="2" customFormat="1">
      <c r="B15" s="1134"/>
      <c r="C15" s="1143"/>
      <c r="D15" s="1144"/>
      <c r="E15" s="1144"/>
      <c r="F15" s="1144"/>
      <c r="G15" s="1144"/>
      <c r="H15" s="1144"/>
      <c r="I15" s="1144"/>
      <c r="J15" s="1144"/>
      <c r="K15" s="1145"/>
      <c r="L15" s="1152" t="s">
        <v>75</v>
      </c>
      <c r="M15" s="1153"/>
      <c r="N15" s="1153"/>
      <c r="O15" s="1153"/>
      <c r="P15" s="1153"/>
      <c r="Q15" s="1153"/>
      <c r="R15" s="1153"/>
      <c r="S15" s="1153"/>
      <c r="T15" s="1153"/>
      <c r="U15" s="1153"/>
      <c r="V15" s="1153"/>
      <c r="W15" s="1153"/>
      <c r="X15" s="1153"/>
      <c r="Y15" s="1153"/>
      <c r="Z15" s="1153"/>
      <c r="AA15" s="1153"/>
      <c r="AB15" s="1153"/>
      <c r="AC15" s="1153"/>
      <c r="AD15" s="1153"/>
      <c r="AE15" s="1153"/>
      <c r="AF15" s="1153"/>
      <c r="AG15" s="1153"/>
      <c r="AH15" s="1153"/>
      <c r="AI15" s="1153"/>
      <c r="AJ15" s="1153"/>
      <c r="AK15" s="1153"/>
      <c r="AL15" s="1154"/>
    </row>
    <row r="16" spans="2:40" s="2" customFormat="1" ht="14.25" customHeight="1">
      <c r="B16" s="1134"/>
      <c r="C16" s="1155" t="s">
        <v>76</v>
      </c>
      <c r="D16" s="1156"/>
      <c r="E16" s="1156"/>
      <c r="F16" s="1156"/>
      <c r="G16" s="1156"/>
      <c r="H16" s="1156"/>
      <c r="I16" s="1156"/>
      <c r="J16" s="1156"/>
      <c r="K16" s="1157"/>
      <c r="L16" s="1126" t="s">
        <v>8</v>
      </c>
      <c r="M16" s="1127"/>
      <c r="N16" s="1127"/>
      <c r="O16" s="1127"/>
      <c r="P16" s="1128"/>
      <c r="Q16" s="24"/>
      <c r="R16" s="25"/>
      <c r="S16" s="25"/>
      <c r="T16" s="25"/>
      <c r="U16" s="25"/>
      <c r="V16" s="25"/>
      <c r="W16" s="25"/>
      <c r="X16" s="25"/>
      <c r="Y16" s="26"/>
      <c r="Z16" s="1158" t="s">
        <v>9</v>
      </c>
      <c r="AA16" s="1159"/>
      <c r="AB16" s="1159"/>
      <c r="AC16" s="1159"/>
      <c r="AD16" s="1160"/>
      <c r="AE16" s="28"/>
      <c r="AF16" s="32"/>
      <c r="AG16" s="22"/>
      <c r="AH16" s="22"/>
      <c r="AI16" s="22"/>
      <c r="AJ16" s="1147"/>
      <c r="AK16" s="1147"/>
      <c r="AL16" s="1148"/>
    </row>
    <row r="17" spans="2:40" ht="14.25" customHeight="1">
      <c r="B17" s="1134"/>
      <c r="C17" s="1161" t="s">
        <v>52</v>
      </c>
      <c r="D17" s="1162"/>
      <c r="E17" s="1162"/>
      <c r="F17" s="1162"/>
      <c r="G17" s="1162"/>
      <c r="H17" s="1162"/>
      <c r="I17" s="1162"/>
      <c r="J17" s="1162"/>
      <c r="K17" s="1163"/>
      <c r="L17" s="27"/>
      <c r="M17" s="27"/>
      <c r="N17" s="27"/>
      <c r="O17" s="27"/>
      <c r="P17" s="27"/>
      <c r="Q17" s="27"/>
      <c r="R17" s="27"/>
      <c r="S17" s="27"/>
      <c r="U17" s="1126" t="s">
        <v>10</v>
      </c>
      <c r="V17" s="1127"/>
      <c r="W17" s="1127"/>
      <c r="X17" s="1127"/>
      <c r="Y17" s="1128"/>
      <c r="Z17" s="18"/>
      <c r="AA17" s="19"/>
      <c r="AB17" s="19"/>
      <c r="AC17" s="19"/>
      <c r="AD17" s="19"/>
      <c r="AE17" s="1164"/>
      <c r="AF17" s="1164"/>
      <c r="AG17" s="1164"/>
      <c r="AH17" s="1164"/>
      <c r="AI17" s="1164"/>
      <c r="AJ17" s="1164"/>
      <c r="AK17" s="1164"/>
      <c r="AL17" s="17"/>
      <c r="AN17" s="3"/>
    </row>
    <row r="18" spans="2:40" ht="14.25" customHeight="1">
      <c r="B18" s="1134"/>
      <c r="C18" s="1165" t="s">
        <v>11</v>
      </c>
      <c r="D18" s="1165"/>
      <c r="E18" s="1165"/>
      <c r="F18" s="1165"/>
      <c r="G18" s="1165"/>
      <c r="H18" s="1166"/>
      <c r="I18" s="1166"/>
      <c r="J18" s="1166"/>
      <c r="K18" s="1167"/>
      <c r="L18" s="1126" t="s">
        <v>12</v>
      </c>
      <c r="M18" s="1127"/>
      <c r="N18" s="1127"/>
      <c r="O18" s="1127"/>
      <c r="P18" s="1128"/>
      <c r="Q18" s="29"/>
      <c r="R18" s="30"/>
      <c r="S18" s="30"/>
      <c r="T18" s="30"/>
      <c r="U18" s="30"/>
      <c r="V18" s="30"/>
      <c r="W18" s="30"/>
      <c r="X18" s="30"/>
      <c r="Y18" s="31"/>
      <c r="Z18" s="1168" t="s">
        <v>13</v>
      </c>
      <c r="AA18" s="1168"/>
      <c r="AB18" s="1168"/>
      <c r="AC18" s="1168"/>
      <c r="AD18" s="1169"/>
      <c r="AE18" s="15"/>
      <c r="AF18" s="16"/>
      <c r="AG18" s="16"/>
      <c r="AH18" s="16"/>
      <c r="AI18" s="16"/>
      <c r="AJ18" s="16"/>
      <c r="AK18" s="16"/>
      <c r="AL18" s="17"/>
      <c r="AN18" s="3"/>
    </row>
    <row r="19" spans="2:40" ht="13.5" customHeight="1">
      <c r="B19" s="1134"/>
      <c r="C19" s="1170" t="s">
        <v>14</v>
      </c>
      <c r="D19" s="1170"/>
      <c r="E19" s="1170"/>
      <c r="F19" s="1170"/>
      <c r="G19" s="1170"/>
      <c r="H19" s="1171"/>
      <c r="I19" s="1171"/>
      <c r="J19" s="1171"/>
      <c r="K19" s="1171"/>
      <c r="L19" s="1146" t="s">
        <v>73</v>
      </c>
      <c r="M19" s="1147"/>
      <c r="N19" s="1147"/>
      <c r="O19" s="1147"/>
      <c r="P19" s="1147"/>
      <c r="Q19" s="1147"/>
      <c r="R19" s="1147"/>
      <c r="S19" s="1147"/>
      <c r="T19" s="1147"/>
      <c r="U19" s="1147"/>
      <c r="V19" s="1147"/>
      <c r="W19" s="1147"/>
      <c r="X19" s="1147"/>
      <c r="Y19" s="1147"/>
      <c r="Z19" s="1147"/>
      <c r="AA19" s="1147"/>
      <c r="AB19" s="1147"/>
      <c r="AC19" s="1147"/>
      <c r="AD19" s="1147"/>
      <c r="AE19" s="1147"/>
      <c r="AF19" s="1147"/>
      <c r="AG19" s="1147"/>
      <c r="AH19" s="1147"/>
      <c r="AI19" s="1147"/>
      <c r="AJ19" s="1147"/>
      <c r="AK19" s="1147"/>
      <c r="AL19" s="1148"/>
      <c r="AN19" s="3"/>
    </row>
    <row r="20" spans="2:40" ht="14.25" customHeight="1">
      <c r="B20" s="1134"/>
      <c r="C20" s="1170"/>
      <c r="D20" s="1170"/>
      <c r="E20" s="1170"/>
      <c r="F20" s="1170"/>
      <c r="G20" s="1170"/>
      <c r="H20" s="1171"/>
      <c r="I20" s="1171"/>
      <c r="J20" s="1171"/>
      <c r="K20" s="1171"/>
      <c r="L20" s="1149" t="s">
        <v>74</v>
      </c>
      <c r="M20" s="1150"/>
      <c r="N20" s="1150"/>
      <c r="O20" s="1150"/>
      <c r="P20" s="1150"/>
      <c r="Q20" s="1150"/>
      <c r="R20" s="1150"/>
      <c r="S20" s="1150"/>
      <c r="T20" s="1150"/>
      <c r="U20" s="1150"/>
      <c r="V20" s="1150"/>
      <c r="W20" s="1150"/>
      <c r="X20" s="1150"/>
      <c r="Y20" s="1150"/>
      <c r="Z20" s="1150"/>
      <c r="AA20" s="1150"/>
      <c r="AB20" s="1150"/>
      <c r="AC20" s="1150"/>
      <c r="AD20" s="1150"/>
      <c r="AE20" s="1150"/>
      <c r="AF20" s="1150"/>
      <c r="AG20" s="1150"/>
      <c r="AH20" s="1150"/>
      <c r="AI20" s="1150"/>
      <c r="AJ20" s="1150"/>
      <c r="AK20" s="1150"/>
      <c r="AL20" s="1151"/>
      <c r="AN20" s="3"/>
    </row>
    <row r="21" spans="2:40">
      <c r="B21" s="1135"/>
      <c r="C21" s="1172"/>
      <c r="D21" s="1172"/>
      <c r="E21" s="1172"/>
      <c r="F21" s="1172"/>
      <c r="G21" s="1172"/>
      <c r="H21" s="1173"/>
      <c r="I21" s="1173"/>
      <c r="J21" s="1173"/>
      <c r="K21" s="1173"/>
      <c r="L21" s="1174"/>
      <c r="M21" s="1175"/>
      <c r="N21" s="1175"/>
      <c r="O21" s="1175"/>
      <c r="P21" s="1175"/>
      <c r="Q21" s="1175"/>
      <c r="R21" s="1175"/>
      <c r="S21" s="1175"/>
      <c r="T21" s="1175"/>
      <c r="U21" s="1175"/>
      <c r="V21" s="1175"/>
      <c r="W21" s="1175"/>
      <c r="X21" s="1175"/>
      <c r="Y21" s="1175"/>
      <c r="Z21" s="1175"/>
      <c r="AA21" s="1175"/>
      <c r="AB21" s="1175"/>
      <c r="AC21" s="1175"/>
      <c r="AD21" s="1175"/>
      <c r="AE21" s="1175"/>
      <c r="AF21" s="1175"/>
      <c r="AG21" s="1175"/>
      <c r="AH21" s="1175"/>
      <c r="AI21" s="1175"/>
      <c r="AJ21" s="1175"/>
      <c r="AK21" s="1175"/>
      <c r="AL21" s="1176"/>
      <c r="AN21" s="3"/>
    </row>
    <row r="22" spans="2:40" ht="13.5" customHeight="1">
      <c r="B22" s="1177" t="s">
        <v>77</v>
      </c>
      <c r="C22" s="1136" t="s">
        <v>86</v>
      </c>
      <c r="D22" s="1137"/>
      <c r="E22" s="1137"/>
      <c r="F22" s="1137"/>
      <c r="G22" s="1137"/>
      <c r="H22" s="1137"/>
      <c r="I22" s="1137"/>
      <c r="J22" s="1137"/>
      <c r="K22" s="1141"/>
      <c r="L22" s="1146" t="s">
        <v>73</v>
      </c>
      <c r="M22" s="1147"/>
      <c r="N22" s="1147"/>
      <c r="O22" s="1147"/>
      <c r="P22" s="1147"/>
      <c r="Q22" s="1147"/>
      <c r="R22" s="1147"/>
      <c r="S22" s="1147"/>
      <c r="T22" s="1147"/>
      <c r="U22" s="1147"/>
      <c r="V22" s="1147"/>
      <c r="W22" s="1147"/>
      <c r="X22" s="1147"/>
      <c r="Y22" s="1147"/>
      <c r="Z22" s="1147"/>
      <c r="AA22" s="1147"/>
      <c r="AB22" s="1147"/>
      <c r="AC22" s="1147"/>
      <c r="AD22" s="1147"/>
      <c r="AE22" s="1147"/>
      <c r="AF22" s="1147"/>
      <c r="AG22" s="1147"/>
      <c r="AH22" s="1147"/>
      <c r="AI22" s="1147"/>
      <c r="AJ22" s="1147"/>
      <c r="AK22" s="1147"/>
      <c r="AL22" s="1148"/>
      <c r="AN22" s="3"/>
    </row>
    <row r="23" spans="2:40" ht="14.25" customHeight="1">
      <c r="B23" s="1178"/>
      <c r="C23" s="1139"/>
      <c r="D23" s="1140"/>
      <c r="E23" s="1140"/>
      <c r="F23" s="1140"/>
      <c r="G23" s="1140"/>
      <c r="H23" s="1140"/>
      <c r="I23" s="1140"/>
      <c r="J23" s="1140"/>
      <c r="K23" s="1142"/>
      <c r="L23" s="1149" t="s">
        <v>74</v>
      </c>
      <c r="M23" s="1150"/>
      <c r="N23" s="1150"/>
      <c r="O23" s="1150"/>
      <c r="P23" s="1150"/>
      <c r="Q23" s="1150"/>
      <c r="R23" s="1150"/>
      <c r="S23" s="1150"/>
      <c r="T23" s="1150"/>
      <c r="U23" s="1150"/>
      <c r="V23" s="1150"/>
      <c r="W23" s="1150"/>
      <c r="X23" s="1150"/>
      <c r="Y23" s="1150"/>
      <c r="Z23" s="1150"/>
      <c r="AA23" s="1150"/>
      <c r="AB23" s="1150"/>
      <c r="AC23" s="1150"/>
      <c r="AD23" s="1150"/>
      <c r="AE23" s="1150"/>
      <c r="AF23" s="1150"/>
      <c r="AG23" s="1150"/>
      <c r="AH23" s="1150"/>
      <c r="AI23" s="1150"/>
      <c r="AJ23" s="1150"/>
      <c r="AK23" s="1150"/>
      <c r="AL23" s="1151"/>
      <c r="AN23" s="3"/>
    </row>
    <row r="24" spans="2:40">
      <c r="B24" s="1178"/>
      <c r="C24" s="1143"/>
      <c r="D24" s="1144"/>
      <c r="E24" s="1144"/>
      <c r="F24" s="1144"/>
      <c r="G24" s="1144"/>
      <c r="H24" s="1144"/>
      <c r="I24" s="1144"/>
      <c r="J24" s="1144"/>
      <c r="K24" s="1145"/>
      <c r="L24" s="1174"/>
      <c r="M24" s="1175"/>
      <c r="N24" s="1175"/>
      <c r="O24" s="1175"/>
      <c r="P24" s="1175"/>
      <c r="Q24" s="1175"/>
      <c r="R24" s="1175"/>
      <c r="S24" s="1175"/>
      <c r="T24" s="1175"/>
      <c r="U24" s="1175"/>
      <c r="V24" s="1175"/>
      <c r="W24" s="1175"/>
      <c r="X24" s="1175"/>
      <c r="Y24" s="1175"/>
      <c r="Z24" s="1175"/>
      <c r="AA24" s="1175"/>
      <c r="AB24" s="1175"/>
      <c r="AC24" s="1175"/>
      <c r="AD24" s="1175"/>
      <c r="AE24" s="1175"/>
      <c r="AF24" s="1175"/>
      <c r="AG24" s="1175"/>
      <c r="AH24" s="1175"/>
      <c r="AI24" s="1175"/>
      <c r="AJ24" s="1175"/>
      <c r="AK24" s="1175"/>
      <c r="AL24" s="1176"/>
      <c r="AN24" s="3"/>
    </row>
    <row r="25" spans="2:40" ht="14.25" customHeight="1">
      <c r="B25" s="1178"/>
      <c r="C25" s="1170" t="s">
        <v>76</v>
      </c>
      <c r="D25" s="1170"/>
      <c r="E25" s="1170"/>
      <c r="F25" s="1170"/>
      <c r="G25" s="1170"/>
      <c r="H25" s="1170"/>
      <c r="I25" s="1170"/>
      <c r="J25" s="1170"/>
      <c r="K25" s="1170"/>
      <c r="L25" s="1126" t="s">
        <v>8</v>
      </c>
      <c r="M25" s="1127"/>
      <c r="N25" s="1127"/>
      <c r="O25" s="1127"/>
      <c r="P25" s="1128"/>
      <c r="Q25" s="24"/>
      <c r="R25" s="25"/>
      <c r="S25" s="25"/>
      <c r="T25" s="25"/>
      <c r="U25" s="25"/>
      <c r="V25" s="25"/>
      <c r="W25" s="25"/>
      <c r="X25" s="25"/>
      <c r="Y25" s="26"/>
      <c r="Z25" s="1158" t="s">
        <v>9</v>
      </c>
      <c r="AA25" s="1159"/>
      <c r="AB25" s="1159"/>
      <c r="AC25" s="1159"/>
      <c r="AD25" s="1160"/>
      <c r="AE25" s="28"/>
      <c r="AF25" s="32"/>
      <c r="AG25" s="22"/>
      <c r="AH25" s="22"/>
      <c r="AI25" s="22"/>
      <c r="AJ25" s="1147"/>
      <c r="AK25" s="1147"/>
      <c r="AL25" s="1148"/>
      <c r="AN25" s="3"/>
    </row>
    <row r="26" spans="2:40" ht="13.5" customHeight="1">
      <c r="B26" s="1178"/>
      <c r="C26" s="1180" t="s">
        <v>15</v>
      </c>
      <c r="D26" s="1180"/>
      <c r="E26" s="1180"/>
      <c r="F26" s="1180"/>
      <c r="G26" s="1180"/>
      <c r="H26" s="1180"/>
      <c r="I26" s="1180"/>
      <c r="J26" s="1180"/>
      <c r="K26" s="1180"/>
      <c r="L26" s="1146" t="s">
        <v>73</v>
      </c>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7"/>
      <c r="AJ26" s="1147"/>
      <c r="AK26" s="1147"/>
      <c r="AL26" s="1148"/>
      <c r="AN26" s="3"/>
    </row>
    <row r="27" spans="2:40" ht="14.25" customHeight="1">
      <c r="B27" s="1178"/>
      <c r="C27" s="1180"/>
      <c r="D27" s="1180"/>
      <c r="E27" s="1180"/>
      <c r="F27" s="1180"/>
      <c r="G27" s="1180"/>
      <c r="H27" s="1180"/>
      <c r="I27" s="1180"/>
      <c r="J27" s="1180"/>
      <c r="K27" s="1180"/>
      <c r="L27" s="1149" t="s">
        <v>74</v>
      </c>
      <c r="M27" s="1150"/>
      <c r="N27" s="1150"/>
      <c r="O27" s="1150"/>
      <c r="P27" s="1150"/>
      <c r="Q27" s="1150"/>
      <c r="R27" s="1150"/>
      <c r="S27" s="1150"/>
      <c r="T27" s="1150"/>
      <c r="U27" s="1150"/>
      <c r="V27" s="1150"/>
      <c r="W27" s="1150"/>
      <c r="X27" s="1150"/>
      <c r="Y27" s="1150"/>
      <c r="Z27" s="1150"/>
      <c r="AA27" s="1150"/>
      <c r="AB27" s="1150"/>
      <c r="AC27" s="1150"/>
      <c r="AD27" s="1150"/>
      <c r="AE27" s="1150"/>
      <c r="AF27" s="1150"/>
      <c r="AG27" s="1150"/>
      <c r="AH27" s="1150"/>
      <c r="AI27" s="1150"/>
      <c r="AJ27" s="1150"/>
      <c r="AK27" s="1150"/>
      <c r="AL27" s="1151"/>
      <c r="AN27" s="3"/>
    </row>
    <row r="28" spans="2:40">
      <c r="B28" s="1178"/>
      <c r="C28" s="1180"/>
      <c r="D28" s="1180"/>
      <c r="E28" s="1180"/>
      <c r="F28" s="1180"/>
      <c r="G28" s="1180"/>
      <c r="H28" s="1180"/>
      <c r="I28" s="1180"/>
      <c r="J28" s="1180"/>
      <c r="K28" s="1180"/>
      <c r="L28" s="1174"/>
      <c r="M28" s="1175"/>
      <c r="N28" s="1175"/>
      <c r="O28" s="1175"/>
      <c r="P28" s="1175"/>
      <c r="Q28" s="1175"/>
      <c r="R28" s="1175"/>
      <c r="S28" s="1175"/>
      <c r="T28" s="1175"/>
      <c r="U28" s="1175"/>
      <c r="V28" s="1175"/>
      <c r="W28" s="1175"/>
      <c r="X28" s="1175"/>
      <c r="Y28" s="1175"/>
      <c r="Z28" s="1175"/>
      <c r="AA28" s="1175"/>
      <c r="AB28" s="1175"/>
      <c r="AC28" s="1175"/>
      <c r="AD28" s="1175"/>
      <c r="AE28" s="1175"/>
      <c r="AF28" s="1175"/>
      <c r="AG28" s="1175"/>
      <c r="AH28" s="1175"/>
      <c r="AI28" s="1175"/>
      <c r="AJ28" s="1175"/>
      <c r="AK28" s="1175"/>
      <c r="AL28" s="1176"/>
      <c r="AN28" s="3"/>
    </row>
    <row r="29" spans="2:40" ht="14.25" customHeight="1">
      <c r="B29" s="1178"/>
      <c r="C29" s="1170" t="s">
        <v>76</v>
      </c>
      <c r="D29" s="1170"/>
      <c r="E29" s="1170"/>
      <c r="F29" s="1170"/>
      <c r="G29" s="1170"/>
      <c r="H29" s="1170"/>
      <c r="I29" s="1170"/>
      <c r="J29" s="1170"/>
      <c r="K29" s="1170"/>
      <c r="L29" s="1126" t="s">
        <v>8</v>
      </c>
      <c r="M29" s="1127"/>
      <c r="N29" s="1127"/>
      <c r="O29" s="1127"/>
      <c r="P29" s="1128"/>
      <c r="Q29" s="28"/>
      <c r="R29" s="32"/>
      <c r="S29" s="32"/>
      <c r="T29" s="32"/>
      <c r="U29" s="32"/>
      <c r="V29" s="32"/>
      <c r="W29" s="32"/>
      <c r="X29" s="32"/>
      <c r="Y29" s="33"/>
      <c r="Z29" s="1158" t="s">
        <v>9</v>
      </c>
      <c r="AA29" s="1159"/>
      <c r="AB29" s="1159"/>
      <c r="AC29" s="1159"/>
      <c r="AD29" s="1160"/>
      <c r="AE29" s="28"/>
      <c r="AF29" s="32"/>
      <c r="AG29" s="22"/>
      <c r="AH29" s="22"/>
      <c r="AI29" s="22"/>
      <c r="AJ29" s="1147"/>
      <c r="AK29" s="1147"/>
      <c r="AL29" s="1148"/>
      <c r="AN29" s="3"/>
    </row>
    <row r="30" spans="2:40" ht="14.25" customHeight="1">
      <c r="B30" s="1178"/>
      <c r="C30" s="1170" t="s">
        <v>16</v>
      </c>
      <c r="D30" s="1170"/>
      <c r="E30" s="1170"/>
      <c r="F30" s="1170"/>
      <c r="G30" s="1170"/>
      <c r="H30" s="1170"/>
      <c r="I30" s="1170"/>
      <c r="J30" s="1170"/>
      <c r="K30" s="1170"/>
      <c r="L30" s="1181"/>
      <c r="M30" s="1181"/>
      <c r="N30" s="1181"/>
      <c r="O30" s="1181"/>
      <c r="P30" s="1181"/>
      <c r="Q30" s="1181"/>
      <c r="R30" s="1181"/>
      <c r="S30" s="1181"/>
      <c r="T30" s="1181"/>
      <c r="U30" s="1181"/>
      <c r="V30" s="1181"/>
      <c r="W30" s="1181"/>
      <c r="X30" s="1181"/>
      <c r="Y30" s="1181"/>
      <c r="Z30" s="1181"/>
      <c r="AA30" s="1181"/>
      <c r="AB30" s="1181"/>
      <c r="AC30" s="1181"/>
      <c r="AD30" s="1181"/>
      <c r="AE30" s="1181"/>
      <c r="AF30" s="1181"/>
      <c r="AG30" s="1181"/>
      <c r="AH30" s="1181"/>
      <c r="AI30" s="1181"/>
      <c r="AJ30" s="1181"/>
      <c r="AK30" s="1181"/>
      <c r="AL30" s="1181"/>
      <c r="AN30" s="3"/>
    </row>
    <row r="31" spans="2:40" ht="13.5" customHeight="1">
      <c r="B31" s="1178"/>
      <c r="C31" s="1170" t="s">
        <v>17</v>
      </c>
      <c r="D31" s="1170"/>
      <c r="E31" s="1170"/>
      <c r="F31" s="1170"/>
      <c r="G31" s="1170"/>
      <c r="H31" s="1170"/>
      <c r="I31" s="1170"/>
      <c r="J31" s="1170"/>
      <c r="K31" s="1170"/>
      <c r="L31" s="1146" t="s">
        <v>73</v>
      </c>
      <c r="M31" s="1147"/>
      <c r="N31" s="1147"/>
      <c r="O31" s="1147"/>
      <c r="P31" s="1147"/>
      <c r="Q31" s="1147"/>
      <c r="R31" s="1147"/>
      <c r="S31" s="1147"/>
      <c r="T31" s="1147"/>
      <c r="U31" s="1147"/>
      <c r="V31" s="1147"/>
      <c r="W31" s="1147"/>
      <c r="X31" s="1147"/>
      <c r="Y31" s="1147"/>
      <c r="Z31" s="1147"/>
      <c r="AA31" s="1147"/>
      <c r="AB31" s="1147"/>
      <c r="AC31" s="1147"/>
      <c r="AD31" s="1147"/>
      <c r="AE31" s="1147"/>
      <c r="AF31" s="1147"/>
      <c r="AG31" s="1147"/>
      <c r="AH31" s="1147"/>
      <c r="AI31" s="1147"/>
      <c r="AJ31" s="1147"/>
      <c r="AK31" s="1147"/>
      <c r="AL31" s="1148"/>
      <c r="AN31" s="3"/>
    </row>
    <row r="32" spans="2:40" ht="14.25" customHeight="1">
      <c r="B32" s="1178"/>
      <c r="C32" s="1170"/>
      <c r="D32" s="1170"/>
      <c r="E32" s="1170"/>
      <c r="F32" s="1170"/>
      <c r="G32" s="1170"/>
      <c r="H32" s="1170"/>
      <c r="I32" s="1170"/>
      <c r="J32" s="1170"/>
      <c r="K32" s="1170"/>
      <c r="L32" s="1149" t="s">
        <v>74</v>
      </c>
      <c r="M32" s="1150"/>
      <c r="N32" s="1150"/>
      <c r="O32" s="1150"/>
      <c r="P32" s="1150"/>
      <c r="Q32" s="1150"/>
      <c r="R32" s="1150"/>
      <c r="S32" s="1150"/>
      <c r="T32" s="1150"/>
      <c r="U32" s="1150"/>
      <c r="V32" s="1150"/>
      <c r="W32" s="1150"/>
      <c r="X32" s="1150"/>
      <c r="Y32" s="1150"/>
      <c r="Z32" s="1150"/>
      <c r="AA32" s="1150"/>
      <c r="AB32" s="1150"/>
      <c r="AC32" s="1150"/>
      <c r="AD32" s="1150"/>
      <c r="AE32" s="1150"/>
      <c r="AF32" s="1150"/>
      <c r="AG32" s="1150"/>
      <c r="AH32" s="1150"/>
      <c r="AI32" s="1150"/>
      <c r="AJ32" s="1150"/>
      <c r="AK32" s="1150"/>
      <c r="AL32" s="1151"/>
      <c r="AN32" s="3"/>
    </row>
    <row r="33" spans="2:40">
      <c r="B33" s="1179"/>
      <c r="C33" s="1170"/>
      <c r="D33" s="1170"/>
      <c r="E33" s="1170"/>
      <c r="F33" s="1170"/>
      <c r="G33" s="1170"/>
      <c r="H33" s="1170"/>
      <c r="I33" s="1170"/>
      <c r="J33" s="1170"/>
      <c r="K33" s="1170"/>
      <c r="L33" s="1174"/>
      <c r="M33" s="1175"/>
      <c r="N33" s="1153"/>
      <c r="O33" s="1153"/>
      <c r="P33" s="1153"/>
      <c r="Q33" s="1153"/>
      <c r="R33" s="1153"/>
      <c r="S33" s="1153"/>
      <c r="T33" s="1153"/>
      <c r="U33" s="1153"/>
      <c r="V33" s="1153"/>
      <c r="W33" s="1153"/>
      <c r="X33" s="1153"/>
      <c r="Y33" s="1153"/>
      <c r="Z33" s="1153"/>
      <c r="AA33" s="1153"/>
      <c r="AB33" s="1153"/>
      <c r="AC33" s="1175"/>
      <c r="AD33" s="1175"/>
      <c r="AE33" s="1175"/>
      <c r="AF33" s="1175"/>
      <c r="AG33" s="1175"/>
      <c r="AH33" s="1153"/>
      <c r="AI33" s="1153"/>
      <c r="AJ33" s="1153"/>
      <c r="AK33" s="1153"/>
      <c r="AL33" s="1154"/>
      <c r="AN33" s="3"/>
    </row>
    <row r="34" spans="2:40" ht="13.5" customHeight="1">
      <c r="B34" s="1177" t="s">
        <v>42</v>
      </c>
      <c r="C34" s="1218" t="s">
        <v>78</v>
      </c>
      <c r="D34" s="1219"/>
      <c r="E34" s="1219"/>
      <c r="F34" s="1219"/>
      <c r="G34" s="1219"/>
      <c r="H34" s="1219"/>
      <c r="I34" s="1219"/>
      <c r="J34" s="1219"/>
      <c r="K34" s="1219"/>
      <c r="L34" s="1219"/>
      <c r="M34" s="1182" t="s">
        <v>18</v>
      </c>
      <c r="N34" s="1183"/>
      <c r="O34" s="53" t="s">
        <v>44</v>
      </c>
      <c r="P34" s="49"/>
      <c r="Q34" s="50"/>
      <c r="R34" s="1186" t="s">
        <v>19</v>
      </c>
      <c r="S34" s="1187"/>
      <c r="T34" s="1187"/>
      <c r="U34" s="1187"/>
      <c r="V34" s="1187"/>
      <c r="W34" s="1187"/>
      <c r="X34" s="1188"/>
      <c r="Y34" s="1192" t="s">
        <v>54</v>
      </c>
      <c r="Z34" s="1193"/>
      <c r="AA34" s="1193"/>
      <c r="AB34" s="1194"/>
      <c r="AC34" s="1195" t="s">
        <v>55</v>
      </c>
      <c r="AD34" s="1196"/>
      <c r="AE34" s="1196"/>
      <c r="AF34" s="1196"/>
      <c r="AG34" s="1197"/>
      <c r="AH34" s="1203" t="s">
        <v>49</v>
      </c>
      <c r="AI34" s="1204"/>
      <c r="AJ34" s="1204"/>
      <c r="AK34" s="1204"/>
      <c r="AL34" s="1205"/>
      <c r="AN34" s="3"/>
    </row>
    <row r="35" spans="2:40" ht="14.25" customHeight="1">
      <c r="B35" s="1178"/>
      <c r="C35" s="1220"/>
      <c r="D35" s="1221"/>
      <c r="E35" s="1221"/>
      <c r="F35" s="1221"/>
      <c r="G35" s="1221"/>
      <c r="H35" s="1221"/>
      <c r="I35" s="1221"/>
      <c r="J35" s="1221"/>
      <c r="K35" s="1221"/>
      <c r="L35" s="1221"/>
      <c r="M35" s="1184"/>
      <c r="N35" s="1185"/>
      <c r="O35" s="54" t="s">
        <v>45</v>
      </c>
      <c r="P35" s="51"/>
      <c r="Q35" s="52"/>
      <c r="R35" s="1189"/>
      <c r="S35" s="1190"/>
      <c r="T35" s="1190"/>
      <c r="U35" s="1190"/>
      <c r="V35" s="1190"/>
      <c r="W35" s="1190"/>
      <c r="X35" s="1191"/>
      <c r="Y35" s="56" t="s">
        <v>30</v>
      </c>
      <c r="Z35" s="55"/>
      <c r="AA35" s="55"/>
      <c r="AB35" s="55"/>
      <c r="AC35" s="1206" t="s">
        <v>31</v>
      </c>
      <c r="AD35" s="1207"/>
      <c r="AE35" s="1207"/>
      <c r="AF35" s="1207"/>
      <c r="AG35" s="1208"/>
      <c r="AH35" s="1209" t="s">
        <v>50</v>
      </c>
      <c r="AI35" s="1210"/>
      <c r="AJ35" s="1210"/>
      <c r="AK35" s="1210"/>
      <c r="AL35" s="1211"/>
      <c r="AN35" s="3"/>
    </row>
    <row r="36" spans="2:40" ht="14.25" customHeight="1">
      <c r="B36" s="1178"/>
      <c r="C36" s="1134"/>
      <c r="D36" s="69"/>
      <c r="E36" s="1200" t="s">
        <v>1</v>
      </c>
      <c r="F36" s="1200"/>
      <c r="G36" s="1200"/>
      <c r="H36" s="1200"/>
      <c r="I36" s="1200"/>
      <c r="J36" s="1200"/>
      <c r="K36" s="1200"/>
      <c r="L36" s="121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178"/>
      <c r="C37" s="1134"/>
      <c r="D37" s="69"/>
      <c r="E37" s="1200" t="s">
        <v>2</v>
      </c>
      <c r="F37" s="1201"/>
      <c r="G37" s="1201"/>
      <c r="H37" s="1201"/>
      <c r="I37" s="1201"/>
      <c r="J37" s="1201"/>
      <c r="K37" s="1201"/>
      <c r="L37" s="120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178"/>
      <c r="C38" s="1134"/>
      <c r="D38" s="69"/>
      <c r="E38" s="1200" t="s">
        <v>3</v>
      </c>
      <c r="F38" s="1201"/>
      <c r="G38" s="1201"/>
      <c r="H38" s="1201"/>
      <c r="I38" s="1201"/>
      <c r="J38" s="1201"/>
      <c r="K38" s="1201"/>
      <c r="L38" s="120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178"/>
      <c r="C39" s="1134"/>
      <c r="D39" s="69"/>
      <c r="E39" s="1200" t="s">
        <v>5</v>
      </c>
      <c r="F39" s="1201"/>
      <c r="G39" s="1201"/>
      <c r="H39" s="1201"/>
      <c r="I39" s="1201"/>
      <c r="J39" s="1201"/>
      <c r="K39" s="1201"/>
      <c r="L39" s="120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178"/>
      <c r="C40" s="1134"/>
      <c r="D40" s="69"/>
      <c r="E40" s="1200" t="s">
        <v>4</v>
      </c>
      <c r="F40" s="1201"/>
      <c r="G40" s="1201"/>
      <c r="H40" s="1201"/>
      <c r="I40" s="1201"/>
      <c r="J40" s="1201"/>
      <c r="K40" s="1201"/>
      <c r="L40" s="120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178"/>
      <c r="C41" s="1134"/>
      <c r="D41" s="70"/>
      <c r="E41" s="1213" t="s">
        <v>43</v>
      </c>
      <c r="F41" s="1214"/>
      <c r="G41" s="1214"/>
      <c r="H41" s="1214"/>
      <c r="I41" s="1214"/>
      <c r="J41" s="1214"/>
      <c r="K41" s="1214"/>
      <c r="L41" s="121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178"/>
      <c r="C42" s="1134"/>
      <c r="D42" s="72"/>
      <c r="E42" s="1198" t="s">
        <v>63</v>
      </c>
      <c r="F42" s="1198"/>
      <c r="G42" s="1198"/>
      <c r="H42" s="1198"/>
      <c r="I42" s="1198"/>
      <c r="J42" s="1198"/>
      <c r="K42" s="1198"/>
      <c r="L42" s="119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178"/>
      <c r="C43" s="1134"/>
      <c r="D43" s="69"/>
      <c r="E43" s="1200" t="s">
        <v>64</v>
      </c>
      <c r="F43" s="1201"/>
      <c r="G43" s="1201"/>
      <c r="H43" s="1201"/>
      <c r="I43" s="1201"/>
      <c r="J43" s="1201"/>
      <c r="K43" s="1201"/>
      <c r="L43" s="120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178"/>
      <c r="C44" s="1134"/>
      <c r="D44" s="69"/>
      <c r="E44" s="1200" t="s">
        <v>65</v>
      </c>
      <c r="F44" s="1201"/>
      <c r="G44" s="1201"/>
      <c r="H44" s="1201"/>
      <c r="I44" s="1201"/>
      <c r="J44" s="1201"/>
      <c r="K44" s="1201"/>
      <c r="L44" s="120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178"/>
      <c r="C45" s="1134"/>
      <c r="D45" s="69"/>
      <c r="E45" s="1200" t="s">
        <v>66</v>
      </c>
      <c r="F45" s="1201"/>
      <c r="G45" s="1201"/>
      <c r="H45" s="1201"/>
      <c r="I45" s="1201"/>
      <c r="J45" s="1201"/>
      <c r="K45" s="1201"/>
      <c r="L45" s="120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178"/>
      <c r="C46" s="1134"/>
      <c r="D46" s="69"/>
      <c r="E46" s="1200" t="s">
        <v>67</v>
      </c>
      <c r="F46" s="1201"/>
      <c r="G46" s="1201"/>
      <c r="H46" s="1201"/>
      <c r="I46" s="1201"/>
      <c r="J46" s="1201"/>
      <c r="K46" s="1201"/>
      <c r="L46" s="120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179"/>
      <c r="C47" s="1134"/>
      <c r="D47" s="69"/>
      <c r="E47" s="1200" t="s">
        <v>68</v>
      </c>
      <c r="F47" s="1201"/>
      <c r="G47" s="1201"/>
      <c r="H47" s="1201"/>
      <c r="I47" s="1201"/>
      <c r="J47" s="1201"/>
      <c r="K47" s="1201"/>
      <c r="L47" s="120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216" t="s">
        <v>46</v>
      </c>
      <c r="C48" s="1216"/>
      <c r="D48" s="1216"/>
      <c r="E48" s="1216"/>
      <c r="F48" s="1216"/>
      <c r="G48" s="1216"/>
      <c r="H48" s="1216"/>
      <c r="I48" s="1216"/>
      <c r="J48" s="1216"/>
      <c r="K48" s="121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216" t="s">
        <v>47</v>
      </c>
      <c r="C49" s="1216"/>
      <c r="D49" s="1216"/>
      <c r="E49" s="1216"/>
      <c r="F49" s="1216"/>
      <c r="G49" s="1216"/>
      <c r="H49" s="1216"/>
      <c r="I49" s="1216"/>
      <c r="J49" s="1216"/>
      <c r="K49" s="121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65" t="s">
        <v>20</v>
      </c>
      <c r="C50" s="1165"/>
      <c r="D50" s="1165"/>
      <c r="E50" s="1165"/>
      <c r="F50" s="1165"/>
      <c r="G50" s="1165"/>
      <c r="H50" s="1165"/>
      <c r="I50" s="1165"/>
      <c r="J50" s="1165"/>
      <c r="K50" s="116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222" t="s">
        <v>48</v>
      </c>
      <c r="C51" s="1222"/>
      <c r="D51" s="1222"/>
      <c r="E51" s="1222"/>
      <c r="F51" s="1222"/>
      <c r="G51" s="1222"/>
      <c r="H51" s="1222"/>
      <c r="I51" s="1222"/>
      <c r="J51" s="1222"/>
      <c r="K51" s="122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223" t="s">
        <v>39</v>
      </c>
      <c r="C52" s="1224"/>
      <c r="D52" s="1224"/>
      <c r="E52" s="1224"/>
      <c r="F52" s="1224"/>
      <c r="G52" s="1224"/>
      <c r="H52" s="1224"/>
      <c r="I52" s="1224"/>
      <c r="J52" s="1224"/>
      <c r="K52" s="1224"/>
      <c r="L52" s="1224"/>
      <c r="M52" s="1224"/>
      <c r="N52" s="1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33" t="s">
        <v>21</v>
      </c>
      <c r="C53" s="1225" t="s">
        <v>79</v>
      </c>
      <c r="D53" s="1168"/>
      <c r="E53" s="1168"/>
      <c r="F53" s="1168"/>
      <c r="G53" s="1168"/>
      <c r="H53" s="1168"/>
      <c r="I53" s="1168"/>
      <c r="J53" s="1168"/>
      <c r="K53" s="1168"/>
      <c r="L53" s="1168"/>
      <c r="M53" s="1168"/>
      <c r="N53" s="1168"/>
      <c r="O53" s="1168"/>
      <c r="P53" s="1168"/>
      <c r="Q53" s="1168"/>
      <c r="R53" s="1168"/>
      <c r="S53" s="1168"/>
      <c r="T53" s="1169"/>
      <c r="U53" s="1225" t="s">
        <v>32</v>
      </c>
      <c r="V53" s="1226"/>
      <c r="W53" s="1226"/>
      <c r="X53" s="1226"/>
      <c r="Y53" s="1226"/>
      <c r="Z53" s="1226"/>
      <c r="AA53" s="1226"/>
      <c r="AB53" s="1226"/>
      <c r="AC53" s="1226"/>
      <c r="AD53" s="1226"/>
      <c r="AE53" s="1226"/>
      <c r="AF53" s="1226"/>
      <c r="AG53" s="1226"/>
      <c r="AH53" s="1226"/>
      <c r="AI53" s="1226"/>
      <c r="AJ53" s="1226"/>
      <c r="AK53" s="1226"/>
      <c r="AL53" s="1227"/>
      <c r="AN53" s="3"/>
    </row>
    <row r="54" spans="2:40">
      <c r="B54" s="1134"/>
      <c r="C54" s="1228"/>
      <c r="D54" s="1229"/>
      <c r="E54" s="1229"/>
      <c r="F54" s="1229"/>
      <c r="G54" s="1229"/>
      <c r="H54" s="1229"/>
      <c r="I54" s="1229"/>
      <c r="J54" s="1229"/>
      <c r="K54" s="1229"/>
      <c r="L54" s="1229"/>
      <c r="M54" s="1229"/>
      <c r="N54" s="1229"/>
      <c r="O54" s="1229"/>
      <c r="P54" s="1229"/>
      <c r="Q54" s="1229"/>
      <c r="R54" s="1229"/>
      <c r="S54" s="1229"/>
      <c r="T54" s="1183"/>
      <c r="U54" s="1228"/>
      <c r="V54" s="1229"/>
      <c r="W54" s="1229"/>
      <c r="X54" s="1229"/>
      <c r="Y54" s="1229"/>
      <c r="Z54" s="1229"/>
      <c r="AA54" s="1229"/>
      <c r="AB54" s="1229"/>
      <c r="AC54" s="1229"/>
      <c r="AD54" s="1229"/>
      <c r="AE54" s="1229"/>
      <c r="AF54" s="1229"/>
      <c r="AG54" s="1229"/>
      <c r="AH54" s="1229"/>
      <c r="AI54" s="1229"/>
      <c r="AJ54" s="1229"/>
      <c r="AK54" s="1229"/>
      <c r="AL54" s="1183"/>
      <c r="AN54" s="3"/>
    </row>
    <row r="55" spans="2:40">
      <c r="B55" s="1134"/>
      <c r="C55" s="1230"/>
      <c r="D55" s="1231"/>
      <c r="E55" s="1231"/>
      <c r="F55" s="1231"/>
      <c r="G55" s="1231"/>
      <c r="H55" s="1231"/>
      <c r="I55" s="1231"/>
      <c r="J55" s="1231"/>
      <c r="K55" s="1231"/>
      <c r="L55" s="1231"/>
      <c r="M55" s="1231"/>
      <c r="N55" s="1231"/>
      <c r="O55" s="1231"/>
      <c r="P55" s="1231"/>
      <c r="Q55" s="1231"/>
      <c r="R55" s="1231"/>
      <c r="S55" s="1231"/>
      <c r="T55" s="1185"/>
      <c r="U55" s="1230"/>
      <c r="V55" s="1231"/>
      <c r="W55" s="1231"/>
      <c r="X55" s="1231"/>
      <c r="Y55" s="1231"/>
      <c r="Z55" s="1231"/>
      <c r="AA55" s="1231"/>
      <c r="AB55" s="1231"/>
      <c r="AC55" s="1231"/>
      <c r="AD55" s="1231"/>
      <c r="AE55" s="1231"/>
      <c r="AF55" s="1231"/>
      <c r="AG55" s="1231"/>
      <c r="AH55" s="1231"/>
      <c r="AI55" s="1231"/>
      <c r="AJ55" s="1231"/>
      <c r="AK55" s="1231"/>
      <c r="AL55" s="1185"/>
      <c r="AN55" s="3"/>
    </row>
    <row r="56" spans="2:40">
      <c r="B56" s="1134"/>
      <c r="C56" s="1230"/>
      <c r="D56" s="1231"/>
      <c r="E56" s="1231"/>
      <c r="F56" s="1231"/>
      <c r="G56" s="1231"/>
      <c r="H56" s="1231"/>
      <c r="I56" s="1231"/>
      <c r="J56" s="1231"/>
      <c r="K56" s="1231"/>
      <c r="L56" s="1231"/>
      <c r="M56" s="1231"/>
      <c r="N56" s="1231"/>
      <c r="O56" s="1231"/>
      <c r="P56" s="1231"/>
      <c r="Q56" s="1231"/>
      <c r="R56" s="1231"/>
      <c r="S56" s="1231"/>
      <c r="T56" s="1185"/>
      <c r="U56" s="1230"/>
      <c r="V56" s="1231"/>
      <c r="W56" s="1231"/>
      <c r="X56" s="1231"/>
      <c r="Y56" s="1231"/>
      <c r="Z56" s="1231"/>
      <c r="AA56" s="1231"/>
      <c r="AB56" s="1231"/>
      <c r="AC56" s="1231"/>
      <c r="AD56" s="1231"/>
      <c r="AE56" s="1231"/>
      <c r="AF56" s="1231"/>
      <c r="AG56" s="1231"/>
      <c r="AH56" s="1231"/>
      <c r="AI56" s="1231"/>
      <c r="AJ56" s="1231"/>
      <c r="AK56" s="1231"/>
      <c r="AL56" s="1185"/>
      <c r="AN56" s="3"/>
    </row>
    <row r="57" spans="2:40">
      <c r="B57" s="1135"/>
      <c r="C57" s="1232"/>
      <c r="D57" s="1226"/>
      <c r="E57" s="1226"/>
      <c r="F57" s="1226"/>
      <c r="G57" s="1226"/>
      <c r="H57" s="1226"/>
      <c r="I57" s="1226"/>
      <c r="J57" s="1226"/>
      <c r="K57" s="1226"/>
      <c r="L57" s="1226"/>
      <c r="M57" s="1226"/>
      <c r="N57" s="1226"/>
      <c r="O57" s="1226"/>
      <c r="P57" s="1226"/>
      <c r="Q57" s="1226"/>
      <c r="R57" s="1226"/>
      <c r="S57" s="1226"/>
      <c r="T57" s="1227"/>
      <c r="U57" s="1232"/>
      <c r="V57" s="1226"/>
      <c r="W57" s="1226"/>
      <c r="X57" s="1226"/>
      <c r="Y57" s="1226"/>
      <c r="Z57" s="1226"/>
      <c r="AA57" s="1226"/>
      <c r="AB57" s="1226"/>
      <c r="AC57" s="1226"/>
      <c r="AD57" s="1226"/>
      <c r="AE57" s="1226"/>
      <c r="AF57" s="1226"/>
      <c r="AG57" s="1226"/>
      <c r="AH57" s="1226"/>
      <c r="AI57" s="1226"/>
      <c r="AJ57" s="1226"/>
      <c r="AK57" s="1226"/>
      <c r="AL57" s="1227"/>
      <c r="AN57" s="3"/>
    </row>
    <row r="58" spans="2:40" ht="14.25" customHeight="1">
      <c r="B58" s="1126" t="s">
        <v>22</v>
      </c>
      <c r="C58" s="1127"/>
      <c r="D58" s="1127"/>
      <c r="E58" s="1127"/>
      <c r="F58" s="1128"/>
      <c r="G58" s="1165" t="s">
        <v>23</v>
      </c>
      <c r="H58" s="1165"/>
      <c r="I58" s="1165"/>
      <c r="J58" s="1165"/>
      <c r="K58" s="1165"/>
      <c r="L58" s="1165"/>
      <c r="M58" s="1165"/>
      <c r="N58" s="1165"/>
      <c r="O58" s="1165"/>
      <c r="P58" s="1165"/>
      <c r="Q58" s="1165"/>
      <c r="R58" s="1165"/>
      <c r="S58" s="1165"/>
      <c r="T58" s="1165"/>
      <c r="U58" s="1165"/>
      <c r="V58" s="1165"/>
      <c r="W58" s="1165"/>
      <c r="X58" s="1165"/>
      <c r="Y58" s="1165"/>
      <c r="Z58" s="1165"/>
      <c r="AA58" s="1165"/>
      <c r="AB58" s="1165"/>
      <c r="AC58" s="1165"/>
      <c r="AD58" s="1165"/>
      <c r="AE58" s="1165"/>
      <c r="AF58" s="1165"/>
      <c r="AG58" s="1165"/>
      <c r="AH58" s="1165"/>
      <c r="AI58" s="1165"/>
      <c r="AJ58" s="1165"/>
      <c r="AK58" s="1165"/>
      <c r="AL58" s="1165"/>
      <c r="AN58" s="3"/>
    </row>
    <row r="60" spans="2:40">
      <c r="B60" s="14" t="s">
        <v>51</v>
      </c>
    </row>
    <row r="61" spans="2:40">
      <c r="B61" s="14" t="s">
        <v>83</v>
      </c>
    </row>
    <row r="62" spans="2:40">
      <c r="B62" s="14" t="s">
        <v>84</v>
      </c>
    </row>
    <row r="63" spans="2:40">
      <c r="B63" s="14" t="s">
        <v>87</v>
      </c>
    </row>
    <row r="64" spans="2:40">
      <c r="B64" s="14" t="s">
        <v>57</v>
      </c>
    </row>
    <row r="65" spans="2:41">
      <c r="B65" s="14" t="s">
        <v>80</v>
      </c>
    </row>
    <row r="66" spans="2:41">
      <c r="B66" s="14" t="s">
        <v>58</v>
      </c>
      <c r="AN66" s="3"/>
      <c r="AO66" s="14"/>
    </row>
    <row r="67" spans="2:41">
      <c r="B67" s="14" t="s">
        <v>53</v>
      </c>
    </row>
    <row r="68" spans="2:41">
      <c r="B68" s="14" t="s">
        <v>60</v>
      </c>
    </row>
    <row r="69" spans="2:41">
      <c r="B69" s="14" t="s">
        <v>85</v>
      </c>
    </row>
    <row r="70" spans="2:41">
      <c r="B70" s="14" t="s">
        <v>82</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
  <pageMargins left="0.39370078740157483" right="0" top="0.59055118110236227" bottom="0"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AM59"/>
  <sheetViews>
    <sheetView view="pageBreakPreview" zoomScaleNormal="100" zoomScaleSheetLayoutView="100" workbookViewId="0">
      <selection activeCell="E20" sqref="E20:Z20"/>
    </sheetView>
  </sheetViews>
  <sheetFormatPr defaultColWidth="9" defaultRowHeight="13.2"/>
  <cols>
    <col min="1" max="1" width="1.33203125" style="210" customWidth="1"/>
    <col min="2" max="2" width="3.44140625" style="210" customWidth="1"/>
    <col min="3" max="36" width="2.6640625" style="210" customWidth="1"/>
    <col min="37" max="37" width="1.109375" style="210" customWidth="1"/>
    <col min="38" max="38" width="2.6640625" style="210" customWidth="1"/>
    <col min="39" max="39" width="5.44140625" style="210" bestFit="1" customWidth="1"/>
    <col min="40" max="16384" width="9" style="210"/>
  </cols>
  <sheetData>
    <row r="2" spans="2:39" ht="14.4">
      <c r="B2" s="596" t="s">
        <v>854</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row>
    <row r="4" spans="2:39">
      <c r="B4" s="622" t="s">
        <v>850</v>
      </c>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row>
    <row r="5" spans="2:39" ht="27.6">
      <c r="C5" s="288" t="s">
        <v>430</v>
      </c>
      <c r="D5" s="289"/>
      <c r="E5" s="597" t="s">
        <v>443</v>
      </c>
      <c r="F5" s="598"/>
      <c r="G5" s="598"/>
      <c r="H5" s="598"/>
      <c r="I5" s="598"/>
      <c r="J5" s="598"/>
      <c r="K5" s="598"/>
      <c r="L5" s="598"/>
      <c r="M5" s="598"/>
      <c r="N5" s="598"/>
      <c r="O5" s="598"/>
      <c r="P5" s="598"/>
      <c r="Q5" s="598"/>
      <c r="R5" s="598"/>
      <c r="S5" s="598"/>
      <c r="T5" s="598"/>
      <c r="U5" s="598"/>
      <c r="V5" s="598"/>
      <c r="W5" s="598"/>
      <c r="X5" s="598"/>
      <c r="Y5" s="598"/>
      <c r="Z5" s="599"/>
      <c r="AA5" s="597" t="s">
        <v>444</v>
      </c>
      <c r="AB5" s="598"/>
      <c r="AC5" s="598"/>
      <c r="AD5" s="598"/>
      <c r="AE5" s="597" t="s">
        <v>442</v>
      </c>
      <c r="AF5" s="599"/>
      <c r="AG5" s="597" t="s">
        <v>168</v>
      </c>
      <c r="AH5" s="598"/>
      <c r="AI5" s="598"/>
      <c r="AJ5" s="599"/>
      <c r="AM5" s="174" t="s">
        <v>442</v>
      </c>
    </row>
    <row r="6" spans="2:39">
      <c r="B6" s="204">
        <v>1</v>
      </c>
      <c r="C6" s="292"/>
      <c r="D6" s="293"/>
      <c r="E6" s="618" t="s">
        <v>851</v>
      </c>
      <c r="F6" s="618"/>
      <c r="G6" s="618"/>
      <c r="H6" s="618"/>
      <c r="I6" s="618"/>
      <c r="J6" s="618"/>
      <c r="K6" s="618"/>
      <c r="L6" s="618"/>
      <c r="M6" s="618"/>
      <c r="N6" s="618"/>
      <c r="O6" s="618"/>
      <c r="P6" s="618"/>
      <c r="Q6" s="618"/>
      <c r="R6" s="618"/>
      <c r="S6" s="618"/>
      <c r="T6" s="618"/>
      <c r="U6" s="618"/>
      <c r="V6" s="618"/>
      <c r="W6" s="618"/>
      <c r="X6" s="618"/>
      <c r="Y6" s="618"/>
      <c r="Z6" s="619"/>
      <c r="AA6" s="292"/>
      <c r="AB6" s="294"/>
      <c r="AC6" s="294"/>
      <c r="AD6" s="294"/>
      <c r="AE6" s="616" t="s">
        <v>90</v>
      </c>
      <c r="AF6" s="617"/>
      <c r="AG6" s="625" t="s">
        <v>462</v>
      </c>
      <c r="AH6" s="626"/>
      <c r="AI6" s="626"/>
      <c r="AJ6" s="627"/>
      <c r="AM6" s="174" t="s">
        <v>453</v>
      </c>
    </row>
    <row r="7" spans="2:39">
      <c r="B7" s="204">
        <v>2</v>
      </c>
      <c r="C7" s="300" t="s">
        <v>431</v>
      </c>
      <c r="D7" s="540"/>
      <c r="E7" s="602" t="s">
        <v>401</v>
      </c>
      <c r="F7" s="602"/>
      <c r="G7" s="602"/>
      <c r="H7" s="602"/>
      <c r="I7" s="602"/>
      <c r="J7" s="602"/>
      <c r="K7" s="602"/>
      <c r="L7" s="602"/>
      <c r="M7" s="602"/>
      <c r="N7" s="602"/>
      <c r="O7" s="602"/>
      <c r="P7" s="602"/>
      <c r="Q7" s="602"/>
      <c r="R7" s="602"/>
      <c r="S7" s="602"/>
      <c r="T7" s="602"/>
      <c r="U7" s="602"/>
      <c r="V7" s="602"/>
      <c r="W7" s="602"/>
      <c r="X7" s="602"/>
      <c r="Y7" s="602"/>
      <c r="Z7" s="603"/>
      <c r="AA7" s="593" t="s">
        <v>902</v>
      </c>
      <c r="AB7" s="594"/>
      <c r="AC7" s="594"/>
      <c r="AD7" s="594"/>
      <c r="AE7" s="604" t="s">
        <v>90</v>
      </c>
      <c r="AF7" s="605"/>
      <c r="AG7" s="296"/>
      <c r="AH7" s="297"/>
      <c r="AI7" s="297"/>
      <c r="AJ7" s="298"/>
      <c r="AM7" s="174" t="s">
        <v>91</v>
      </c>
    </row>
    <row r="8" spans="2:39">
      <c r="B8" s="204">
        <v>3</v>
      </c>
      <c r="C8" s="300" t="s">
        <v>422</v>
      </c>
      <c r="D8" s="540"/>
      <c r="E8" s="602" t="s">
        <v>230</v>
      </c>
      <c r="F8" s="602"/>
      <c r="G8" s="602"/>
      <c r="H8" s="602"/>
      <c r="I8" s="602"/>
      <c r="J8" s="602"/>
      <c r="K8" s="602"/>
      <c r="L8" s="602"/>
      <c r="M8" s="602"/>
      <c r="N8" s="602"/>
      <c r="O8" s="602"/>
      <c r="P8" s="602"/>
      <c r="Q8" s="602"/>
      <c r="R8" s="602"/>
      <c r="S8" s="602"/>
      <c r="T8" s="602"/>
      <c r="U8" s="602"/>
      <c r="V8" s="602"/>
      <c r="W8" s="602"/>
      <c r="X8" s="602"/>
      <c r="Y8" s="602"/>
      <c r="Z8" s="603"/>
      <c r="AA8" s="295"/>
      <c r="AB8" s="299"/>
      <c r="AC8" s="299"/>
      <c r="AD8" s="299"/>
      <c r="AE8" s="604" t="s">
        <v>90</v>
      </c>
      <c r="AF8" s="605"/>
      <c r="AG8" s="610"/>
      <c r="AH8" s="602"/>
      <c r="AI8" s="602"/>
      <c r="AJ8" s="603"/>
    </row>
    <row r="9" spans="2:39">
      <c r="B9" s="204">
        <v>4</v>
      </c>
      <c r="C9" s="300" t="s">
        <v>428</v>
      </c>
      <c r="D9" s="540"/>
      <c r="E9" s="602" t="s">
        <v>429</v>
      </c>
      <c r="F9" s="602"/>
      <c r="G9" s="602"/>
      <c r="H9" s="602"/>
      <c r="I9" s="602"/>
      <c r="J9" s="602"/>
      <c r="K9" s="602"/>
      <c r="L9" s="602"/>
      <c r="M9" s="602"/>
      <c r="N9" s="602"/>
      <c r="O9" s="602"/>
      <c r="P9" s="602"/>
      <c r="Q9" s="602"/>
      <c r="R9" s="602"/>
      <c r="S9" s="602"/>
      <c r="T9" s="602"/>
      <c r="U9" s="602"/>
      <c r="V9" s="602"/>
      <c r="W9" s="602"/>
      <c r="X9" s="602"/>
      <c r="Y9" s="602"/>
      <c r="Z9" s="603"/>
      <c r="AA9" s="295"/>
      <c r="AB9" s="299"/>
      <c r="AC9" s="299"/>
      <c r="AD9" s="299"/>
      <c r="AE9" s="604" t="s">
        <v>90</v>
      </c>
      <c r="AF9" s="605"/>
      <c r="AG9" s="296"/>
      <c r="AH9" s="297"/>
      <c r="AI9" s="297"/>
      <c r="AJ9" s="298"/>
    </row>
    <row r="10" spans="2:39">
      <c r="B10" s="204">
        <v>5</v>
      </c>
      <c r="C10" s="300" t="s">
        <v>423</v>
      </c>
      <c r="D10" s="540"/>
      <c r="E10" s="602" t="s">
        <v>234</v>
      </c>
      <c r="F10" s="602"/>
      <c r="G10" s="602"/>
      <c r="H10" s="602"/>
      <c r="I10" s="602"/>
      <c r="J10" s="602"/>
      <c r="K10" s="602"/>
      <c r="L10" s="602"/>
      <c r="M10" s="602"/>
      <c r="N10" s="602"/>
      <c r="O10" s="602"/>
      <c r="P10" s="602"/>
      <c r="Q10" s="602"/>
      <c r="R10" s="602"/>
      <c r="S10" s="602"/>
      <c r="T10" s="602"/>
      <c r="U10" s="602"/>
      <c r="V10" s="602"/>
      <c r="W10" s="602"/>
      <c r="X10" s="602"/>
      <c r="Y10" s="602"/>
      <c r="Z10" s="603"/>
      <c r="AA10" s="295"/>
      <c r="AB10" s="299"/>
      <c r="AC10" s="299"/>
      <c r="AD10" s="299"/>
      <c r="AE10" s="604" t="s">
        <v>90</v>
      </c>
      <c r="AF10" s="605"/>
      <c r="AG10" s="296"/>
      <c r="AH10" s="297"/>
      <c r="AI10" s="297"/>
      <c r="AJ10" s="298"/>
    </row>
    <row r="11" spans="2:39">
      <c r="B11" s="204">
        <v>6</v>
      </c>
      <c r="C11" s="300" t="s">
        <v>410</v>
      </c>
      <c r="D11" s="540"/>
      <c r="E11" s="602" t="s">
        <v>235</v>
      </c>
      <c r="F11" s="602"/>
      <c r="G11" s="602"/>
      <c r="H11" s="602"/>
      <c r="I11" s="602"/>
      <c r="J11" s="602"/>
      <c r="K11" s="602"/>
      <c r="L11" s="602"/>
      <c r="M11" s="602"/>
      <c r="N11" s="602"/>
      <c r="O11" s="602"/>
      <c r="P11" s="602"/>
      <c r="Q11" s="602"/>
      <c r="R11" s="602"/>
      <c r="S11" s="602"/>
      <c r="T11" s="602"/>
      <c r="U11" s="602"/>
      <c r="V11" s="602"/>
      <c r="W11" s="602"/>
      <c r="X11" s="602"/>
      <c r="Y11" s="602"/>
      <c r="Z11" s="603"/>
      <c r="AA11" s="295"/>
      <c r="AB11" s="299"/>
      <c r="AC11" s="299"/>
      <c r="AD11" s="299"/>
      <c r="AE11" s="604" t="s">
        <v>90</v>
      </c>
      <c r="AF11" s="605"/>
      <c r="AG11" s="296"/>
      <c r="AH11" s="297"/>
      <c r="AI11" s="297"/>
      <c r="AJ11" s="298"/>
    </row>
    <row r="12" spans="2:39" ht="13.5" customHeight="1">
      <c r="B12" s="204">
        <v>7</v>
      </c>
      <c r="C12" s="300" t="s">
        <v>424</v>
      </c>
      <c r="D12" s="540"/>
      <c r="E12" s="602" t="s">
        <v>456</v>
      </c>
      <c r="F12" s="602"/>
      <c r="G12" s="602"/>
      <c r="H12" s="602"/>
      <c r="I12" s="602"/>
      <c r="J12" s="602"/>
      <c r="K12" s="602"/>
      <c r="L12" s="602"/>
      <c r="M12" s="602"/>
      <c r="N12" s="602"/>
      <c r="O12" s="602"/>
      <c r="P12" s="602"/>
      <c r="Q12" s="602"/>
      <c r="R12" s="602"/>
      <c r="S12" s="602"/>
      <c r="T12" s="602"/>
      <c r="U12" s="602"/>
      <c r="V12" s="602"/>
      <c r="W12" s="600"/>
      <c r="X12" s="600"/>
      <c r="Y12" s="600"/>
      <c r="Z12" s="601"/>
      <c r="AA12" s="566"/>
      <c r="AB12" s="299"/>
      <c r="AC12" s="299"/>
      <c r="AD12" s="299"/>
      <c r="AE12" s="604" t="s">
        <v>90</v>
      </c>
      <c r="AF12" s="605"/>
      <c r="AG12" s="564"/>
      <c r="AH12" s="560"/>
      <c r="AI12" s="560"/>
      <c r="AJ12" s="561"/>
    </row>
    <row r="13" spans="2:39">
      <c r="B13" s="204">
        <v>8</v>
      </c>
      <c r="C13" s="300" t="s">
        <v>435</v>
      </c>
      <c r="D13" s="540"/>
      <c r="E13" s="602" t="s">
        <v>457</v>
      </c>
      <c r="F13" s="602"/>
      <c r="G13" s="602"/>
      <c r="H13" s="602"/>
      <c r="I13" s="602"/>
      <c r="J13" s="602"/>
      <c r="K13" s="602"/>
      <c r="L13" s="602"/>
      <c r="M13" s="602"/>
      <c r="N13" s="602"/>
      <c r="O13" s="602"/>
      <c r="P13" s="602"/>
      <c r="Q13" s="602"/>
      <c r="R13" s="602"/>
      <c r="S13" s="602"/>
      <c r="T13" s="602"/>
      <c r="U13" s="602"/>
      <c r="V13" s="602"/>
      <c r="W13" s="600"/>
      <c r="X13" s="600"/>
      <c r="Y13" s="600"/>
      <c r="Z13" s="601"/>
      <c r="AA13" s="566"/>
      <c r="AB13" s="299"/>
      <c r="AC13" s="299"/>
      <c r="AD13" s="299"/>
      <c r="AE13" s="604" t="s">
        <v>90</v>
      </c>
      <c r="AF13" s="605"/>
      <c r="AG13" s="564"/>
      <c r="AH13" s="560"/>
      <c r="AI13" s="560"/>
      <c r="AJ13" s="561"/>
    </row>
    <row r="14" spans="2:39">
      <c r="B14" s="204">
        <v>9</v>
      </c>
      <c r="C14" s="310" t="s">
        <v>425</v>
      </c>
      <c r="D14" s="309"/>
      <c r="E14" s="609" t="s">
        <v>458</v>
      </c>
      <c r="F14" s="609"/>
      <c r="G14" s="609"/>
      <c r="H14" s="609"/>
      <c r="I14" s="609"/>
      <c r="J14" s="609"/>
      <c r="K14" s="609"/>
      <c r="L14" s="609"/>
      <c r="M14" s="609"/>
      <c r="N14" s="609"/>
      <c r="O14" s="609"/>
      <c r="P14" s="609"/>
      <c r="Q14" s="609"/>
      <c r="R14" s="609"/>
      <c r="S14" s="609"/>
      <c r="T14" s="609"/>
      <c r="U14" s="609"/>
      <c r="V14" s="609"/>
      <c r="W14" s="606"/>
      <c r="X14" s="606"/>
      <c r="Y14" s="606"/>
      <c r="Z14" s="607"/>
      <c r="AA14" s="567"/>
      <c r="AB14" s="311"/>
      <c r="AC14" s="311"/>
      <c r="AD14" s="309"/>
      <c r="AE14" s="604" t="s">
        <v>90</v>
      </c>
      <c r="AF14" s="605"/>
      <c r="AG14" s="562"/>
      <c r="AH14" s="563"/>
      <c r="AI14" s="563"/>
      <c r="AJ14" s="565"/>
    </row>
    <row r="15" spans="2:39">
      <c r="B15" s="204"/>
      <c r="C15" s="302"/>
      <c r="D15" s="307"/>
      <c r="E15" s="614" t="s">
        <v>452</v>
      </c>
      <c r="F15" s="614"/>
      <c r="G15" s="614"/>
      <c r="H15" s="614"/>
      <c r="I15" s="614"/>
      <c r="J15" s="614"/>
      <c r="K15" s="614"/>
      <c r="L15" s="614"/>
      <c r="M15" s="614"/>
      <c r="N15" s="614"/>
      <c r="O15" s="614"/>
      <c r="P15" s="614"/>
      <c r="Q15" s="614"/>
      <c r="R15" s="614"/>
      <c r="S15" s="614"/>
      <c r="T15" s="614"/>
      <c r="U15" s="614"/>
      <c r="V15" s="614"/>
      <c r="W15" s="614"/>
      <c r="X15" s="614"/>
      <c r="Y15" s="614"/>
      <c r="Z15" s="615"/>
      <c r="AA15" s="568"/>
      <c r="AB15" s="303"/>
      <c r="AC15" s="303"/>
      <c r="AD15" s="307"/>
      <c r="AE15" s="604"/>
      <c r="AF15" s="605"/>
      <c r="AG15" s="305"/>
      <c r="AH15" s="304"/>
      <c r="AI15" s="304"/>
      <c r="AJ15" s="306"/>
    </row>
    <row r="16" spans="2:39">
      <c r="B16" s="204">
        <v>10</v>
      </c>
      <c r="C16" s="300" t="s">
        <v>427</v>
      </c>
      <c r="D16" s="540"/>
      <c r="E16" s="602" t="s">
        <v>420</v>
      </c>
      <c r="F16" s="602"/>
      <c r="G16" s="602"/>
      <c r="H16" s="602"/>
      <c r="I16" s="602"/>
      <c r="J16" s="602"/>
      <c r="K16" s="602"/>
      <c r="L16" s="602"/>
      <c r="M16" s="602"/>
      <c r="N16" s="602"/>
      <c r="O16" s="602"/>
      <c r="P16" s="602"/>
      <c r="Q16" s="602"/>
      <c r="R16" s="602"/>
      <c r="S16" s="602"/>
      <c r="T16" s="602"/>
      <c r="U16" s="602"/>
      <c r="V16" s="602"/>
      <c r="W16" s="602"/>
      <c r="X16" s="602"/>
      <c r="Y16" s="602"/>
      <c r="Z16" s="603"/>
      <c r="AA16" s="566"/>
      <c r="AB16" s="299"/>
      <c r="AC16" s="299"/>
      <c r="AD16" s="299"/>
      <c r="AE16" s="604" t="s">
        <v>90</v>
      </c>
      <c r="AF16" s="605"/>
      <c r="AG16" s="564"/>
      <c r="AH16" s="560"/>
      <c r="AI16" s="560"/>
      <c r="AJ16" s="561"/>
    </row>
    <row r="17" spans="2:36">
      <c r="B17" s="204">
        <v>11</v>
      </c>
      <c r="C17" s="300" t="s">
        <v>426</v>
      </c>
      <c r="D17" s="540"/>
      <c r="E17" s="602" t="s">
        <v>231</v>
      </c>
      <c r="F17" s="602"/>
      <c r="G17" s="602"/>
      <c r="H17" s="602"/>
      <c r="I17" s="602"/>
      <c r="J17" s="602"/>
      <c r="K17" s="602"/>
      <c r="L17" s="602"/>
      <c r="M17" s="602"/>
      <c r="N17" s="602"/>
      <c r="O17" s="602"/>
      <c r="P17" s="602"/>
      <c r="Q17" s="602"/>
      <c r="R17" s="602"/>
      <c r="S17" s="602"/>
      <c r="T17" s="602"/>
      <c r="U17" s="602"/>
      <c r="V17" s="602"/>
      <c r="W17" s="602"/>
      <c r="X17" s="602"/>
      <c r="Y17" s="602"/>
      <c r="Z17" s="603"/>
      <c r="AA17" s="566"/>
      <c r="AB17" s="299"/>
      <c r="AC17" s="299"/>
      <c r="AD17" s="299"/>
      <c r="AE17" s="604" t="s">
        <v>90</v>
      </c>
      <c r="AF17" s="605"/>
      <c r="AG17" s="564"/>
      <c r="AH17" s="560"/>
      <c r="AI17" s="560"/>
      <c r="AJ17" s="561"/>
    </row>
    <row r="18" spans="2:36">
      <c r="B18" s="204">
        <v>12</v>
      </c>
      <c r="C18" s="300" t="s">
        <v>411</v>
      </c>
      <c r="D18" s="540"/>
      <c r="E18" s="602" t="s">
        <v>232</v>
      </c>
      <c r="F18" s="602"/>
      <c r="G18" s="602"/>
      <c r="H18" s="602"/>
      <c r="I18" s="602"/>
      <c r="J18" s="602"/>
      <c r="K18" s="602"/>
      <c r="L18" s="602"/>
      <c r="M18" s="602"/>
      <c r="N18" s="602"/>
      <c r="O18" s="602"/>
      <c r="P18" s="602"/>
      <c r="Q18" s="602"/>
      <c r="R18" s="602"/>
      <c r="S18" s="602"/>
      <c r="T18" s="602"/>
      <c r="U18" s="602"/>
      <c r="V18" s="602"/>
      <c r="W18" s="602"/>
      <c r="X18" s="602"/>
      <c r="Y18" s="602"/>
      <c r="Z18" s="603"/>
      <c r="AA18" s="566"/>
      <c r="AB18" s="299"/>
      <c r="AC18" s="299"/>
      <c r="AD18" s="299"/>
      <c r="AE18" s="604" t="s">
        <v>90</v>
      </c>
      <c r="AF18" s="605"/>
      <c r="AG18" s="564"/>
      <c r="AH18" s="560"/>
      <c r="AI18" s="560"/>
      <c r="AJ18" s="561"/>
    </row>
    <row r="19" spans="2:36">
      <c r="B19" s="204">
        <v>13</v>
      </c>
      <c r="C19" s="300" t="s">
        <v>427</v>
      </c>
      <c r="D19" s="540"/>
      <c r="E19" s="602" t="s">
        <v>233</v>
      </c>
      <c r="F19" s="602"/>
      <c r="G19" s="602"/>
      <c r="H19" s="602"/>
      <c r="I19" s="602"/>
      <c r="J19" s="602"/>
      <c r="K19" s="602"/>
      <c r="L19" s="602"/>
      <c r="M19" s="602"/>
      <c r="N19" s="602"/>
      <c r="O19" s="602"/>
      <c r="P19" s="602"/>
      <c r="Q19" s="602"/>
      <c r="R19" s="602"/>
      <c r="S19" s="602"/>
      <c r="T19" s="602"/>
      <c r="U19" s="602"/>
      <c r="V19" s="602"/>
      <c r="W19" s="602"/>
      <c r="X19" s="602"/>
      <c r="Y19" s="602"/>
      <c r="Z19" s="603"/>
      <c r="AA19" s="566"/>
      <c r="AB19" s="299"/>
      <c r="AC19" s="299"/>
      <c r="AD19" s="299"/>
      <c r="AE19" s="604" t="s">
        <v>90</v>
      </c>
      <c r="AF19" s="605"/>
      <c r="AG19" s="564"/>
      <c r="AH19" s="560"/>
      <c r="AI19" s="560"/>
      <c r="AJ19" s="561"/>
    </row>
    <row r="20" spans="2:36">
      <c r="B20" s="204">
        <v>14</v>
      </c>
      <c r="C20" s="300" t="s">
        <v>421</v>
      </c>
      <c r="D20" s="540"/>
      <c r="E20" s="602" t="s">
        <v>836</v>
      </c>
      <c r="F20" s="602"/>
      <c r="G20" s="602"/>
      <c r="H20" s="602"/>
      <c r="I20" s="602"/>
      <c r="J20" s="602"/>
      <c r="K20" s="602"/>
      <c r="L20" s="602"/>
      <c r="M20" s="602"/>
      <c r="N20" s="602"/>
      <c r="O20" s="602"/>
      <c r="P20" s="602"/>
      <c r="Q20" s="602"/>
      <c r="R20" s="602"/>
      <c r="S20" s="602"/>
      <c r="T20" s="602"/>
      <c r="U20" s="602"/>
      <c r="V20" s="602"/>
      <c r="W20" s="602"/>
      <c r="X20" s="602"/>
      <c r="Y20" s="602"/>
      <c r="Z20" s="603"/>
      <c r="AA20" s="295"/>
      <c r="AB20" s="299"/>
      <c r="AC20" s="299"/>
      <c r="AD20" s="299"/>
      <c r="AE20" s="604" t="s">
        <v>90</v>
      </c>
      <c r="AF20" s="605"/>
      <c r="AG20" s="296"/>
      <c r="AH20" s="297"/>
      <c r="AI20" s="297"/>
      <c r="AJ20" s="298"/>
    </row>
    <row r="21" spans="2:36" s="202" customFormat="1">
      <c r="B21" s="203">
        <v>15</v>
      </c>
      <c r="C21" s="300" t="s">
        <v>414</v>
      </c>
      <c r="D21" s="540"/>
      <c r="E21" s="297" t="s">
        <v>432</v>
      </c>
      <c r="F21" s="297"/>
      <c r="G21" s="297"/>
      <c r="H21" s="297"/>
      <c r="I21" s="297"/>
      <c r="J21" s="297"/>
      <c r="K21" s="297"/>
      <c r="L21" s="297"/>
      <c r="M21" s="297"/>
      <c r="N21" s="301"/>
      <c r="O21" s="297"/>
      <c r="P21" s="297"/>
      <c r="Q21" s="297"/>
      <c r="R21" s="301" t="s">
        <v>434</v>
      </c>
      <c r="S21" s="297"/>
      <c r="T21" s="297"/>
      <c r="U21" s="297"/>
      <c r="V21" s="297"/>
      <c r="W21" s="297"/>
      <c r="X21" s="297"/>
      <c r="Y21" s="297"/>
      <c r="Z21" s="298"/>
      <c r="AA21" s="295"/>
      <c r="AB21" s="299"/>
      <c r="AC21" s="299"/>
      <c r="AD21" s="299"/>
      <c r="AE21" s="604" t="s">
        <v>90</v>
      </c>
      <c r="AF21" s="605"/>
      <c r="AG21" s="610"/>
      <c r="AH21" s="602"/>
      <c r="AI21" s="602"/>
      <c r="AJ21" s="603"/>
    </row>
    <row r="22" spans="2:36" s="202" customFormat="1">
      <c r="B22" s="203">
        <v>16</v>
      </c>
      <c r="C22" s="300" t="s">
        <v>414</v>
      </c>
      <c r="D22" s="540"/>
      <c r="E22" s="297" t="s">
        <v>433</v>
      </c>
      <c r="F22" s="297"/>
      <c r="G22" s="297"/>
      <c r="H22" s="297"/>
      <c r="I22" s="297"/>
      <c r="J22" s="297"/>
      <c r="K22" s="297"/>
      <c r="L22" s="297"/>
      <c r="M22" s="297"/>
      <c r="N22" s="301"/>
      <c r="O22" s="297"/>
      <c r="P22" s="297"/>
      <c r="Q22" s="297"/>
      <c r="R22" s="301" t="s">
        <v>434</v>
      </c>
      <c r="S22" s="297"/>
      <c r="T22" s="297"/>
      <c r="U22" s="297"/>
      <c r="V22" s="297"/>
      <c r="W22" s="297"/>
      <c r="X22" s="297"/>
      <c r="Y22" s="297"/>
      <c r="Z22" s="298"/>
      <c r="AA22" s="295"/>
      <c r="AB22" s="299"/>
      <c r="AC22" s="299"/>
      <c r="AD22" s="299"/>
      <c r="AE22" s="604" t="s">
        <v>90</v>
      </c>
      <c r="AF22" s="605"/>
      <c r="AG22" s="296"/>
      <c r="AH22" s="297"/>
      <c r="AI22" s="297"/>
      <c r="AJ22" s="298"/>
    </row>
    <row r="23" spans="2:36" s="202" customFormat="1">
      <c r="B23" s="203">
        <v>17</v>
      </c>
      <c r="C23" s="300" t="s">
        <v>415</v>
      </c>
      <c r="D23" s="540"/>
      <c r="E23" s="602" t="s">
        <v>440</v>
      </c>
      <c r="F23" s="602"/>
      <c r="G23" s="602"/>
      <c r="H23" s="602"/>
      <c r="I23" s="602"/>
      <c r="J23" s="602"/>
      <c r="K23" s="602"/>
      <c r="L23" s="602"/>
      <c r="M23" s="602"/>
      <c r="N23" s="602"/>
      <c r="O23" s="602"/>
      <c r="P23" s="602"/>
      <c r="Q23" s="602"/>
      <c r="R23" s="602"/>
      <c r="S23" s="602"/>
      <c r="T23" s="602"/>
      <c r="U23" s="602"/>
      <c r="V23" s="602"/>
      <c r="W23" s="602"/>
      <c r="X23" s="602"/>
      <c r="Y23" s="602"/>
      <c r="Z23" s="603"/>
      <c r="AA23" s="593" t="s">
        <v>445</v>
      </c>
      <c r="AB23" s="594"/>
      <c r="AC23" s="594"/>
      <c r="AD23" s="595"/>
      <c r="AE23" s="604" t="s">
        <v>90</v>
      </c>
      <c r="AF23" s="605"/>
      <c r="AG23" s="610"/>
      <c r="AH23" s="602"/>
      <c r="AI23" s="602"/>
      <c r="AJ23" s="603"/>
    </row>
    <row r="24" spans="2:36" s="202" customFormat="1">
      <c r="B24" s="203">
        <v>18</v>
      </c>
      <c r="C24" s="310" t="s">
        <v>417</v>
      </c>
      <c r="D24" s="309"/>
      <c r="E24" s="620" t="s">
        <v>459</v>
      </c>
      <c r="F24" s="620"/>
      <c r="G24" s="620"/>
      <c r="H24" s="620"/>
      <c r="I24" s="620"/>
      <c r="J24" s="620"/>
      <c r="K24" s="620"/>
      <c r="L24" s="620"/>
      <c r="M24" s="620"/>
      <c r="N24" s="620"/>
      <c r="O24" s="620"/>
      <c r="P24" s="620"/>
      <c r="Q24" s="620"/>
      <c r="R24" s="620"/>
      <c r="S24" s="620"/>
      <c r="T24" s="620"/>
      <c r="U24" s="620"/>
      <c r="V24" s="620"/>
      <c r="W24" s="606"/>
      <c r="X24" s="606"/>
      <c r="Y24" s="606"/>
      <c r="Z24" s="607"/>
      <c r="AA24" s="308"/>
      <c r="AB24" s="311"/>
      <c r="AC24" s="311"/>
      <c r="AD24" s="309"/>
      <c r="AE24" s="604" t="s">
        <v>450</v>
      </c>
      <c r="AF24" s="605"/>
      <c r="AG24" s="608"/>
      <c r="AH24" s="609"/>
      <c r="AI24" s="609"/>
      <c r="AJ24" s="634"/>
    </row>
    <row r="25" spans="2:36">
      <c r="B25" s="204"/>
      <c r="C25" s="173"/>
      <c r="D25" s="552"/>
      <c r="E25" s="647" t="s">
        <v>451</v>
      </c>
      <c r="F25" s="647"/>
      <c r="G25" s="647"/>
      <c r="H25" s="647"/>
      <c r="I25" s="647"/>
      <c r="J25" s="647"/>
      <c r="K25" s="647"/>
      <c r="L25" s="647"/>
      <c r="M25" s="647"/>
      <c r="N25" s="647"/>
      <c r="O25" s="647"/>
      <c r="P25" s="647"/>
      <c r="Q25" s="647"/>
      <c r="R25" s="647"/>
      <c r="S25" s="647"/>
      <c r="T25" s="647"/>
      <c r="U25" s="647"/>
      <c r="V25" s="647"/>
      <c r="W25" s="647"/>
      <c r="X25" s="647"/>
      <c r="Y25" s="647"/>
      <c r="Z25" s="648"/>
      <c r="AA25" s="173"/>
      <c r="AB25" s="201"/>
      <c r="AC25" s="201"/>
      <c r="AD25" s="201"/>
      <c r="AE25" s="604"/>
      <c r="AF25" s="605"/>
      <c r="AG25" s="211"/>
      <c r="AH25" s="202"/>
      <c r="AI25" s="202"/>
      <c r="AJ25" s="212"/>
    </row>
    <row r="26" spans="2:36">
      <c r="B26" s="204"/>
      <c r="C26" s="302"/>
      <c r="D26" s="307"/>
      <c r="E26" s="649"/>
      <c r="F26" s="649"/>
      <c r="G26" s="649"/>
      <c r="H26" s="649"/>
      <c r="I26" s="649"/>
      <c r="J26" s="649"/>
      <c r="K26" s="649"/>
      <c r="L26" s="649"/>
      <c r="M26" s="649"/>
      <c r="N26" s="649"/>
      <c r="O26" s="649"/>
      <c r="P26" s="649"/>
      <c r="Q26" s="649"/>
      <c r="R26" s="649"/>
      <c r="S26" s="649"/>
      <c r="T26" s="649"/>
      <c r="U26" s="649"/>
      <c r="V26" s="649"/>
      <c r="W26" s="649"/>
      <c r="X26" s="649"/>
      <c r="Y26" s="649"/>
      <c r="Z26" s="650"/>
      <c r="AA26" s="302"/>
      <c r="AB26" s="303"/>
      <c r="AC26" s="303"/>
      <c r="AD26" s="303"/>
      <c r="AE26" s="604"/>
      <c r="AF26" s="605"/>
      <c r="AG26" s="305"/>
      <c r="AH26" s="304"/>
      <c r="AI26" s="304"/>
      <c r="AJ26" s="306"/>
    </row>
    <row r="27" spans="2:36" s="202" customFormat="1">
      <c r="B27" s="203">
        <v>19</v>
      </c>
      <c r="C27" s="300" t="s">
        <v>416</v>
      </c>
      <c r="D27" s="540"/>
      <c r="E27" s="602" t="s">
        <v>446</v>
      </c>
      <c r="F27" s="602"/>
      <c r="G27" s="602"/>
      <c r="H27" s="602"/>
      <c r="I27" s="602"/>
      <c r="J27" s="602"/>
      <c r="K27" s="602"/>
      <c r="L27" s="602"/>
      <c r="M27" s="602"/>
      <c r="N27" s="602"/>
      <c r="O27" s="602"/>
      <c r="P27" s="602"/>
      <c r="Q27" s="602"/>
      <c r="R27" s="602"/>
      <c r="S27" s="602"/>
      <c r="T27" s="602"/>
      <c r="U27" s="602"/>
      <c r="V27" s="602"/>
      <c r="W27" s="602"/>
      <c r="X27" s="602"/>
      <c r="Y27" s="602"/>
      <c r="Z27" s="603"/>
      <c r="AA27" s="593" t="s">
        <v>515</v>
      </c>
      <c r="AB27" s="594"/>
      <c r="AC27" s="594"/>
      <c r="AD27" s="595"/>
      <c r="AE27" s="604" t="s">
        <v>90</v>
      </c>
      <c r="AF27" s="605"/>
      <c r="AG27" s="610"/>
      <c r="AH27" s="602"/>
      <c r="AI27" s="602"/>
      <c r="AJ27" s="603"/>
    </row>
    <row r="28" spans="2:36" s="202" customFormat="1">
      <c r="B28" s="203">
        <v>20</v>
      </c>
      <c r="C28" s="300" t="s">
        <v>416</v>
      </c>
      <c r="D28" s="540"/>
      <c r="E28" s="602" t="s">
        <v>447</v>
      </c>
      <c r="F28" s="602"/>
      <c r="G28" s="602"/>
      <c r="H28" s="602"/>
      <c r="I28" s="602"/>
      <c r="J28" s="602"/>
      <c r="K28" s="602"/>
      <c r="L28" s="602"/>
      <c r="M28" s="602"/>
      <c r="N28" s="602"/>
      <c r="O28" s="602"/>
      <c r="P28" s="602"/>
      <c r="Q28" s="602"/>
      <c r="R28" s="602"/>
      <c r="S28" s="602"/>
      <c r="T28" s="602"/>
      <c r="U28" s="602"/>
      <c r="V28" s="602"/>
      <c r="W28" s="602"/>
      <c r="X28" s="602"/>
      <c r="Y28" s="602"/>
      <c r="Z28" s="603"/>
      <c r="AA28" s="593" t="s">
        <v>448</v>
      </c>
      <c r="AB28" s="594"/>
      <c r="AC28" s="594"/>
      <c r="AD28" s="595"/>
      <c r="AE28" s="604" t="s">
        <v>90</v>
      </c>
      <c r="AF28" s="605"/>
      <c r="AG28" s="296"/>
      <c r="AH28" s="297"/>
      <c r="AI28" s="297"/>
      <c r="AJ28" s="298"/>
    </row>
    <row r="29" spans="2:36" s="202" customFormat="1">
      <c r="B29" s="203">
        <v>21</v>
      </c>
      <c r="C29" s="300" t="s">
        <v>418</v>
      </c>
      <c r="D29" s="540"/>
      <c r="E29" s="602" t="s">
        <v>301</v>
      </c>
      <c r="F29" s="602"/>
      <c r="G29" s="602"/>
      <c r="H29" s="602"/>
      <c r="I29" s="602"/>
      <c r="J29" s="602"/>
      <c r="K29" s="602"/>
      <c r="L29" s="602"/>
      <c r="M29" s="602"/>
      <c r="N29" s="602"/>
      <c r="O29" s="602"/>
      <c r="P29" s="602"/>
      <c r="Q29" s="602"/>
      <c r="R29" s="602"/>
      <c r="S29" s="602"/>
      <c r="T29" s="602"/>
      <c r="U29" s="602"/>
      <c r="V29" s="602"/>
      <c r="W29" s="602"/>
      <c r="X29" s="602"/>
      <c r="Y29" s="602"/>
      <c r="Z29" s="603"/>
      <c r="AA29" s="593" t="s">
        <v>449</v>
      </c>
      <c r="AB29" s="594"/>
      <c r="AC29" s="594"/>
      <c r="AD29" s="595"/>
      <c r="AE29" s="604" t="s">
        <v>90</v>
      </c>
      <c r="AF29" s="605"/>
      <c r="AG29" s="610"/>
      <c r="AH29" s="602"/>
      <c r="AI29" s="602"/>
      <c r="AJ29" s="603"/>
    </row>
    <row r="30" spans="2:36" s="202" customFormat="1">
      <c r="B30" s="203">
        <v>22</v>
      </c>
      <c r="C30" s="295"/>
      <c r="D30" s="540"/>
      <c r="E30" s="610" t="s">
        <v>437</v>
      </c>
      <c r="F30" s="602"/>
      <c r="G30" s="602"/>
      <c r="H30" s="602"/>
      <c r="I30" s="602"/>
      <c r="J30" s="602"/>
      <c r="K30" s="602"/>
      <c r="L30" s="602"/>
      <c r="M30" s="602"/>
      <c r="N30" s="602"/>
      <c r="O30" s="602"/>
      <c r="P30" s="602"/>
      <c r="Q30" s="602"/>
      <c r="R30" s="602"/>
      <c r="S30" s="602"/>
      <c r="T30" s="602"/>
      <c r="U30" s="602"/>
      <c r="V30" s="602"/>
      <c r="W30" s="602"/>
      <c r="X30" s="602"/>
      <c r="Y30" s="602"/>
      <c r="Z30" s="603"/>
      <c r="AA30" s="295"/>
      <c r="AB30" s="299"/>
      <c r="AC30" s="299"/>
      <c r="AD30" s="299"/>
      <c r="AE30" s="604" t="s">
        <v>90</v>
      </c>
      <c r="AF30" s="605"/>
      <c r="AG30" s="296"/>
      <c r="AH30" s="297"/>
      <c r="AI30" s="297"/>
      <c r="AJ30" s="298"/>
    </row>
    <row r="31" spans="2:36" s="202" customFormat="1" ht="13.5" customHeight="1">
      <c r="B31" s="203">
        <v>23</v>
      </c>
      <c r="C31" s="310" t="s">
        <v>737</v>
      </c>
      <c r="D31" s="309"/>
      <c r="E31" s="608" t="s">
        <v>460</v>
      </c>
      <c r="F31" s="609"/>
      <c r="G31" s="609"/>
      <c r="H31" s="609"/>
      <c r="I31" s="609"/>
      <c r="J31" s="609"/>
      <c r="K31" s="609"/>
      <c r="L31" s="609"/>
      <c r="M31" s="609"/>
      <c r="N31" s="609"/>
      <c r="O31" s="609"/>
      <c r="P31" s="609"/>
      <c r="Q31" s="609"/>
      <c r="R31" s="609"/>
      <c r="S31" s="609"/>
      <c r="T31" s="609"/>
      <c r="U31" s="609"/>
      <c r="V31" s="609"/>
      <c r="W31" s="606"/>
      <c r="X31" s="606"/>
      <c r="Y31" s="606"/>
      <c r="Z31" s="607"/>
      <c r="AA31" s="308"/>
      <c r="AB31" s="311"/>
      <c r="AC31" s="311"/>
      <c r="AD31" s="309"/>
      <c r="AE31" s="641" t="s">
        <v>90</v>
      </c>
      <c r="AF31" s="642"/>
      <c r="AG31" s="628" t="s">
        <v>871</v>
      </c>
      <c r="AH31" s="629"/>
      <c r="AI31" s="629"/>
      <c r="AJ31" s="630"/>
    </row>
    <row r="32" spans="2:36" s="548" customFormat="1" ht="13.5" customHeight="1">
      <c r="B32" s="546"/>
      <c r="C32" s="173"/>
      <c r="D32" s="552"/>
      <c r="E32" s="611" t="s">
        <v>441</v>
      </c>
      <c r="F32" s="612"/>
      <c r="G32" s="612"/>
      <c r="H32" s="612"/>
      <c r="I32" s="612"/>
      <c r="J32" s="612"/>
      <c r="K32" s="612"/>
      <c r="L32" s="612"/>
      <c r="M32" s="612"/>
      <c r="N32" s="612"/>
      <c r="O32" s="612"/>
      <c r="P32" s="612"/>
      <c r="Q32" s="612"/>
      <c r="R32" s="612"/>
      <c r="S32" s="612"/>
      <c r="T32" s="612"/>
      <c r="U32" s="612"/>
      <c r="V32" s="612"/>
      <c r="W32" s="612"/>
      <c r="X32" s="612"/>
      <c r="Y32" s="612"/>
      <c r="Z32" s="613"/>
      <c r="AA32" s="173"/>
      <c r="AB32" s="547"/>
      <c r="AC32" s="547"/>
      <c r="AD32" s="547"/>
      <c r="AE32" s="643"/>
      <c r="AF32" s="644"/>
      <c r="AG32" s="631"/>
      <c r="AH32" s="632"/>
      <c r="AI32" s="632"/>
      <c r="AJ32" s="633"/>
    </row>
    <row r="33" spans="2:36" s="548" customFormat="1" ht="13.5" customHeight="1">
      <c r="B33" s="546"/>
      <c r="C33" s="173"/>
      <c r="D33" s="552"/>
      <c r="E33" s="312"/>
      <c r="W33" s="557"/>
      <c r="X33" s="557"/>
      <c r="Y33" s="557"/>
      <c r="Z33" s="558"/>
      <c r="AA33" s="173"/>
      <c r="AB33" s="547"/>
      <c r="AC33" s="547"/>
      <c r="AD33" s="547"/>
      <c r="AE33" s="643"/>
      <c r="AF33" s="644"/>
      <c r="AG33" s="631"/>
      <c r="AH33" s="632"/>
      <c r="AI33" s="632"/>
      <c r="AJ33" s="633"/>
    </row>
    <row r="34" spans="2:36" s="202" customFormat="1">
      <c r="B34" s="203"/>
      <c r="C34" s="302"/>
      <c r="D34" s="307"/>
      <c r="E34" s="651"/>
      <c r="F34" s="614"/>
      <c r="G34" s="614"/>
      <c r="H34" s="614"/>
      <c r="I34" s="614"/>
      <c r="J34" s="614"/>
      <c r="K34" s="614"/>
      <c r="L34" s="614"/>
      <c r="M34" s="614"/>
      <c r="N34" s="614"/>
      <c r="O34" s="614"/>
      <c r="P34" s="614"/>
      <c r="Q34" s="614"/>
      <c r="R34" s="614"/>
      <c r="S34" s="614"/>
      <c r="T34" s="614"/>
      <c r="U34" s="614"/>
      <c r="V34" s="614"/>
      <c r="W34" s="614"/>
      <c r="X34" s="614"/>
      <c r="Y34" s="614"/>
      <c r="Z34" s="615"/>
      <c r="AA34" s="302"/>
      <c r="AB34" s="303"/>
      <c r="AC34" s="303"/>
      <c r="AD34" s="303"/>
      <c r="AE34" s="645"/>
      <c r="AF34" s="646"/>
      <c r="AG34" s="631"/>
      <c r="AH34" s="632"/>
      <c r="AI34" s="632"/>
      <c r="AJ34" s="633"/>
    </row>
    <row r="35" spans="2:36" s="202" customFormat="1">
      <c r="B35" s="203">
        <v>24</v>
      </c>
      <c r="C35" s="541"/>
      <c r="D35" s="309"/>
      <c r="E35" s="608" t="s">
        <v>461</v>
      </c>
      <c r="F35" s="609"/>
      <c r="G35" s="609"/>
      <c r="H35" s="609"/>
      <c r="I35" s="609"/>
      <c r="J35" s="609"/>
      <c r="K35" s="609"/>
      <c r="L35" s="609"/>
      <c r="M35" s="609"/>
      <c r="N35" s="609"/>
      <c r="O35" s="609"/>
      <c r="P35" s="609"/>
      <c r="Q35" s="609"/>
      <c r="R35" s="609"/>
      <c r="S35" s="609"/>
      <c r="T35" s="609"/>
      <c r="U35" s="609"/>
      <c r="V35" s="609"/>
      <c r="W35" s="606"/>
      <c r="X35" s="606"/>
      <c r="Y35" s="606"/>
      <c r="Z35" s="607"/>
      <c r="AA35" s="541"/>
      <c r="AB35" s="542"/>
      <c r="AC35" s="542"/>
      <c r="AD35" s="309"/>
      <c r="AE35" s="604" t="s">
        <v>90</v>
      </c>
      <c r="AF35" s="605"/>
      <c r="AG35" s="544"/>
      <c r="AH35" s="543"/>
      <c r="AI35" s="543"/>
      <c r="AJ35" s="545"/>
    </row>
    <row r="36" spans="2:36" s="202" customFormat="1" ht="13.5" customHeight="1">
      <c r="B36" s="203"/>
      <c r="C36" s="173"/>
      <c r="D36" s="552"/>
      <c r="E36" s="635" t="s">
        <v>454</v>
      </c>
      <c r="F36" s="636"/>
      <c r="G36" s="636"/>
      <c r="H36" s="636"/>
      <c r="I36" s="636"/>
      <c r="J36" s="636"/>
      <c r="K36" s="636"/>
      <c r="L36" s="636"/>
      <c r="M36" s="636"/>
      <c r="N36" s="636"/>
      <c r="O36" s="636"/>
      <c r="P36" s="636"/>
      <c r="Q36" s="636"/>
      <c r="R36" s="636"/>
      <c r="S36" s="636"/>
      <c r="T36" s="636"/>
      <c r="U36" s="636"/>
      <c r="V36" s="636"/>
      <c r="W36" s="636"/>
      <c r="X36" s="636"/>
      <c r="Y36" s="636"/>
      <c r="Z36" s="637"/>
      <c r="AA36" s="173"/>
      <c r="AB36" s="547"/>
      <c r="AC36" s="547"/>
      <c r="AD36" s="552"/>
      <c r="AE36" s="604"/>
      <c r="AF36" s="605"/>
      <c r="AG36" s="312"/>
      <c r="AH36" s="548"/>
      <c r="AI36" s="548"/>
      <c r="AJ36" s="313"/>
    </row>
    <row r="37" spans="2:36" s="202" customFormat="1">
      <c r="B37" s="203"/>
      <c r="C37" s="173"/>
      <c r="D37" s="552"/>
      <c r="E37" s="635"/>
      <c r="F37" s="636"/>
      <c r="G37" s="636"/>
      <c r="H37" s="636"/>
      <c r="I37" s="636"/>
      <c r="J37" s="636"/>
      <c r="K37" s="636"/>
      <c r="L37" s="636"/>
      <c r="M37" s="636"/>
      <c r="N37" s="636"/>
      <c r="O37" s="636"/>
      <c r="P37" s="636"/>
      <c r="Q37" s="636"/>
      <c r="R37" s="636"/>
      <c r="S37" s="636"/>
      <c r="T37" s="636"/>
      <c r="U37" s="636"/>
      <c r="V37" s="636"/>
      <c r="W37" s="636"/>
      <c r="X37" s="636"/>
      <c r="Y37" s="636"/>
      <c r="Z37" s="637"/>
      <c r="AA37" s="173"/>
      <c r="AB37" s="547"/>
      <c r="AC37" s="547"/>
      <c r="AD37" s="552"/>
      <c r="AE37" s="604"/>
      <c r="AF37" s="605"/>
      <c r="AG37" s="312"/>
      <c r="AH37" s="548"/>
      <c r="AI37" s="548"/>
      <c r="AJ37" s="313"/>
    </row>
    <row r="38" spans="2:36" s="202" customFormat="1">
      <c r="B38" s="203"/>
      <c r="C38" s="556"/>
      <c r="D38" s="554"/>
      <c r="E38" s="638"/>
      <c r="F38" s="639"/>
      <c r="G38" s="639"/>
      <c r="H38" s="639"/>
      <c r="I38" s="639"/>
      <c r="J38" s="639"/>
      <c r="K38" s="639"/>
      <c r="L38" s="639"/>
      <c r="M38" s="639"/>
      <c r="N38" s="639"/>
      <c r="O38" s="639"/>
      <c r="P38" s="639"/>
      <c r="Q38" s="639"/>
      <c r="R38" s="639"/>
      <c r="S38" s="639"/>
      <c r="T38" s="639"/>
      <c r="U38" s="639"/>
      <c r="V38" s="639"/>
      <c r="W38" s="639"/>
      <c r="X38" s="639"/>
      <c r="Y38" s="639"/>
      <c r="Z38" s="640"/>
      <c r="AA38" s="556"/>
      <c r="AB38" s="553"/>
      <c r="AC38" s="553"/>
      <c r="AD38" s="554"/>
      <c r="AE38" s="623"/>
      <c r="AF38" s="624"/>
      <c r="AG38" s="549"/>
      <c r="AH38" s="550"/>
      <c r="AI38" s="550"/>
      <c r="AJ38" s="551"/>
    </row>
    <row r="40" spans="2:36">
      <c r="B40" s="210" t="s">
        <v>455</v>
      </c>
    </row>
    <row r="41" spans="2:36">
      <c r="C41" s="579" t="s">
        <v>853</v>
      </c>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row>
    <row r="42" spans="2:36">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row>
    <row r="43" spans="2:36" s="559" customFormat="1">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row>
    <row r="44" spans="2:36" s="559" customFormat="1">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row>
    <row r="45" spans="2:36">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row>
    <row r="46" spans="2:36">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row>
    <row r="48" spans="2:36">
      <c r="B48" s="210" t="s">
        <v>436</v>
      </c>
    </row>
    <row r="49" spans="2:36">
      <c r="B49" s="205" t="s">
        <v>419</v>
      </c>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13"/>
    </row>
    <row r="50" spans="2:36">
      <c r="B50" s="211"/>
      <c r="C50" s="202" t="s">
        <v>401</v>
      </c>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12"/>
    </row>
    <row r="51" spans="2:36">
      <c r="B51" s="211"/>
      <c r="C51" s="290" t="s">
        <v>410</v>
      </c>
      <c r="D51" s="202" t="s">
        <v>402</v>
      </c>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12"/>
    </row>
    <row r="52" spans="2:36">
      <c r="B52" s="211"/>
      <c r="C52" s="290" t="s">
        <v>411</v>
      </c>
      <c r="D52" s="202" t="s">
        <v>403</v>
      </c>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12"/>
    </row>
    <row r="53" spans="2:36">
      <c r="B53" s="211"/>
      <c r="C53" s="290" t="s">
        <v>412</v>
      </c>
      <c r="D53" s="202" t="s">
        <v>429</v>
      </c>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12"/>
    </row>
    <row r="54" spans="2:36">
      <c r="B54" s="211"/>
      <c r="C54" s="290" t="s">
        <v>413</v>
      </c>
      <c r="D54" s="202" t="s">
        <v>404</v>
      </c>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12"/>
    </row>
    <row r="55" spans="2:36">
      <c r="B55" s="211"/>
      <c r="C55" s="290" t="s">
        <v>414</v>
      </c>
      <c r="D55" s="202" t="s">
        <v>405</v>
      </c>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12"/>
    </row>
    <row r="56" spans="2:36">
      <c r="B56" s="211"/>
      <c r="C56" s="290" t="s">
        <v>415</v>
      </c>
      <c r="D56" s="202" t="s">
        <v>406</v>
      </c>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12"/>
    </row>
    <row r="57" spans="2:36">
      <c r="B57" s="211"/>
      <c r="C57" s="290" t="s">
        <v>416</v>
      </c>
      <c r="D57" s="202" t="s">
        <v>407</v>
      </c>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12"/>
    </row>
    <row r="58" spans="2:36">
      <c r="B58" s="211"/>
      <c r="C58" s="290" t="s">
        <v>417</v>
      </c>
      <c r="D58" s="202" t="s">
        <v>408</v>
      </c>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12"/>
    </row>
    <row r="59" spans="2:36">
      <c r="B59" s="207"/>
      <c r="C59" s="291" t="s">
        <v>418</v>
      </c>
      <c r="D59" s="208" t="s">
        <v>409</v>
      </c>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9"/>
    </row>
  </sheetData>
  <mergeCells count="77">
    <mergeCell ref="AE18:AF18"/>
    <mergeCell ref="AE27:AF27"/>
    <mergeCell ref="AE28:AF28"/>
    <mergeCell ref="E34:Z34"/>
    <mergeCell ref="AA27:AD27"/>
    <mergeCell ref="W31:Z31"/>
    <mergeCell ref="AE19:AF19"/>
    <mergeCell ref="AE20:AF20"/>
    <mergeCell ref="AE21:AF21"/>
    <mergeCell ref="AE22:AF22"/>
    <mergeCell ref="E36:Z38"/>
    <mergeCell ref="AE31:AF34"/>
    <mergeCell ref="E35:V35"/>
    <mergeCell ref="E25:Z26"/>
    <mergeCell ref="C41:AJ46"/>
    <mergeCell ref="B4:AJ4"/>
    <mergeCell ref="AE30:AF30"/>
    <mergeCell ref="AE23:AF23"/>
    <mergeCell ref="AE35:AF38"/>
    <mergeCell ref="AG6:AJ6"/>
    <mergeCell ref="AG29:AJ29"/>
    <mergeCell ref="AG27:AJ27"/>
    <mergeCell ref="AG31:AJ34"/>
    <mergeCell ref="AE24:AF26"/>
    <mergeCell ref="AG8:AJ8"/>
    <mergeCell ref="AE17:AF17"/>
    <mergeCell ref="AE29:AF29"/>
    <mergeCell ref="AG24:AJ24"/>
    <mergeCell ref="AG23:AJ23"/>
    <mergeCell ref="AG21:AJ21"/>
    <mergeCell ref="AE8:AF8"/>
    <mergeCell ref="AE10:AF10"/>
    <mergeCell ref="AE11:AF11"/>
    <mergeCell ref="AE13:AF13"/>
    <mergeCell ref="AE14:AF15"/>
    <mergeCell ref="E6:Z6"/>
    <mergeCell ref="E28:Z28"/>
    <mergeCell ref="E24:V24"/>
    <mergeCell ref="E27:Z27"/>
    <mergeCell ref="AA28:AD28"/>
    <mergeCell ref="E9:Z9"/>
    <mergeCell ref="E14:V14"/>
    <mergeCell ref="E13:V13"/>
    <mergeCell ref="E12:V12"/>
    <mergeCell ref="W14:Z14"/>
    <mergeCell ref="W35:Z35"/>
    <mergeCell ref="AA29:AD29"/>
    <mergeCell ref="AA7:AD7"/>
    <mergeCell ref="E7:Z7"/>
    <mergeCell ref="E17:Z17"/>
    <mergeCell ref="E31:V31"/>
    <mergeCell ref="E30:Z30"/>
    <mergeCell ref="E29:Z29"/>
    <mergeCell ref="E32:Z32"/>
    <mergeCell ref="W13:Z13"/>
    <mergeCell ref="W24:Z24"/>
    <mergeCell ref="E23:Z23"/>
    <mergeCell ref="E10:Z10"/>
    <mergeCell ref="E20:Z20"/>
    <mergeCell ref="E19:Z19"/>
    <mergeCell ref="E18:Z18"/>
    <mergeCell ref="AA23:AD23"/>
    <mergeCell ref="B2:AK2"/>
    <mergeCell ref="AG5:AJ5"/>
    <mergeCell ref="AE5:AF5"/>
    <mergeCell ref="E5:Z5"/>
    <mergeCell ref="AA5:AD5"/>
    <mergeCell ref="W12:Z12"/>
    <mergeCell ref="E16:Z16"/>
    <mergeCell ref="E8:Z8"/>
    <mergeCell ref="AE7:AF7"/>
    <mergeCell ref="AE16:AF16"/>
    <mergeCell ref="E11:Z11"/>
    <mergeCell ref="E15:Z15"/>
    <mergeCell ref="AE12:AF12"/>
    <mergeCell ref="AE6:AF6"/>
    <mergeCell ref="AE9:AF9"/>
  </mergeCells>
  <phoneticPr fontId="2"/>
  <dataValidations count="1">
    <dataValidation type="list" allowBlank="1" showInputMessage="1" showErrorMessage="1" sqref="AE6:AF38" xr:uid="{00000000-0002-0000-0100-000000000000}">
      <formula1>$AM$6:$AM$7</formula1>
    </dataValidation>
  </dataValidations>
  <printOptions horizontalCentered="1"/>
  <pageMargins left="0.59055118110236227"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4837E-3E6A-47A3-8538-F9E975F94199}">
  <sheetPr>
    <pageSetUpPr fitToPage="1"/>
  </sheetPr>
  <dimension ref="A1:H40"/>
  <sheetViews>
    <sheetView showGridLines="0" workbookViewId="0">
      <selection activeCell="L3" sqref="L3"/>
    </sheetView>
  </sheetViews>
  <sheetFormatPr defaultRowHeight="13.2"/>
  <cols>
    <col min="1" max="1" width="20.109375" style="1235" customWidth="1"/>
    <col min="2" max="2" width="8.88671875" style="1235"/>
    <col min="3" max="3" width="2.44140625" style="1235" customWidth="1"/>
    <col min="4" max="5" width="10.77734375" style="1235" customWidth="1"/>
    <col min="6" max="6" width="21.88671875" style="1235" customWidth="1"/>
    <col min="7" max="7" width="10.77734375" style="1235" customWidth="1"/>
    <col min="8" max="8" width="21.88671875" style="1235" customWidth="1"/>
    <col min="9" max="16384" width="8.88671875" style="1235"/>
  </cols>
  <sheetData>
    <row r="1" spans="1:8" ht="13.8" thickBot="1">
      <c r="A1" s="1233" t="s">
        <v>872</v>
      </c>
      <c r="B1" s="1234"/>
      <c r="C1" s="1234"/>
      <c r="D1" s="1234"/>
      <c r="E1" s="1234"/>
      <c r="F1" s="1234"/>
      <c r="G1" s="1234"/>
      <c r="H1" s="1234"/>
    </row>
    <row r="2" spans="1:8" ht="14.25" customHeight="1">
      <c r="A2" s="1236"/>
      <c r="B2" s="1237"/>
      <c r="C2" s="1237"/>
      <c r="D2" s="1237"/>
      <c r="E2" s="1237"/>
      <c r="F2" s="1237"/>
      <c r="G2" s="1237"/>
      <c r="H2" s="1238"/>
    </row>
    <row r="3" spans="1:8" ht="18" customHeight="1">
      <c r="A3" s="1239"/>
      <c r="B3" s="1240"/>
      <c r="C3" s="1233" t="s">
        <v>228</v>
      </c>
      <c r="D3" s="1233"/>
      <c r="E3" s="1241" t="s">
        <v>873</v>
      </c>
      <c r="F3" s="1241"/>
      <c r="G3" s="1241"/>
      <c r="H3" s="1242"/>
    </row>
    <row r="4" spans="1:8" ht="18" customHeight="1">
      <c r="A4" s="1239"/>
      <c r="B4" s="1240"/>
      <c r="C4" s="1233" t="s">
        <v>229</v>
      </c>
      <c r="D4" s="1233"/>
      <c r="E4" s="1241"/>
      <c r="F4" s="1241"/>
      <c r="G4" s="1241"/>
      <c r="H4" s="1242"/>
    </row>
    <row r="5" spans="1:8" ht="18" customHeight="1">
      <c r="A5" s="1243"/>
      <c r="B5" s="1244"/>
      <c r="C5" s="1244"/>
      <c r="D5" s="1244"/>
      <c r="E5" s="1244"/>
      <c r="F5" s="1244"/>
      <c r="G5" s="1244"/>
      <c r="H5" s="1245"/>
    </row>
    <row r="6" spans="1:8" ht="18" customHeight="1">
      <c r="A6" s="1239" t="s">
        <v>874</v>
      </c>
      <c r="B6" s="1240"/>
      <c r="C6" s="1240"/>
      <c r="D6" s="1240"/>
      <c r="E6" s="1240"/>
      <c r="F6" s="1240"/>
      <c r="G6" s="1240"/>
      <c r="H6" s="1246"/>
    </row>
    <row r="7" spans="1:8" ht="18" customHeight="1">
      <c r="A7" s="1247"/>
      <c r="B7" s="1248"/>
      <c r="C7" s="1248"/>
      <c r="D7" s="1248"/>
      <c r="E7" s="1248"/>
      <c r="F7" s="1248"/>
      <c r="G7" s="1248"/>
      <c r="H7" s="1249"/>
    </row>
    <row r="8" spans="1:8" ht="18" customHeight="1">
      <c r="A8" s="1243"/>
      <c r="B8" s="1244"/>
      <c r="C8" s="1244"/>
      <c r="D8" s="1244"/>
      <c r="E8" s="1244"/>
      <c r="F8" s="1244"/>
      <c r="G8" s="1244"/>
      <c r="H8" s="1245"/>
    </row>
    <row r="9" spans="1:8" ht="18" customHeight="1">
      <c r="A9" s="1239" t="s">
        <v>875</v>
      </c>
      <c r="B9" s="1240"/>
      <c r="C9" s="1240"/>
      <c r="D9" s="1240"/>
      <c r="E9" s="1240"/>
      <c r="F9" s="1240"/>
      <c r="G9" s="1240"/>
      <c r="H9" s="1246"/>
    </row>
    <row r="10" spans="1:8" ht="18" customHeight="1">
      <c r="A10" s="1243"/>
      <c r="B10" s="1244"/>
      <c r="C10" s="1244"/>
      <c r="D10" s="1244"/>
      <c r="E10" s="1244"/>
      <c r="F10" s="1244"/>
      <c r="G10" s="1244"/>
      <c r="H10" s="1245"/>
    </row>
    <row r="11" spans="1:8" ht="18" customHeight="1">
      <c r="A11" s="1250" t="s">
        <v>876</v>
      </c>
      <c r="B11" s="1251"/>
      <c r="C11" s="1251"/>
      <c r="D11" s="1251"/>
      <c r="E11" s="1251"/>
      <c r="F11" s="1251" t="s">
        <v>7</v>
      </c>
      <c r="G11" s="1251"/>
      <c r="H11" s="1252" t="s">
        <v>877</v>
      </c>
    </row>
    <row r="12" spans="1:8" ht="18" customHeight="1">
      <c r="A12" s="1250"/>
      <c r="B12" s="1251"/>
      <c r="C12" s="1251"/>
      <c r="D12" s="1253"/>
      <c r="E12" s="1253" t="s">
        <v>878</v>
      </c>
      <c r="F12" s="1248" t="s">
        <v>879</v>
      </c>
      <c r="G12" s="1253"/>
      <c r="H12" s="1252"/>
    </row>
    <row r="13" spans="1:8" ht="18" customHeight="1">
      <c r="A13" s="1250" t="s">
        <v>880</v>
      </c>
      <c r="B13" s="1251"/>
      <c r="C13" s="1251"/>
      <c r="D13" s="1251"/>
      <c r="E13" s="1251"/>
      <c r="F13" s="1251" t="s">
        <v>881</v>
      </c>
      <c r="G13" s="1251"/>
      <c r="H13" s="1252"/>
    </row>
    <row r="14" spans="1:8" ht="18" customHeight="1">
      <c r="A14" s="1243"/>
      <c r="B14" s="1244"/>
      <c r="C14" s="1244"/>
      <c r="D14" s="1244"/>
      <c r="E14" s="1244"/>
      <c r="F14" s="1244"/>
      <c r="G14" s="1244"/>
      <c r="H14" s="1245"/>
    </row>
    <row r="15" spans="1:8" ht="18" customHeight="1">
      <c r="A15" s="1254" t="s">
        <v>882</v>
      </c>
      <c r="B15" s="1241" t="s">
        <v>228</v>
      </c>
      <c r="C15" s="1241"/>
      <c r="D15" s="1241" t="s">
        <v>883</v>
      </c>
      <c r="E15" s="1241"/>
      <c r="F15" s="1241"/>
      <c r="G15" s="1241"/>
      <c r="H15" s="1242"/>
    </row>
    <row r="16" spans="1:8" ht="18" customHeight="1">
      <c r="A16" s="1254"/>
      <c r="B16" s="1241" t="s">
        <v>229</v>
      </c>
      <c r="C16" s="1241"/>
      <c r="D16" s="1241"/>
      <c r="E16" s="1241"/>
      <c r="F16" s="1241"/>
      <c r="G16" s="1241"/>
      <c r="H16" s="1242"/>
    </row>
    <row r="17" spans="1:8" ht="18" customHeight="1">
      <c r="A17" s="1255"/>
      <c r="B17" s="1256"/>
      <c r="C17" s="1256"/>
      <c r="D17" s="1256"/>
      <c r="E17" s="1256"/>
      <c r="F17" s="1256"/>
      <c r="G17" s="1256"/>
      <c r="H17" s="1257"/>
    </row>
    <row r="18" spans="1:8" ht="18" customHeight="1">
      <c r="A18" s="1255" t="s">
        <v>884</v>
      </c>
      <c r="B18" s="1256"/>
      <c r="C18" s="1256"/>
      <c r="D18" s="1256"/>
      <c r="E18" s="1256"/>
      <c r="F18" s="1256"/>
      <c r="G18" s="1256"/>
      <c r="H18" s="1257"/>
    </row>
    <row r="19" spans="1:8" ht="18" customHeight="1">
      <c r="A19" s="1258"/>
      <c r="B19" s="1259"/>
      <c r="C19" s="1259"/>
      <c r="D19" s="1259"/>
      <c r="E19" s="1259"/>
      <c r="F19" s="1259"/>
      <c r="G19" s="1259"/>
      <c r="H19" s="1260"/>
    </row>
    <row r="20" spans="1:8" ht="18" customHeight="1">
      <c r="A20" s="1239" t="s">
        <v>885</v>
      </c>
      <c r="B20" s="1240"/>
      <c r="C20" s="1240"/>
      <c r="D20" s="1240"/>
      <c r="E20" s="1240"/>
      <c r="F20" s="1240"/>
      <c r="G20" s="1240"/>
      <c r="H20" s="1246"/>
    </row>
    <row r="21" spans="1:8" ht="18" customHeight="1">
      <c r="A21" s="1239" t="s">
        <v>886</v>
      </c>
      <c r="B21" s="1240"/>
      <c r="C21" s="1240"/>
      <c r="D21" s="1240"/>
      <c r="E21" s="1240"/>
      <c r="F21" s="1240"/>
      <c r="G21" s="1240"/>
      <c r="H21" s="1246"/>
    </row>
    <row r="22" spans="1:8" ht="18" customHeight="1">
      <c r="A22" s="1239" t="s">
        <v>887</v>
      </c>
      <c r="B22" s="1240"/>
      <c r="C22" s="1240"/>
      <c r="D22" s="1240"/>
      <c r="E22" s="1240"/>
      <c r="F22" s="1240"/>
      <c r="G22" s="1240"/>
      <c r="H22" s="1246"/>
    </row>
    <row r="23" spans="1:8" ht="18" customHeight="1">
      <c r="A23" s="1239" t="s">
        <v>888</v>
      </c>
      <c r="B23" s="1240"/>
      <c r="C23" s="1240"/>
      <c r="D23" s="1240"/>
      <c r="E23" s="1256"/>
      <c r="F23" s="1256"/>
      <c r="G23" s="1256"/>
      <c r="H23" s="1257"/>
    </row>
    <row r="24" spans="1:8" ht="18" customHeight="1">
      <c r="A24" s="1239" t="s">
        <v>889</v>
      </c>
      <c r="B24" s="1240"/>
      <c r="C24" s="1240"/>
      <c r="D24" s="1240"/>
      <c r="E24" s="1240"/>
      <c r="F24" s="1240"/>
      <c r="G24" s="1240"/>
      <c r="H24" s="1246"/>
    </row>
    <row r="25" spans="1:8" ht="18" customHeight="1" thickBot="1">
      <c r="A25" s="1261"/>
      <c r="B25" s="1262"/>
      <c r="C25" s="1262"/>
      <c r="D25" s="1262"/>
      <c r="E25" s="1262"/>
      <c r="F25" s="1262"/>
      <c r="G25" s="1262"/>
      <c r="H25" s="1263"/>
    </row>
    <row r="26" spans="1:8" ht="18" customHeight="1">
      <c r="A26" s="1264"/>
      <c r="B26" s="1265"/>
      <c r="C26" s="1265"/>
      <c r="D26" s="1265"/>
      <c r="E26" s="1265"/>
      <c r="F26" s="1265"/>
      <c r="G26" s="1265"/>
      <c r="H26" s="1266"/>
    </row>
    <row r="27" spans="1:8" ht="20.25" customHeight="1">
      <c r="A27" s="1254" t="s">
        <v>890</v>
      </c>
      <c r="B27" s="1241"/>
      <c r="C27" s="1241"/>
      <c r="D27" s="1241"/>
      <c r="E27" s="1241"/>
      <c r="F27" s="1241"/>
      <c r="G27" s="1241"/>
      <c r="H27" s="1242"/>
    </row>
    <row r="28" spans="1:8" ht="20.25" customHeight="1">
      <c r="A28" s="1254" t="s">
        <v>891</v>
      </c>
      <c r="B28" s="1241"/>
      <c r="C28" s="1241"/>
      <c r="D28" s="1241"/>
      <c r="E28" s="1241"/>
      <c r="F28" s="1241"/>
      <c r="G28" s="1241"/>
      <c r="H28" s="1242"/>
    </row>
    <row r="29" spans="1:8" ht="20.25" customHeight="1">
      <c r="A29" s="1254" t="s">
        <v>892</v>
      </c>
      <c r="B29" s="1241"/>
      <c r="C29" s="1241"/>
      <c r="D29" s="1241"/>
      <c r="E29" s="1241"/>
      <c r="F29" s="1241"/>
      <c r="G29" s="1241"/>
      <c r="H29" s="1242"/>
    </row>
    <row r="30" spans="1:8" ht="20.25" customHeight="1">
      <c r="A30" s="1254" t="s">
        <v>893</v>
      </c>
      <c r="B30" s="1241"/>
      <c r="C30" s="1241"/>
      <c r="D30" s="1241"/>
      <c r="E30" s="1241"/>
      <c r="F30" s="1241"/>
      <c r="G30" s="1241"/>
      <c r="H30" s="1242"/>
    </row>
    <row r="31" spans="1:8" ht="20.25" customHeight="1">
      <c r="A31" s="1254" t="s">
        <v>894</v>
      </c>
      <c r="B31" s="1241"/>
      <c r="C31" s="1241"/>
      <c r="D31" s="1241"/>
      <c r="E31" s="1241"/>
      <c r="F31" s="1241"/>
      <c r="G31" s="1241"/>
      <c r="H31" s="1242"/>
    </row>
    <row r="32" spans="1:8" ht="20.25" customHeight="1">
      <c r="A32" s="1254" t="s">
        <v>895</v>
      </c>
      <c r="B32" s="1241"/>
      <c r="C32" s="1241"/>
      <c r="D32" s="1241"/>
      <c r="E32" s="1241"/>
      <c r="F32" s="1241"/>
      <c r="G32" s="1241"/>
      <c r="H32" s="1242"/>
    </row>
    <row r="33" spans="1:8" ht="20.25" customHeight="1">
      <c r="A33" s="1254" t="s">
        <v>896</v>
      </c>
      <c r="B33" s="1241"/>
      <c r="C33" s="1241"/>
      <c r="D33" s="1241"/>
      <c r="E33" s="1241"/>
      <c r="F33" s="1241"/>
      <c r="G33" s="1241"/>
      <c r="H33" s="1242"/>
    </row>
    <row r="34" spans="1:8" ht="20.25" customHeight="1">
      <c r="A34" s="1254" t="s">
        <v>897</v>
      </c>
      <c r="B34" s="1241"/>
      <c r="C34" s="1241"/>
      <c r="D34" s="1241"/>
      <c r="E34" s="1241"/>
      <c r="F34" s="1241"/>
      <c r="G34" s="1241"/>
      <c r="H34" s="1242"/>
    </row>
    <row r="35" spans="1:8" ht="20.25" customHeight="1">
      <c r="A35" s="1254" t="s">
        <v>898</v>
      </c>
      <c r="B35" s="1241"/>
      <c r="C35" s="1241"/>
      <c r="D35" s="1241"/>
      <c r="E35" s="1241"/>
      <c r="F35" s="1241"/>
      <c r="G35" s="1241"/>
      <c r="H35" s="1242"/>
    </row>
    <row r="36" spans="1:8" ht="20.25" customHeight="1">
      <c r="A36" s="1254" t="s">
        <v>899</v>
      </c>
      <c r="B36" s="1241"/>
      <c r="C36" s="1241"/>
      <c r="D36" s="1241"/>
      <c r="E36" s="1241"/>
      <c r="F36" s="1241"/>
      <c r="G36" s="1241"/>
      <c r="H36" s="1242"/>
    </row>
    <row r="37" spans="1:8" ht="20.25" customHeight="1">
      <c r="A37" s="1254" t="s">
        <v>900</v>
      </c>
      <c r="B37" s="1241"/>
      <c r="C37" s="1241"/>
      <c r="D37" s="1241"/>
      <c r="E37" s="1241"/>
      <c r="F37" s="1241"/>
      <c r="G37" s="1241"/>
      <c r="H37" s="1242"/>
    </row>
    <row r="38" spans="1:8" ht="20.25" customHeight="1">
      <c r="A38" s="1254" t="s">
        <v>901</v>
      </c>
      <c r="B38" s="1241"/>
      <c r="C38" s="1241"/>
      <c r="D38" s="1241"/>
      <c r="E38" s="1241"/>
      <c r="F38" s="1241"/>
      <c r="G38" s="1241"/>
      <c r="H38" s="1242"/>
    </row>
    <row r="39" spans="1:8" ht="13.8" thickBot="1">
      <c r="A39" s="1267"/>
      <c r="B39" s="1268"/>
      <c r="C39" s="1268"/>
      <c r="D39" s="1268"/>
      <c r="E39" s="1268"/>
      <c r="F39" s="1268"/>
      <c r="G39" s="1268"/>
      <c r="H39" s="1269"/>
    </row>
    <row r="40" spans="1:8">
      <c r="A40" s="1270"/>
    </row>
  </sheetData>
  <mergeCells count="41">
    <mergeCell ref="A34:H34"/>
    <mergeCell ref="A35:H35"/>
    <mergeCell ref="A36:H36"/>
    <mergeCell ref="A37:H37"/>
    <mergeCell ref="A38:H38"/>
    <mergeCell ref="A28:H28"/>
    <mergeCell ref="A29:H29"/>
    <mergeCell ref="A30:H30"/>
    <mergeCell ref="A31:H31"/>
    <mergeCell ref="A32:H32"/>
    <mergeCell ref="A33:H33"/>
    <mergeCell ref="A23:D23"/>
    <mergeCell ref="E23:H23"/>
    <mergeCell ref="A24:D24"/>
    <mergeCell ref="E24:H24"/>
    <mergeCell ref="A25:H25"/>
    <mergeCell ref="A27:H27"/>
    <mergeCell ref="A20:D20"/>
    <mergeCell ref="E20:H20"/>
    <mergeCell ref="A21:D21"/>
    <mergeCell ref="E21:H21"/>
    <mergeCell ref="A22:D22"/>
    <mergeCell ref="E22:H22"/>
    <mergeCell ref="A15:A16"/>
    <mergeCell ref="B15:C15"/>
    <mergeCell ref="D15:H16"/>
    <mergeCell ref="B16:C16"/>
    <mergeCell ref="A17:H17"/>
    <mergeCell ref="A18:H18"/>
    <mergeCell ref="A5:H5"/>
    <mergeCell ref="A6:H6"/>
    <mergeCell ref="A8:H8"/>
    <mergeCell ref="A9:H9"/>
    <mergeCell ref="A10:H10"/>
    <mergeCell ref="A14:H14"/>
    <mergeCell ref="A1:H1"/>
    <mergeCell ref="A2:H2"/>
    <mergeCell ref="A3:B4"/>
    <mergeCell ref="C3:D3"/>
    <mergeCell ref="E3:H4"/>
    <mergeCell ref="C4:D4"/>
  </mergeCells>
  <phoneticPr fontId="2"/>
  <pageMargins left="0.75" right="0.75" top="1" bottom="1" header="0.5" footer="0.5"/>
  <pageSetup scale="8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R75"/>
  <sheetViews>
    <sheetView showGridLines="0" view="pageBreakPreview" zoomScale="85" zoomScaleNormal="100" zoomScaleSheetLayoutView="85" workbookViewId="0">
      <pane xSplit="5" ySplit="9" topLeftCell="F10" activePane="bottomRight" state="frozen"/>
      <selection activeCell="C59" sqref="C59"/>
      <selection pane="topRight" activeCell="C59" sqref="C59"/>
      <selection pane="bottomLeft" activeCell="C59" sqref="C59"/>
      <selection pane="bottomRight"/>
    </sheetView>
  </sheetViews>
  <sheetFormatPr defaultColWidth="10.21875" defaultRowHeight="13.2"/>
  <cols>
    <col min="1" max="1" width="1" style="178" customWidth="1"/>
    <col min="2" max="2" width="4.6640625" style="178" bestFit="1" customWidth="1"/>
    <col min="3" max="3" width="12.88671875" style="178" customWidth="1"/>
    <col min="4" max="4" width="3.44140625" style="178" customWidth="1"/>
    <col min="5" max="5" width="12" style="178" customWidth="1"/>
    <col min="6" max="33" width="3.77734375" style="178" customWidth="1"/>
    <col min="34" max="34" width="6.109375" style="178" customWidth="1"/>
    <col min="35" max="35" width="5.88671875" style="178" customWidth="1"/>
    <col min="36" max="36" width="6.33203125" style="178" customWidth="1"/>
    <col min="37" max="37" width="6.77734375" style="178" customWidth="1"/>
    <col min="38" max="38" width="1.88671875" style="178" customWidth="1"/>
    <col min="39" max="40" width="3.109375" style="178" bestFit="1" customWidth="1"/>
    <col min="41" max="41" width="15.33203125" style="178" bestFit="1" customWidth="1"/>
    <col min="42" max="42" width="5.6640625" style="178" bestFit="1" customWidth="1"/>
    <col min="43" max="252" width="10.21875" style="178"/>
    <col min="253" max="16384" width="10.21875" style="86"/>
  </cols>
  <sheetData>
    <row r="1" spans="2:42" ht="16.2">
      <c r="B1" s="87"/>
      <c r="AI1" s="692" t="s">
        <v>106</v>
      </c>
      <c r="AJ1" s="692"/>
    </row>
    <row r="2" spans="2:42" ht="16.2">
      <c r="C2" s="88" t="s">
        <v>249</v>
      </c>
      <c r="L2" s="701" t="s">
        <v>122</v>
      </c>
      <c r="M2" s="701"/>
      <c r="N2" s="89"/>
      <c r="O2" s="181" t="s">
        <v>114</v>
      </c>
      <c r="P2" s="90"/>
      <c r="Q2" s="702" t="s">
        <v>115</v>
      </c>
      <c r="R2" s="702"/>
      <c r="S2" s="91"/>
      <c r="T2" s="91"/>
      <c r="V2" s="695" t="s">
        <v>116</v>
      </c>
      <c r="W2" s="695"/>
      <c r="X2" s="695"/>
      <c r="Y2" s="695"/>
      <c r="Z2" s="703"/>
      <c r="AA2" s="703"/>
      <c r="AB2" s="703"/>
      <c r="AC2" s="703"/>
      <c r="AD2" s="703"/>
      <c r="AE2" s="703"/>
      <c r="AF2" s="704" t="s">
        <v>250</v>
      </c>
      <c r="AG2" s="704"/>
      <c r="AH2" s="704"/>
      <c r="AI2" s="704"/>
      <c r="AJ2" s="92" t="s">
        <v>92</v>
      </c>
      <c r="AN2" s="96" t="s">
        <v>113</v>
      </c>
      <c r="AO2" s="100" t="s">
        <v>250</v>
      </c>
      <c r="AP2" s="97" t="s">
        <v>159</v>
      </c>
    </row>
    <row r="3" spans="2:42" ht="18.75" customHeight="1">
      <c r="C3" s="93"/>
      <c r="L3" s="175"/>
      <c r="M3" s="94"/>
      <c r="N3" s="94"/>
      <c r="P3" s="95"/>
      <c r="Q3" s="91"/>
      <c r="R3" s="91"/>
      <c r="S3" s="91"/>
      <c r="T3" s="91"/>
      <c r="V3" s="695" t="s">
        <v>103</v>
      </c>
      <c r="W3" s="695"/>
      <c r="X3" s="695"/>
      <c r="Y3" s="695"/>
      <c r="Z3" s="696" t="e">
        <f>IF(#REF!="","",#REF!)</f>
        <v>#REF!</v>
      </c>
      <c r="AA3" s="696"/>
      <c r="AB3" s="696"/>
      <c r="AC3" s="696"/>
      <c r="AD3" s="696"/>
      <c r="AE3" s="696"/>
      <c r="AF3" s="696"/>
      <c r="AG3" s="696"/>
      <c r="AH3" s="696"/>
      <c r="AI3" s="696"/>
      <c r="AJ3" s="92" t="s">
        <v>251</v>
      </c>
      <c r="AN3" s="96" t="s">
        <v>117</v>
      </c>
      <c r="AO3" s="100" t="s">
        <v>252</v>
      </c>
      <c r="AP3" s="97" t="s">
        <v>160</v>
      </c>
    </row>
    <row r="4" spans="2:42" ht="18.75" customHeight="1">
      <c r="C4" s="93"/>
      <c r="L4" s="175"/>
      <c r="M4" s="94"/>
      <c r="N4" s="94"/>
      <c r="P4" s="95"/>
      <c r="Q4" s="91"/>
      <c r="R4" s="91"/>
      <c r="S4" s="91"/>
      <c r="T4" s="91"/>
      <c r="V4" s="179"/>
      <c r="W4" s="179"/>
      <c r="X4" s="179"/>
      <c r="Y4" s="179"/>
      <c r="Z4" s="177"/>
      <c r="AA4" s="177"/>
      <c r="AB4" s="177"/>
      <c r="AC4" s="177"/>
      <c r="AD4" s="177"/>
      <c r="AE4" s="177"/>
      <c r="AF4" s="177"/>
      <c r="AG4" s="177"/>
      <c r="AH4" s="177"/>
      <c r="AI4" s="177"/>
      <c r="AJ4" s="92"/>
      <c r="AN4" s="96" t="s">
        <v>118</v>
      </c>
      <c r="AO4" s="100"/>
      <c r="AP4" s="97" t="s">
        <v>161</v>
      </c>
    </row>
    <row r="5" spans="2:42" ht="18.75" customHeight="1">
      <c r="C5" s="688" t="s">
        <v>167</v>
      </c>
      <c r="D5" s="688"/>
      <c r="E5" s="688"/>
      <c r="F5" s="690"/>
      <c r="G5" s="690"/>
      <c r="H5" s="690"/>
      <c r="I5" s="690"/>
      <c r="J5" s="690"/>
      <c r="K5" s="690"/>
      <c r="L5" s="690"/>
      <c r="M5" s="690"/>
      <c r="N5" s="690"/>
      <c r="O5" s="690"/>
      <c r="P5" s="690"/>
      <c r="Q5" s="690"/>
      <c r="R5" s="690"/>
      <c r="S5" s="690"/>
      <c r="T5" s="690"/>
      <c r="V5" s="708" t="s">
        <v>104</v>
      </c>
      <c r="W5" s="708"/>
      <c r="X5" s="708"/>
      <c r="Y5" s="708"/>
      <c r="Z5" s="709">
        <f>AD5+AI5</f>
        <v>0</v>
      </c>
      <c r="AA5" s="709"/>
      <c r="AB5" s="656" t="s">
        <v>112</v>
      </c>
      <c r="AC5" s="656"/>
      <c r="AD5" s="697"/>
      <c r="AE5" s="697"/>
      <c r="AF5" s="705" t="s">
        <v>123</v>
      </c>
      <c r="AG5" s="705"/>
      <c r="AH5" s="705"/>
      <c r="AI5" s="180"/>
      <c r="AJ5" s="178" t="s">
        <v>124</v>
      </c>
      <c r="AN5" s="96" t="s">
        <v>119</v>
      </c>
      <c r="AP5" s="97" t="s">
        <v>162</v>
      </c>
    </row>
    <row r="6" spans="2:42" ht="18.75" customHeight="1">
      <c r="C6" s="689"/>
      <c r="D6" s="689"/>
      <c r="E6" s="689"/>
      <c r="F6" s="691"/>
      <c r="G6" s="691"/>
      <c r="H6" s="691"/>
      <c r="I6" s="691"/>
      <c r="J6" s="691"/>
      <c r="K6" s="691"/>
      <c r="L6" s="691"/>
      <c r="M6" s="691"/>
      <c r="N6" s="691"/>
      <c r="O6" s="691"/>
      <c r="P6" s="691"/>
      <c r="Q6" s="691"/>
      <c r="R6" s="691"/>
      <c r="S6" s="691"/>
      <c r="T6" s="691"/>
      <c r="U6" s="108" t="s">
        <v>166</v>
      </c>
      <c r="V6" s="655" t="s">
        <v>105</v>
      </c>
      <c r="W6" s="655"/>
      <c r="X6" s="655"/>
      <c r="Y6" s="655"/>
      <c r="Z6" s="697"/>
      <c r="AA6" s="697"/>
      <c r="AB6" s="706" t="s">
        <v>253</v>
      </c>
      <c r="AC6" s="706"/>
      <c r="AD6" s="706"/>
      <c r="AE6" s="706"/>
      <c r="AF6" s="707" t="s">
        <v>125</v>
      </c>
      <c r="AG6" s="707"/>
      <c r="AH6" s="707"/>
      <c r="AI6" s="180"/>
      <c r="AJ6" s="178" t="s">
        <v>126</v>
      </c>
      <c r="AN6" s="96"/>
      <c r="AP6" s="97" t="s">
        <v>163</v>
      </c>
    </row>
    <row r="7" spans="2:42" ht="18.75" customHeight="1">
      <c r="C7" s="710" t="s">
        <v>96</v>
      </c>
      <c r="D7" s="693" t="s">
        <v>120</v>
      </c>
      <c r="E7" s="125"/>
      <c r="F7" s="694" t="s">
        <v>127</v>
      </c>
      <c r="G7" s="694"/>
      <c r="H7" s="694"/>
      <c r="I7" s="694"/>
      <c r="J7" s="694"/>
      <c r="K7" s="694"/>
      <c r="L7" s="694"/>
      <c r="M7" s="694" t="s">
        <v>128</v>
      </c>
      <c r="N7" s="694"/>
      <c r="O7" s="694"/>
      <c r="P7" s="694"/>
      <c r="Q7" s="694"/>
      <c r="R7" s="694"/>
      <c r="S7" s="694"/>
      <c r="T7" s="694" t="s">
        <v>254</v>
      </c>
      <c r="U7" s="694"/>
      <c r="V7" s="694"/>
      <c r="W7" s="694"/>
      <c r="X7" s="694"/>
      <c r="Y7" s="694"/>
      <c r="Z7" s="694"/>
      <c r="AA7" s="694" t="s">
        <v>255</v>
      </c>
      <c r="AB7" s="694"/>
      <c r="AC7" s="694"/>
      <c r="AD7" s="694"/>
      <c r="AE7" s="694"/>
      <c r="AF7" s="694"/>
      <c r="AG7" s="713"/>
      <c r="AH7" s="105" t="s">
        <v>93</v>
      </c>
      <c r="AI7" s="101" t="s">
        <v>94</v>
      </c>
      <c r="AJ7" s="101" t="s">
        <v>95</v>
      </c>
      <c r="AK7" s="659" t="s">
        <v>256</v>
      </c>
      <c r="AP7" s="97" t="s">
        <v>164</v>
      </c>
    </row>
    <row r="8" spans="2:42" ht="18" customHeight="1">
      <c r="C8" s="711"/>
      <c r="D8" s="693"/>
      <c r="E8" s="126" t="s">
        <v>97</v>
      </c>
      <c r="F8" s="176">
        <v>1</v>
      </c>
      <c r="G8" s="176">
        <v>2</v>
      </c>
      <c r="H8" s="176">
        <v>3</v>
      </c>
      <c r="I8" s="176">
        <v>4</v>
      </c>
      <c r="J8" s="176">
        <v>5</v>
      </c>
      <c r="K8" s="176">
        <v>6</v>
      </c>
      <c r="L8" s="176">
        <v>7</v>
      </c>
      <c r="M8" s="176">
        <v>8</v>
      </c>
      <c r="N8" s="176">
        <v>9</v>
      </c>
      <c r="O8" s="176">
        <v>10</v>
      </c>
      <c r="P8" s="176">
        <v>11</v>
      </c>
      <c r="Q8" s="176">
        <v>12</v>
      </c>
      <c r="R8" s="176">
        <v>13</v>
      </c>
      <c r="S8" s="176">
        <v>14</v>
      </c>
      <c r="T8" s="176">
        <v>15</v>
      </c>
      <c r="U8" s="176">
        <v>16</v>
      </c>
      <c r="V8" s="176">
        <v>17</v>
      </c>
      <c r="W8" s="176">
        <v>18</v>
      </c>
      <c r="X8" s="176">
        <v>19</v>
      </c>
      <c r="Y8" s="176">
        <v>20</v>
      </c>
      <c r="Z8" s="176">
        <v>21</v>
      </c>
      <c r="AA8" s="176">
        <v>22</v>
      </c>
      <c r="AB8" s="176">
        <v>23</v>
      </c>
      <c r="AC8" s="176">
        <v>24</v>
      </c>
      <c r="AD8" s="176">
        <v>25</v>
      </c>
      <c r="AE8" s="176">
        <v>26</v>
      </c>
      <c r="AF8" s="176">
        <v>27</v>
      </c>
      <c r="AG8" s="182">
        <v>28</v>
      </c>
      <c r="AH8" s="106"/>
      <c r="AI8" s="102" t="s">
        <v>98</v>
      </c>
      <c r="AJ8" s="102" t="s">
        <v>99</v>
      </c>
      <c r="AK8" s="659"/>
      <c r="AP8" s="97" t="s">
        <v>165</v>
      </c>
    </row>
    <row r="9" spans="2:42" ht="18" customHeight="1">
      <c r="C9" s="712"/>
      <c r="D9" s="693"/>
      <c r="E9" s="127" t="s">
        <v>257</v>
      </c>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104"/>
      <c r="AH9" s="107" t="s">
        <v>100</v>
      </c>
      <c r="AI9" s="103" t="s">
        <v>101</v>
      </c>
      <c r="AJ9" s="103" t="s">
        <v>102</v>
      </c>
      <c r="AK9" s="659"/>
      <c r="AP9" s="97"/>
    </row>
    <row r="10" spans="2:42">
      <c r="B10" s="98" t="s">
        <v>258</v>
      </c>
      <c r="C10" s="109"/>
      <c r="D10" s="110"/>
      <c r="E10" s="111"/>
      <c r="F10" s="112"/>
      <c r="G10" s="113"/>
      <c r="H10" s="113"/>
      <c r="I10" s="113"/>
      <c r="J10" s="113"/>
      <c r="K10" s="113"/>
      <c r="L10" s="112"/>
      <c r="M10" s="112"/>
      <c r="N10" s="113"/>
      <c r="O10" s="113"/>
      <c r="P10" s="113"/>
      <c r="Q10" s="113"/>
      <c r="R10" s="113"/>
      <c r="S10" s="112"/>
      <c r="T10" s="112"/>
      <c r="U10" s="113"/>
      <c r="V10" s="113"/>
      <c r="W10" s="113"/>
      <c r="X10" s="113"/>
      <c r="Y10" s="113"/>
      <c r="Z10" s="112"/>
      <c r="AA10" s="112"/>
      <c r="AB10" s="113"/>
      <c r="AC10" s="113"/>
      <c r="AD10" s="113"/>
      <c r="AE10" s="113"/>
      <c r="AF10" s="113"/>
      <c r="AG10" s="114"/>
      <c r="AH10" s="115"/>
      <c r="AI10" s="214"/>
      <c r="AJ10" s="116"/>
      <c r="AK10" s="215">
        <f t="shared" ref="AK10:AK48" si="0">ROUNDDOWN(AI10/$T$52,1)</f>
        <v>0</v>
      </c>
    </row>
    <row r="11" spans="2:42">
      <c r="B11" s="98" t="s">
        <v>129</v>
      </c>
      <c r="C11" s="117"/>
      <c r="D11" s="118"/>
      <c r="E11" s="117"/>
      <c r="F11" s="119"/>
      <c r="G11" s="119"/>
      <c r="H11" s="120"/>
      <c r="I11" s="119"/>
      <c r="J11" s="119"/>
      <c r="K11" s="119"/>
      <c r="L11" s="119"/>
      <c r="M11" s="119"/>
      <c r="N11" s="119"/>
      <c r="O11" s="120"/>
      <c r="P11" s="119"/>
      <c r="Q11" s="119"/>
      <c r="R11" s="119"/>
      <c r="S11" s="119"/>
      <c r="T11" s="119"/>
      <c r="U11" s="119"/>
      <c r="V11" s="120"/>
      <c r="W11" s="119"/>
      <c r="X11" s="119"/>
      <c r="Y11" s="119"/>
      <c r="Z11" s="119"/>
      <c r="AA11" s="119"/>
      <c r="AB11" s="119"/>
      <c r="AC11" s="120"/>
      <c r="AD11" s="119"/>
      <c r="AE11" s="119"/>
      <c r="AF11" s="119"/>
      <c r="AG11" s="121"/>
      <c r="AH11" s="122"/>
      <c r="AI11" s="214"/>
      <c r="AJ11" s="119"/>
      <c r="AK11" s="215">
        <f t="shared" si="0"/>
        <v>0</v>
      </c>
    </row>
    <row r="12" spans="2:42">
      <c r="B12" s="98" t="s">
        <v>130</v>
      </c>
      <c r="C12" s="117"/>
      <c r="D12" s="118"/>
      <c r="E12" s="117"/>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21"/>
      <c r="AH12" s="122"/>
      <c r="AI12" s="214"/>
      <c r="AJ12" s="119"/>
      <c r="AK12" s="215">
        <f t="shared" si="0"/>
        <v>0</v>
      </c>
    </row>
    <row r="13" spans="2:42">
      <c r="B13" s="98" t="s">
        <v>131</v>
      </c>
      <c r="C13" s="117"/>
      <c r="D13" s="118"/>
      <c r="E13" s="117"/>
      <c r="F13" s="120"/>
      <c r="G13" s="119"/>
      <c r="H13" s="119"/>
      <c r="I13" s="119"/>
      <c r="J13" s="119"/>
      <c r="K13" s="119"/>
      <c r="L13" s="120"/>
      <c r="M13" s="120"/>
      <c r="N13" s="119"/>
      <c r="O13" s="119"/>
      <c r="P13" s="119"/>
      <c r="Q13" s="119"/>
      <c r="R13" s="119"/>
      <c r="S13" s="120"/>
      <c r="T13" s="120"/>
      <c r="U13" s="119"/>
      <c r="V13" s="119"/>
      <c r="W13" s="119"/>
      <c r="X13" s="119"/>
      <c r="Y13" s="119"/>
      <c r="Z13" s="120"/>
      <c r="AA13" s="120"/>
      <c r="AB13" s="119"/>
      <c r="AC13" s="119"/>
      <c r="AD13" s="119"/>
      <c r="AE13" s="119"/>
      <c r="AF13" s="119"/>
      <c r="AG13" s="123"/>
      <c r="AH13" s="122"/>
      <c r="AI13" s="214"/>
      <c r="AJ13" s="119"/>
      <c r="AK13" s="215">
        <f t="shared" si="0"/>
        <v>0</v>
      </c>
    </row>
    <row r="14" spans="2:42">
      <c r="B14" s="98" t="s">
        <v>132</v>
      </c>
      <c r="C14" s="117"/>
      <c r="D14" s="118"/>
      <c r="E14" s="117"/>
      <c r="F14" s="120"/>
      <c r="G14" s="119"/>
      <c r="H14" s="119"/>
      <c r="I14" s="119"/>
      <c r="J14" s="119"/>
      <c r="K14" s="119"/>
      <c r="L14" s="120"/>
      <c r="M14" s="120"/>
      <c r="N14" s="119"/>
      <c r="O14" s="119"/>
      <c r="P14" s="119"/>
      <c r="Q14" s="119"/>
      <c r="R14" s="119"/>
      <c r="S14" s="120"/>
      <c r="T14" s="120"/>
      <c r="U14" s="119"/>
      <c r="V14" s="119"/>
      <c r="W14" s="119"/>
      <c r="X14" s="119"/>
      <c r="Y14" s="119"/>
      <c r="Z14" s="120"/>
      <c r="AA14" s="120"/>
      <c r="AB14" s="119"/>
      <c r="AC14" s="119"/>
      <c r="AD14" s="119"/>
      <c r="AE14" s="119"/>
      <c r="AF14" s="119"/>
      <c r="AG14" s="123"/>
      <c r="AH14" s="122"/>
      <c r="AI14" s="214"/>
      <c r="AJ14" s="124"/>
      <c r="AK14" s="215">
        <f t="shared" si="0"/>
        <v>0</v>
      </c>
    </row>
    <row r="15" spans="2:42">
      <c r="B15" s="98" t="s">
        <v>133</v>
      </c>
      <c r="C15" s="117"/>
      <c r="D15" s="118"/>
      <c r="E15" s="117"/>
      <c r="F15" s="119"/>
      <c r="G15" s="119"/>
      <c r="H15" s="119"/>
      <c r="I15" s="119"/>
      <c r="J15" s="120"/>
      <c r="K15" s="120"/>
      <c r="L15" s="120"/>
      <c r="M15" s="119"/>
      <c r="N15" s="119"/>
      <c r="O15" s="119"/>
      <c r="P15" s="119"/>
      <c r="Q15" s="120"/>
      <c r="R15" s="120"/>
      <c r="S15" s="120"/>
      <c r="T15" s="119"/>
      <c r="U15" s="119"/>
      <c r="V15" s="119"/>
      <c r="W15" s="119"/>
      <c r="X15" s="120"/>
      <c r="Y15" s="120"/>
      <c r="Z15" s="120"/>
      <c r="AA15" s="119"/>
      <c r="AB15" s="119"/>
      <c r="AC15" s="119"/>
      <c r="AD15" s="119"/>
      <c r="AE15" s="120"/>
      <c r="AF15" s="120"/>
      <c r="AG15" s="123"/>
      <c r="AH15" s="122"/>
      <c r="AI15" s="214"/>
      <c r="AJ15" s="119"/>
      <c r="AK15" s="215">
        <f t="shared" si="0"/>
        <v>0</v>
      </c>
    </row>
    <row r="16" spans="2:42">
      <c r="B16" s="98" t="s">
        <v>134</v>
      </c>
      <c r="C16" s="117"/>
      <c r="D16" s="118"/>
      <c r="E16" s="117"/>
      <c r="F16" s="120"/>
      <c r="G16" s="119"/>
      <c r="H16" s="119"/>
      <c r="I16" s="119"/>
      <c r="J16" s="119"/>
      <c r="K16" s="120"/>
      <c r="L16" s="120"/>
      <c r="M16" s="120"/>
      <c r="N16" s="119"/>
      <c r="O16" s="119"/>
      <c r="P16" s="119"/>
      <c r="Q16" s="119"/>
      <c r="R16" s="120"/>
      <c r="S16" s="120"/>
      <c r="T16" s="120"/>
      <c r="U16" s="119"/>
      <c r="V16" s="119"/>
      <c r="W16" s="119"/>
      <c r="X16" s="119"/>
      <c r="Y16" s="120"/>
      <c r="Z16" s="120"/>
      <c r="AA16" s="120"/>
      <c r="AB16" s="119"/>
      <c r="AC16" s="119"/>
      <c r="AD16" s="119"/>
      <c r="AE16" s="119"/>
      <c r="AF16" s="120"/>
      <c r="AG16" s="123"/>
      <c r="AH16" s="122"/>
      <c r="AI16" s="214"/>
      <c r="AJ16" s="119"/>
      <c r="AK16" s="215">
        <f t="shared" si="0"/>
        <v>0</v>
      </c>
    </row>
    <row r="17" spans="2:37">
      <c r="B17" s="98" t="s">
        <v>135</v>
      </c>
      <c r="C17" s="117"/>
      <c r="D17" s="118"/>
      <c r="E17" s="117"/>
      <c r="F17" s="120"/>
      <c r="G17" s="120"/>
      <c r="H17" s="119"/>
      <c r="I17" s="119"/>
      <c r="J17" s="119"/>
      <c r="K17" s="119"/>
      <c r="L17" s="120"/>
      <c r="M17" s="120"/>
      <c r="N17" s="120"/>
      <c r="O17" s="119"/>
      <c r="P17" s="119"/>
      <c r="Q17" s="119"/>
      <c r="R17" s="119"/>
      <c r="S17" s="120"/>
      <c r="T17" s="120"/>
      <c r="U17" s="120"/>
      <c r="V17" s="119"/>
      <c r="W17" s="119"/>
      <c r="X17" s="119"/>
      <c r="Y17" s="119"/>
      <c r="Z17" s="120"/>
      <c r="AA17" s="120"/>
      <c r="AB17" s="120"/>
      <c r="AC17" s="119"/>
      <c r="AD17" s="119"/>
      <c r="AE17" s="119"/>
      <c r="AF17" s="119"/>
      <c r="AG17" s="123"/>
      <c r="AH17" s="122"/>
      <c r="AI17" s="214"/>
      <c r="AJ17" s="119"/>
      <c r="AK17" s="215">
        <f t="shared" si="0"/>
        <v>0</v>
      </c>
    </row>
    <row r="18" spans="2:37">
      <c r="B18" s="98" t="s">
        <v>136</v>
      </c>
      <c r="C18" s="117"/>
      <c r="D18" s="118"/>
      <c r="E18" s="117"/>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21"/>
      <c r="AH18" s="122"/>
      <c r="AI18" s="214"/>
      <c r="AJ18" s="119"/>
      <c r="AK18" s="215">
        <f t="shared" si="0"/>
        <v>0</v>
      </c>
    </row>
    <row r="19" spans="2:37">
      <c r="B19" s="98" t="s">
        <v>137</v>
      </c>
      <c r="C19" s="117"/>
      <c r="D19" s="118"/>
      <c r="E19" s="117"/>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21"/>
      <c r="AH19" s="122"/>
      <c r="AI19" s="214"/>
      <c r="AJ19" s="119"/>
      <c r="AK19" s="215">
        <f t="shared" si="0"/>
        <v>0</v>
      </c>
    </row>
    <row r="20" spans="2:37">
      <c r="B20" s="98" t="s">
        <v>138</v>
      </c>
      <c r="C20" s="117"/>
      <c r="D20" s="118"/>
      <c r="E20" s="117"/>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21"/>
      <c r="AH20" s="122"/>
      <c r="AI20" s="214"/>
      <c r="AJ20" s="119"/>
      <c r="AK20" s="215">
        <f t="shared" si="0"/>
        <v>0</v>
      </c>
    </row>
    <row r="21" spans="2:37">
      <c r="B21" s="98" t="s">
        <v>139</v>
      </c>
      <c r="C21" s="117"/>
      <c r="D21" s="118"/>
      <c r="E21" s="117"/>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21"/>
      <c r="AH21" s="122"/>
      <c r="AI21" s="214"/>
      <c r="AJ21" s="119"/>
      <c r="AK21" s="215">
        <f t="shared" si="0"/>
        <v>0</v>
      </c>
    </row>
    <row r="22" spans="2:37">
      <c r="B22" s="98" t="s">
        <v>140</v>
      </c>
      <c r="C22" s="117"/>
      <c r="D22" s="118"/>
      <c r="E22" s="117"/>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21"/>
      <c r="AH22" s="122"/>
      <c r="AI22" s="214"/>
      <c r="AJ22" s="119"/>
      <c r="AK22" s="215">
        <f t="shared" si="0"/>
        <v>0</v>
      </c>
    </row>
    <row r="23" spans="2:37">
      <c r="B23" s="98" t="s">
        <v>141</v>
      </c>
      <c r="C23" s="117"/>
      <c r="D23" s="118"/>
      <c r="E23" s="117"/>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21"/>
      <c r="AH23" s="122"/>
      <c r="AI23" s="214"/>
      <c r="AJ23" s="119"/>
      <c r="AK23" s="215">
        <f t="shared" si="0"/>
        <v>0</v>
      </c>
    </row>
    <row r="24" spans="2:37">
      <c r="B24" s="98" t="s">
        <v>142</v>
      </c>
      <c r="C24" s="117"/>
      <c r="D24" s="118"/>
      <c r="E24" s="117"/>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21"/>
      <c r="AH24" s="122"/>
      <c r="AI24" s="214"/>
      <c r="AJ24" s="119"/>
      <c r="AK24" s="215">
        <f t="shared" si="0"/>
        <v>0</v>
      </c>
    </row>
    <row r="25" spans="2:37">
      <c r="B25" s="98" t="s">
        <v>143</v>
      </c>
      <c r="C25" s="117"/>
      <c r="D25" s="118"/>
      <c r="E25" s="117"/>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21"/>
      <c r="AH25" s="122"/>
      <c r="AI25" s="214"/>
      <c r="AJ25" s="119"/>
      <c r="AK25" s="215">
        <f t="shared" si="0"/>
        <v>0</v>
      </c>
    </row>
    <row r="26" spans="2:37">
      <c r="B26" s="98" t="s">
        <v>144</v>
      </c>
      <c r="C26" s="117"/>
      <c r="D26" s="118"/>
      <c r="E26" s="117"/>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1"/>
      <c r="AH26" s="122"/>
      <c r="AI26" s="214"/>
      <c r="AJ26" s="119"/>
      <c r="AK26" s="215">
        <f t="shared" si="0"/>
        <v>0</v>
      </c>
    </row>
    <row r="27" spans="2:37">
      <c r="B27" s="98" t="s">
        <v>145</v>
      </c>
      <c r="C27" s="117"/>
      <c r="D27" s="118"/>
      <c r="E27" s="117"/>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21"/>
      <c r="AH27" s="122"/>
      <c r="AI27" s="214"/>
      <c r="AJ27" s="119"/>
      <c r="AK27" s="215">
        <f t="shared" si="0"/>
        <v>0</v>
      </c>
    </row>
    <row r="28" spans="2:37">
      <c r="B28" s="98" t="s">
        <v>146</v>
      </c>
      <c r="C28" s="117"/>
      <c r="D28" s="118"/>
      <c r="E28" s="117"/>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21"/>
      <c r="AH28" s="122"/>
      <c r="AI28" s="214"/>
      <c r="AJ28" s="119"/>
      <c r="AK28" s="215">
        <f t="shared" si="0"/>
        <v>0</v>
      </c>
    </row>
    <row r="29" spans="2:37">
      <c r="B29" s="98" t="s">
        <v>147</v>
      </c>
      <c r="C29" s="117"/>
      <c r="D29" s="118"/>
      <c r="E29" s="117"/>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21"/>
      <c r="AH29" s="122"/>
      <c r="AI29" s="214"/>
      <c r="AJ29" s="119"/>
      <c r="AK29" s="215">
        <f t="shared" si="0"/>
        <v>0</v>
      </c>
    </row>
    <row r="30" spans="2:37">
      <c r="B30" s="98" t="s">
        <v>148</v>
      </c>
      <c r="C30" s="117"/>
      <c r="D30" s="118"/>
      <c r="E30" s="117"/>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21"/>
      <c r="AH30" s="122"/>
      <c r="AI30" s="214"/>
      <c r="AJ30" s="119"/>
      <c r="AK30" s="215">
        <f t="shared" si="0"/>
        <v>0</v>
      </c>
    </row>
    <row r="31" spans="2:37">
      <c r="B31" s="98" t="s">
        <v>149</v>
      </c>
      <c r="C31" s="117"/>
      <c r="D31" s="118"/>
      <c r="E31" s="117"/>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21"/>
      <c r="AH31" s="122"/>
      <c r="AI31" s="214"/>
      <c r="AJ31" s="119"/>
      <c r="AK31" s="215">
        <f t="shared" si="0"/>
        <v>0</v>
      </c>
    </row>
    <row r="32" spans="2:37">
      <c r="B32" s="98" t="s">
        <v>150</v>
      </c>
      <c r="C32" s="117"/>
      <c r="D32" s="118"/>
      <c r="E32" s="117"/>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21"/>
      <c r="AH32" s="122"/>
      <c r="AI32" s="214"/>
      <c r="AJ32" s="119"/>
      <c r="AK32" s="215">
        <f t="shared" si="0"/>
        <v>0</v>
      </c>
    </row>
    <row r="33" spans="2:37">
      <c r="B33" s="98" t="s">
        <v>151</v>
      </c>
      <c r="C33" s="117"/>
      <c r="D33" s="118"/>
      <c r="E33" s="117"/>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21"/>
      <c r="AH33" s="122"/>
      <c r="AI33" s="214"/>
      <c r="AJ33" s="119"/>
      <c r="AK33" s="215">
        <f t="shared" si="0"/>
        <v>0</v>
      </c>
    </row>
    <row r="34" spans="2:37">
      <c r="B34" s="98" t="s">
        <v>152</v>
      </c>
      <c r="C34" s="117"/>
      <c r="D34" s="118"/>
      <c r="E34" s="117"/>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21"/>
      <c r="AH34" s="122"/>
      <c r="AI34" s="214"/>
      <c r="AJ34" s="119"/>
      <c r="AK34" s="215">
        <f t="shared" si="0"/>
        <v>0</v>
      </c>
    </row>
    <row r="35" spans="2:37">
      <c r="B35" s="98" t="s">
        <v>153</v>
      </c>
      <c r="C35" s="117"/>
      <c r="D35" s="118"/>
      <c r="E35" s="117"/>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21"/>
      <c r="AH35" s="122"/>
      <c r="AI35" s="214"/>
      <c r="AJ35" s="119"/>
      <c r="AK35" s="215">
        <f t="shared" si="0"/>
        <v>0</v>
      </c>
    </row>
    <row r="36" spans="2:37">
      <c r="B36" s="98" t="s">
        <v>154</v>
      </c>
      <c r="C36" s="117"/>
      <c r="D36" s="118"/>
      <c r="E36" s="117"/>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21"/>
      <c r="AH36" s="122"/>
      <c r="AI36" s="214"/>
      <c r="AJ36" s="119"/>
      <c r="AK36" s="215">
        <f t="shared" si="0"/>
        <v>0</v>
      </c>
    </row>
    <row r="37" spans="2:37">
      <c r="B37" s="98" t="s">
        <v>155</v>
      </c>
      <c r="C37" s="117"/>
      <c r="D37" s="118"/>
      <c r="E37" s="117"/>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21"/>
      <c r="AH37" s="122"/>
      <c r="AI37" s="214"/>
      <c r="AJ37" s="119"/>
      <c r="AK37" s="215">
        <f t="shared" si="0"/>
        <v>0</v>
      </c>
    </row>
    <row r="38" spans="2:37">
      <c r="B38" s="98" t="s">
        <v>156</v>
      </c>
      <c r="C38" s="117"/>
      <c r="D38" s="118"/>
      <c r="E38" s="117"/>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21"/>
      <c r="AH38" s="122"/>
      <c r="AI38" s="214"/>
      <c r="AJ38" s="119"/>
      <c r="AK38" s="215">
        <f t="shared" si="0"/>
        <v>0</v>
      </c>
    </row>
    <row r="39" spans="2:37">
      <c r="B39" s="98" t="s">
        <v>157</v>
      </c>
      <c r="C39" s="117"/>
      <c r="D39" s="118"/>
      <c r="E39" s="117"/>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21"/>
      <c r="AH39" s="122"/>
      <c r="AI39" s="214"/>
      <c r="AJ39" s="119"/>
      <c r="AK39" s="215">
        <f t="shared" si="0"/>
        <v>0</v>
      </c>
    </row>
    <row r="40" spans="2:37">
      <c r="B40" s="98" t="s">
        <v>173</v>
      </c>
      <c r="C40" s="117"/>
      <c r="D40" s="118"/>
      <c r="E40" s="117"/>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21"/>
      <c r="AH40" s="122"/>
      <c r="AI40" s="214"/>
      <c r="AJ40" s="119"/>
      <c r="AK40" s="215">
        <f t="shared" si="0"/>
        <v>0</v>
      </c>
    </row>
    <row r="41" spans="2:37">
      <c r="B41" s="98" t="s">
        <v>174</v>
      </c>
      <c r="C41" s="117"/>
      <c r="D41" s="118"/>
      <c r="E41" s="117"/>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21"/>
      <c r="AH41" s="122"/>
      <c r="AI41" s="214"/>
      <c r="AJ41" s="119"/>
      <c r="AK41" s="215">
        <f t="shared" si="0"/>
        <v>0</v>
      </c>
    </row>
    <row r="42" spans="2:37">
      <c r="B42" s="98" t="s">
        <v>175</v>
      </c>
      <c r="C42" s="117"/>
      <c r="D42" s="118"/>
      <c r="E42" s="117"/>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21"/>
      <c r="AH42" s="122"/>
      <c r="AI42" s="214"/>
      <c r="AJ42" s="119"/>
      <c r="AK42" s="215">
        <f t="shared" si="0"/>
        <v>0</v>
      </c>
    </row>
    <row r="43" spans="2:37">
      <c r="B43" s="98" t="s">
        <v>176</v>
      </c>
      <c r="C43" s="117"/>
      <c r="D43" s="118"/>
      <c r="E43" s="117"/>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21"/>
      <c r="AH43" s="122"/>
      <c r="AI43" s="214"/>
      <c r="AJ43" s="119"/>
      <c r="AK43" s="215">
        <f t="shared" si="0"/>
        <v>0</v>
      </c>
    </row>
    <row r="44" spans="2:37">
      <c r="B44" s="98" t="s">
        <v>177</v>
      </c>
      <c r="C44" s="117"/>
      <c r="D44" s="118"/>
      <c r="E44" s="117"/>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21"/>
      <c r="AH44" s="122"/>
      <c r="AI44" s="214"/>
      <c r="AJ44" s="119"/>
      <c r="AK44" s="215">
        <f t="shared" si="0"/>
        <v>0</v>
      </c>
    </row>
    <row r="45" spans="2:37">
      <c r="B45" s="98" t="s">
        <v>178</v>
      </c>
      <c r="C45" s="117"/>
      <c r="D45" s="118"/>
      <c r="E45" s="117"/>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21"/>
      <c r="AH45" s="122"/>
      <c r="AI45" s="214"/>
      <c r="AJ45" s="119"/>
      <c r="AK45" s="215">
        <f t="shared" si="0"/>
        <v>0</v>
      </c>
    </row>
    <row r="46" spans="2:37">
      <c r="B46" s="98" t="s">
        <v>179</v>
      </c>
      <c r="C46" s="117"/>
      <c r="D46" s="118"/>
      <c r="E46" s="117"/>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21"/>
      <c r="AH46" s="122"/>
      <c r="AI46" s="214"/>
      <c r="AJ46" s="119"/>
      <c r="AK46" s="215">
        <f t="shared" si="0"/>
        <v>0</v>
      </c>
    </row>
    <row r="47" spans="2:37">
      <c r="B47" s="98" t="s">
        <v>180</v>
      </c>
      <c r="C47" s="117"/>
      <c r="D47" s="118"/>
      <c r="E47" s="117"/>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21"/>
      <c r="AH47" s="122"/>
      <c r="AI47" s="214"/>
      <c r="AJ47" s="119"/>
      <c r="AK47" s="215">
        <f t="shared" si="0"/>
        <v>0</v>
      </c>
    </row>
    <row r="48" spans="2:37">
      <c r="B48" s="98" t="s">
        <v>181</v>
      </c>
      <c r="C48" s="117"/>
      <c r="D48" s="118"/>
      <c r="E48" s="117"/>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21"/>
      <c r="AH48" s="122"/>
      <c r="AI48" s="214"/>
      <c r="AJ48" s="119"/>
      <c r="AK48" s="215">
        <f t="shared" si="0"/>
        <v>0</v>
      </c>
    </row>
    <row r="49" spans="1:252">
      <c r="B49" s="98" t="s">
        <v>182</v>
      </c>
      <c r="C49" s="117"/>
      <c r="D49" s="118"/>
      <c r="E49" s="117"/>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21"/>
      <c r="AH49" s="122"/>
      <c r="AI49" s="214"/>
      <c r="AJ49" s="119"/>
      <c r="AK49" s="215">
        <f>ROUNDDOWN(AI49/$T$52,1)</f>
        <v>0</v>
      </c>
    </row>
    <row r="50" spans="1:252" ht="13.5" customHeight="1">
      <c r="C50" s="216" t="s">
        <v>171</v>
      </c>
      <c r="D50" s="217"/>
      <c r="E50" s="218"/>
      <c r="F50" s="714" t="s">
        <v>158</v>
      </c>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6"/>
    </row>
    <row r="51" spans="1:252" ht="13.5" customHeight="1" thickBot="1">
      <c r="C51" s="674" t="s">
        <v>259</v>
      </c>
      <c r="D51" s="675"/>
      <c r="E51" s="676"/>
      <c r="F51" s="660" t="s">
        <v>260</v>
      </c>
      <c r="G51" s="661"/>
      <c r="H51" s="661"/>
      <c r="I51" s="219"/>
      <c r="J51" s="220" t="s">
        <v>261</v>
      </c>
      <c r="K51" s="219" t="s">
        <v>262</v>
      </c>
      <c r="L51" s="220" t="s">
        <v>263</v>
      </c>
      <c r="M51" s="219"/>
      <c r="N51" s="220" t="s">
        <v>264</v>
      </c>
      <c r="O51" s="219" t="s">
        <v>262</v>
      </c>
      <c r="P51" s="661" t="s">
        <v>265</v>
      </c>
      <c r="Q51" s="661"/>
      <c r="R51" s="661"/>
      <c r="S51" s="661"/>
      <c r="T51" s="661"/>
      <c r="U51" s="661"/>
      <c r="V51" s="661"/>
      <c r="W51" s="661"/>
      <c r="X51" s="661"/>
      <c r="Y51" s="661"/>
      <c r="Z51" s="661"/>
      <c r="AA51" s="661"/>
      <c r="AB51" s="661"/>
      <c r="AC51" s="661"/>
      <c r="AD51" s="661"/>
      <c r="AE51" s="661"/>
      <c r="AF51" s="661"/>
      <c r="AG51" s="661"/>
      <c r="AH51" s="661"/>
      <c r="AI51" s="661"/>
      <c r="AJ51" s="662"/>
    </row>
    <row r="52" spans="1:252" ht="13.5" customHeight="1" thickBot="1">
      <c r="C52" s="682" t="s">
        <v>172</v>
      </c>
      <c r="D52" s="683"/>
      <c r="E52" s="684"/>
      <c r="F52" s="663" t="s">
        <v>266</v>
      </c>
      <c r="G52" s="664"/>
      <c r="H52" s="664"/>
      <c r="I52" s="664"/>
      <c r="J52" s="664"/>
      <c r="K52" s="664"/>
      <c r="L52" s="664"/>
      <c r="M52" s="665">
        <v>8</v>
      </c>
      <c r="N52" s="666"/>
      <c r="O52" s="661" t="s">
        <v>267</v>
      </c>
      <c r="P52" s="661"/>
      <c r="Q52" s="221">
        <v>5</v>
      </c>
      <c r="R52" s="222" t="s">
        <v>268</v>
      </c>
      <c r="S52" s="222"/>
      <c r="T52" s="667">
        <f>M52*Q52</f>
        <v>40</v>
      </c>
      <c r="U52" s="668"/>
      <c r="V52" s="661" t="s">
        <v>269</v>
      </c>
      <c r="W52" s="661"/>
      <c r="X52" s="221">
        <v>4</v>
      </c>
      <c r="Y52" s="222" t="s">
        <v>270</v>
      </c>
      <c r="Z52" s="669">
        <f>T52*X52</f>
        <v>160</v>
      </c>
      <c r="AA52" s="669"/>
      <c r="AB52" s="661" t="s">
        <v>271</v>
      </c>
      <c r="AC52" s="661"/>
      <c r="AI52" s="222"/>
      <c r="AJ52" s="223"/>
    </row>
    <row r="53" spans="1:252">
      <c r="C53" s="674" t="s">
        <v>183</v>
      </c>
      <c r="D53" s="675"/>
      <c r="E53" s="676"/>
      <c r="F53" s="685"/>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7"/>
    </row>
    <row r="54" spans="1:252">
      <c r="C54" s="682" t="s">
        <v>172</v>
      </c>
      <c r="D54" s="683"/>
      <c r="E54" s="684"/>
      <c r="F54" s="685" t="s">
        <v>856</v>
      </c>
      <c r="G54" s="686"/>
      <c r="H54" s="686"/>
      <c r="I54" s="686"/>
      <c r="J54" s="686"/>
      <c r="K54" s="686"/>
      <c r="L54" s="686"/>
      <c r="M54" s="686"/>
      <c r="N54" s="686"/>
      <c r="O54" s="686"/>
      <c r="P54" s="686"/>
      <c r="Q54" s="686"/>
      <c r="R54" s="686"/>
      <c r="S54" s="686"/>
      <c r="T54" s="686"/>
      <c r="U54" s="686"/>
      <c r="V54" s="686"/>
      <c r="W54" s="686"/>
      <c r="X54" s="686"/>
      <c r="Y54" s="686"/>
      <c r="Z54" s="686"/>
      <c r="AA54" s="686"/>
      <c r="AB54" s="686"/>
      <c r="AC54" s="686"/>
      <c r="AD54" s="686"/>
      <c r="AE54" s="686"/>
      <c r="AF54" s="686"/>
      <c r="AG54" s="686"/>
      <c r="AH54" s="686"/>
      <c r="AI54" s="686"/>
      <c r="AJ54" s="687"/>
    </row>
    <row r="55" spans="1:252" ht="13.5" customHeight="1">
      <c r="C55" s="674" t="s">
        <v>184</v>
      </c>
      <c r="D55" s="675"/>
      <c r="E55" s="676"/>
      <c r="F55" s="685"/>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686"/>
      <c r="AH55" s="686"/>
      <c r="AI55" s="686"/>
      <c r="AJ55" s="687"/>
    </row>
    <row r="56" spans="1:252">
      <c r="C56" s="682" t="s">
        <v>272</v>
      </c>
      <c r="D56" s="683"/>
      <c r="E56" s="684"/>
      <c r="F56" s="685"/>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c r="AI56" s="686"/>
      <c r="AJ56" s="687"/>
    </row>
    <row r="57" spans="1:252">
      <c r="C57" s="674"/>
      <c r="D57" s="675"/>
      <c r="E57" s="676"/>
      <c r="F57" s="677"/>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8"/>
      <c r="AH57" s="678"/>
      <c r="AI57" s="678"/>
      <c r="AJ57" s="679"/>
    </row>
    <row r="58" spans="1:252">
      <c r="C58" s="673" t="s">
        <v>170</v>
      </c>
      <c r="D58" s="673"/>
      <c r="E58" s="673"/>
      <c r="F58" s="673"/>
      <c r="G58" s="673"/>
      <c r="H58" s="673"/>
      <c r="I58" s="673"/>
      <c r="J58" s="673"/>
      <c r="K58" s="673"/>
      <c r="L58" s="673"/>
      <c r="M58" s="673"/>
      <c r="N58" s="673"/>
      <c r="O58" s="673"/>
      <c r="P58" s="673"/>
      <c r="Q58" s="673"/>
      <c r="R58" s="673"/>
      <c r="S58" s="673"/>
      <c r="T58" s="673"/>
      <c r="U58" s="673"/>
      <c r="V58" s="673"/>
      <c r="W58" s="673"/>
      <c r="X58" s="673"/>
      <c r="Y58" s="673"/>
      <c r="Z58" s="673"/>
      <c r="AA58" s="673"/>
      <c r="AB58" s="673"/>
      <c r="AC58" s="673"/>
      <c r="AD58" s="673"/>
      <c r="AE58" s="673"/>
      <c r="AF58" s="673"/>
      <c r="AG58" s="673"/>
      <c r="AH58" s="673"/>
      <c r="AI58" s="673"/>
      <c r="AJ58" s="673"/>
    </row>
    <row r="59" spans="1:252">
      <c r="C59" s="128" t="s">
        <v>168</v>
      </c>
      <c r="D59" s="181">
        <v>1</v>
      </c>
      <c r="E59" s="700" t="s">
        <v>169</v>
      </c>
      <c r="F59" s="700"/>
      <c r="G59" s="700"/>
      <c r="H59" s="700"/>
      <c r="I59" s="700"/>
      <c r="J59" s="700"/>
      <c r="K59" s="700"/>
      <c r="L59" s="700"/>
      <c r="M59" s="700"/>
      <c r="N59" s="700"/>
      <c r="O59" s="700"/>
      <c r="P59" s="700"/>
      <c r="Q59" s="700"/>
      <c r="R59" s="700"/>
      <c r="S59" s="700"/>
      <c r="T59" s="700"/>
      <c r="U59" s="700"/>
      <c r="V59" s="700"/>
      <c r="W59" s="700"/>
      <c r="X59" s="700"/>
      <c r="Y59" s="700"/>
      <c r="Z59" s="700"/>
      <c r="AA59" s="700"/>
      <c r="AB59" s="700"/>
      <c r="AC59" s="700"/>
      <c r="AD59" s="700"/>
      <c r="AE59" s="700"/>
      <c r="AF59" s="700"/>
      <c r="AG59" s="700"/>
      <c r="AH59" s="700"/>
      <c r="AI59" s="700"/>
      <c r="AJ59" s="700"/>
    </row>
    <row r="60" spans="1:252">
      <c r="D60" s="129">
        <v>2</v>
      </c>
      <c r="E60" s="670" t="s">
        <v>857</v>
      </c>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670"/>
      <c r="AG60" s="670"/>
      <c r="AH60" s="670"/>
      <c r="AI60" s="670"/>
      <c r="AJ60" s="670"/>
    </row>
    <row r="61" spans="1:252">
      <c r="D61" s="130">
        <v>3</v>
      </c>
      <c r="E61" s="671" t="s">
        <v>858</v>
      </c>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row>
    <row r="62" spans="1:252">
      <c r="D62" s="571"/>
      <c r="E62" s="656" t="s">
        <v>869</v>
      </c>
      <c r="F62" s="656"/>
      <c r="G62" s="656"/>
      <c r="H62" s="656"/>
      <c r="I62" s="656"/>
      <c r="J62" s="656"/>
      <c r="K62" s="656"/>
      <c r="L62" s="656"/>
      <c r="M62" s="656"/>
      <c r="N62" s="656"/>
      <c r="O62" s="656"/>
      <c r="P62" s="656"/>
      <c r="Q62" s="656"/>
      <c r="R62" s="656"/>
      <c r="S62" s="656"/>
      <c r="T62" s="656"/>
      <c r="U62" s="656"/>
      <c r="V62" s="656"/>
      <c r="W62" s="656"/>
      <c r="X62" s="656"/>
      <c r="Y62" s="656"/>
      <c r="Z62" s="656"/>
      <c r="AA62" s="656"/>
      <c r="AB62" s="656"/>
      <c r="AC62" s="656"/>
      <c r="AD62" s="656"/>
      <c r="AE62" s="656"/>
      <c r="AF62" s="656"/>
      <c r="AG62" s="656"/>
      <c r="AH62" s="656"/>
      <c r="AI62" s="656"/>
      <c r="AJ62" s="656"/>
    </row>
    <row r="63" spans="1:252">
      <c r="A63" s="570"/>
      <c r="B63" s="570"/>
      <c r="C63" s="570"/>
      <c r="D63" s="571"/>
      <c r="E63" s="656" t="s">
        <v>859</v>
      </c>
      <c r="F63" s="656"/>
      <c r="G63" s="656"/>
      <c r="H63" s="656"/>
      <c r="I63" s="656"/>
      <c r="J63" s="656"/>
      <c r="K63" s="656"/>
      <c r="L63" s="656"/>
      <c r="M63" s="656"/>
      <c r="N63" s="656"/>
      <c r="O63" s="656"/>
      <c r="P63" s="656"/>
      <c r="Q63" s="656"/>
      <c r="R63" s="656"/>
      <c r="S63" s="656"/>
      <c r="T63" s="656"/>
      <c r="U63" s="656"/>
      <c r="V63" s="656"/>
      <c r="W63" s="656"/>
      <c r="X63" s="656"/>
      <c r="Y63" s="656"/>
      <c r="Z63" s="656"/>
      <c r="AA63" s="656"/>
      <c r="AB63" s="656"/>
      <c r="AC63" s="656"/>
      <c r="AD63" s="656"/>
      <c r="AE63" s="656"/>
      <c r="AF63" s="656"/>
      <c r="AG63" s="656"/>
      <c r="AH63" s="656"/>
      <c r="AI63" s="656"/>
      <c r="AJ63" s="656"/>
      <c r="AK63" s="570"/>
      <c r="AL63" s="570"/>
      <c r="AM63" s="570"/>
      <c r="AN63" s="570"/>
      <c r="AO63" s="570"/>
      <c r="AP63" s="570"/>
      <c r="AQ63" s="570"/>
      <c r="AR63" s="570"/>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c r="BO63" s="570"/>
      <c r="BP63" s="570"/>
      <c r="BQ63" s="570"/>
      <c r="BR63" s="570"/>
      <c r="BS63" s="570"/>
      <c r="BT63" s="570"/>
      <c r="BU63" s="570"/>
      <c r="BV63" s="570"/>
      <c r="BW63" s="570"/>
      <c r="BX63" s="570"/>
      <c r="BY63" s="570"/>
      <c r="BZ63" s="570"/>
      <c r="CA63" s="570"/>
      <c r="CB63" s="570"/>
      <c r="CC63" s="570"/>
      <c r="CD63" s="570"/>
      <c r="CE63" s="570"/>
      <c r="CF63" s="570"/>
      <c r="CG63" s="570"/>
      <c r="CH63" s="570"/>
      <c r="CI63" s="570"/>
      <c r="CJ63" s="570"/>
      <c r="CK63" s="570"/>
      <c r="CL63" s="570"/>
      <c r="CM63" s="570"/>
      <c r="CN63" s="570"/>
      <c r="CO63" s="570"/>
      <c r="CP63" s="570"/>
      <c r="CQ63" s="570"/>
      <c r="CR63" s="570"/>
      <c r="CS63" s="570"/>
      <c r="CT63" s="570"/>
      <c r="CU63" s="570"/>
      <c r="CV63" s="570"/>
      <c r="CW63" s="570"/>
      <c r="CX63" s="570"/>
      <c r="CY63" s="570"/>
      <c r="CZ63" s="570"/>
      <c r="DA63" s="570"/>
      <c r="DB63" s="570"/>
      <c r="DC63" s="570"/>
      <c r="DD63" s="570"/>
      <c r="DE63" s="570"/>
      <c r="DF63" s="570"/>
      <c r="DG63" s="570"/>
      <c r="DH63" s="570"/>
      <c r="DI63" s="570"/>
      <c r="DJ63" s="570"/>
      <c r="DK63" s="570"/>
      <c r="DL63" s="570"/>
      <c r="DM63" s="570"/>
      <c r="DN63" s="570"/>
      <c r="DO63" s="570"/>
      <c r="DP63" s="570"/>
      <c r="DQ63" s="570"/>
      <c r="DR63" s="570"/>
      <c r="DS63" s="570"/>
      <c r="DT63" s="570"/>
      <c r="DU63" s="570"/>
      <c r="DV63" s="570"/>
      <c r="DW63" s="570"/>
      <c r="DX63" s="570"/>
      <c r="DY63" s="570"/>
      <c r="DZ63" s="570"/>
      <c r="EA63" s="570"/>
      <c r="EB63" s="570"/>
      <c r="EC63" s="570"/>
      <c r="ED63" s="570"/>
      <c r="EE63" s="570"/>
      <c r="EF63" s="570"/>
      <c r="EG63" s="570"/>
      <c r="EH63" s="570"/>
      <c r="EI63" s="570"/>
      <c r="EJ63" s="570"/>
      <c r="EK63" s="570"/>
      <c r="EL63" s="570"/>
      <c r="EM63" s="570"/>
      <c r="EN63" s="570"/>
      <c r="EO63" s="570"/>
      <c r="EP63" s="570"/>
      <c r="EQ63" s="570"/>
      <c r="ER63" s="570"/>
      <c r="ES63" s="570"/>
      <c r="ET63" s="570"/>
      <c r="EU63" s="570"/>
      <c r="EV63" s="570"/>
      <c r="EW63" s="570"/>
      <c r="EX63" s="570"/>
      <c r="EY63" s="570"/>
      <c r="EZ63" s="570"/>
      <c r="FA63" s="570"/>
      <c r="FB63" s="570"/>
      <c r="FC63" s="570"/>
      <c r="FD63" s="570"/>
      <c r="FE63" s="570"/>
      <c r="FF63" s="570"/>
      <c r="FG63" s="570"/>
      <c r="FH63" s="570"/>
      <c r="FI63" s="570"/>
      <c r="FJ63" s="570"/>
      <c r="FK63" s="570"/>
      <c r="FL63" s="570"/>
      <c r="FM63" s="570"/>
      <c r="FN63" s="570"/>
      <c r="FO63" s="570"/>
      <c r="FP63" s="570"/>
      <c r="FQ63" s="570"/>
      <c r="FR63" s="570"/>
      <c r="FS63" s="570"/>
      <c r="FT63" s="570"/>
      <c r="FU63" s="570"/>
      <c r="FV63" s="570"/>
      <c r="FW63" s="570"/>
      <c r="FX63" s="570"/>
      <c r="FY63" s="570"/>
      <c r="FZ63" s="570"/>
      <c r="GA63" s="570"/>
      <c r="GB63" s="570"/>
      <c r="GC63" s="570"/>
      <c r="GD63" s="570"/>
      <c r="GE63" s="570"/>
      <c r="GF63" s="570"/>
      <c r="GG63" s="570"/>
      <c r="GH63" s="570"/>
      <c r="GI63" s="570"/>
      <c r="GJ63" s="570"/>
      <c r="GK63" s="570"/>
      <c r="GL63" s="570"/>
      <c r="GM63" s="570"/>
      <c r="GN63" s="570"/>
      <c r="GO63" s="570"/>
      <c r="GP63" s="570"/>
      <c r="GQ63" s="570"/>
      <c r="GR63" s="570"/>
      <c r="GS63" s="570"/>
      <c r="GT63" s="570"/>
      <c r="GU63" s="570"/>
      <c r="GV63" s="570"/>
      <c r="GW63" s="570"/>
      <c r="GX63" s="570"/>
      <c r="GY63" s="570"/>
      <c r="GZ63" s="570"/>
      <c r="HA63" s="570"/>
      <c r="HB63" s="570"/>
      <c r="HC63" s="570"/>
      <c r="HD63" s="570"/>
      <c r="HE63" s="570"/>
      <c r="HF63" s="570"/>
      <c r="HG63" s="570"/>
      <c r="HH63" s="570"/>
      <c r="HI63" s="570"/>
      <c r="HJ63" s="570"/>
      <c r="HK63" s="570"/>
      <c r="HL63" s="570"/>
      <c r="HM63" s="570"/>
      <c r="HN63" s="570"/>
      <c r="HO63" s="570"/>
      <c r="HP63" s="570"/>
      <c r="HQ63" s="570"/>
      <c r="HR63" s="570"/>
      <c r="HS63" s="570"/>
      <c r="HT63" s="570"/>
      <c r="HU63" s="570"/>
      <c r="HV63" s="570"/>
      <c r="HW63" s="570"/>
      <c r="HX63" s="570"/>
      <c r="HY63" s="570"/>
      <c r="HZ63" s="570"/>
      <c r="IA63" s="570"/>
      <c r="IB63" s="570"/>
      <c r="IC63" s="570"/>
      <c r="ID63" s="570"/>
      <c r="IE63" s="570"/>
      <c r="IF63" s="570"/>
      <c r="IG63" s="570"/>
      <c r="IH63" s="570"/>
      <c r="II63" s="570"/>
      <c r="IJ63" s="570"/>
      <c r="IK63" s="570"/>
      <c r="IL63" s="570"/>
      <c r="IM63" s="570"/>
      <c r="IN63" s="570"/>
      <c r="IO63" s="570"/>
      <c r="IP63" s="570"/>
      <c r="IQ63" s="570"/>
      <c r="IR63" s="570"/>
    </row>
    <row r="64" spans="1:252">
      <c r="A64" s="570"/>
      <c r="B64" s="570"/>
      <c r="C64" s="570"/>
      <c r="D64" s="571"/>
      <c r="E64" s="680" t="s">
        <v>860</v>
      </c>
      <c r="F64" s="680"/>
      <c r="G64" s="680"/>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70"/>
      <c r="BR64" s="570"/>
      <c r="BS64" s="570"/>
      <c r="BT64" s="570"/>
      <c r="BU64" s="570"/>
      <c r="BV64" s="570"/>
      <c r="BW64" s="570"/>
      <c r="BX64" s="570"/>
      <c r="BY64" s="570"/>
      <c r="BZ64" s="570"/>
      <c r="CA64" s="570"/>
      <c r="CB64" s="570"/>
      <c r="CC64" s="570"/>
      <c r="CD64" s="570"/>
      <c r="CE64" s="570"/>
      <c r="CF64" s="570"/>
      <c r="CG64" s="570"/>
      <c r="CH64" s="570"/>
      <c r="CI64" s="570"/>
      <c r="CJ64" s="570"/>
      <c r="CK64" s="570"/>
      <c r="CL64" s="570"/>
      <c r="CM64" s="570"/>
      <c r="CN64" s="570"/>
      <c r="CO64" s="570"/>
      <c r="CP64" s="570"/>
      <c r="CQ64" s="570"/>
      <c r="CR64" s="570"/>
      <c r="CS64" s="570"/>
      <c r="CT64" s="570"/>
      <c r="CU64" s="570"/>
      <c r="CV64" s="570"/>
      <c r="CW64" s="570"/>
      <c r="CX64" s="570"/>
      <c r="CY64" s="570"/>
      <c r="CZ64" s="570"/>
      <c r="DA64" s="570"/>
      <c r="DB64" s="570"/>
      <c r="DC64" s="570"/>
      <c r="DD64" s="570"/>
      <c r="DE64" s="570"/>
      <c r="DF64" s="570"/>
      <c r="DG64" s="570"/>
      <c r="DH64" s="570"/>
      <c r="DI64" s="570"/>
      <c r="DJ64" s="570"/>
      <c r="DK64" s="570"/>
      <c r="DL64" s="570"/>
      <c r="DM64" s="570"/>
      <c r="DN64" s="570"/>
      <c r="DO64" s="570"/>
      <c r="DP64" s="570"/>
      <c r="DQ64" s="570"/>
      <c r="DR64" s="570"/>
      <c r="DS64" s="570"/>
      <c r="DT64" s="570"/>
      <c r="DU64" s="570"/>
      <c r="DV64" s="570"/>
      <c r="DW64" s="570"/>
      <c r="DX64" s="570"/>
      <c r="DY64" s="570"/>
      <c r="DZ64" s="570"/>
      <c r="EA64" s="570"/>
      <c r="EB64" s="570"/>
      <c r="EC64" s="570"/>
      <c r="ED64" s="570"/>
      <c r="EE64" s="570"/>
      <c r="EF64" s="570"/>
      <c r="EG64" s="570"/>
      <c r="EH64" s="570"/>
      <c r="EI64" s="570"/>
      <c r="EJ64" s="570"/>
      <c r="EK64" s="570"/>
      <c r="EL64" s="570"/>
      <c r="EM64" s="570"/>
      <c r="EN64" s="570"/>
      <c r="EO64" s="570"/>
      <c r="EP64" s="570"/>
      <c r="EQ64" s="570"/>
      <c r="ER64" s="570"/>
      <c r="ES64" s="570"/>
      <c r="ET64" s="570"/>
      <c r="EU64" s="570"/>
      <c r="EV64" s="570"/>
      <c r="EW64" s="570"/>
      <c r="EX64" s="570"/>
      <c r="EY64" s="570"/>
      <c r="EZ64" s="570"/>
      <c r="FA64" s="570"/>
      <c r="FB64" s="570"/>
      <c r="FC64" s="570"/>
      <c r="FD64" s="570"/>
      <c r="FE64" s="570"/>
      <c r="FF64" s="570"/>
      <c r="FG64" s="570"/>
      <c r="FH64" s="570"/>
      <c r="FI64" s="570"/>
      <c r="FJ64" s="570"/>
      <c r="FK64" s="570"/>
      <c r="FL64" s="570"/>
      <c r="FM64" s="570"/>
      <c r="FN64" s="570"/>
      <c r="FO64" s="570"/>
      <c r="FP64" s="570"/>
      <c r="FQ64" s="570"/>
      <c r="FR64" s="570"/>
      <c r="FS64" s="570"/>
      <c r="FT64" s="570"/>
      <c r="FU64" s="570"/>
      <c r="FV64" s="570"/>
      <c r="FW64" s="570"/>
      <c r="FX64" s="570"/>
      <c r="FY64" s="570"/>
      <c r="FZ64" s="570"/>
      <c r="GA64" s="570"/>
      <c r="GB64" s="570"/>
      <c r="GC64" s="570"/>
      <c r="GD64" s="570"/>
      <c r="GE64" s="570"/>
      <c r="GF64" s="570"/>
      <c r="GG64" s="570"/>
      <c r="GH64" s="570"/>
      <c r="GI64" s="570"/>
      <c r="GJ64" s="570"/>
      <c r="GK64" s="570"/>
      <c r="GL64" s="570"/>
      <c r="GM64" s="570"/>
      <c r="GN64" s="570"/>
      <c r="GO64" s="570"/>
      <c r="GP64" s="570"/>
      <c r="GQ64" s="570"/>
      <c r="GR64" s="570"/>
      <c r="GS64" s="570"/>
      <c r="GT64" s="570"/>
      <c r="GU64" s="570"/>
      <c r="GV64" s="570"/>
      <c r="GW64" s="570"/>
      <c r="GX64" s="570"/>
      <c r="GY64" s="570"/>
      <c r="GZ64" s="570"/>
      <c r="HA64" s="570"/>
      <c r="HB64" s="570"/>
      <c r="HC64" s="570"/>
      <c r="HD64" s="570"/>
      <c r="HE64" s="570"/>
      <c r="HF64" s="570"/>
      <c r="HG64" s="570"/>
      <c r="HH64" s="570"/>
      <c r="HI64" s="570"/>
      <c r="HJ64" s="570"/>
      <c r="HK64" s="570"/>
      <c r="HL64" s="570"/>
      <c r="HM64" s="570"/>
      <c r="HN64" s="570"/>
      <c r="HO64" s="570"/>
      <c r="HP64" s="570"/>
      <c r="HQ64" s="570"/>
      <c r="HR64" s="570"/>
      <c r="HS64" s="570"/>
      <c r="HT64" s="570"/>
      <c r="HU64" s="570"/>
      <c r="HV64" s="570"/>
      <c r="HW64" s="570"/>
      <c r="HX64" s="570"/>
      <c r="HY64" s="570"/>
      <c r="HZ64" s="570"/>
      <c r="IA64" s="570"/>
      <c r="IB64" s="570"/>
      <c r="IC64" s="570"/>
      <c r="ID64" s="570"/>
      <c r="IE64" s="570"/>
      <c r="IF64" s="570"/>
      <c r="IG64" s="570"/>
      <c r="IH64" s="570"/>
      <c r="II64" s="570"/>
      <c r="IJ64" s="570"/>
      <c r="IK64" s="570"/>
      <c r="IL64" s="570"/>
      <c r="IM64" s="570"/>
      <c r="IN64" s="570"/>
      <c r="IO64" s="570"/>
      <c r="IP64" s="570"/>
      <c r="IQ64" s="570"/>
      <c r="IR64" s="570"/>
    </row>
    <row r="65" spans="1:252">
      <c r="D65" s="130">
        <v>4</v>
      </c>
      <c r="E65" s="672" t="s">
        <v>861</v>
      </c>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2"/>
      <c r="AI65" s="672"/>
      <c r="AJ65" s="672"/>
    </row>
    <row r="66" spans="1:252">
      <c r="D66" s="131"/>
      <c r="E66" s="681" t="s">
        <v>654</v>
      </c>
      <c r="F66" s="681"/>
      <c r="G66" s="681"/>
      <c r="H66" s="681"/>
      <c r="I66" s="681"/>
      <c r="J66" s="681"/>
      <c r="K66" s="681"/>
      <c r="L66" s="681"/>
      <c r="M66" s="681"/>
      <c r="N66" s="681"/>
      <c r="O66" s="681"/>
      <c r="P66" s="681"/>
      <c r="Q66" s="681"/>
      <c r="R66" s="681"/>
      <c r="S66" s="681"/>
      <c r="T66" s="681"/>
      <c r="U66" s="681"/>
      <c r="V66" s="681"/>
      <c r="W66" s="681"/>
      <c r="X66" s="681"/>
      <c r="Y66" s="681"/>
      <c r="Z66" s="681"/>
      <c r="AA66" s="681"/>
      <c r="AB66" s="681"/>
      <c r="AC66" s="681"/>
      <c r="AD66" s="681"/>
      <c r="AE66" s="681"/>
      <c r="AF66" s="681"/>
      <c r="AG66" s="681"/>
      <c r="AH66" s="681"/>
      <c r="AI66" s="681"/>
      <c r="AJ66" s="681"/>
    </row>
    <row r="67" spans="1:252">
      <c r="D67" s="129">
        <v>5</v>
      </c>
      <c r="E67" s="670" t="s">
        <v>862</v>
      </c>
      <c r="F67" s="670"/>
      <c r="G67" s="670"/>
      <c r="H67" s="670"/>
      <c r="I67" s="670"/>
      <c r="J67" s="670"/>
      <c r="K67" s="670"/>
      <c r="L67" s="670"/>
      <c r="M67" s="670"/>
      <c r="N67" s="670"/>
      <c r="O67" s="670"/>
      <c r="P67" s="670"/>
      <c r="Q67" s="670"/>
      <c r="R67" s="670"/>
      <c r="S67" s="670"/>
      <c r="T67" s="670"/>
      <c r="U67" s="670"/>
      <c r="V67" s="670"/>
      <c r="W67" s="670"/>
      <c r="X67" s="670"/>
      <c r="Y67" s="670"/>
      <c r="Z67" s="670"/>
      <c r="AA67" s="670"/>
      <c r="AB67" s="670"/>
      <c r="AC67" s="670"/>
      <c r="AD67" s="670"/>
      <c r="AE67" s="670"/>
      <c r="AF67" s="670"/>
      <c r="AG67" s="670"/>
      <c r="AH67" s="670"/>
      <c r="AI67" s="670"/>
      <c r="AJ67" s="670"/>
    </row>
    <row r="68" spans="1:252">
      <c r="D68" s="130">
        <v>6</v>
      </c>
      <c r="E68" s="671" t="s">
        <v>863</v>
      </c>
      <c r="F68" s="671"/>
      <c r="G68" s="671"/>
      <c r="H68" s="671"/>
      <c r="I68" s="671"/>
      <c r="J68" s="671"/>
      <c r="K68" s="671"/>
      <c r="L68" s="671"/>
      <c r="M68" s="671"/>
      <c r="N68" s="671"/>
      <c r="O68" s="671"/>
      <c r="P68" s="671"/>
      <c r="Q68" s="671"/>
      <c r="R68" s="671"/>
      <c r="S68" s="671"/>
      <c r="T68" s="671"/>
      <c r="U68" s="671"/>
      <c r="V68" s="671"/>
      <c r="W68" s="671"/>
      <c r="X68" s="671"/>
      <c r="Y68" s="671"/>
      <c r="Z68" s="671"/>
      <c r="AA68" s="671"/>
      <c r="AB68" s="671"/>
      <c r="AC68" s="671"/>
      <c r="AD68" s="671"/>
      <c r="AE68" s="671"/>
      <c r="AF68" s="671"/>
      <c r="AG68" s="671"/>
      <c r="AH68" s="671"/>
      <c r="AI68" s="671"/>
      <c r="AJ68" s="671"/>
    </row>
    <row r="69" spans="1:252">
      <c r="A69" s="570"/>
      <c r="B69" s="570"/>
      <c r="C69" s="570"/>
      <c r="D69" s="571"/>
      <c r="E69" s="656" t="s">
        <v>864</v>
      </c>
      <c r="F69" s="656"/>
      <c r="G69" s="656"/>
      <c r="H69" s="656"/>
      <c r="I69" s="656"/>
      <c r="J69" s="656"/>
      <c r="K69" s="656"/>
      <c r="L69" s="656"/>
      <c r="M69" s="656"/>
      <c r="N69" s="656"/>
      <c r="O69" s="656"/>
      <c r="P69" s="656"/>
      <c r="Q69" s="656"/>
      <c r="R69" s="656"/>
      <c r="S69" s="656"/>
      <c r="T69" s="656"/>
      <c r="U69" s="656"/>
      <c r="V69" s="656"/>
      <c r="W69" s="656"/>
      <c r="X69" s="656"/>
      <c r="Y69" s="656"/>
      <c r="Z69" s="656"/>
      <c r="AA69" s="656"/>
      <c r="AB69" s="656"/>
      <c r="AC69" s="656"/>
      <c r="AD69" s="656"/>
      <c r="AE69" s="656"/>
      <c r="AF69" s="656"/>
      <c r="AG69" s="656"/>
      <c r="AH69" s="656"/>
      <c r="AI69" s="656"/>
      <c r="AJ69" s="656"/>
      <c r="AK69" s="570"/>
      <c r="AL69" s="570"/>
      <c r="AM69" s="570"/>
      <c r="AN69" s="570"/>
      <c r="AO69" s="570"/>
      <c r="AP69" s="570"/>
      <c r="AQ69" s="570"/>
      <c r="AR69" s="570"/>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570"/>
      <c r="BW69" s="570"/>
      <c r="BX69" s="570"/>
      <c r="BY69" s="570"/>
      <c r="BZ69" s="570"/>
      <c r="CA69" s="570"/>
      <c r="CB69" s="570"/>
      <c r="CC69" s="570"/>
      <c r="CD69" s="570"/>
      <c r="CE69" s="570"/>
      <c r="CF69" s="570"/>
      <c r="CG69" s="570"/>
      <c r="CH69" s="570"/>
      <c r="CI69" s="570"/>
      <c r="CJ69" s="570"/>
      <c r="CK69" s="570"/>
      <c r="CL69" s="570"/>
      <c r="CM69" s="570"/>
      <c r="CN69" s="570"/>
      <c r="CO69" s="570"/>
      <c r="CP69" s="570"/>
      <c r="CQ69" s="570"/>
      <c r="CR69" s="570"/>
      <c r="CS69" s="570"/>
      <c r="CT69" s="570"/>
      <c r="CU69" s="570"/>
      <c r="CV69" s="570"/>
      <c r="CW69" s="570"/>
      <c r="CX69" s="570"/>
      <c r="CY69" s="570"/>
      <c r="CZ69" s="570"/>
      <c r="DA69" s="570"/>
      <c r="DB69" s="570"/>
      <c r="DC69" s="570"/>
      <c r="DD69" s="570"/>
      <c r="DE69" s="570"/>
      <c r="DF69" s="570"/>
      <c r="DG69" s="570"/>
      <c r="DH69" s="570"/>
      <c r="DI69" s="570"/>
      <c r="DJ69" s="570"/>
      <c r="DK69" s="570"/>
      <c r="DL69" s="570"/>
      <c r="DM69" s="570"/>
      <c r="DN69" s="570"/>
      <c r="DO69" s="570"/>
      <c r="DP69" s="570"/>
      <c r="DQ69" s="570"/>
      <c r="DR69" s="570"/>
      <c r="DS69" s="570"/>
      <c r="DT69" s="570"/>
      <c r="DU69" s="570"/>
      <c r="DV69" s="570"/>
      <c r="DW69" s="570"/>
      <c r="DX69" s="570"/>
      <c r="DY69" s="570"/>
      <c r="DZ69" s="570"/>
      <c r="EA69" s="570"/>
      <c r="EB69" s="570"/>
      <c r="EC69" s="570"/>
      <c r="ED69" s="570"/>
      <c r="EE69" s="570"/>
      <c r="EF69" s="570"/>
      <c r="EG69" s="570"/>
      <c r="EH69" s="570"/>
      <c r="EI69" s="570"/>
      <c r="EJ69" s="570"/>
      <c r="EK69" s="570"/>
      <c r="EL69" s="570"/>
      <c r="EM69" s="570"/>
      <c r="EN69" s="570"/>
      <c r="EO69" s="570"/>
      <c r="EP69" s="570"/>
      <c r="EQ69" s="570"/>
      <c r="ER69" s="570"/>
      <c r="ES69" s="570"/>
      <c r="ET69" s="570"/>
      <c r="EU69" s="570"/>
      <c r="EV69" s="570"/>
      <c r="EW69" s="570"/>
      <c r="EX69" s="570"/>
      <c r="EY69" s="570"/>
      <c r="EZ69" s="570"/>
      <c r="FA69" s="570"/>
      <c r="FB69" s="570"/>
      <c r="FC69" s="570"/>
      <c r="FD69" s="570"/>
      <c r="FE69" s="570"/>
      <c r="FF69" s="570"/>
      <c r="FG69" s="570"/>
      <c r="FH69" s="570"/>
      <c r="FI69" s="570"/>
      <c r="FJ69" s="570"/>
      <c r="FK69" s="570"/>
      <c r="FL69" s="570"/>
      <c r="FM69" s="570"/>
      <c r="FN69" s="570"/>
      <c r="FO69" s="570"/>
      <c r="FP69" s="570"/>
      <c r="FQ69" s="570"/>
      <c r="FR69" s="570"/>
      <c r="FS69" s="570"/>
      <c r="FT69" s="570"/>
      <c r="FU69" s="570"/>
      <c r="FV69" s="570"/>
      <c r="FW69" s="570"/>
      <c r="FX69" s="570"/>
      <c r="FY69" s="570"/>
      <c r="FZ69" s="570"/>
      <c r="GA69" s="570"/>
      <c r="GB69" s="570"/>
      <c r="GC69" s="570"/>
      <c r="GD69" s="570"/>
      <c r="GE69" s="570"/>
      <c r="GF69" s="570"/>
      <c r="GG69" s="570"/>
      <c r="GH69" s="570"/>
      <c r="GI69" s="570"/>
      <c r="GJ69" s="570"/>
      <c r="GK69" s="570"/>
      <c r="GL69" s="570"/>
      <c r="GM69" s="570"/>
      <c r="GN69" s="570"/>
      <c r="GO69" s="570"/>
      <c r="GP69" s="570"/>
      <c r="GQ69" s="570"/>
      <c r="GR69" s="570"/>
      <c r="GS69" s="570"/>
      <c r="GT69" s="570"/>
      <c r="GU69" s="570"/>
      <c r="GV69" s="570"/>
      <c r="GW69" s="570"/>
      <c r="GX69" s="570"/>
      <c r="GY69" s="570"/>
      <c r="GZ69" s="570"/>
      <c r="HA69" s="570"/>
      <c r="HB69" s="570"/>
      <c r="HC69" s="570"/>
      <c r="HD69" s="570"/>
      <c r="HE69" s="570"/>
      <c r="HF69" s="570"/>
      <c r="HG69" s="570"/>
      <c r="HH69" s="570"/>
      <c r="HI69" s="570"/>
      <c r="HJ69" s="570"/>
      <c r="HK69" s="570"/>
      <c r="HL69" s="570"/>
      <c r="HM69" s="570"/>
      <c r="HN69" s="570"/>
      <c r="HO69" s="570"/>
      <c r="HP69" s="570"/>
      <c r="HQ69" s="570"/>
      <c r="HR69" s="570"/>
      <c r="HS69" s="570"/>
      <c r="HT69" s="570"/>
      <c r="HU69" s="570"/>
      <c r="HV69" s="570"/>
      <c r="HW69" s="570"/>
      <c r="HX69" s="570"/>
      <c r="HY69" s="570"/>
      <c r="HZ69" s="570"/>
      <c r="IA69" s="570"/>
      <c r="IB69" s="570"/>
      <c r="IC69" s="570"/>
      <c r="ID69" s="570"/>
      <c r="IE69" s="570"/>
      <c r="IF69" s="570"/>
      <c r="IG69" s="570"/>
      <c r="IH69" s="570"/>
      <c r="II69" s="570"/>
      <c r="IJ69" s="570"/>
      <c r="IK69" s="570"/>
      <c r="IL69" s="570"/>
      <c r="IM69" s="570"/>
      <c r="IN69" s="570"/>
      <c r="IO69" s="570"/>
      <c r="IP69" s="570"/>
      <c r="IQ69" s="570"/>
      <c r="IR69" s="570"/>
    </row>
    <row r="70" spans="1:252">
      <c r="A70" s="570"/>
      <c r="B70" s="570"/>
      <c r="C70" s="570"/>
      <c r="D70" s="131"/>
      <c r="E70" s="657" t="s">
        <v>865</v>
      </c>
      <c r="F70" s="657"/>
      <c r="G70" s="657"/>
      <c r="H70" s="657"/>
      <c r="I70" s="657"/>
      <c r="J70" s="657"/>
      <c r="K70" s="657"/>
      <c r="L70" s="657"/>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570"/>
      <c r="AL70" s="570"/>
      <c r="AM70" s="570"/>
      <c r="AN70" s="570"/>
      <c r="AO70" s="570"/>
      <c r="AP70" s="570"/>
      <c r="AQ70" s="570"/>
      <c r="AR70" s="570"/>
      <c r="AS70" s="570"/>
      <c r="AT70" s="570"/>
      <c r="AU70" s="570"/>
      <c r="AV70" s="570"/>
      <c r="AW70" s="570"/>
      <c r="AX70" s="570"/>
      <c r="AY70" s="570"/>
      <c r="AZ70" s="570"/>
      <c r="BA70" s="570"/>
      <c r="BB70" s="570"/>
      <c r="BC70" s="570"/>
      <c r="BD70" s="570"/>
      <c r="BE70" s="570"/>
      <c r="BF70" s="570"/>
      <c r="BG70" s="570"/>
      <c r="BH70" s="570"/>
      <c r="BI70" s="570"/>
      <c r="BJ70" s="570"/>
      <c r="BK70" s="570"/>
      <c r="BL70" s="570"/>
      <c r="BM70" s="570"/>
      <c r="BN70" s="570"/>
      <c r="BO70" s="570"/>
      <c r="BP70" s="570"/>
      <c r="BQ70" s="570"/>
      <c r="BR70" s="570"/>
      <c r="BS70" s="570"/>
      <c r="BT70" s="570"/>
      <c r="BU70" s="570"/>
      <c r="BV70" s="570"/>
      <c r="BW70" s="570"/>
      <c r="BX70" s="570"/>
      <c r="BY70" s="570"/>
      <c r="BZ70" s="570"/>
      <c r="CA70" s="570"/>
      <c r="CB70" s="570"/>
      <c r="CC70" s="570"/>
      <c r="CD70" s="570"/>
      <c r="CE70" s="570"/>
      <c r="CF70" s="570"/>
      <c r="CG70" s="570"/>
      <c r="CH70" s="570"/>
      <c r="CI70" s="570"/>
      <c r="CJ70" s="570"/>
      <c r="CK70" s="570"/>
      <c r="CL70" s="570"/>
      <c r="CM70" s="570"/>
      <c r="CN70" s="570"/>
      <c r="CO70" s="570"/>
      <c r="CP70" s="570"/>
      <c r="CQ70" s="570"/>
      <c r="CR70" s="570"/>
      <c r="CS70" s="570"/>
      <c r="CT70" s="570"/>
      <c r="CU70" s="570"/>
      <c r="CV70" s="570"/>
      <c r="CW70" s="570"/>
      <c r="CX70" s="570"/>
      <c r="CY70" s="570"/>
      <c r="CZ70" s="570"/>
      <c r="DA70" s="570"/>
      <c r="DB70" s="570"/>
      <c r="DC70" s="570"/>
      <c r="DD70" s="570"/>
      <c r="DE70" s="570"/>
      <c r="DF70" s="570"/>
      <c r="DG70" s="570"/>
      <c r="DH70" s="570"/>
      <c r="DI70" s="570"/>
      <c r="DJ70" s="570"/>
      <c r="DK70" s="570"/>
      <c r="DL70" s="570"/>
      <c r="DM70" s="570"/>
      <c r="DN70" s="570"/>
      <c r="DO70" s="570"/>
      <c r="DP70" s="570"/>
      <c r="DQ70" s="570"/>
      <c r="DR70" s="570"/>
      <c r="DS70" s="570"/>
      <c r="DT70" s="570"/>
      <c r="DU70" s="570"/>
      <c r="DV70" s="570"/>
      <c r="DW70" s="570"/>
      <c r="DX70" s="570"/>
      <c r="DY70" s="570"/>
      <c r="DZ70" s="570"/>
      <c r="EA70" s="570"/>
      <c r="EB70" s="570"/>
      <c r="EC70" s="570"/>
      <c r="ED70" s="570"/>
      <c r="EE70" s="570"/>
      <c r="EF70" s="570"/>
      <c r="EG70" s="570"/>
      <c r="EH70" s="570"/>
      <c r="EI70" s="570"/>
      <c r="EJ70" s="570"/>
      <c r="EK70" s="570"/>
      <c r="EL70" s="570"/>
      <c r="EM70" s="570"/>
      <c r="EN70" s="570"/>
      <c r="EO70" s="570"/>
      <c r="EP70" s="570"/>
      <c r="EQ70" s="570"/>
      <c r="ER70" s="570"/>
      <c r="ES70" s="570"/>
      <c r="ET70" s="570"/>
      <c r="EU70" s="570"/>
      <c r="EV70" s="570"/>
      <c r="EW70" s="570"/>
      <c r="EX70" s="570"/>
      <c r="EY70" s="570"/>
      <c r="EZ70" s="570"/>
      <c r="FA70" s="570"/>
      <c r="FB70" s="570"/>
      <c r="FC70" s="570"/>
      <c r="FD70" s="570"/>
      <c r="FE70" s="570"/>
      <c r="FF70" s="570"/>
      <c r="FG70" s="570"/>
      <c r="FH70" s="570"/>
      <c r="FI70" s="570"/>
      <c r="FJ70" s="570"/>
      <c r="FK70" s="570"/>
      <c r="FL70" s="570"/>
      <c r="FM70" s="570"/>
      <c r="FN70" s="570"/>
      <c r="FO70" s="570"/>
      <c r="FP70" s="570"/>
      <c r="FQ70" s="570"/>
      <c r="FR70" s="570"/>
      <c r="FS70" s="570"/>
      <c r="FT70" s="570"/>
      <c r="FU70" s="570"/>
      <c r="FV70" s="570"/>
      <c r="FW70" s="570"/>
      <c r="FX70" s="570"/>
      <c r="FY70" s="570"/>
      <c r="FZ70" s="570"/>
      <c r="GA70" s="570"/>
      <c r="GB70" s="570"/>
      <c r="GC70" s="570"/>
      <c r="GD70" s="570"/>
      <c r="GE70" s="570"/>
      <c r="GF70" s="570"/>
      <c r="GG70" s="570"/>
      <c r="GH70" s="570"/>
      <c r="GI70" s="570"/>
      <c r="GJ70" s="570"/>
      <c r="GK70" s="570"/>
      <c r="GL70" s="570"/>
      <c r="GM70" s="570"/>
      <c r="GN70" s="570"/>
      <c r="GO70" s="570"/>
      <c r="GP70" s="570"/>
      <c r="GQ70" s="570"/>
      <c r="GR70" s="570"/>
      <c r="GS70" s="570"/>
      <c r="GT70" s="570"/>
      <c r="GU70" s="570"/>
      <c r="GV70" s="570"/>
      <c r="GW70" s="570"/>
      <c r="GX70" s="570"/>
      <c r="GY70" s="570"/>
      <c r="GZ70" s="570"/>
      <c r="HA70" s="570"/>
      <c r="HB70" s="570"/>
      <c r="HC70" s="570"/>
      <c r="HD70" s="570"/>
      <c r="HE70" s="570"/>
      <c r="HF70" s="570"/>
      <c r="HG70" s="570"/>
      <c r="HH70" s="570"/>
      <c r="HI70" s="570"/>
      <c r="HJ70" s="570"/>
      <c r="HK70" s="570"/>
      <c r="HL70" s="570"/>
      <c r="HM70" s="570"/>
      <c r="HN70" s="570"/>
      <c r="HO70" s="570"/>
      <c r="HP70" s="570"/>
      <c r="HQ70" s="570"/>
      <c r="HR70" s="570"/>
      <c r="HS70" s="570"/>
      <c r="HT70" s="570"/>
      <c r="HU70" s="570"/>
      <c r="HV70" s="570"/>
      <c r="HW70" s="570"/>
      <c r="HX70" s="570"/>
      <c r="HY70" s="570"/>
      <c r="HZ70" s="570"/>
      <c r="IA70" s="570"/>
      <c r="IB70" s="570"/>
      <c r="IC70" s="570"/>
      <c r="ID70" s="570"/>
      <c r="IE70" s="570"/>
      <c r="IF70" s="570"/>
      <c r="IG70" s="570"/>
      <c r="IH70" s="570"/>
      <c r="II70" s="570"/>
      <c r="IJ70" s="570"/>
      <c r="IK70" s="570"/>
      <c r="IL70" s="570"/>
      <c r="IM70" s="570"/>
      <c r="IN70" s="570"/>
      <c r="IO70" s="570"/>
      <c r="IP70" s="570"/>
      <c r="IQ70" s="570"/>
      <c r="IR70" s="570"/>
    </row>
    <row r="71" spans="1:252">
      <c r="A71" s="570"/>
      <c r="B71" s="570"/>
      <c r="C71" s="570"/>
      <c r="D71" s="131">
        <v>7</v>
      </c>
      <c r="E71" s="658" t="s">
        <v>866</v>
      </c>
      <c r="F71" s="658"/>
      <c r="G71" s="658"/>
      <c r="H71" s="658"/>
      <c r="I71" s="658"/>
      <c r="J71" s="658"/>
      <c r="K71" s="658"/>
      <c r="L71" s="658"/>
      <c r="M71" s="658"/>
      <c r="N71" s="658"/>
      <c r="O71" s="658"/>
      <c r="P71" s="658"/>
      <c r="Q71" s="658"/>
      <c r="R71" s="658"/>
      <c r="S71" s="658"/>
      <c r="T71" s="658"/>
      <c r="U71" s="658"/>
      <c r="V71" s="658"/>
      <c r="W71" s="658"/>
      <c r="X71" s="658"/>
      <c r="Y71" s="658"/>
      <c r="Z71" s="658"/>
      <c r="AA71" s="658"/>
      <c r="AB71" s="658"/>
      <c r="AC71" s="658"/>
      <c r="AD71" s="658"/>
      <c r="AE71" s="658"/>
      <c r="AF71" s="658"/>
      <c r="AG71" s="658"/>
      <c r="AH71" s="658"/>
      <c r="AI71" s="658"/>
      <c r="AJ71" s="658"/>
      <c r="AK71" s="570"/>
      <c r="AL71" s="570"/>
      <c r="AM71" s="570"/>
      <c r="AN71" s="570"/>
      <c r="AO71" s="570"/>
      <c r="AP71" s="570"/>
      <c r="AQ71" s="570"/>
      <c r="AR71" s="570"/>
      <c r="AS71" s="570"/>
      <c r="AT71" s="570"/>
      <c r="AU71" s="570"/>
      <c r="AV71" s="570"/>
      <c r="AW71" s="570"/>
      <c r="AX71" s="570"/>
      <c r="AY71" s="570"/>
      <c r="AZ71" s="570"/>
      <c r="BA71" s="570"/>
      <c r="BB71" s="570"/>
      <c r="BC71" s="570"/>
      <c r="BD71" s="570"/>
      <c r="BE71" s="570"/>
      <c r="BF71" s="570"/>
      <c r="BG71" s="570"/>
      <c r="BH71" s="570"/>
      <c r="BI71" s="570"/>
      <c r="BJ71" s="570"/>
      <c r="BK71" s="570"/>
      <c r="BL71" s="570"/>
      <c r="BM71" s="570"/>
      <c r="BN71" s="570"/>
      <c r="BO71" s="570"/>
      <c r="BP71" s="570"/>
      <c r="BQ71" s="570"/>
      <c r="BR71" s="570"/>
      <c r="BS71" s="570"/>
      <c r="BT71" s="570"/>
      <c r="BU71" s="570"/>
      <c r="BV71" s="570"/>
      <c r="BW71" s="570"/>
      <c r="BX71" s="570"/>
      <c r="BY71" s="570"/>
      <c r="BZ71" s="570"/>
      <c r="CA71" s="570"/>
      <c r="CB71" s="570"/>
      <c r="CC71" s="570"/>
      <c r="CD71" s="570"/>
      <c r="CE71" s="570"/>
      <c r="CF71" s="570"/>
      <c r="CG71" s="570"/>
      <c r="CH71" s="570"/>
      <c r="CI71" s="570"/>
      <c r="CJ71" s="570"/>
      <c r="CK71" s="570"/>
      <c r="CL71" s="570"/>
      <c r="CM71" s="570"/>
      <c r="CN71" s="570"/>
      <c r="CO71" s="570"/>
      <c r="CP71" s="570"/>
      <c r="CQ71" s="570"/>
      <c r="CR71" s="570"/>
      <c r="CS71" s="570"/>
      <c r="CT71" s="570"/>
      <c r="CU71" s="570"/>
      <c r="CV71" s="570"/>
      <c r="CW71" s="570"/>
      <c r="CX71" s="570"/>
      <c r="CY71" s="570"/>
      <c r="CZ71" s="570"/>
      <c r="DA71" s="570"/>
      <c r="DB71" s="570"/>
      <c r="DC71" s="570"/>
      <c r="DD71" s="570"/>
      <c r="DE71" s="570"/>
      <c r="DF71" s="570"/>
      <c r="DG71" s="570"/>
      <c r="DH71" s="570"/>
      <c r="DI71" s="570"/>
      <c r="DJ71" s="570"/>
      <c r="DK71" s="570"/>
      <c r="DL71" s="570"/>
      <c r="DM71" s="570"/>
      <c r="DN71" s="570"/>
      <c r="DO71" s="570"/>
      <c r="DP71" s="570"/>
      <c r="DQ71" s="570"/>
      <c r="DR71" s="570"/>
      <c r="DS71" s="570"/>
      <c r="DT71" s="570"/>
      <c r="DU71" s="570"/>
      <c r="DV71" s="570"/>
      <c r="DW71" s="570"/>
      <c r="DX71" s="570"/>
      <c r="DY71" s="570"/>
      <c r="DZ71" s="570"/>
      <c r="EA71" s="570"/>
      <c r="EB71" s="570"/>
      <c r="EC71" s="570"/>
      <c r="ED71" s="570"/>
      <c r="EE71" s="570"/>
      <c r="EF71" s="570"/>
      <c r="EG71" s="570"/>
      <c r="EH71" s="570"/>
      <c r="EI71" s="570"/>
      <c r="EJ71" s="570"/>
      <c r="EK71" s="570"/>
      <c r="EL71" s="570"/>
      <c r="EM71" s="570"/>
      <c r="EN71" s="570"/>
      <c r="EO71" s="570"/>
      <c r="EP71" s="570"/>
      <c r="EQ71" s="570"/>
      <c r="ER71" s="570"/>
      <c r="ES71" s="570"/>
      <c r="ET71" s="570"/>
      <c r="EU71" s="570"/>
      <c r="EV71" s="570"/>
      <c r="EW71" s="570"/>
      <c r="EX71" s="570"/>
      <c r="EY71" s="570"/>
      <c r="EZ71" s="570"/>
      <c r="FA71" s="570"/>
      <c r="FB71" s="570"/>
      <c r="FC71" s="570"/>
      <c r="FD71" s="570"/>
      <c r="FE71" s="570"/>
      <c r="FF71" s="570"/>
      <c r="FG71" s="570"/>
      <c r="FH71" s="570"/>
      <c r="FI71" s="570"/>
      <c r="FJ71" s="570"/>
      <c r="FK71" s="570"/>
      <c r="FL71" s="570"/>
      <c r="FM71" s="570"/>
      <c r="FN71" s="570"/>
      <c r="FO71" s="570"/>
      <c r="FP71" s="570"/>
      <c r="FQ71" s="570"/>
      <c r="FR71" s="570"/>
      <c r="FS71" s="570"/>
      <c r="FT71" s="570"/>
      <c r="FU71" s="570"/>
      <c r="FV71" s="570"/>
      <c r="FW71" s="570"/>
      <c r="FX71" s="570"/>
      <c r="FY71" s="570"/>
      <c r="FZ71" s="570"/>
      <c r="GA71" s="570"/>
      <c r="GB71" s="570"/>
      <c r="GC71" s="570"/>
      <c r="GD71" s="570"/>
      <c r="GE71" s="570"/>
      <c r="GF71" s="570"/>
      <c r="GG71" s="570"/>
      <c r="GH71" s="570"/>
      <c r="GI71" s="570"/>
      <c r="GJ71" s="570"/>
      <c r="GK71" s="570"/>
      <c r="GL71" s="570"/>
      <c r="GM71" s="570"/>
      <c r="GN71" s="570"/>
      <c r="GO71" s="570"/>
      <c r="GP71" s="570"/>
      <c r="GQ71" s="570"/>
      <c r="GR71" s="570"/>
      <c r="GS71" s="570"/>
      <c r="GT71" s="570"/>
      <c r="GU71" s="570"/>
      <c r="GV71" s="570"/>
      <c r="GW71" s="570"/>
      <c r="GX71" s="570"/>
      <c r="GY71" s="570"/>
      <c r="GZ71" s="570"/>
      <c r="HA71" s="570"/>
      <c r="HB71" s="570"/>
      <c r="HC71" s="570"/>
      <c r="HD71" s="570"/>
      <c r="HE71" s="570"/>
      <c r="HF71" s="570"/>
      <c r="HG71" s="570"/>
      <c r="HH71" s="570"/>
      <c r="HI71" s="570"/>
      <c r="HJ71" s="570"/>
      <c r="HK71" s="570"/>
      <c r="HL71" s="570"/>
      <c r="HM71" s="570"/>
      <c r="HN71" s="570"/>
      <c r="HO71" s="570"/>
      <c r="HP71" s="570"/>
      <c r="HQ71" s="570"/>
      <c r="HR71" s="570"/>
      <c r="HS71" s="570"/>
      <c r="HT71" s="570"/>
      <c r="HU71" s="570"/>
      <c r="HV71" s="570"/>
      <c r="HW71" s="570"/>
      <c r="HX71" s="570"/>
      <c r="HY71" s="570"/>
      <c r="HZ71" s="570"/>
      <c r="IA71" s="570"/>
      <c r="IB71" s="570"/>
      <c r="IC71" s="570"/>
      <c r="ID71" s="570"/>
      <c r="IE71" s="570"/>
      <c r="IF71" s="570"/>
      <c r="IG71" s="570"/>
      <c r="IH71" s="570"/>
      <c r="II71" s="570"/>
      <c r="IJ71" s="570"/>
      <c r="IK71" s="570"/>
      <c r="IL71" s="570"/>
      <c r="IM71" s="570"/>
      <c r="IN71" s="570"/>
      <c r="IO71" s="570"/>
      <c r="IP71" s="570"/>
      <c r="IQ71" s="570"/>
      <c r="IR71" s="570"/>
    </row>
    <row r="72" spans="1:252">
      <c r="D72" s="129">
        <v>8</v>
      </c>
      <c r="E72" s="670" t="s">
        <v>867</v>
      </c>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row>
    <row r="73" spans="1:252">
      <c r="D73" s="181">
        <v>9</v>
      </c>
      <c r="E73" s="698" t="s">
        <v>868</v>
      </c>
      <c r="F73" s="699"/>
      <c r="G73" s="699"/>
      <c r="H73" s="699"/>
      <c r="I73" s="699"/>
      <c r="J73" s="699"/>
      <c r="K73" s="699"/>
      <c r="L73" s="699"/>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row>
    <row r="74" spans="1:252">
      <c r="E74" s="699"/>
      <c r="F74" s="699"/>
      <c r="G74" s="699"/>
      <c r="H74" s="699"/>
      <c r="I74" s="699"/>
      <c r="J74" s="699"/>
      <c r="K74" s="699"/>
      <c r="L74" s="699"/>
      <c r="M74" s="699"/>
      <c r="N74" s="699"/>
      <c r="O74" s="699"/>
      <c r="P74" s="699"/>
      <c r="Q74" s="699"/>
      <c r="R74" s="699"/>
      <c r="S74" s="699"/>
      <c r="T74" s="699"/>
      <c r="U74" s="699"/>
      <c r="V74" s="699"/>
      <c r="W74" s="699"/>
      <c r="X74" s="699"/>
      <c r="Y74" s="699"/>
      <c r="Z74" s="699"/>
      <c r="AA74" s="699"/>
      <c r="AB74" s="699"/>
      <c r="AC74" s="699"/>
      <c r="AD74" s="699"/>
      <c r="AE74" s="699"/>
      <c r="AF74" s="699"/>
      <c r="AG74" s="699"/>
      <c r="AH74" s="699"/>
      <c r="AI74" s="699"/>
      <c r="AJ74" s="699"/>
    </row>
    <row r="75" spans="1:252">
      <c r="E75" s="86"/>
    </row>
  </sheetData>
  <mergeCells count="64">
    <mergeCell ref="C51:E51"/>
    <mergeCell ref="C7:C9"/>
    <mergeCell ref="M7:S7"/>
    <mergeCell ref="T7:Z7"/>
    <mergeCell ref="AA7:AG7"/>
    <mergeCell ref="F50:AJ50"/>
    <mergeCell ref="AB6:AE6"/>
    <mergeCell ref="AF6:AH6"/>
    <mergeCell ref="V5:Y5"/>
    <mergeCell ref="Z5:AA5"/>
    <mergeCell ref="AB5:AC5"/>
    <mergeCell ref="E73:AJ74"/>
    <mergeCell ref="E59:AJ59"/>
    <mergeCell ref="E60:AJ60"/>
    <mergeCell ref="E61:AJ61"/>
    <mergeCell ref="E67:AJ67"/>
    <mergeCell ref="C5:E6"/>
    <mergeCell ref="F5:T6"/>
    <mergeCell ref="AI1:AJ1"/>
    <mergeCell ref="D7:D9"/>
    <mergeCell ref="F7:L7"/>
    <mergeCell ref="V3:Y3"/>
    <mergeCell ref="Z3:AI3"/>
    <mergeCell ref="AD5:AE5"/>
    <mergeCell ref="L2:M2"/>
    <mergeCell ref="Q2:R2"/>
    <mergeCell ref="V2:Y2"/>
    <mergeCell ref="Z2:AE2"/>
    <mergeCell ref="AF2:AI2"/>
    <mergeCell ref="AF5:AH5"/>
    <mergeCell ref="V6:Y6"/>
    <mergeCell ref="Z6:AA6"/>
    <mergeCell ref="C53:E53"/>
    <mergeCell ref="C54:E54"/>
    <mergeCell ref="C55:E55"/>
    <mergeCell ref="C56:E56"/>
    <mergeCell ref="F54:AJ54"/>
    <mergeCell ref="F55:AJ55"/>
    <mergeCell ref="F56:AJ56"/>
    <mergeCell ref="F53:AJ53"/>
    <mergeCell ref="E72:AJ72"/>
    <mergeCell ref="E68:AJ68"/>
    <mergeCell ref="E62:AJ62"/>
    <mergeCell ref="E65:AJ65"/>
    <mergeCell ref="C58:AJ58"/>
    <mergeCell ref="E63:AJ63"/>
    <mergeCell ref="E64:AJ64"/>
    <mergeCell ref="E66:AJ66"/>
    <mergeCell ref="E69:AJ69"/>
    <mergeCell ref="E70:AJ70"/>
    <mergeCell ref="E71:AJ71"/>
    <mergeCell ref="AK7:AK9"/>
    <mergeCell ref="F51:H51"/>
    <mergeCell ref="P51:AJ51"/>
    <mergeCell ref="F52:L52"/>
    <mergeCell ref="M52:N52"/>
    <mergeCell ref="O52:P52"/>
    <mergeCell ref="T52:U52"/>
    <mergeCell ref="V52:W52"/>
    <mergeCell ref="Z52:AA52"/>
    <mergeCell ref="AB52:AC52"/>
    <mergeCell ref="C57:E57"/>
    <mergeCell ref="F57:AJ57"/>
    <mergeCell ref="C52:E52"/>
  </mergeCells>
  <phoneticPr fontId="2"/>
  <dataValidations count="3">
    <dataValidation type="list" allowBlank="1" showInputMessage="1" showErrorMessage="1" sqref="AF2:AI2" xr:uid="{00000000-0002-0000-0300-000000000000}">
      <formula1>$AO$2:$AO$4</formula1>
    </dataValidation>
    <dataValidation type="list" allowBlank="1" showInputMessage="1" showErrorMessage="1" sqref="F9:AG9" xr:uid="{00000000-0002-0000-0300-000001000000}">
      <formula1>$AP$2:$AP$9</formula1>
    </dataValidation>
    <dataValidation type="list" allowBlank="1" showInputMessage="1" showErrorMessage="1" sqref="D10:D49" xr:uid="{00000000-0002-0000-0300-000002000000}">
      <formula1>$AN$2:$AN$6</formula1>
    </dataValidation>
  </dataValidations>
  <printOptions horizontalCentered="1"/>
  <pageMargins left="0.19685039370078741" right="0.19685039370078741" top="0.59055118110236227" bottom="0.19685039370078741" header="0.31496062992125984" footer="0.31496062992125984"/>
  <pageSetup paperSize="9" scale="87" orientation="landscape" blackAndWhite="1" r:id="rId1"/>
  <headerFooter alignWithMargins="0">
    <firstFooter>&amp;C 1－&amp;P</first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W224"/>
  <sheetViews>
    <sheetView view="pageBreakPreview" zoomScale="85" zoomScaleNormal="100" zoomScaleSheetLayoutView="85" workbookViewId="0"/>
  </sheetViews>
  <sheetFormatPr defaultColWidth="9" defaultRowHeight="12"/>
  <cols>
    <col min="1" max="1" width="1.77734375" style="330" customWidth="1"/>
    <col min="2" max="2" width="3.44140625" style="170" customWidth="1"/>
    <col min="3" max="3" width="12.88671875" style="170" customWidth="1"/>
    <col min="4" max="4" width="3.44140625" style="170" customWidth="1"/>
    <col min="5" max="5" width="12" style="170" customWidth="1"/>
    <col min="6" max="6" width="3.88671875" style="170" customWidth="1"/>
    <col min="7" max="37" width="3.77734375" style="170" customWidth="1"/>
    <col min="38" max="38" width="8.33203125" style="170" customWidth="1"/>
    <col min="39" max="40" width="5.88671875" style="170" customWidth="1"/>
    <col min="41" max="41" width="2.6640625" style="170" bestFit="1" customWidth="1"/>
    <col min="42" max="42" width="5.21875" style="170" bestFit="1" customWidth="1"/>
    <col min="43" max="43" width="4.88671875" style="170" bestFit="1" customWidth="1"/>
    <col min="44" max="44" width="5.109375" style="170" bestFit="1" customWidth="1"/>
    <col min="45" max="46" width="1.88671875" style="170" customWidth="1"/>
    <col min="47" max="47" width="3.109375" style="170" bestFit="1" customWidth="1"/>
    <col min="48" max="48" width="3.21875" style="170" customWidth="1"/>
    <col min="49" max="16384" width="9" style="330"/>
  </cols>
  <sheetData>
    <row r="1" spans="1:48" ht="15" thickBot="1">
      <c r="A1" s="170"/>
      <c r="C1" s="327" t="s">
        <v>516</v>
      </c>
      <c r="R1" s="328" t="s">
        <v>517</v>
      </c>
      <c r="AM1" s="329"/>
      <c r="AN1" s="329"/>
      <c r="AO1" s="329"/>
      <c r="AP1" s="329"/>
      <c r="AQ1" s="692" t="s">
        <v>106</v>
      </c>
      <c r="AR1" s="692"/>
      <c r="AS1" s="324"/>
    </row>
    <row r="2" spans="1:48" ht="14.4">
      <c r="A2" s="170"/>
      <c r="C2" s="330"/>
      <c r="J2" s="717" t="s">
        <v>122</v>
      </c>
      <c r="K2" s="717"/>
      <c r="L2" s="331"/>
      <c r="M2" s="332" t="s">
        <v>518</v>
      </c>
      <c r="N2" s="333"/>
      <c r="O2" s="718" t="s">
        <v>519</v>
      </c>
      <c r="P2" s="718"/>
      <c r="Q2" s="330"/>
      <c r="T2" s="91"/>
      <c r="U2" s="91"/>
      <c r="AA2" s="334"/>
      <c r="AB2" s="334"/>
      <c r="AC2" s="334"/>
      <c r="AD2" s="334"/>
      <c r="AE2" s="335"/>
      <c r="AF2" s="335"/>
      <c r="AG2" s="335"/>
      <c r="AH2" s="335"/>
      <c r="AI2" s="335"/>
      <c r="AJ2" s="335"/>
      <c r="AK2" s="335"/>
      <c r="AL2" s="335"/>
      <c r="AM2" s="335"/>
      <c r="AN2" s="335"/>
      <c r="AO2" s="335"/>
      <c r="AP2" s="335"/>
      <c r="AQ2" s="336"/>
      <c r="AR2" s="336"/>
      <c r="AU2" s="337" t="s">
        <v>113</v>
      </c>
      <c r="AV2" s="338">
        <v>1</v>
      </c>
    </row>
    <row r="3" spans="1:48" ht="12.75" customHeight="1" thickBot="1">
      <c r="A3" s="170"/>
      <c r="C3" s="339" t="s">
        <v>520</v>
      </c>
      <c r="D3" s="340"/>
      <c r="E3" s="330"/>
      <c r="F3" s="171"/>
      <c r="G3" s="330"/>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35"/>
      <c r="AO3" s="335"/>
      <c r="AP3" s="335"/>
      <c r="AQ3" s="336"/>
      <c r="AR3" s="336"/>
      <c r="AU3" s="342" t="s">
        <v>117</v>
      </c>
      <c r="AV3" s="343">
        <v>1</v>
      </c>
    </row>
    <row r="4" spans="1:48" ht="12.6" thickBot="1">
      <c r="A4" s="170"/>
      <c r="C4" s="344">
        <v>43800</v>
      </c>
      <c r="D4" s="340"/>
      <c r="E4" s="719"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1"/>
      <c r="AL4" s="341"/>
      <c r="AM4" s="341"/>
      <c r="AN4" s="335"/>
      <c r="AO4" s="335"/>
      <c r="AP4" s="335"/>
      <c r="AQ4" s="336"/>
      <c r="AR4" s="336"/>
      <c r="AU4" s="342" t="s">
        <v>118</v>
      </c>
      <c r="AV4" s="343"/>
    </row>
    <row r="5" spans="1:48" s="170" customFormat="1">
      <c r="C5" s="345">
        <f>DAY(EOMONTH(C4,0))</f>
        <v>31</v>
      </c>
      <c r="D5" s="340"/>
      <c r="E5" s="722"/>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4"/>
      <c r="AL5" s="341"/>
      <c r="AM5" s="341"/>
      <c r="AN5" s="335"/>
      <c r="AO5" s="335"/>
      <c r="AP5" s="335"/>
      <c r="AQ5" s="336"/>
      <c r="AR5" s="336"/>
      <c r="AU5" s="342" t="s">
        <v>119</v>
      </c>
      <c r="AV5" s="343"/>
    </row>
    <row r="6" spans="1:48" ht="12.6" thickBot="1">
      <c r="A6" s="170"/>
      <c r="C6" s="346" t="s">
        <v>521</v>
      </c>
      <c r="T6" s="91"/>
      <c r="U6" s="91"/>
      <c r="AA6" s="334"/>
      <c r="AB6" s="334"/>
      <c r="AC6" s="334"/>
      <c r="AD6" s="334"/>
      <c r="AE6" s="335"/>
      <c r="AF6" s="335"/>
      <c r="AG6" s="335"/>
      <c r="AH6" s="335"/>
      <c r="AI6" s="335"/>
      <c r="AJ6" s="335"/>
      <c r="AK6" s="347" t="s">
        <v>522</v>
      </c>
      <c r="AL6" s="348">
        <f>N193</f>
        <v>155</v>
      </c>
      <c r="AM6" s="349">
        <f>N192</f>
        <v>38.75</v>
      </c>
      <c r="AN6" s="350"/>
      <c r="AO6" s="350"/>
      <c r="AP6" s="350"/>
      <c r="AQ6" s="336"/>
      <c r="AR6" s="336"/>
      <c r="AU6" s="351"/>
      <c r="AV6" s="352"/>
    </row>
    <row r="7" spans="1:48" ht="15.9" customHeight="1">
      <c r="A7" s="170"/>
      <c r="C7" s="353"/>
      <c r="D7" s="725" t="s">
        <v>120</v>
      </c>
      <c r="E7" s="353"/>
      <c r="F7" s="354"/>
      <c r="G7" s="728" t="s">
        <v>523</v>
      </c>
      <c r="H7" s="729"/>
      <c r="I7" s="729"/>
      <c r="J7" s="729"/>
      <c r="K7" s="729"/>
      <c r="L7" s="729"/>
      <c r="M7" s="730"/>
      <c r="N7" s="728" t="s">
        <v>524</v>
      </c>
      <c r="O7" s="729"/>
      <c r="P7" s="729"/>
      <c r="Q7" s="729"/>
      <c r="R7" s="729"/>
      <c r="S7" s="729"/>
      <c r="T7" s="730"/>
      <c r="U7" s="728" t="s">
        <v>525</v>
      </c>
      <c r="V7" s="729"/>
      <c r="W7" s="729"/>
      <c r="X7" s="729"/>
      <c r="Y7" s="729"/>
      <c r="Z7" s="729"/>
      <c r="AA7" s="730"/>
      <c r="AB7" s="728" t="s">
        <v>526</v>
      </c>
      <c r="AC7" s="729"/>
      <c r="AD7" s="729"/>
      <c r="AE7" s="729"/>
      <c r="AF7" s="729"/>
      <c r="AG7" s="729"/>
      <c r="AH7" s="730"/>
      <c r="AI7" s="729"/>
      <c r="AJ7" s="729"/>
      <c r="AK7" s="731"/>
      <c r="AL7" s="732" t="s">
        <v>527</v>
      </c>
      <c r="AM7" s="355" t="s">
        <v>94</v>
      </c>
      <c r="AN7" s="735" t="s">
        <v>528</v>
      </c>
      <c r="AO7" s="736"/>
      <c r="AP7" s="736"/>
      <c r="AQ7" s="736"/>
      <c r="AR7" s="737"/>
    </row>
    <row r="8" spans="1:48" ht="15.9" customHeight="1">
      <c r="A8" s="170"/>
      <c r="C8" s="356" t="s">
        <v>96</v>
      </c>
      <c r="D8" s="726"/>
      <c r="E8" s="356" t="s">
        <v>97</v>
      </c>
      <c r="F8" s="357" t="s">
        <v>28</v>
      </c>
      <c r="G8" s="358">
        <v>1</v>
      </c>
      <c r="H8" s="359">
        <v>2</v>
      </c>
      <c r="I8" s="359">
        <v>3</v>
      </c>
      <c r="J8" s="359">
        <v>4</v>
      </c>
      <c r="K8" s="359">
        <v>5</v>
      </c>
      <c r="L8" s="359">
        <v>6</v>
      </c>
      <c r="M8" s="360">
        <v>7</v>
      </c>
      <c r="N8" s="358">
        <v>8</v>
      </c>
      <c r="O8" s="359">
        <v>9</v>
      </c>
      <c r="P8" s="359">
        <v>10</v>
      </c>
      <c r="Q8" s="359">
        <v>11</v>
      </c>
      <c r="R8" s="359">
        <v>12</v>
      </c>
      <c r="S8" s="359">
        <v>13</v>
      </c>
      <c r="T8" s="360">
        <v>14</v>
      </c>
      <c r="U8" s="358">
        <v>15</v>
      </c>
      <c r="V8" s="359">
        <v>16</v>
      </c>
      <c r="W8" s="359">
        <v>17</v>
      </c>
      <c r="X8" s="359">
        <v>18</v>
      </c>
      <c r="Y8" s="359">
        <v>19</v>
      </c>
      <c r="Z8" s="359">
        <v>20</v>
      </c>
      <c r="AA8" s="360">
        <v>21</v>
      </c>
      <c r="AB8" s="358">
        <v>22</v>
      </c>
      <c r="AC8" s="359">
        <v>23</v>
      </c>
      <c r="AD8" s="359">
        <v>24</v>
      </c>
      <c r="AE8" s="359">
        <v>25</v>
      </c>
      <c r="AF8" s="359">
        <v>26</v>
      </c>
      <c r="AG8" s="359">
        <v>27</v>
      </c>
      <c r="AH8" s="360">
        <v>28</v>
      </c>
      <c r="AI8" s="361">
        <v>29</v>
      </c>
      <c r="AJ8" s="359">
        <v>30</v>
      </c>
      <c r="AK8" s="359">
        <v>31</v>
      </c>
      <c r="AL8" s="733"/>
      <c r="AM8" s="356" t="s">
        <v>98</v>
      </c>
      <c r="AN8" s="738"/>
      <c r="AO8" s="739"/>
      <c r="AP8" s="739"/>
      <c r="AQ8" s="739"/>
      <c r="AR8" s="740"/>
    </row>
    <row r="9" spans="1:48" ht="15.9" customHeight="1">
      <c r="A9" s="170"/>
      <c r="C9" s="362"/>
      <c r="D9" s="727"/>
      <c r="E9" s="362"/>
      <c r="F9" s="363" t="s">
        <v>529</v>
      </c>
      <c r="G9" s="364">
        <f>IF(C4="","",WEEKDAY(C4))</f>
        <v>1</v>
      </c>
      <c r="H9" s="365">
        <f>G9+1</f>
        <v>2</v>
      </c>
      <c r="I9" s="365">
        <f t="shared" ref="I9:AK9" si="0">H9+1</f>
        <v>3</v>
      </c>
      <c r="J9" s="365">
        <f t="shared" si="0"/>
        <v>4</v>
      </c>
      <c r="K9" s="365">
        <f t="shared" si="0"/>
        <v>5</v>
      </c>
      <c r="L9" s="365">
        <f t="shared" si="0"/>
        <v>6</v>
      </c>
      <c r="M9" s="366">
        <f t="shared" si="0"/>
        <v>7</v>
      </c>
      <c r="N9" s="364">
        <f t="shared" si="0"/>
        <v>8</v>
      </c>
      <c r="O9" s="365">
        <f t="shared" si="0"/>
        <v>9</v>
      </c>
      <c r="P9" s="365">
        <f t="shared" si="0"/>
        <v>10</v>
      </c>
      <c r="Q9" s="365">
        <f t="shared" si="0"/>
        <v>11</v>
      </c>
      <c r="R9" s="365">
        <f t="shared" si="0"/>
        <v>12</v>
      </c>
      <c r="S9" s="365">
        <f t="shared" si="0"/>
        <v>13</v>
      </c>
      <c r="T9" s="366">
        <f t="shared" si="0"/>
        <v>14</v>
      </c>
      <c r="U9" s="364">
        <f t="shared" si="0"/>
        <v>15</v>
      </c>
      <c r="V9" s="365">
        <f t="shared" si="0"/>
        <v>16</v>
      </c>
      <c r="W9" s="365">
        <f t="shared" si="0"/>
        <v>17</v>
      </c>
      <c r="X9" s="365">
        <f t="shared" si="0"/>
        <v>18</v>
      </c>
      <c r="Y9" s="365">
        <f t="shared" si="0"/>
        <v>19</v>
      </c>
      <c r="Z9" s="365">
        <f t="shared" si="0"/>
        <v>20</v>
      </c>
      <c r="AA9" s="366">
        <f t="shared" si="0"/>
        <v>21</v>
      </c>
      <c r="AB9" s="364">
        <f t="shared" si="0"/>
        <v>22</v>
      </c>
      <c r="AC9" s="365">
        <f t="shared" si="0"/>
        <v>23</v>
      </c>
      <c r="AD9" s="365">
        <f t="shared" si="0"/>
        <v>24</v>
      </c>
      <c r="AE9" s="365">
        <f t="shared" si="0"/>
        <v>25</v>
      </c>
      <c r="AF9" s="365">
        <f t="shared" si="0"/>
        <v>26</v>
      </c>
      <c r="AG9" s="365">
        <f t="shared" si="0"/>
        <v>27</v>
      </c>
      <c r="AH9" s="366">
        <f t="shared" si="0"/>
        <v>28</v>
      </c>
      <c r="AI9" s="365">
        <f t="shared" si="0"/>
        <v>29</v>
      </c>
      <c r="AJ9" s="365">
        <f t="shared" si="0"/>
        <v>30</v>
      </c>
      <c r="AK9" s="365">
        <f t="shared" si="0"/>
        <v>31</v>
      </c>
      <c r="AL9" s="734"/>
      <c r="AM9" s="356" t="s">
        <v>101</v>
      </c>
      <c r="AN9" s="363" t="s">
        <v>530</v>
      </c>
      <c r="AO9" s="367" t="s">
        <v>531</v>
      </c>
      <c r="AP9" s="368" t="s">
        <v>532</v>
      </c>
      <c r="AQ9" s="368" t="s">
        <v>533</v>
      </c>
      <c r="AR9" s="368" t="s">
        <v>534</v>
      </c>
    </row>
    <row r="10" spans="1:48" ht="15.9" customHeight="1">
      <c r="A10" s="170"/>
      <c r="B10" s="741" t="s">
        <v>535</v>
      </c>
      <c r="C10" s="742"/>
      <c r="D10" s="744"/>
      <c r="E10" s="746"/>
      <c r="F10" s="369" t="s">
        <v>536</v>
      </c>
      <c r="G10" s="370"/>
      <c r="H10" s="371"/>
      <c r="I10" s="110"/>
      <c r="J10" s="110"/>
      <c r="K10" s="110"/>
      <c r="L10" s="110"/>
      <c r="M10" s="372"/>
      <c r="N10" s="370"/>
      <c r="O10" s="371"/>
      <c r="P10" s="110"/>
      <c r="Q10" s="110"/>
      <c r="R10" s="110"/>
      <c r="S10" s="110"/>
      <c r="T10" s="372"/>
      <c r="U10" s="370"/>
      <c r="V10" s="371"/>
      <c r="W10" s="110"/>
      <c r="X10" s="110"/>
      <c r="Y10" s="110"/>
      <c r="Z10" s="110"/>
      <c r="AA10" s="372"/>
      <c r="AB10" s="370"/>
      <c r="AC10" s="371"/>
      <c r="AD10" s="110"/>
      <c r="AE10" s="110"/>
      <c r="AF10" s="110"/>
      <c r="AG10" s="110"/>
      <c r="AH10" s="372"/>
      <c r="AI10" s="373"/>
      <c r="AJ10" s="110"/>
      <c r="AK10" s="110"/>
      <c r="AL10" s="374">
        <f>SUM(G11:AK11)</f>
        <v>0</v>
      </c>
      <c r="AM10" s="375"/>
      <c r="AN10" s="325"/>
      <c r="AO10" s="326"/>
      <c r="AP10" s="376"/>
      <c r="AQ10" s="376"/>
      <c r="AR10" s="376"/>
    </row>
    <row r="11" spans="1:48" ht="15.9" customHeight="1">
      <c r="A11" s="170"/>
      <c r="B11" s="741"/>
      <c r="C11" s="743"/>
      <c r="D11" s="745"/>
      <c r="E11" s="747"/>
      <c r="F11" s="377" t="s">
        <v>537</v>
      </c>
      <c r="G11" s="378" t="str">
        <f t="shared" ref="G11:AK11" si="1">IF(G10&lt;&gt;"",VLOOKUP(G10,$AC$197:$AL$221,9,FALSE),"")</f>
        <v/>
      </c>
      <c r="H11" s="379" t="str">
        <f t="shared" si="1"/>
        <v/>
      </c>
      <c r="I11" s="379" t="str">
        <f t="shared" si="1"/>
        <v/>
      </c>
      <c r="J11" s="379" t="str">
        <f t="shared" si="1"/>
        <v/>
      </c>
      <c r="K11" s="379" t="str">
        <f t="shared" si="1"/>
        <v/>
      </c>
      <c r="L11" s="379" t="str">
        <f t="shared" si="1"/>
        <v/>
      </c>
      <c r="M11" s="380" t="str">
        <f t="shared" si="1"/>
        <v/>
      </c>
      <c r="N11" s="378" t="str">
        <f t="shared" si="1"/>
        <v/>
      </c>
      <c r="O11" s="379" t="str">
        <f t="shared" si="1"/>
        <v/>
      </c>
      <c r="P11" s="379" t="str">
        <f t="shared" si="1"/>
        <v/>
      </c>
      <c r="Q11" s="379" t="str">
        <f t="shared" si="1"/>
        <v/>
      </c>
      <c r="R11" s="379" t="str">
        <f t="shared" si="1"/>
        <v/>
      </c>
      <c r="S11" s="379" t="str">
        <f t="shared" si="1"/>
        <v/>
      </c>
      <c r="T11" s="380" t="str">
        <f t="shared" si="1"/>
        <v/>
      </c>
      <c r="U11" s="378" t="str">
        <f t="shared" si="1"/>
        <v/>
      </c>
      <c r="V11" s="379" t="str">
        <f t="shared" si="1"/>
        <v/>
      </c>
      <c r="W11" s="379" t="str">
        <f t="shared" si="1"/>
        <v/>
      </c>
      <c r="X11" s="379" t="str">
        <f t="shared" si="1"/>
        <v/>
      </c>
      <c r="Y11" s="379" t="str">
        <f t="shared" si="1"/>
        <v/>
      </c>
      <c r="Z11" s="379" t="str">
        <f t="shared" si="1"/>
        <v/>
      </c>
      <c r="AA11" s="380" t="str">
        <f t="shared" si="1"/>
        <v/>
      </c>
      <c r="AB11" s="378" t="str">
        <f t="shared" si="1"/>
        <v/>
      </c>
      <c r="AC11" s="379" t="str">
        <f t="shared" si="1"/>
        <v/>
      </c>
      <c r="AD11" s="379" t="str">
        <f t="shared" si="1"/>
        <v/>
      </c>
      <c r="AE11" s="379" t="str">
        <f t="shared" si="1"/>
        <v/>
      </c>
      <c r="AF11" s="379" t="str">
        <f t="shared" si="1"/>
        <v/>
      </c>
      <c r="AG11" s="379" t="str">
        <f t="shared" si="1"/>
        <v/>
      </c>
      <c r="AH11" s="380" t="str">
        <f t="shared" si="1"/>
        <v/>
      </c>
      <c r="AI11" s="381" t="str">
        <f t="shared" si="1"/>
        <v/>
      </c>
      <c r="AJ11" s="379" t="str">
        <f t="shared" si="1"/>
        <v/>
      </c>
      <c r="AK11" s="379" t="str">
        <f t="shared" si="1"/>
        <v/>
      </c>
      <c r="AL11" s="382">
        <f>SUM(G11:AH11)</f>
        <v>0</v>
      </c>
      <c r="AM11" s="383">
        <f>AL11/4</f>
        <v>0</v>
      </c>
      <c r="AN11" s="384" t="str">
        <f>IF(C10="","",C10)</f>
        <v/>
      </c>
      <c r="AO11" s="385" t="str">
        <f>IF(D10="","",D10)</f>
        <v/>
      </c>
      <c r="AP11" s="386" t="str">
        <f>IF(D10&lt;&gt;"",VLOOKUP(D10,$AU$2:$AV$6,2,FALSE),"")</f>
        <v/>
      </c>
      <c r="AQ11" s="383">
        <f>ROUNDDOWN(AL11/$AL$6,2)</f>
        <v>0</v>
      </c>
      <c r="AR11" s="383">
        <f>IF(AP11=1,"",AQ11)</f>
        <v>0</v>
      </c>
    </row>
    <row r="12" spans="1:48" ht="15.9" customHeight="1">
      <c r="A12" s="170"/>
      <c r="B12" s="741" t="s">
        <v>538</v>
      </c>
      <c r="C12" s="742"/>
      <c r="D12" s="744"/>
      <c r="E12" s="746"/>
      <c r="F12" s="369" t="s">
        <v>536</v>
      </c>
      <c r="G12" s="370"/>
      <c r="H12" s="371"/>
      <c r="I12" s="110"/>
      <c r="J12" s="110"/>
      <c r="K12" s="110"/>
      <c r="L12" s="110"/>
      <c r="M12" s="372"/>
      <c r="N12" s="370"/>
      <c r="O12" s="371"/>
      <c r="P12" s="110"/>
      <c r="Q12" s="110"/>
      <c r="R12" s="110"/>
      <c r="S12" s="110"/>
      <c r="T12" s="372"/>
      <c r="U12" s="370"/>
      <c r="V12" s="371"/>
      <c r="W12" s="110"/>
      <c r="X12" s="110"/>
      <c r="Y12" s="110"/>
      <c r="Z12" s="110"/>
      <c r="AA12" s="372"/>
      <c r="AB12" s="370"/>
      <c r="AC12" s="371"/>
      <c r="AD12" s="110"/>
      <c r="AE12" s="110"/>
      <c r="AF12" s="110"/>
      <c r="AG12" s="110"/>
      <c r="AH12" s="372"/>
      <c r="AI12" s="387"/>
      <c r="AJ12" s="371"/>
      <c r="AK12" s="371"/>
      <c r="AL12" s="374">
        <f>SUM(G13:AK13)</f>
        <v>0</v>
      </c>
      <c r="AM12" s="375"/>
      <c r="AN12" s="325"/>
      <c r="AO12" s="326"/>
      <c r="AP12" s="375"/>
      <c r="AQ12" s="376"/>
      <c r="AR12" s="376"/>
    </row>
    <row r="13" spans="1:48" ht="15.9" customHeight="1">
      <c r="A13" s="170"/>
      <c r="B13" s="741"/>
      <c r="C13" s="743"/>
      <c r="D13" s="745"/>
      <c r="E13" s="747"/>
      <c r="F13" s="377" t="s">
        <v>537</v>
      </c>
      <c r="G13" s="378" t="str">
        <f t="shared" ref="G13:AK13" si="2">IF(G12&lt;&gt;"",VLOOKUP(G12,$AC$197:$AL$221,9,FALSE),"")</f>
        <v/>
      </c>
      <c r="H13" s="379" t="str">
        <f t="shared" si="2"/>
        <v/>
      </c>
      <c r="I13" s="379" t="str">
        <f t="shared" si="2"/>
        <v/>
      </c>
      <c r="J13" s="379" t="str">
        <f t="shared" si="2"/>
        <v/>
      </c>
      <c r="K13" s="379" t="str">
        <f t="shared" si="2"/>
        <v/>
      </c>
      <c r="L13" s="379" t="str">
        <f t="shared" si="2"/>
        <v/>
      </c>
      <c r="M13" s="380" t="str">
        <f t="shared" si="2"/>
        <v/>
      </c>
      <c r="N13" s="378" t="str">
        <f t="shared" si="2"/>
        <v/>
      </c>
      <c r="O13" s="379" t="str">
        <f t="shared" si="2"/>
        <v/>
      </c>
      <c r="P13" s="379" t="str">
        <f t="shared" si="2"/>
        <v/>
      </c>
      <c r="Q13" s="379" t="str">
        <f t="shared" si="2"/>
        <v/>
      </c>
      <c r="R13" s="379" t="str">
        <f t="shared" si="2"/>
        <v/>
      </c>
      <c r="S13" s="379" t="str">
        <f t="shared" si="2"/>
        <v/>
      </c>
      <c r="T13" s="380" t="str">
        <f t="shared" si="2"/>
        <v/>
      </c>
      <c r="U13" s="378" t="str">
        <f t="shared" si="2"/>
        <v/>
      </c>
      <c r="V13" s="379" t="str">
        <f t="shared" si="2"/>
        <v/>
      </c>
      <c r="W13" s="379" t="str">
        <f t="shared" si="2"/>
        <v/>
      </c>
      <c r="X13" s="379" t="str">
        <f t="shared" si="2"/>
        <v/>
      </c>
      <c r="Y13" s="379" t="str">
        <f t="shared" si="2"/>
        <v/>
      </c>
      <c r="Z13" s="379" t="str">
        <f t="shared" si="2"/>
        <v/>
      </c>
      <c r="AA13" s="380" t="str">
        <f t="shared" si="2"/>
        <v/>
      </c>
      <c r="AB13" s="378" t="str">
        <f t="shared" si="2"/>
        <v/>
      </c>
      <c r="AC13" s="379" t="str">
        <f t="shared" si="2"/>
        <v/>
      </c>
      <c r="AD13" s="379" t="str">
        <f t="shared" si="2"/>
        <v/>
      </c>
      <c r="AE13" s="379" t="str">
        <f t="shared" si="2"/>
        <v/>
      </c>
      <c r="AF13" s="379" t="str">
        <f t="shared" si="2"/>
        <v/>
      </c>
      <c r="AG13" s="379" t="str">
        <f t="shared" si="2"/>
        <v/>
      </c>
      <c r="AH13" s="380" t="str">
        <f t="shared" si="2"/>
        <v/>
      </c>
      <c r="AI13" s="381" t="str">
        <f t="shared" si="2"/>
        <v/>
      </c>
      <c r="AJ13" s="379" t="str">
        <f t="shared" si="2"/>
        <v/>
      </c>
      <c r="AK13" s="379" t="str">
        <f t="shared" si="2"/>
        <v/>
      </c>
      <c r="AL13" s="382">
        <f>SUM(G13:AH13)</f>
        <v>0</v>
      </c>
      <c r="AM13" s="383">
        <f>AL13/4</f>
        <v>0</v>
      </c>
      <c r="AN13" s="384" t="str">
        <f>IF(C12="","",C12)</f>
        <v/>
      </c>
      <c r="AO13" s="385" t="str">
        <f>IF(D12="","",D12)</f>
        <v/>
      </c>
      <c r="AP13" s="386" t="str">
        <f>IF(D12&lt;&gt;"",VLOOKUP(D12,$AU$2:$AV$6,2,FALSE),"")</f>
        <v/>
      </c>
      <c r="AQ13" s="383">
        <f>ROUNDDOWN(AL13/$AL$6,2)</f>
        <v>0</v>
      </c>
      <c r="AR13" s="383">
        <f>IF(AP13=1,"",AQ13)</f>
        <v>0</v>
      </c>
    </row>
    <row r="14" spans="1:48" ht="15.9" customHeight="1">
      <c r="A14" s="170"/>
      <c r="B14" s="741" t="s">
        <v>539</v>
      </c>
      <c r="C14" s="742"/>
      <c r="D14" s="744"/>
      <c r="E14" s="746"/>
      <c r="F14" s="369" t="s">
        <v>536</v>
      </c>
      <c r="G14" s="370"/>
      <c r="H14" s="371"/>
      <c r="I14" s="110"/>
      <c r="J14" s="110"/>
      <c r="K14" s="110"/>
      <c r="L14" s="110"/>
      <c r="M14" s="372"/>
      <c r="N14" s="370"/>
      <c r="O14" s="371"/>
      <c r="P14" s="110"/>
      <c r="Q14" s="110"/>
      <c r="R14" s="110"/>
      <c r="S14" s="110"/>
      <c r="T14" s="372"/>
      <c r="U14" s="370"/>
      <c r="V14" s="371"/>
      <c r="W14" s="110"/>
      <c r="X14" s="110"/>
      <c r="Y14" s="110"/>
      <c r="Z14" s="110"/>
      <c r="AA14" s="372"/>
      <c r="AB14" s="370"/>
      <c r="AC14" s="371"/>
      <c r="AD14" s="110"/>
      <c r="AE14" s="110"/>
      <c r="AF14" s="110"/>
      <c r="AG14" s="110"/>
      <c r="AH14" s="372"/>
      <c r="AI14" s="387"/>
      <c r="AJ14" s="371"/>
      <c r="AK14" s="371"/>
      <c r="AL14" s="374">
        <f>SUM(G15:AK15)</f>
        <v>0</v>
      </c>
      <c r="AM14" s="375"/>
      <c r="AN14" s="325"/>
      <c r="AO14" s="326"/>
      <c r="AP14" s="375"/>
      <c r="AQ14" s="376"/>
      <c r="AR14" s="376"/>
    </row>
    <row r="15" spans="1:48" ht="15.9" customHeight="1">
      <c r="A15" s="170"/>
      <c r="B15" s="741"/>
      <c r="C15" s="743"/>
      <c r="D15" s="745"/>
      <c r="E15" s="747"/>
      <c r="F15" s="377" t="s">
        <v>537</v>
      </c>
      <c r="G15" s="378" t="str">
        <f t="shared" ref="G15:AK15" si="3">IF(G14&lt;&gt;"",VLOOKUP(G14,$AC$197:$AL$221,9,FALSE),"")</f>
        <v/>
      </c>
      <c r="H15" s="379" t="str">
        <f t="shared" si="3"/>
        <v/>
      </c>
      <c r="I15" s="379" t="str">
        <f t="shared" si="3"/>
        <v/>
      </c>
      <c r="J15" s="379" t="str">
        <f t="shared" si="3"/>
        <v/>
      </c>
      <c r="K15" s="379" t="str">
        <f t="shared" si="3"/>
        <v/>
      </c>
      <c r="L15" s="379" t="str">
        <f t="shared" si="3"/>
        <v/>
      </c>
      <c r="M15" s="380" t="str">
        <f t="shared" si="3"/>
        <v/>
      </c>
      <c r="N15" s="378" t="str">
        <f t="shared" si="3"/>
        <v/>
      </c>
      <c r="O15" s="379" t="str">
        <f t="shared" si="3"/>
        <v/>
      </c>
      <c r="P15" s="379" t="str">
        <f t="shared" si="3"/>
        <v/>
      </c>
      <c r="Q15" s="379" t="str">
        <f t="shared" si="3"/>
        <v/>
      </c>
      <c r="R15" s="379" t="str">
        <f t="shared" si="3"/>
        <v/>
      </c>
      <c r="S15" s="379" t="str">
        <f t="shared" si="3"/>
        <v/>
      </c>
      <c r="T15" s="380" t="str">
        <f t="shared" si="3"/>
        <v/>
      </c>
      <c r="U15" s="378" t="str">
        <f t="shared" si="3"/>
        <v/>
      </c>
      <c r="V15" s="379" t="str">
        <f t="shared" si="3"/>
        <v/>
      </c>
      <c r="W15" s="379" t="str">
        <f t="shared" si="3"/>
        <v/>
      </c>
      <c r="X15" s="379" t="str">
        <f t="shared" si="3"/>
        <v/>
      </c>
      <c r="Y15" s="379" t="str">
        <f t="shared" si="3"/>
        <v/>
      </c>
      <c r="Z15" s="379" t="str">
        <f t="shared" si="3"/>
        <v/>
      </c>
      <c r="AA15" s="380" t="str">
        <f t="shared" si="3"/>
        <v/>
      </c>
      <c r="AB15" s="378" t="str">
        <f t="shared" si="3"/>
        <v/>
      </c>
      <c r="AC15" s="379" t="str">
        <f t="shared" si="3"/>
        <v/>
      </c>
      <c r="AD15" s="379" t="str">
        <f t="shared" si="3"/>
        <v/>
      </c>
      <c r="AE15" s="379" t="str">
        <f t="shared" si="3"/>
        <v/>
      </c>
      <c r="AF15" s="379" t="str">
        <f t="shared" si="3"/>
        <v/>
      </c>
      <c r="AG15" s="379" t="str">
        <f t="shared" si="3"/>
        <v/>
      </c>
      <c r="AH15" s="380" t="str">
        <f t="shared" si="3"/>
        <v/>
      </c>
      <c r="AI15" s="381" t="str">
        <f t="shared" si="3"/>
        <v/>
      </c>
      <c r="AJ15" s="379" t="str">
        <f t="shared" si="3"/>
        <v/>
      </c>
      <c r="AK15" s="379" t="str">
        <f t="shared" si="3"/>
        <v/>
      </c>
      <c r="AL15" s="382">
        <f>SUM(G15:AH15)</f>
        <v>0</v>
      </c>
      <c r="AM15" s="383">
        <f>AL15/4</f>
        <v>0</v>
      </c>
      <c r="AN15" s="384" t="str">
        <f>IF(C14="","",C14)</f>
        <v/>
      </c>
      <c r="AO15" s="385" t="str">
        <f>IF(D14="","",D14)</f>
        <v/>
      </c>
      <c r="AP15" s="386" t="str">
        <f>IF(D14&lt;&gt;"",VLOOKUP(D14,$AU$2:$AV$6,2,FALSE),"")</f>
        <v/>
      </c>
      <c r="AQ15" s="383">
        <f>ROUNDDOWN(AL15/$AL$6,2)</f>
        <v>0</v>
      </c>
      <c r="AR15" s="383">
        <f>IF(AP15=1,"",AQ15)</f>
        <v>0</v>
      </c>
    </row>
    <row r="16" spans="1:48" ht="15.9" customHeight="1">
      <c r="A16" s="170"/>
      <c r="B16" s="741" t="s">
        <v>540</v>
      </c>
      <c r="C16" s="742"/>
      <c r="D16" s="744"/>
      <c r="E16" s="746"/>
      <c r="F16" s="369" t="s">
        <v>536</v>
      </c>
      <c r="G16" s="370"/>
      <c r="H16" s="371"/>
      <c r="I16" s="110"/>
      <c r="J16" s="110"/>
      <c r="K16" s="110"/>
      <c r="L16" s="110"/>
      <c r="M16" s="372"/>
      <c r="N16" s="370"/>
      <c r="O16" s="371"/>
      <c r="P16" s="110"/>
      <c r="Q16" s="110"/>
      <c r="R16" s="110"/>
      <c r="S16" s="110"/>
      <c r="T16" s="372"/>
      <c r="U16" s="370"/>
      <c r="V16" s="371"/>
      <c r="W16" s="110"/>
      <c r="X16" s="110"/>
      <c r="Y16" s="110"/>
      <c r="Z16" s="110"/>
      <c r="AA16" s="372"/>
      <c r="AB16" s="370"/>
      <c r="AC16" s="371"/>
      <c r="AD16" s="110"/>
      <c r="AE16" s="110"/>
      <c r="AF16" s="110"/>
      <c r="AG16" s="110"/>
      <c r="AH16" s="372"/>
      <c r="AI16" s="387"/>
      <c r="AJ16" s="371"/>
      <c r="AK16" s="371"/>
      <c r="AL16" s="374">
        <f>SUM(G17:AK17)</f>
        <v>0</v>
      </c>
      <c r="AM16" s="375"/>
      <c r="AN16" s="325"/>
      <c r="AO16" s="326"/>
      <c r="AP16" s="375"/>
      <c r="AQ16" s="376"/>
      <c r="AR16" s="376"/>
    </row>
    <row r="17" spans="1:44" ht="15.9" customHeight="1">
      <c r="A17" s="170"/>
      <c r="B17" s="741"/>
      <c r="C17" s="743"/>
      <c r="D17" s="745"/>
      <c r="E17" s="747"/>
      <c r="F17" s="377" t="s">
        <v>537</v>
      </c>
      <c r="G17" s="378" t="str">
        <f t="shared" ref="G17:AK17" si="4">IF(G16&lt;&gt;"",VLOOKUP(G16,$AC$197:$AL$221,9,FALSE),"")</f>
        <v/>
      </c>
      <c r="H17" s="379" t="str">
        <f t="shared" si="4"/>
        <v/>
      </c>
      <c r="I17" s="379" t="str">
        <f t="shared" si="4"/>
        <v/>
      </c>
      <c r="J17" s="379" t="str">
        <f t="shared" si="4"/>
        <v/>
      </c>
      <c r="K17" s="379" t="str">
        <f t="shared" si="4"/>
        <v/>
      </c>
      <c r="L17" s="379" t="str">
        <f t="shared" si="4"/>
        <v/>
      </c>
      <c r="M17" s="380" t="str">
        <f t="shared" si="4"/>
        <v/>
      </c>
      <c r="N17" s="378" t="str">
        <f t="shared" si="4"/>
        <v/>
      </c>
      <c r="O17" s="379" t="str">
        <f t="shared" si="4"/>
        <v/>
      </c>
      <c r="P17" s="379" t="str">
        <f t="shared" si="4"/>
        <v/>
      </c>
      <c r="Q17" s="379" t="str">
        <f t="shared" si="4"/>
        <v/>
      </c>
      <c r="R17" s="379" t="str">
        <f t="shared" si="4"/>
        <v/>
      </c>
      <c r="S17" s="379" t="str">
        <f t="shared" si="4"/>
        <v/>
      </c>
      <c r="T17" s="380" t="str">
        <f t="shared" si="4"/>
        <v/>
      </c>
      <c r="U17" s="378" t="str">
        <f t="shared" si="4"/>
        <v/>
      </c>
      <c r="V17" s="379" t="str">
        <f t="shared" si="4"/>
        <v/>
      </c>
      <c r="W17" s="379" t="str">
        <f t="shared" si="4"/>
        <v/>
      </c>
      <c r="X17" s="379" t="str">
        <f t="shared" si="4"/>
        <v/>
      </c>
      <c r="Y17" s="379" t="str">
        <f t="shared" si="4"/>
        <v/>
      </c>
      <c r="Z17" s="379" t="str">
        <f t="shared" si="4"/>
        <v/>
      </c>
      <c r="AA17" s="380" t="str">
        <f t="shared" si="4"/>
        <v/>
      </c>
      <c r="AB17" s="378" t="str">
        <f t="shared" si="4"/>
        <v/>
      </c>
      <c r="AC17" s="379" t="str">
        <f t="shared" si="4"/>
        <v/>
      </c>
      <c r="AD17" s="379" t="str">
        <f t="shared" si="4"/>
        <v/>
      </c>
      <c r="AE17" s="379" t="str">
        <f t="shared" si="4"/>
        <v/>
      </c>
      <c r="AF17" s="379" t="str">
        <f t="shared" si="4"/>
        <v/>
      </c>
      <c r="AG17" s="379" t="str">
        <f t="shared" si="4"/>
        <v/>
      </c>
      <c r="AH17" s="380" t="str">
        <f t="shared" si="4"/>
        <v/>
      </c>
      <c r="AI17" s="381" t="str">
        <f t="shared" si="4"/>
        <v/>
      </c>
      <c r="AJ17" s="379" t="str">
        <f t="shared" si="4"/>
        <v/>
      </c>
      <c r="AK17" s="379" t="str">
        <f t="shared" si="4"/>
        <v/>
      </c>
      <c r="AL17" s="382">
        <f>SUM(G17:AH17)</f>
        <v>0</v>
      </c>
      <c r="AM17" s="383">
        <f>AL17/4</f>
        <v>0</v>
      </c>
      <c r="AN17" s="384" t="str">
        <f>IF(C16="","",C16)</f>
        <v/>
      </c>
      <c r="AO17" s="385" t="str">
        <f>IF(D16="","",D16)</f>
        <v/>
      </c>
      <c r="AP17" s="386" t="str">
        <f>IF(D16&lt;&gt;"",VLOOKUP(D16,$AU$2:$AV$6,2,FALSE),"")</f>
        <v/>
      </c>
      <c r="AQ17" s="383">
        <f>ROUNDDOWN(AL17/$AL$6,2)</f>
        <v>0</v>
      </c>
      <c r="AR17" s="383">
        <f>IF(AP17=1,"",AQ17)</f>
        <v>0</v>
      </c>
    </row>
    <row r="18" spans="1:44" ht="15.9" customHeight="1">
      <c r="A18" s="170"/>
      <c r="B18" s="741" t="s">
        <v>541</v>
      </c>
      <c r="C18" s="742"/>
      <c r="D18" s="744"/>
      <c r="E18" s="746"/>
      <c r="F18" s="369" t="s">
        <v>536</v>
      </c>
      <c r="G18" s="370"/>
      <c r="H18" s="371"/>
      <c r="I18" s="110"/>
      <c r="J18" s="110"/>
      <c r="K18" s="110"/>
      <c r="L18" s="110"/>
      <c r="M18" s="372"/>
      <c r="N18" s="370"/>
      <c r="O18" s="371"/>
      <c r="P18" s="110"/>
      <c r="Q18" s="110"/>
      <c r="R18" s="110"/>
      <c r="S18" s="110"/>
      <c r="T18" s="372"/>
      <c r="U18" s="370"/>
      <c r="V18" s="371"/>
      <c r="W18" s="110"/>
      <c r="X18" s="110"/>
      <c r="Y18" s="110"/>
      <c r="Z18" s="110"/>
      <c r="AA18" s="372"/>
      <c r="AB18" s="370"/>
      <c r="AC18" s="371"/>
      <c r="AD18" s="110"/>
      <c r="AE18" s="110"/>
      <c r="AF18" s="110"/>
      <c r="AG18" s="110"/>
      <c r="AH18" s="372"/>
      <c r="AI18" s="373"/>
      <c r="AJ18" s="110"/>
      <c r="AK18" s="110"/>
      <c r="AL18" s="374">
        <f>SUM(G19:AK19)</f>
        <v>0</v>
      </c>
      <c r="AM18" s="375"/>
      <c r="AN18" s="325"/>
      <c r="AO18" s="326"/>
      <c r="AP18" s="375"/>
      <c r="AQ18" s="376"/>
      <c r="AR18" s="376"/>
    </row>
    <row r="19" spans="1:44" ht="15.9" customHeight="1">
      <c r="A19" s="170"/>
      <c r="B19" s="741"/>
      <c r="C19" s="743"/>
      <c r="D19" s="745"/>
      <c r="E19" s="747"/>
      <c r="F19" s="377" t="s">
        <v>537</v>
      </c>
      <c r="G19" s="378" t="str">
        <f t="shared" ref="G19:AK19" si="5">IF(G18&lt;&gt;"",VLOOKUP(G18,$AC$197:$AL$221,9,FALSE),"")</f>
        <v/>
      </c>
      <c r="H19" s="379" t="str">
        <f t="shared" si="5"/>
        <v/>
      </c>
      <c r="I19" s="379" t="str">
        <f t="shared" si="5"/>
        <v/>
      </c>
      <c r="J19" s="379" t="str">
        <f t="shared" si="5"/>
        <v/>
      </c>
      <c r="K19" s="379" t="str">
        <f t="shared" si="5"/>
        <v/>
      </c>
      <c r="L19" s="379" t="str">
        <f t="shared" si="5"/>
        <v/>
      </c>
      <c r="M19" s="380" t="str">
        <f t="shared" si="5"/>
        <v/>
      </c>
      <c r="N19" s="378" t="str">
        <f t="shared" si="5"/>
        <v/>
      </c>
      <c r="O19" s="379" t="str">
        <f t="shared" si="5"/>
        <v/>
      </c>
      <c r="P19" s="379" t="str">
        <f t="shared" si="5"/>
        <v/>
      </c>
      <c r="Q19" s="379" t="str">
        <f t="shared" si="5"/>
        <v/>
      </c>
      <c r="R19" s="379" t="str">
        <f t="shared" si="5"/>
        <v/>
      </c>
      <c r="S19" s="379" t="str">
        <f t="shared" si="5"/>
        <v/>
      </c>
      <c r="T19" s="380" t="str">
        <f t="shared" si="5"/>
        <v/>
      </c>
      <c r="U19" s="378" t="str">
        <f t="shared" si="5"/>
        <v/>
      </c>
      <c r="V19" s="379" t="str">
        <f t="shared" si="5"/>
        <v/>
      </c>
      <c r="W19" s="379" t="str">
        <f t="shared" si="5"/>
        <v/>
      </c>
      <c r="X19" s="379" t="str">
        <f t="shared" si="5"/>
        <v/>
      </c>
      <c r="Y19" s="379" t="str">
        <f t="shared" si="5"/>
        <v/>
      </c>
      <c r="Z19" s="379" t="str">
        <f t="shared" si="5"/>
        <v/>
      </c>
      <c r="AA19" s="380" t="str">
        <f t="shared" si="5"/>
        <v/>
      </c>
      <c r="AB19" s="378" t="str">
        <f t="shared" si="5"/>
        <v/>
      </c>
      <c r="AC19" s="379" t="str">
        <f t="shared" si="5"/>
        <v/>
      </c>
      <c r="AD19" s="379" t="str">
        <f t="shared" si="5"/>
        <v/>
      </c>
      <c r="AE19" s="379" t="str">
        <f t="shared" si="5"/>
        <v/>
      </c>
      <c r="AF19" s="379" t="str">
        <f t="shared" si="5"/>
        <v/>
      </c>
      <c r="AG19" s="379" t="str">
        <f t="shared" si="5"/>
        <v/>
      </c>
      <c r="AH19" s="380" t="str">
        <f t="shared" si="5"/>
        <v/>
      </c>
      <c r="AI19" s="381" t="str">
        <f t="shared" si="5"/>
        <v/>
      </c>
      <c r="AJ19" s="379" t="str">
        <f t="shared" si="5"/>
        <v/>
      </c>
      <c r="AK19" s="379" t="str">
        <f t="shared" si="5"/>
        <v/>
      </c>
      <c r="AL19" s="382">
        <f>SUM(G19:AH19)</f>
        <v>0</v>
      </c>
      <c r="AM19" s="383">
        <f>AL19/4</f>
        <v>0</v>
      </c>
      <c r="AN19" s="384" t="str">
        <f>IF(C18="","",C18)</f>
        <v/>
      </c>
      <c r="AO19" s="385" t="str">
        <f>IF(D18="","",D18)</f>
        <v/>
      </c>
      <c r="AP19" s="386" t="str">
        <f>IF(D18&lt;&gt;"",VLOOKUP(D18,$AU$2:$AV$6,2,FALSE),"")</f>
        <v/>
      </c>
      <c r="AQ19" s="383">
        <f>ROUNDDOWN(AL19/$AL$6,2)</f>
        <v>0</v>
      </c>
      <c r="AR19" s="383">
        <f>IF(AP19=1,"",AQ19)</f>
        <v>0</v>
      </c>
    </row>
    <row r="20" spans="1:44" ht="15.9" customHeight="1">
      <c r="A20" s="170"/>
      <c r="B20" s="741" t="s">
        <v>542</v>
      </c>
      <c r="C20" s="742"/>
      <c r="D20" s="744"/>
      <c r="E20" s="746"/>
      <c r="F20" s="369" t="s">
        <v>536</v>
      </c>
      <c r="G20" s="370"/>
      <c r="H20" s="371"/>
      <c r="I20" s="110"/>
      <c r="J20" s="110"/>
      <c r="K20" s="110"/>
      <c r="L20" s="110"/>
      <c r="M20" s="372"/>
      <c r="N20" s="370"/>
      <c r="O20" s="371"/>
      <c r="P20" s="110"/>
      <c r="Q20" s="110"/>
      <c r="R20" s="110"/>
      <c r="S20" s="110"/>
      <c r="T20" s="372"/>
      <c r="U20" s="370"/>
      <c r="V20" s="371"/>
      <c r="W20" s="110"/>
      <c r="X20" s="110"/>
      <c r="Y20" s="110"/>
      <c r="Z20" s="110"/>
      <c r="AA20" s="372"/>
      <c r="AB20" s="370"/>
      <c r="AC20" s="371"/>
      <c r="AD20" s="110"/>
      <c r="AE20" s="110"/>
      <c r="AF20" s="110"/>
      <c r="AG20" s="110"/>
      <c r="AH20" s="372"/>
      <c r="AI20" s="373"/>
      <c r="AJ20" s="110"/>
      <c r="AK20" s="110"/>
      <c r="AL20" s="374">
        <f>SUM(G21:AK21)</f>
        <v>0</v>
      </c>
      <c r="AM20" s="375"/>
      <c r="AN20" s="325"/>
      <c r="AO20" s="326"/>
      <c r="AP20" s="375"/>
      <c r="AQ20" s="376"/>
      <c r="AR20" s="376"/>
    </row>
    <row r="21" spans="1:44" ht="15.9" customHeight="1">
      <c r="A21" s="170"/>
      <c r="B21" s="741"/>
      <c r="C21" s="743"/>
      <c r="D21" s="745"/>
      <c r="E21" s="747"/>
      <c r="F21" s="377" t="s">
        <v>537</v>
      </c>
      <c r="G21" s="378" t="str">
        <f t="shared" ref="G21:AK21" si="6">IF(G20&lt;&gt;"",VLOOKUP(G20,$AC$197:$AL$221,9,FALSE),"")</f>
        <v/>
      </c>
      <c r="H21" s="379" t="str">
        <f t="shared" si="6"/>
        <v/>
      </c>
      <c r="I21" s="379" t="str">
        <f t="shared" si="6"/>
        <v/>
      </c>
      <c r="J21" s="379" t="str">
        <f t="shared" si="6"/>
        <v/>
      </c>
      <c r="K21" s="379" t="str">
        <f t="shared" si="6"/>
        <v/>
      </c>
      <c r="L21" s="379" t="str">
        <f t="shared" si="6"/>
        <v/>
      </c>
      <c r="M21" s="380" t="str">
        <f t="shared" si="6"/>
        <v/>
      </c>
      <c r="N21" s="378" t="str">
        <f t="shared" si="6"/>
        <v/>
      </c>
      <c r="O21" s="379" t="str">
        <f t="shared" si="6"/>
        <v/>
      </c>
      <c r="P21" s="379" t="str">
        <f t="shared" si="6"/>
        <v/>
      </c>
      <c r="Q21" s="379" t="str">
        <f t="shared" si="6"/>
        <v/>
      </c>
      <c r="R21" s="379" t="str">
        <f t="shared" si="6"/>
        <v/>
      </c>
      <c r="S21" s="379" t="str">
        <f t="shared" si="6"/>
        <v/>
      </c>
      <c r="T21" s="380" t="str">
        <f t="shared" si="6"/>
        <v/>
      </c>
      <c r="U21" s="378" t="str">
        <f t="shared" si="6"/>
        <v/>
      </c>
      <c r="V21" s="379" t="str">
        <f t="shared" si="6"/>
        <v/>
      </c>
      <c r="W21" s="379" t="str">
        <f t="shared" si="6"/>
        <v/>
      </c>
      <c r="X21" s="379" t="str">
        <f t="shared" si="6"/>
        <v/>
      </c>
      <c r="Y21" s="379" t="str">
        <f t="shared" si="6"/>
        <v/>
      </c>
      <c r="Z21" s="379" t="str">
        <f t="shared" si="6"/>
        <v/>
      </c>
      <c r="AA21" s="380" t="str">
        <f t="shared" si="6"/>
        <v/>
      </c>
      <c r="AB21" s="378" t="str">
        <f t="shared" si="6"/>
        <v/>
      </c>
      <c r="AC21" s="379" t="str">
        <f t="shared" si="6"/>
        <v/>
      </c>
      <c r="AD21" s="379" t="str">
        <f t="shared" si="6"/>
        <v/>
      </c>
      <c r="AE21" s="379" t="str">
        <f t="shared" si="6"/>
        <v/>
      </c>
      <c r="AF21" s="379" t="str">
        <f t="shared" si="6"/>
        <v/>
      </c>
      <c r="AG21" s="379" t="str">
        <f t="shared" si="6"/>
        <v/>
      </c>
      <c r="AH21" s="380" t="str">
        <f t="shared" si="6"/>
        <v/>
      </c>
      <c r="AI21" s="381" t="str">
        <f t="shared" si="6"/>
        <v/>
      </c>
      <c r="AJ21" s="379" t="str">
        <f t="shared" si="6"/>
        <v/>
      </c>
      <c r="AK21" s="379" t="str">
        <f t="shared" si="6"/>
        <v/>
      </c>
      <c r="AL21" s="382">
        <f>SUM(G21:AH21)</f>
        <v>0</v>
      </c>
      <c r="AM21" s="383">
        <f>AL21/4</f>
        <v>0</v>
      </c>
      <c r="AN21" s="384" t="str">
        <f>IF(C20="","",C20)</f>
        <v/>
      </c>
      <c r="AO21" s="385" t="str">
        <f>IF(D20="","",D20)</f>
        <v/>
      </c>
      <c r="AP21" s="386" t="str">
        <f>IF(D20&lt;&gt;"",VLOOKUP(D20,$AU$2:$AV$6,2,FALSE),"")</f>
        <v/>
      </c>
      <c r="AQ21" s="383">
        <f>ROUNDDOWN(AL21/$AL$6,2)</f>
        <v>0</v>
      </c>
      <c r="AR21" s="383">
        <f>IF(AP21=1,"",AQ21)</f>
        <v>0</v>
      </c>
    </row>
    <row r="22" spans="1:44" ht="15.9" customHeight="1">
      <c r="A22" s="170"/>
      <c r="B22" s="741" t="s">
        <v>543</v>
      </c>
      <c r="C22" s="742"/>
      <c r="D22" s="744"/>
      <c r="E22" s="746"/>
      <c r="F22" s="369" t="s">
        <v>536</v>
      </c>
      <c r="G22" s="370"/>
      <c r="H22" s="371"/>
      <c r="I22" s="110"/>
      <c r="J22" s="110"/>
      <c r="K22" s="110"/>
      <c r="L22" s="110"/>
      <c r="M22" s="372"/>
      <c r="N22" s="370"/>
      <c r="O22" s="371"/>
      <c r="P22" s="110"/>
      <c r="Q22" s="110"/>
      <c r="R22" s="110"/>
      <c r="S22" s="110"/>
      <c r="T22" s="372"/>
      <c r="U22" s="370"/>
      <c r="V22" s="371"/>
      <c r="W22" s="110"/>
      <c r="X22" s="110"/>
      <c r="Y22" s="110"/>
      <c r="Z22" s="110"/>
      <c r="AA22" s="372"/>
      <c r="AB22" s="370"/>
      <c r="AC22" s="371"/>
      <c r="AD22" s="110"/>
      <c r="AE22" s="110"/>
      <c r="AF22" s="110"/>
      <c r="AG22" s="110"/>
      <c r="AH22" s="372"/>
      <c r="AI22" s="387"/>
      <c r="AJ22" s="371"/>
      <c r="AK22" s="371"/>
      <c r="AL22" s="374">
        <f>SUM(G23:AK23)</f>
        <v>0</v>
      </c>
      <c r="AM22" s="375"/>
      <c r="AN22" s="325"/>
      <c r="AO22" s="326"/>
      <c r="AP22" s="375"/>
      <c r="AQ22" s="376"/>
      <c r="AR22" s="376"/>
    </row>
    <row r="23" spans="1:44" ht="15.9" customHeight="1">
      <c r="A23" s="170"/>
      <c r="B23" s="741"/>
      <c r="C23" s="743"/>
      <c r="D23" s="745"/>
      <c r="E23" s="747"/>
      <c r="F23" s="377" t="s">
        <v>537</v>
      </c>
      <c r="G23" s="378" t="str">
        <f t="shared" ref="G23:AK23" si="7">IF(G22&lt;&gt;"",VLOOKUP(G22,$AC$197:$AL$221,9,FALSE),"")</f>
        <v/>
      </c>
      <c r="H23" s="379" t="str">
        <f t="shared" si="7"/>
        <v/>
      </c>
      <c r="I23" s="379" t="str">
        <f t="shared" si="7"/>
        <v/>
      </c>
      <c r="J23" s="379" t="str">
        <f t="shared" si="7"/>
        <v/>
      </c>
      <c r="K23" s="379" t="str">
        <f t="shared" si="7"/>
        <v/>
      </c>
      <c r="L23" s="379" t="str">
        <f t="shared" si="7"/>
        <v/>
      </c>
      <c r="M23" s="380" t="str">
        <f t="shared" si="7"/>
        <v/>
      </c>
      <c r="N23" s="378" t="str">
        <f t="shared" si="7"/>
        <v/>
      </c>
      <c r="O23" s="379" t="str">
        <f t="shared" si="7"/>
        <v/>
      </c>
      <c r="P23" s="379" t="str">
        <f t="shared" si="7"/>
        <v/>
      </c>
      <c r="Q23" s="379" t="str">
        <f t="shared" si="7"/>
        <v/>
      </c>
      <c r="R23" s="379" t="str">
        <f t="shared" si="7"/>
        <v/>
      </c>
      <c r="S23" s="379" t="str">
        <f t="shared" si="7"/>
        <v/>
      </c>
      <c r="T23" s="380" t="str">
        <f t="shared" si="7"/>
        <v/>
      </c>
      <c r="U23" s="378" t="str">
        <f t="shared" si="7"/>
        <v/>
      </c>
      <c r="V23" s="379" t="str">
        <f t="shared" si="7"/>
        <v/>
      </c>
      <c r="W23" s="379" t="str">
        <f t="shared" si="7"/>
        <v/>
      </c>
      <c r="X23" s="379" t="str">
        <f t="shared" si="7"/>
        <v/>
      </c>
      <c r="Y23" s="379" t="str">
        <f t="shared" si="7"/>
        <v/>
      </c>
      <c r="Z23" s="379" t="str">
        <f t="shared" si="7"/>
        <v/>
      </c>
      <c r="AA23" s="380" t="str">
        <f t="shared" si="7"/>
        <v/>
      </c>
      <c r="AB23" s="378" t="str">
        <f t="shared" si="7"/>
        <v/>
      </c>
      <c r="AC23" s="379" t="str">
        <f t="shared" si="7"/>
        <v/>
      </c>
      <c r="AD23" s="379" t="str">
        <f t="shared" si="7"/>
        <v/>
      </c>
      <c r="AE23" s="379" t="str">
        <f t="shared" si="7"/>
        <v/>
      </c>
      <c r="AF23" s="379" t="str">
        <f t="shared" si="7"/>
        <v/>
      </c>
      <c r="AG23" s="379" t="str">
        <f t="shared" si="7"/>
        <v/>
      </c>
      <c r="AH23" s="380" t="str">
        <f t="shared" si="7"/>
        <v/>
      </c>
      <c r="AI23" s="381" t="str">
        <f t="shared" si="7"/>
        <v/>
      </c>
      <c r="AJ23" s="379" t="str">
        <f t="shared" si="7"/>
        <v/>
      </c>
      <c r="AK23" s="379" t="str">
        <f t="shared" si="7"/>
        <v/>
      </c>
      <c r="AL23" s="382">
        <f>SUM(G23:AH23)</f>
        <v>0</v>
      </c>
      <c r="AM23" s="383">
        <f>AL23/4</f>
        <v>0</v>
      </c>
      <c r="AN23" s="384" t="str">
        <f>IF(C22="","",C22)</f>
        <v/>
      </c>
      <c r="AO23" s="385" t="str">
        <f>IF(D22="","",D22)</f>
        <v/>
      </c>
      <c r="AP23" s="386" t="str">
        <f>IF(D22&lt;&gt;"",VLOOKUP(D22,$AU$2:$AV$6,2,FALSE),"")</f>
        <v/>
      </c>
      <c r="AQ23" s="383">
        <f>ROUNDDOWN(AL23/$AL$6,2)</f>
        <v>0</v>
      </c>
      <c r="AR23" s="383">
        <f>IF(AP23=1,"",AQ23)</f>
        <v>0</v>
      </c>
    </row>
    <row r="24" spans="1:44" ht="15.9" customHeight="1">
      <c r="A24" s="170"/>
      <c r="B24" s="741" t="s">
        <v>544</v>
      </c>
      <c r="C24" s="742"/>
      <c r="D24" s="744"/>
      <c r="E24" s="746"/>
      <c r="F24" s="369" t="s">
        <v>536</v>
      </c>
      <c r="G24" s="370"/>
      <c r="H24" s="371"/>
      <c r="I24" s="110"/>
      <c r="J24" s="110"/>
      <c r="K24" s="110"/>
      <c r="L24" s="110"/>
      <c r="M24" s="372"/>
      <c r="N24" s="370"/>
      <c r="O24" s="371"/>
      <c r="P24" s="110"/>
      <c r="Q24" s="110"/>
      <c r="R24" s="110"/>
      <c r="S24" s="110"/>
      <c r="T24" s="372"/>
      <c r="U24" s="370"/>
      <c r="V24" s="371"/>
      <c r="W24" s="110"/>
      <c r="X24" s="110"/>
      <c r="Y24" s="110"/>
      <c r="Z24" s="110"/>
      <c r="AA24" s="372"/>
      <c r="AB24" s="370"/>
      <c r="AC24" s="371"/>
      <c r="AD24" s="110"/>
      <c r="AE24" s="110"/>
      <c r="AF24" s="110"/>
      <c r="AG24" s="110"/>
      <c r="AH24" s="372"/>
      <c r="AI24" s="387"/>
      <c r="AJ24" s="371"/>
      <c r="AK24" s="371"/>
      <c r="AL24" s="374">
        <f>SUM(G25:AK25)</f>
        <v>0</v>
      </c>
      <c r="AM24" s="375"/>
      <c r="AN24" s="325"/>
      <c r="AO24" s="326"/>
      <c r="AP24" s="375"/>
      <c r="AQ24" s="376"/>
      <c r="AR24" s="376"/>
    </row>
    <row r="25" spans="1:44" ht="15.9" customHeight="1">
      <c r="A25" s="170"/>
      <c r="B25" s="741"/>
      <c r="C25" s="743"/>
      <c r="D25" s="745"/>
      <c r="E25" s="747"/>
      <c r="F25" s="377" t="s">
        <v>537</v>
      </c>
      <c r="G25" s="378" t="str">
        <f t="shared" ref="G25:AK25" si="8">IF(G24&lt;&gt;"",VLOOKUP(G24,$AC$197:$AL$221,9,FALSE),"")</f>
        <v/>
      </c>
      <c r="H25" s="379" t="str">
        <f t="shared" si="8"/>
        <v/>
      </c>
      <c r="I25" s="379" t="str">
        <f t="shared" si="8"/>
        <v/>
      </c>
      <c r="J25" s="379" t="str">
        <f t="shared" si="8"/>
        <v/>
      </c>
      <c r="K25" s="379" t="str">
        <f t="shared" si="8"/>
        <v/>
      </c>
      <c r="L25" s="379" t="str">
        <f t="shared" si="8"/>
        <v/>
      </c>
      <c r="M25" s="380" t="str">
        <f t="shared" si="8"/>
        <v/>
      </c>
      <c r="N25" s="378" t="str">
        <f t="shared" si="8"/>
        <v/>
      </c>
      <c r="O25" s="379" t="str">
        <f t="shared" si="8"/>
        <v/>
      </c>
      <c r="P25" s="379" t="str">
        <f t="shared" si="8"/>
        <v/>
      </c>
      <c r="Q25" s="379" t="str">
        <f t="shared" si="8"/>
        <v/>
      </c>
      <c r="R25" s="379" t="str">
        <f t="shared" si="8"/>
        <v/>
      </c>
      <c r="S25" s="379" t="str">
        <f t="shared" si="8"/>
        <v/>
      </c>
      <c r="T25" s="380" t="str">
        <f t="shared" si="8"/>
        <v/>
      </c>
      <c r="U25" s="378" t="str">
        <f t="shared" si="8"/>
        <v/>
      </c>
      <c r="V25" s="379" t="str">
        <f t="shared" si="8"/>
        <v/>
      </c>
      <c r="W25" s="379" t="str">
        <f t="shared" si="8"/>
        <v/>
      </c>
      <c r="X25" s="379" t="str">
        <f t="shared" si="8"/>
        <v/>
      </c>
      <c r="Y25" s="379" t="str">
        <f t="shared" si="8"/>
        <v/>
      </c>
      <c r="Z25" s="379" t="str">
        <f t="shared" si="8"/>
        <v/>
      </c>
      <c r="AA25" s="380" t="str">
        <f t="shared" si="8"/>
        <v/>
      </c>
      <c r="AB25" s="378" t="str">
        <f t="shared" si="8"/>
        <v/>
      </c>
      <c r="AC25" s="379" t="str">
        <f t="shared" si="8"/>
        <v/>
      </c>
      <c r="AD25" s="379" t="str">
        <f t="shared" si="8"/>
        <v/>
      </c>
      <c r="AE25" s="379" t="str">
        <f t="shared" si="8"/>
        <v/>
      </c>
      <c r="AF25" s="379" t="str">
        <f t="shared" si="8"/>
        <v/>
      </c>
      <c r="AG25" s="379" t="str">
        <f t="shared" si="8"/>
        <v/>
      </c>
      <c r="AH25" s="380" t="str">
        <f t="shared" si="8"/>
        <v/>
      </c>
      <c r="AI25" s="381" t="str">
        <f t="shared" si="8"/>
        <v/>
      </c>
      <c r="AJ25" s="379" t="str">
        <f t="shared" si="8"/>
        <v/>
      </c>
      <c r="AK25" s="379" t="str">
        <f t="shared" si="8"/>
        <v/>
      </c>
      <c r="AL25" s="382">
        <f>SUM(G25:AH25)</f>
        <v>0</v>
      </c>
      <c r="AM25" s="383">
        <f>AL25/4</f>
        <v>0</v>
      </c>
      <c r="AN25" s="384" t="str">
        <f>IF(C24="","",C24)</f>
        <v/>
      </c>
      <c r="AO25" s="385" t="str">
        <f>IF(D24="","",D24)</f>
        <v/>
      </c>
      <c r="AP25" s="386" t="str">
        <f>IF(D24&lt;&gt;"",VLOOKUP(D24,$AU$2:$AV$6,2,FALSE),"")</f>
        <v/>
      </c>
      <c r="AQ25" s="383">
        <f>ROUNDDOWN(AL25/$AL$6,2)</f>
        <v>0</v>
      </c>
      <c r="AR25" s="383">
        <f>IF(AP25=1,"",AQ25)</f>
        <v>0</v>
      </c>
    </row>
    <row r="26" spans="1:44" ht="15.9" customHeight="1">
      <c r="A26" s="170"/>
      <c r="B26" s="741" t="s">
        <v>545</v>
      </c>
      <c r="C26" s="742"/>
      <c r="D26" s="744"/>
      <c r="E26" s="746"/>
      <c r="F26" s="369" t="s">
        <v>536</v>
      </c>
      <c r="G26" s="370"/>
      <c r="H26" s="371"/>
      <c r="I26" s="110"/>
      <c r="J26" s="110"/>
      <c r="K26" s="110"/>
      <c r="L26" s="110"/>
      <c r="M26" s="372"/>
      <c r="N26" s="370"/>
      <c r="O26" s="371"/>
      <c r="P26" s="110"/>
      <c r="Q26" s="110"/>
      <c r="R26" s="110"/>
      <c r="S26" s="110"/>
      <c r="T26" s="372"/>
      <c r="U26" s="370"/>
      <c r="V26" s="371"/>
      <c r="W26" s="110"/>
      <c r="X26" s="110"/>
      <c r="Y26" s="110"/>
      <c r="Z26" s="110"/>
      <c r="AA26" s="372"/>
      <c r="AB26" s="370"/>
      <c r="AC26" s="371"/>
      <c r="AD26" s="110"/>
      <c r="AE26" s="110"/>
      <c r="AF26" s="110"/>
      <c r="AG26" s="110"/>
      <c r="AH26" s="372"/>
      <c r="AI26" s="373"/>
      <c r="AJ26" s="110"/>
      <c r="AK26" s="110"/>
      <c r="AL26" s="374">
        <f>SUM(G27:AK27)</f>
        <v>0</v>
      </c>
      <c r="AM26" s="375"/>
      <c r="AN26" s="325"/>
      <c r="AO26" s="326"/>
      <c r="AP26" s="375"/>
      <c r="AQ26" s="376"/>
      <c r="AR26" s="376"/>
    </row>
    <row r="27" spans="1:44" ht="15.9" customHeight="1">
      <c r="A27" s="170"/>
      <c r="B27" s="741"/>
      <c r="C27" s="743"/>
      <c r="D27" s="745"/>
      <c r="E27" s="747"/>
      <c r="F27" s="377" t="s">
        <v>537</v>
      </c>
      <c r="G27" s="378" t="str">
        <f t="shared" ref="G27:AK27" si="9">IF(G26&lt;&gt;"",VLOOKUP(G26,$AC$197:$AL$221,9,FALSE),"")</f>
        <v/>
      </c>
      <c r="H27" s="379" t="str">
        <f t="shared" si="9"/>
        <v/>
      </c>
      <c r="I27" s="379" t="str">
        <f t="shared" si="9"/>
        <v/>
      </c>
      <c r="J27" s="379" t="str">
        <f t="shared" si="9"/>
        <v/>
      </c>
      <c r="K27" s="379" t="str">
        <f t="shared" si="9"/>
        <v/>
      </c>
      <c r="L27" s="379" t="str">
        <f t="shared" si="9"/>
        <v/>
      </c>
      <c r="M27" s="380" t="str">
        <f t="shared" si="9"/>
        <v/>
      </c>
      <c r="N27" s="378" t="str">
        <f t="shared" si="9"/>
        <v/>
      </c>
      <c r="O27" s="379" t="str">
        <f t="shared" si="9"/>
        <v/>
      </c>
      <c r="P27" s="379" t="str">
        <f t="shared" si="9"/>
        <v/>
      </c>
      <c r="Q27" s="379" t="str">
        <f t="shared" si="9"/>
        <v/>
      </c>
      <c r="R27" s="379" t="str">
        <f t="shared" si="9"/>
        <v/>
      </c>
      <c r="S27" s="379" t="str">
        <f t="shared" si="9"/>
        <v/>
      </c>
      <c r="T27" s="380" t="str">
        <f t="shared" si="9"/>
        <v/>
      </c>
      <c r="U27" s="378" t="str">
        <f t="shared" si="9"/>
        <v/>
      </c>
      <c r="V27" s="379" t="str">
        <f t="shared" si="9"/>
        <v/>
      </c>
      <c r="W27" s="379" t="str">
        <f t="shared" si="9"/>
        <v/>
      </c>
      <c r="X27" s="379" t="str">
        <f t="shared" si="9"/>
        <v/>
      </c>
      <c r="Y27" s="379" t="str">
        <f t="shared" si="9"/>
        <v/>
      </c>
      <c r="Z27" s="379" t="str">
        <f t="shared" si="9"/>
        <v/>
      </c>
      <c r="AA27" s="380" t="str">
        <f t="shared" si="9"/>
        <v/>
      </c>
      <c r="AB27" s="378" t="str">
        <f t="shared" si="9"/>
        <v/>
      </c>
      <c r="AC27" s="379" t="str">
        <f t="shared" si="9"/>
        <v/>
      </c>
      <c r="AD27" s="379" t="str">
        <f t="shared" si="9"/>
        <v/>
      </c>
      <c r="AE27" s="379" t="str">
        <f t="shared" si="9"/>
        <v/>
      </c>
      <c r="AF27" s="379" t="str">
        <f t="shared" si="9"/>
        <v/>
      </c>
      <c r="AG27" s="379" t="str">
        <f t="shared" si="9"/>
        <v/>
      </c>
      <c r="AH27" s="380" t="str">
        <f t="shared" si="9"/>
        <v/>
      </c>
      <c r="AI27" s="381" t="str">
        <f t="shared" si="9"/>
        <v/>
      </c>
      <c r="AJ27" s="379" t="str">
        <f t="shared" si="9"/>
        <v/>
      </c>
      <c r="AK27" s="379" t="str">
        <f t="shared" si="9"/>
        <v/>
      </c>
      <c r="AL27" s="382">
        <f>SUM(G27:AH27)</f>
        <v>0</v>
      </c>
      <c r="AM27" s="383">
        <f>AL27/4</f>
        <v>0</v>
      </c>
      <c r="AN27" s="384" t="str">
        <f>IF(C26="","",C26)</f>
        <v/>
      </c>
      <c r="AO27" s="385" t="str">
        <f>IF(D26="","",D26)</f>
        <v/>
      </c>
      <c r="AP27" s="386" t="str">
        <f>IF(D26&lt;&gt;"",VLOOKUP(D26,$AU$2:$AV$6,2,FALSE),"")</f>
        <v/>
      </c>
      <c r="AQ27" s="383">
        <f>ROUNDDOWN(AL27/$AL$6,2)</f>
        <v>0</v>
      </c>
      <c r="AR27" s="383">
        <f>IF(AP27=1,"",AQ27)</f>
        <v>0</v>
      </c>
    </row>
    <row r="28" spans="1:44" ht="15.9" customHeight="1">
      <c r="A28" s="170"/>
      <c r="B28" s="741" t="s">
        <v>546</v>
      </c>
      <c r="C28" s="742"/>
      <c r="D28" s="744"/>
      <c r="E28" s="746"/>
      <c r="F28" s="369" t="s">
        <v>536</v>
      </c>
      <c r="G28" s="370"/>
      <c r="H28" s="371"/>
      <c r="I28" s="110"/>
      <c r="J28" s="110"/>
      <c r="K28" s="110"/>
      <c r="L28" s="110"/>
      <c r="M28" s="372"/>
      <c r="N28" s="370"/>
      <c r="O28" s="371"/>
      <c r="P28" s="110"/>
      <c r="Q28" s="110"/>
      <c r="R28" s="110"/>
      <c r="S28" s="110"/>
      <c r="T28" s="372"/>
      <c r="U28" s="370"/>
      <c r="V28" s="371"/>
      <c r="W28" s="110"/>
      <c r="X28" s="110"/>
      <c r="Y28" s="110"/>
      <c r="Z28" s="110"/>
      <c r="AA28" s="372"/>
      <c r="AB28" s="370"/>
      <c r="AC28" s="371"/>
      <c r="AD28" s="110"/>
      <c r="AE28" s="110"/>
      <c r="AF28" s="110"/>
      <c r="AG28" s="110"/>
      <c r="AH28" s="372"/>
      <c r="AI28" s="373"/>
      <c r="AJ28" s="110"/>
      <c r="AK28" s="110"/>
      <c r="AL28" s="374">
        <f>SUM(G29:AK29)</f>
        <v>0</v>
      </c>
      <c r="AM28" s="375"/>
      <c r="AN28" s="325"/>
      <c r="AO28" s="326"/>
      <c r="AP28" s="375"/>
      <c r="AQ28" s="376"/>
      <c r="AR28" s="376"/>
    </row>
    <row r="29" spans="1:44" ht="15.9" customHeight="1">
      <c r="A29" s="170"/>
      <c r="B29" s="741"/>
      <c r="C29" s="743"/>
      <c r="D29" s="745"/>
      <c r="E29" s="747"/>
      <c r="F29" s="377" t="s">
        <v>537</v>
      </c>
      <c r="G29" s="378" t="str">
        <f t="shared" ref="G29:AK29" si="10">IF(G28&lt;&gt;"",VLOOKUP(G28,$AC$197:$AL$221,9,FALSE),"")</f>
        <v/>
      </c>
      <c r="H29" s="379" t="str">
        <f t="shared" si="10"/>
        <v/>
      </c>
      <c r="I29" s="379" t="str">
        <f t="shared" si="10"/>
        <v/>
      </c>
      <c r="J29" s="379" t="str">
        <f t="shared" si="10"/>
        <v/>
      </c>
      <c r="K29" s="379" t="str">
        <f t="shared" si="10"/>
        <v/>
      </c>
      <c r="L29" s="379" t="str">
        <f t="shared" si="10"/>
        <v/>
      </c>
      <c r="M29" s="380" t="str">
        <f t="shared" si="10"/>
        <v/>
      </c>
      <c r="N29" s="378" t="str">
        <f t="shared" si="10"/>
        <v/>
      </c>
      <c r="O29" s="379" t="str">
        <f t="shared" si="10"/>
        <v/>
      </c>
      <c r="P29" s="379" t="str">
        <f t="shared" si="10"/>
        <v/>
      </c>
      <c r="Q29" s="379" t="str">
        <f t="shared" si="10"/>
        <v/>
      </c>
      <c r="R29" s="379" t="str">
        <f t="shared" si="10"/>
        <v/>
      </c>
      <c r="S29" s="379" t="str">
        <f t="shared" si="10"/>
        <v/>
      </c>
      <c r="T29" s="380" t="str">
        <f t="shared" si="10"/>
        <v/>
      </c>
      <c r="U29" s="378" t="str">
        <f t="shared" si="10"/>
        <v/>
      </c>
      <c r="V29" s="379" t="str">
        <f t="shared" si="10"/>
        <v/>
      </c>
      <c r="W29" s="379" t="str">
        <f t="shared" si="10"/>
        <v/>
      </c>
      <c r="X29" s="379" t="str">
        <f t="shared" si="10"/>
        <v/>
      </c>
      <c r="Y29" s="379" t="str">
        <f t="shared" si="10"/>
        <v/>
      </c>
      <c r="Z29" s="379" t="str">
        <f t="shared" si="10"/>
        <v/>
      </c>
      <c r="AA29" s="380" t="str">
        <f t="shared" si="10"/>
        <v/>
      </c>
      <c r="AB29" s="378" t="str">
        <f t="shared" si="10"/>
        <v/>
      </c>
      <c r="AC29" s="379" t="str">
        <f t="shared" si="10"/>
        <v/>
      </c>
      <c r="AD29" s="379" t="str">
        <f t="shared" si="10"/>
        <v/>
      </c>
      <c r="AE29" s="379" t="str">
        <f t="shared" si="10"/>
        <v/>
      </c>
      <c r="AF29" s="379" t="str">
        <f t="shared" si="10"/>
        <v/>
      </c>
      <c r="AG29" s="379" t="str">
        <f t="shared" si="10"/>
        <v/>
      </c>
      <c r="AH29" s="380" t="str">
        <f t="shared" si="10"/>
        <v/>
      </c>
      <c r="AI29" s="381" t="str">
        <f t="shared" si="10"/>
        <v/>
      </c>
      <c r="AJ29" s="379" t="str">
        <f t="shared" si="10"/>
        <v/>
      </c>
      <c r="AK29" s="379" t="str">
        <f t="shared" si="10"/>
        <v/>
      </c>
      <c r="AL29" s="382">
        <f>SUM(G29:AH29)</f>
        <v>0</v>
      </c>
      <c r="AM29" s="383">
        <f>AL29/4</f>
        <v>0</v>
      </c>
      <c r="AN29" s="384" t="str">
        <f>IF(C28="","",C28)</f>
        <v/>
      </c>
      <c r="AO29" s="385" t="str">
        <f>IF(D28="","",D28)</f>
        <v/>
      </c>
      <c r="AP29" s="386" t="str">
        <f>IF(D28&lt;&gt;"",VLOOKUP(D28,$AU$2:$AV$6,2,FALSE),"")</f>
        <v/>
      </c>
      <c r="AQ29" s="383">
        <f>ROUNDDOWN(AL29/$AL$6,2)</f>
        <v>0</v>
      </c>
      <c r="AR29" s="383">
        <f>IF(AP29=1,"",AQ29)</f>
        <v>0</v>
      </c>
    </row>
    <row r="30" spans="1:44" ht="15.9" customHeight="1">
      <c r="A30" s="170"/>
      <c r="B30" s="741" t="s">
        <v>547</v>
      </c>
      <c r="C30" s="742"/>
      <c r="D30" s="744"/>
      <c r="E30" s="746"/>
      <c r="F30" s="369" t="s">
        <v>536</v>
      </c>
      <c r="G30" s="370"/>
      <c r="H30" s="371"/>
      <c r="I30" s="110"/>
      <c r="J30" s="110"/>
      <c r="K30" s="110"/>
      <c r="L30" s="110"/>
      <c r="M30" s="372"/>
      <c r="N30" s="370"/>
      <c r="O30" s="371"/>
      <c r="P30" s="110"/>
      <c r="Q30" s="110"/>
      <c r="R30" s="110"/>
      <c r="S30" s="110"/>
      <c r="T30" s="372"/>
      <c r="U30" s="370"/>
      <c r="V30" s="371"/>
      <c r="W30" s="110"/>
      <c r="X30" s="110"/>
      <c r="Y30" s="110"/>
      <c r="Z30" s="110"/>
      <c r="AA30" s="372"/>
      <c r="AB30" s="370"/>
      <c r="AC30" s="371"/>
      <c r="AD30" s="110"/>
      <c r="AE30" s="110"/>
      <c r="AF30" s="110"/>
      <c r="AG30" s="110"/>
      <c r="AH30" s="372"/>
      <c r="AI30" s="387"/>
      <c r="AJ30" s="371"/>
      <c r="AK30" s="371"/>
      <c r="AL30" s="374">
        <f>SUM(G31:AK31)</f>
        <v>0</v>
      </c>
      <c r="AM30" s="375"/>
      <c r="AN30" s="325"/>
      <c r="AO30" s="326"/>
      <c r="AP30" s="375"/>
      <c r="AQ30" s="376"/>
      <c r="AR30" s="376"/>
    </row>
    <row r="31" spans="1:44" ht="15.9" customHeight="1">
      <c r="A31" s="170"/>
      <c r="B31" s="741"/>
      <c r="C31" s="743"/>
      <c r="D31" s="745"/>
      <c r="E31" s="747"/>
      <c r="F31" s="377" t="s">
        <v>537</v>
      </c>
      <c r="G31" s="378" t="str">
        <f t="shared" ref="G31:AK31" si="11">IF(G30&lt;&gt;"",VLOOKUP(G30,$AC$197:$AL$221,9,FALSE),"")</f>
        <v/>
      </c>
      <c r="H31" s="379" t="str">
        <f t="shared" si="11"/>
        <v/>
      </c>
      <c r="I31" s="379" t="str">
        <f t="shared" si="11"/>
        <v/>
      </c>
      <c r="J31" s="379" t="str">
        <f t="shared" si="11"/>
        <v/>
      </c>
      <c r="K31" s="379" t="str">
        <f t="shared" si="11"/>
        <v/>
      </c>
      <c r="L31" s="379" t="str">
        <f t="shared" si="11"/>
        <v/>
      </c>
      <c r="M31" s="380" t="str">
        <f t="shared" si="11"/>
        <v/>
      </c>
      <c r="N31" s="378" t="str">
        <f t="shared" si="11"/>
        <v/>
      </c>
      <c r="O31" s="379" t="str">
        <f t="shared" si="11"/>
        <v/>
      </c>
      <c r="P31" s="379" t="str">
        <f t="shared" si="11"/>
        <v/>
      </c>
      <c r="Q31" s="379" t="str">
        <f t="shared" si="11"/>
        <v/>
      </c>
      <c r="R31" s="379" t="str">
        <f t="shared" si="11"/>
        <v/>
      </c>
      <c r="S31" s="379" t="str">
        <f t="shared" si="11"/>
        <v/>
      </c>
      <c r="T31" s="380" t="str">
        <f t="shared" si="11"/>
        <v/>
      </c>
      <c r="U31" s="378" t="str">
        <f t="shared" si="11"/>
        <v/>
      </c>
      <c r="V31" s="379" t="str">
        <f t="shared" si="11"/>
        <v/>
      </c>
      <c r="W31" s="379" t="str">
        <f t="shared" si="11"/>
        <v/>
      </c>
      <c r="X31" s="379" t="str">
        <f t="shared" si="11"/>
        <v/>
      </c>
      <c r="Y31" s="379" t="str">
        <f t="shared" si="11"/>
        <v/>
      </c>
      <c r="Z31" s="379" t="str">
        <f t="shared" si="11"/>
        <v/>
      </c>
      <c r="AA31" s="380" t="str">
        <f t="shared" si="11"/>
        <v/>
      </c>
      <c r="AB31" s="378" t="str">
        <f t="shared" si="11"/>
        <v/>
      </c>
      <c r="AC31" s="379" t="str">
        <f t="shared" si="11"/>
        <v/>
      </c>
      <c r="AD31" s="379" t="str">
        <f t="shared" si="11"/>
        <v/>
      </c>
      <c r="AE31" s="379" t="str">
        <f t="shared" si="11"/>
        <v/>
      </c>
      <c r="AF31" s="379" t="str">
        <f t="shared" si="11"/>
        <v/>
      </c>
      <c r="AG31" s="379" t="str">
        <f t="shared" si="11"/>
        <v/>
      </c>
      <c r="AH31" s="380" t="str">
        <f t="shared" si="11"/>
        <v/>
      </c>
      <c r="AI31" s="381" t="str">
        <f t="shared" si="11"/>
        <v/>
      </c>
      <c r="AJ31" s="379" t="str">
        <f t="shared" si="11"/>
        <v/>
      </c>
      <c r="AK31" s="379" t="str">
        <f t="shared" si="11"/>
        <v/>
      </c>
      <c r="AL31" s="382">
        <f>SUM(G31:AH31)</f>
        <v>0</v>
      </c>
      <c r="AM31" s="383">
        <f>AL31/4</f>
        <v>0</v>
      </c>
      <c r="AN31" s="384" t="str">
        <f>IF(C30="","",C30)</f>
        <v/>
      </c>
      <c r="AO31" s="385" t="str">
        <f>IF(D30="","",D30)</f>
        <v/>
      </c>
      <c r="AP31" s="386" t="str">
        <f>IF(D30&lt;&gt;"",VLOOKUP(D30,$AU$2:$AV$6,2,FALSE),"")</f>
        <v/>
      </c>
      <c r="AQ31" s="383">
        <f>ROUNDDOWN(AL31/$AL$6,2)</f>
        <v>0</v>
      </c>
      <c r="AR31" s="383">
        <f>IF(AP31=1,"",AQ31)</f>
        <v>0</v>
      </c>
    </row>
    <row r="32" spans="1:44" ht="15.9" customHeight="1">
      <c r="A32" s="170"/>
      <c r="B32" s="741" t="s">
        <v>548</v>
      </c>
      <c r="C32" s="742"/>
      <c r="D32" s="744"/>
      <c r="E32" s="746"/>
      <c r="F32" s="369" t="s">
        <v>536</v>
      </c>
      <c r="G32" s="370"/>
      <c r="H32" s="371"/>
      <c r="I32" s="110"/>
      <c r="J32" s="110"/>
      <c r="K32" s="110"/>
      <c r="L32" s="110"/>
      <c r="M32" s="372"/>
      <c r="N32" s="370"/>
      <c r="O32" s="371"/>
      <c r="P32" s="110"/>
      <c r="Q32" s="110"/>
      <c r="R32" s="110"/>
      <c r="S32" s="110"/>
      <c r="T32" s="372"/>
      <c r="U32" s="370"/>
      <c r="V32" s="371"/>
      <c r="W32" s="110"/>
      <c r="X32" s="110"/>
      <c r="Y32" s="110"/>
      <c r="Z32" s="110"/>
      <c r="AA32" s="372"/>
      <c r="AB32" s="370"/>
      <c r="AC32" s="371"/>
      <c r="AD32" s="110"/>
      <c r="AE32" s="110"/>
      <c r="AF32" s="110"/>
      <c r="AG32" s="110"/>
      <c r="AH32" s="372"/>
      <c r="AI32" s="387"/>
      <c r="AJ32" s="371"/>
      <c r="AK32" s="371"/>
      <c r="AL32" s="374">
        <f>SUM(G33:AK33)</f>
        <v>0</v>
      </c>
      <c r="AM32" s="375"/>
      <c r="AN32" s="325"/>
      <c r="AO32" s="326"/>
      <c r="AP32" s="375"/>
      <c r="AQ32" s="376"/>
      <c r="AR32" s="376"/>
    </row>
    <row r="33" spans="1:44" ht="15.9" customHeight="1">
      <c r="A33" s="170"/>
      <c r="B33" s="741"/>
      <c r="C33" s="743"/>
      <c r="D33" s="745"/>
      <c r="E33" s="747"/>
      <c r="F33" s="377" t="s">
        <v>537</v>
      </c>
      <c r="G33" s="378" t="str">
        <f t="shared" ref="G33:AK33" si="12">IF(G32&lt;&gt;"",VLOOKUP(G32,$AC$197:$AL$221,9,FALSE),"")</f>
        <v/>
      </c>
      <c r="H33" s="379" t="str">
        <f t="shared" si="12"/>
        <v/>
      </c>
      <c r="I33" s="379" t="str">
        <f t="shared" si="12"/>
        <v/>
      </c>
      <c r="J33" s="379" t="str">
        <f t="shared" si="12"/>
        <v/>
      </c>
      <c r="K33" s="379" t="str">
        <f t="shared" si="12"/>
        <v/>
      </c>
      <c r="L33" s="379" t="str">
        <f t="shared" si="12"/>
        <v/>
      </c>
      <c r="M33" s="380" t="str">
        <f t="shared" si="12"/>
        <v/>
      </c>
      <c r="N33" s="378" t="str">
        <f t="shared" si="12"/>
        <v/>
      </c>
      <c r="O33" s="379" t="str">
        <f t="shared" si="12"/>
        <v/>
      </c>
      <c r="P33" s="379" t="str">
        <f t="shared" si="12"/>
        <v/>
      </c>
      <c r="Q33" s="379" t="str">
        <f t="shared" si="12"/>
        <v/>
      </c>
      <c r="R33" s="379" t="str">
        <f t="shared" si="12"/>
        <v/>
      </c>
      <c r="S33" s="379" t="str">
        <f t="shared" si="12"/>
        <v/>
      </c>
      <c r="T33" s="380" t="str">
        <f t="shared" si="12"/>
        <v/>
      </c>
      <c r="U33" s="378" t="str">
        <f t="shared" si="12"/>
        <v/>
      </c>
      <c r="V33" s="379" t="str">
        <f t="shared" si="12"/>
        <v/>
      </c>
      <c r="W33" s="379" t="str">
        <f t="shared" si="12"/>
        <v/>
      </c>
      <c r="X33" s="379" t="str">
        <f t="shared" si="12"/>
        <v/>
      </c>
      <c r="Y33" s="379" t="str">
        <f t="shared" si="12"/>
        <v/>
      </c>
      <c r="Z33" s="379" t="str">
        <f t="shared" si="12"/>
        <v/>
      </c>
      <c r="AA33" s="380" t="str">
        <f t="shared" si="12"/>
        <v/>
      </c>
      <c r="AB33" s="378" t="str">
        <f t="shared" si="12"/>
        <v/>
      </c>
      <c r="AC33" s="379" t="str">
        <f t="shared" si="12"/>
        <v/>
      </c>
      <c r="AD33" s="379" t="str">
        <f t="shared" si="12"/>
        <v/>
      </c>
      <c r="AE33" s="379" t="str">
        <f t="shared" si="12"/>
        <v/>
      </c>
      <c r="AF33" s="379" t="str">
        <f t="shared" si="12"/>
        <v/>
      </c>
      <c r="AG33" s="379" t="str">
        <f t="shared" si="12"/>
        <v/>
      </c>
      <c r="AH33" s="380" t="str">
        <f t="shared" si="12"/>
        <v/>
      </c>
      <c r="AI33" s="381" t="str">
        <f t="shared" si="12"/>
        <v/>
      </c>
      <c r="AJ33" s="379" t="str">
        <f t="shared" si="12"/>
        <v/>
      </c>
      <c r="AK33" s="379" t="str">
        <f t="shared" si="12"/>
        <v/>
      </c>
      <c r="AL33" s="382">
        <f>SUM(G33:AH33)</f>
        <v>0</v>
      </c>
      <c r="AM33" s="383">
        <f>AL33/4</f>
        <v>0</v>
      </c>
      <c r="AN33" s="384" t="str">
        <f>IF(C32="","",C32)</f>
        <v/>
      </c>
      <c r="AO33" s="385" t="str">
        <f>IF(D32="","",D32)</f>
        <v/>
      </c>
      <c r="AP33" s="386" t="str">
        <f>IF(D32&lt;&gt;"",VLOOKUP(D32,$AU$2:$AV$6,2,FALSE),"")</f>
        <v/>
      </c>
      <c r="AQ33" s="383">
        <f>ROUNDDOWN(AL33/$AL$6,2)</f>
        <v>0</v>
      </c>
      <c r="AR33" s="383">
        <f>IF(AP33=1,"",AQ33)</f>
        <v>0</v>
      </c>
    </row>
    <row r="34" spans="1:44" ht="15.9" customHeight="1">
      <c r="A34" s="170"/>
      <c r="B34" s="741" t="s">
        <v>549</v>
      </c>
      <c r="C34" s="742"/>
      <c r="D34" s="744"/>
      <c r="E34" s="746"/>
      <c r="F34" s="369" t="s">
        <v>536</v>
      </c>
      <c r="G34" s="370"/>
      <c r="H34" s="371"/>
      <c r="I34" s="110"/>
      <c r="J34" s="110"/>
      <c r="K34" s="110"/>
      <c r="L34" s="110"/>
      <c r="M34" s="372"/>
      <c r="N34" s="370"/>
      <c r="O34" s="371"/>
      <c r="P34" s="110"/>
      <c r="Q34" s="110"/>
      <c r="R34" s="110"/>
      <c r="S34" s="110"/>
      <c r="T34" s="372"/>
      <c r="U34" s="370"/>
      <c r="V34" s="371"/>
      <c r="W34" s="110"/>
      <c r="X34" s="110"/>
      <c r="Y34" s="110"/>
      <c r="Z34" s="110"/>
      <c r="AA34" s="372"/>
      <c r="AB34" s="370"/>
      <c r="AC34" s="371"/>
      <c r="AD34" s="110"/>
      <c r="AE34" s="110"/>
      <c r="AF34" s="110"/>
      <c r="AG34" s="110"/>
      <c r="AH34" s="372"/>
      <c r="AI34" s="373"/>
      <c r="AJ34" s="110"/>
      <c r="AK34" s="110"/>
      <c r="AL34" s="374">
        <f>SUM(G35:AK35)</f>
        <v>0</v>
      </c>
      <c r="AM34" s="375"/>
      <c r="AN34" s="325"/>
      <c r="AO34" s="326"/>
      <c r="AP34" s="375"/>
      <c r="AQ34" s="376"/>
      <c r="AR34" s="376"/>
    </row>
    <row r="35" spans="1:44" ht="15.9" customHeight="1">
      <c r="A35" s="170"/>
      <c r="B35" s="741"/>
      <c r="C35" s="743"/>
      <c r="D35" s="745"/>
      <c r="E35" s="747"/>
      <c r="F35" s="377" t="s">
        <v>537</v>
      </c>
      <c r="G35" s="378" t="str">
        <f t="shared" ref="G35:AK35" si="13">IF(G34&lt;&gt;"",VLOOKUP(G34,$AC$197:$AL$221,9,FALSE),"")</f>
        <v/>
      </c>
      <c r="H35" s="379" t="str">
        <f t="shared" si="13"/>
        <v/>
      </c>
      <c r="I35" s="379" t="str">
        <f t="shared" si="13"/>
        <v/>
      </c>
      <c r="J35" s="379" t="str">
        <f t="shared" si="13"/>
        <v/>
      </c>
      <c r="K35" s="379" t="str">
        <f t="shared" si="13"/>
        <v/>
      </c>
      <c r="L35" s="379" t="str">
        <f t="shared" si="13"/>
        <v/>
      </c>
      <c r="M35" s="380" t="str">
        <f t="shared" si="13"/>
        <v/>
      </c>
      <c r="N35" s="378" t="str">
        <f t="shared" si="13"/>
        <v/>
      </c>
      <c r="O35" s="379" t="str">
        <f t="shared" si="13"/>
        <v/>
      </c>
      <c r="P35" s="379" t="str">
        <f t="shared" si="13"/>
        <v/>
      </c>
      <c r="Q35" s="379" t="str">
        <f t="shared" si="13"/>
        <v/>
      </c>
      <c r="R35" s="379" t="str">
        <f t="shared" si="13"/>
        <v/>
      </c>
      <c r="S35" s="379" t="str">
        <f t="shared" si="13"/>
        <v/>
      </c>
      <c r="T35" s="380" t="str">
        <f t="shared" si="13"/>
        <v/>
      </c>
      <c r="U35" s="378" t="str">
        <f t="shared" si="13"/>
        <v/>
      </c>
      <c r="V35" s="379" t="str">
        <f t="shared" si="13"/>
        <v/>
      </c>
      <c r="W35" s="379" t="str">
        <f t="shared" si="13"/>
        <v/>
      </c>
      <c r="X35" s="379" t="str">
        <f t="shared" si="13"/>
        <v/>
      </c>
      <c r="Y35" s="379" t="str">
        <f t="shared" si="13"/>
        <v/>
      </c>
      <c r="Z35" s="379" t="str">
        <f t="shared" si="13"/>
        <v/>
      </c>
      <c r="AA35" s="380" t="str">
        <f t="shared" si="13"/>
        <v/>
      </c>
      <c r="AB35" s="378" t="str">
        <f t="shared" si="13"/>
        <v/>
      </c>
      <c r="AC35" s="379" t="str">
        <f t="shared" si="13"/>
        <v/>
      </c>
      <c r="AD35" s="379" t="str">
        <f t="shared" si="13"/>
        <v/>
      </c>
      <c r="AE35" s="379" t="str">
        <f t="shared" si="13"/>
        <v/>
      </c>
      <c r="AF35" s="379" t="str">
        <f t="shared" si="13"/>
        <v/>
      </c>
      <c r="AG35" s="379" t="str">
        <f t="shared" si="13"/>
        <v/>
      </c>
      <c r="AH35" s="380" t="str">
        <f t="shared" si="13"/>
        <v/>
      </c>
      <c r="AI35" s="381" t="str">
        <f t="shared" si="13"/>
        <v/>
      </c>
      <c r="AJ35" s="379" t="str">
        <f t="shared" si="13"/>
        <v/>
      </c>
      <c r="AK35" s="379" t="str">
        <f t="shared" si="13"/>
        <v/>
      </c>
      <c r="AL35" s="382">
        <f>SUM(G35:AH35)</f>
        <v>0</v>
      </c>
      <c r="AM35" s="383">
        <f>AL35/4</f>
        <v>0</v>
      </c>
      <c r="AN35" s="384" t="str">
        <f>IF(C34="","",C34)</f>
        <v/>
      </c>
      <c r="AO35" s="385" t="str">
        <f>IF(D34="","",D34)</f>
        <v/>
      </c>
      <c r="AP35" s="386" t="str">
        <f>IF(D34&lt;&gt;"",VLOOKUP(D34,$AU$2:$AV$6,2,FALSE),"")</f>
        <v/>
      </c>
      <c r="AQ35" s="383">
        <f>ROUNDDOWN(AL35/$AL$6,2)</f>
        <v>0</v>
      </c>
      <c r="AR35" s="383">
        <f>IF(AP35=1,"",AQ35)</f>
        <v>0</v>
      </c>
    </row>
    <row r="36" spans="1:44" ht="15.9" customHeight="1">
      <c r="A36" s="170"/>
      <c r="B36" s="741" t="s">
        <v>550</v>
      </c>
      <c r="C36" s="742"/>
      <c r="D36" s="744"/>
      <c r="E36" s="746"/>
      <c r="F36" s="369" t="s">
        <v>536</v>
      </c>
      <c r="G36" s="370"/>
      <c r="H36" s="371"/>
      <c r="I36" s="110"/>
      <c r="J36" s="110"/>
      <c r="K36" s="110"/>
      <c r="L36" s="110"/>
      <c r="M36" s="372"/>
      <c r="N36" s="370"/>
      <c r="O36" s="371"/>
      <c r="P36" s="110"/>
      <c r="Q36" s="110"/>
      <c r="R36" s="110"/>
      <c r="S36" s="110"/>
      <c r="T36" s="372"/>
      <c r="U36" s="370"/>
      <c r="V36" s="371"/>
      <c r="W36" s="110"/>
      <c r="X36" s="110"/>
      <c r="Y36" s="110"/>
      <c r="Z36" s="110"/>
      <c r="AA36" s="372"/>
      <c r="AB36" s="370"/>
      <c r="AC36" s="371"/>
      <c r="AD36" s="110"/>
      <c r="AE36" s="110"/>
      <c r="AF36" s="110"/>
      <c r="AG36" s="110"/>
      <c r="AH36" s="372"/>
      <c r="AI36" s="373"/>
      <c r="AJ36" s="110"/>
      <c r="AK36" s="110"/>
      <c r="AL36" s="374">
        <f>SUM(G37:AK37)</f>
        <v>0</v>
      </c>
      <c r="AM36" s="375"/>
      <c r="AN36" s="325"/>
      <c r="AO36" s="326"/>
      <c r="AP36" s="375"/>
      <c r="AQ36" s="376"/>
      <c r="AR36" s="376"/>
    </row>
    <row r="37" spans="1:44" ht="15.9" customHeight="1">
      <c r="A37" s="170"/>
      <c r="B37" s="741"/>
      <c r="C37" s="743"/>
      <c r="D37" s="745"/>
      <c r="E37" s="747"/>
      <c r="F37" s="377" t="s">
        <v>537</v>
      </c>
      <c r="G37" s="378" t="str">
        <f t="shared" ref="G37:AK37" si="14">IF(G36&lt;&gt;"",VLOOKUP(G36,$AC$197:$AL$221,9,FALSE),"")</f>
        <v/>
      </c>
      <c r="H37" s="379" t="str">
        <f t="shared" si="14"/>
        <v/>
      </c>
      <c r="I37" s="379" t="str">
        <f t="shared" si="14"/>
        <v/>
      </c>
      <c r="J37" s="379" t="str">
        <f t="shared" si="14"/>
        <v/>
      </c>
      <c r="K37" s="379" t="str">
        <f t="shared" si="14"/>
        <v/>
      </c>
      <c r="L37" s="379" t="str">
        <f t="shared" si="14"/>
        <v/>
      </c>
      <c r="M37" s="380" t="str">
        <f t="shared" si="14"/>
        <v/>
      </c>
      <c r="N37" s="378" t="str">
        <f t="shared" si="14"/>
        <v/>
      </c>
      <c r="O37" s="379" t="str">
        <f t="shared" si="14"/>
        <v/>
      </c>
      <c r="P37" s="379" t="str">
        <f t="shared" si="14"/>
        <v/>
      </c>
      <c r="Q37" s="379" t="str">
        <f t="shared" si="14"/>
        <v/>
      </c>
      <c r="R37" s="379" t="str">
        <f t="shared" si="14"/>
        <v/>
      </c>
      <c r="S37" s="379" t="str">
        <f t="shared" si="14"/>
        <v/>
      </c>
      <c r="T37" s="380" t="str">
        <f t="shared" si="14"/>
        <v/>
      </c>
      <c r="U37" s="378" t="str">
        <f t="shared" si="14"/>
        <v/>
      </c>
      <c r="V37" s="379" t="str">
        <f t="shared" si="14"/>
        <v/>
      </c>
      <c r="W37" s="379" t="str">
        <f t="shared" si="14"/>
        <v/>
      </c>
      <c r="X37" s="379" t="str">
        <f t="shared" si="14"/>
        <v/>
      </c>
      <c r="Y37" s="379" t="str">
        <f t="shared" si="14"/>
        <v/>
      </c>
      <c r="Z37" s="379" t="str">
        <f t="shared" si="14"/>
        <v/>
      </c>
      <c r="AA37" s="380" t="str">
        <f t="shared" si="14"/>
        <v/>
      </c>
      <c r="AB37" s="378" t="str">
        <f t="shared" si="14"/>
        <v/>
      </c>
      <c r="AC37" s="379" t="str">
        <f t="shared" si="14"/>
        <v/>
      </c>
      <c r="AD37" s="379" t="str">
        <f t="shared" si="14"/>
        <v/>
      </c>
      <c r="AE37" s="379" t="str">
        <f t="shared" si="14"/>
        <v/>
      </c>
      <c r="AF37" s="379" t="str">
        <f t="shared" si="14"/>
        <v/>
      </c>
      <c r="AG37" s="379" t="str">
        <f t="shared" si="14"/>
        <v/>
      </c>
      <c r="AH37" s="380" t="str">
        <f t="shared" si="14"/>
        <v/>
      </c>
      <c r="AI37" s="381" t="str">
        <f t="shared" si="14"/>
        <v/>
      </c>
      <c r="AJ37" s="379" t="str">
        <f t="shared" si="14"/>
        <v/>
      </c>
      <c r="AK37" s="379" t="str">
        <f t="shared" si="14"/>
        <v/>
      </c>
      <c r="AL37" s="382">
        <f>SUM(G37:AH37)</f>
        <v>0</v>
      </c>
      <c r="AM37" s="383">
        <f>AL37/4</f>
        <v>0</v>
      </c>
      <c r="AN37" s="384" t="str">
        <f>IF(C36="","",C36)</f>
        <v/>
      </c>
      <c r="AO37" s="385" t="str">
        <f>IF(D36="","",D36)</f>
        <v/>
      </c>
      <c r="AP37" s="386" t="str">
        <f>IF(D36&lt;&gt;"",VLOOKUP(D36,$AU$2:$AV$6,2,FALSE),"")</f>
        <v/>
      </c>
      <c r="AQ37" s="383">
        <f>ROUNDDOWN(AL37/$AL$6,2)</f>
        <v>0</v>
      </c>
      <c r="AR37" s="383">
        <f>IF(AP37=1,"",AQ37)</f>
        <v>0</v>
      </c>
    </row>
    <row r="38" spans="1:44" ht="15.9" customHeight="1">
      <c r="A38" s="170"/>
      <c r="B38" s="741" t="s">
        <v>551</v>
      </c>
      <c r="C38" s="742"/>
      <c r="D38" s="744"/>
      <c r="E38" s="746"/>
      <c r="F38" s="369" t="s">
        <v>536</v>
      </c>
      <c r="G38" s="370"/>
      <c r="H38" s="371"/>
      <c r="I38" s="110"/>
      <c r="J38" s="110"/>
      <c r="K38" s="110"/>
      <c r="L38" s="110"/>
      <c r="M38" s="372"/>
      <c r="N38" s="370"/>
      <c r="O38" s="371"/>
      <c r="P38" s="110"/>
      <c r="Q38" s="110"/>
      <c r="R38" s="110"/>
      <c r="S38" s="110"/>
      <c r="T38" s="372"/>
      <c r="U38" s="370"/>
      <c r="V38" s="371"/>
      <c r="W38" s="110"/>
      <c r="X38" s="110"/>
      <c r="Y38" s="110"/>
      <c r="Z38" s="110"/>
      <c r="AA38" s="372"/>
      <c r="AB38" s="370"/>
      <c r="AC38" s="371"/>
      <c r="AD38" s="110"/>
      <c r="AE38" s="110"/>
      <c r="AF38" s="110"/>
      <c r="AG38" s="110"/>
      <c r="AH38" s="372"/>
      <c r="AI38" s="387"/>
      <c r="AJ38" s="371"/>
      <c r="AK38" s="371"/>
      <c r="AL38" s="374">
        <f>SUM(G39:AK39)</f>
        <v>0</v>
      </c>
      <c r="AM38" s="375"/>
      <c r="AN38" s="325"/>
      <c r="AO38" s="326"/>
      <c r="AP38" s="375"/>
      <c r="AQ38" s="376"/>
      <c r="AR38" s="376"/>
    </row>
    <row r="39" spans="1:44" ht="15.9" customHeight="1">
      <c r="A39" s="170"/>
      <c r="B39" s="741"/>
      <c r="C39" s="743"/>
      <c r="D39" s="745"/>
      <c r="E39" s="747"/>
      <c r="F39" s="377" t="s">
        <v>537</v>
      </c>
      <c r="G39" s="378" t="str">
        <f t="shared" ref="G39:AK39" si="15">IF(G38&lt;&gt;"",VLOOKUP(G38,$AC$197:$AL$221,9,FALSE),"")</f>
        <v/>
      </c>
      <c r="H39" s="379" t="str">
        <f t="shared" si="15"/>
        <v/>
      </c>
      <c r="I39" s="379" t="str">
        <f t="shared" si="15"/>
        <v/>
      </c>
      <c r="J39" s="379" t="str">
        <f t="shared" si="15"/>
        <v/>
      </c>
      <c r="K39" s="379" t="str">
        <f t="shared" si="15"/>
        <v/>
      </c>
      <c r="L39" s="379" t="str">
        <f t="shared" si="15"/>
        <v/>
      </c>
      <c r="M39" s="380" t="str">
        <f t="shared" si="15"/>
        <v/>
      </c>
      <c r="N39" s="378" t="str">
        <f t="shared" si="15"/>
        <v/>
      </c>
      <c r="O39" s="379" t="str">
        <f t="shared" si="15"/>
        <v/>
      </c>
      <c r="P39" s="379" t="str">
        <f t="shared" si="15"/>
        <v/>
      </c>
      <c r="Q39" s="379" t="str">
        <f t="shared" si="15"/>
        <v/>
      </c>
      <c r="R39" s="379" t="str">
        <f t="shared" si="15"/>
        <v/>
      </c>
      <c r="S39" s="379" t="str">
        <f t="shared" si="15"/>
        <v/>
      </c>
      <c r="T39" s="380" t="str">
        <f t="shared" si="15"/>
        <v/>
      </c>
      <c r="U39" s="378" t="str">
        <f t="shared" si="15"/>
        <v/>
      </c>
      <c r="V39" s="379" t="str">
        <f t="shared" si="15"/>
        <v/>
      </c>
      <c r="W39" s="379" t="str">
        <f t="shared" si="15"/>
        <v/>
      </c>
      <c r="X39" s="379" t="str">
        <f t="shared" si="15"/>
        <v/>
      </c>
      <c r="Y39" s="379" t="str">
        <f t="shared" si="15"/>
        <v/>
      </c>
      <c r="Z39" s="379" t="str">
        <f t="shared" si="15"/>
        <v/>
      </c>
      <c r="AA39" s="380" t="str">
        <f t="shared" si="15"/>
        <v/>
      </c>
      <c r="AB39" s="378" t="str">
        <f t="shared" si="15"/>
        <v/>
      </c>
      <c r="AC39" s="379" t="str">
        <f t="shared" si="15"/>
        <v/>
      </c>
      <c r="AD39" s="379" t="str">
        <f t="shared" si="15"/>
        <v/>
      </c>
      <c r="AE39" s="379" t="str">
        <f t="shared" si="15"/>
        <v/>
      </c>
      <c r="AF39" s="379" t="str">
        <f t="shared" si="15"/>
        <v/>
      </c>
      <c r="AG39" s="379" t="str">
        <f t="shared" si="15"/>
        <v/>
      </c>
      <c r="AH39" s="380" t="str">
        <f t="shared" si="15"/>
        <v/>
      </c>
      <c r="AI39" s="381" t="str">
        <f t="shared" si="15"/>
        <v/>
      </c>
      <c r="AJ39" s="379" t="str">
        <f t="shared" si="15"/>
        <v/>
      </c>
      <c r="AK39" s="379" t="str">
        <f t="shared" si="15"/>
        <v/>
      </c>
      <c r="AL39" s="382">
        <f>SUM(G39:AH39)</f>
        <v>0</v>
      </c>
      <c r="AM39" s="383">
        <f>AL39/4</f>
        <v>0</v>
      </c>
      <c r="AN39" s="384" t="str">
        <f>IF(C38="","",C38)</f>
        <v/>
      </c>
      <c r="AO39" s="385" t="str">
        <f>IF(D38="","",D38)</f>
        <v/>
      </c>
      <c r="AP39" s="386" t="str">
        <f>IF(D38&lt;&gt;"",VLOOKUP(D38,$AU$2:$AV$6,2,FALSE),"")</f>
        <v/>
      </c>
      <c r="AQ39" s="383">
        <f>ROUNDDOWN(AL39/$AL$6,2)</f>
        <v>0</v>
      </c>
      <c r="AR39" s="383">
        <f>IF(AP39=1,"",AQ39)</f>
        <v>0</v>
      </c>
    </row>
    <row r="40" spans="1:44" ht="15.9" customHeight="1">
      <c r="A40" s="170"/>
      <c r="B40" s="741" t="s">
        <v>552</v>
      </c>
      <c r="C40" s="742"/>
      <c r="D40" s="744"/>
      <c r="E40" s="746"/>
      <c r="F40" s="369" t="s">
        <v>536</v>
      </c>
      <c r="G40" s="370"/>
      <c r="H40" s="371"/>
      <c r="I40" s="110"/>
      <c r="J40" s="110"/>
      <c r="K40" s="110"/>
      <c r="L40" s="110"/>
      <c r="M40" s="372"/>
      <c r="N40" s="370"/>
      <c r="O40" s="371"/>
      <c r="P40" s="110"/>
      <c r="Q40" s="110"/>
      <c r="R40" s="110"/>
      <c r="S40" s="110"/>
      <c r="T40" s="372"/>
      <c r="U40" s="370"/>
      <c r="V40" s="371"/>
      <c r="W40" s="110"/>
      <c r="X40" s="110"/>
      <c r="Y40" s="110"/>
      <c r="Z40" s="110"/>
      <c r="AA40" s="372"/>
      <c r="AB40" s="370"/>
      <c r="AC40" s="371"/>
      <c r="AD40" s="110"/>
      <c r="AE40" s="110"/>
      <c r="AF40" s="110"/>
      <c r="AG40" s="110"/>
      <c r="AH40" s="372"/>
      <c r="AI40" s="387"/>
      <c r="AJ40" s="371"/>
      <c r="AK40" s="371"/>
      <c r="AL40" s="374">
        <f>SUM(G41:AK41)</f>
        <v>0</v>
      </c>
      <c r="AM40" s="375"/>
      <c r="AN40" s="325"/>
      <c r="AO40" s="326"/>
      <c r="AP40" s="375"/>
      <c r="AQ40" s="376"/>
      <c r="AR40" s="376"/>
    </row>
    <row r="41" spans="1:44" ht="15.9" customHeight="1">
      <c r="A41" s="170"/>
      <c r="B41" s="741"/>
      <c r="C41" s="743"/>
      <c r="D41" s="745"/>
      <c r="E41" s="747"/>
      <c r="F41" s="377" t="s">
        <v>537</v>
      </c>
      <c r="G41" s="378" t="str">
        <f t="shared" ref="G41:AK41" si="16">IF(G40&lt;&gt;"",VLOOKUP(G40,$AC$197:$AL$221,9,FALSE),"")</f>
        <v/>
      </c>
      <c r="H41" s="379" t="str">
        <f t="shared" si="16"/>
        <v/>
      </c>
      <c r="I41" s="379" t="str">
        <f t="shared" si="16"/>
        <v/>
      </c>
      <c r="J41" s="379" t="str">
        <f t="shared" si="16"/>
        <v/>
      </c>
      <c r="K41" s="379" t="str">
        <f t="shared" si="16"/>
        <v/>
      </c>
      <c r="L41" s="379" t="str">
        <f t="shared" si="16"/>
        <v/>
      </c>
      <c r="M41" s="380" t="str">
        <f t="shared" si="16"/>
        <v/>
      </c>
      <c r="N41" s="378" t="str">
        <f t="shared" si="16"/>
        <v/>
      </c>
      <c r="O41" s="379" t="str">
        <f t="shared" si="16"/>
        <v/>
      </c>
      <c r="P41" s="379" t="str">
        <f t="shared" si="16"/>
        <v/>
      </c>
      <c r="Q41" s="379" t="str">
        <f t="shared" si="16"/>
        <v/>
      </c>
      <c r="R41" s="379" t="str">
        <f t="shared" si="16"/>
        <v/>
      </c>
      <c r="S41" s="379" t="str">
        <f t="shared" si="16"/>
        <v/>
      </c>
      <c r="T41" s="380" t="str">
        <f t="shared" si="16"/>
        <v/>
      </c>
      <c r="U41" s="378" t="str">
        <f t="shared" si="16"/>
        <v/>
      </c>
      <c r="V41" s="379" t="str">
        <f t="shared" si="16"/>
        <v/>
      </c>
      <c r="W41" s="379" t="str">
        <f t="shared" si="16"/>
        <v/>
      </c>
      <c r="X41" s="379" t="str">
        <f t="shared" si="16"/>
        <v/>
      </c>
      <c r="Y41" s="379" t="str">
        <f t="shared" si="16"/>
        <v/>
      </c>
      <c r="Z41" s="379" t="str">
        <f t="shared" si="16"/>
        <v/>
      </c>
      <c r="AA41" s="380" t="str">
        <f t="shared" si="16"/>
        <v/>
      </c>
      <c r="AB41" s="378" t="str">
        <f t="shared" si="16"/>
        <v/>
      </c>
      <c r="AC41" s="379" t="str">
        <f t="shared" si="16"/>
        <v/>
      </c>
      <c r="AD41" s="379" t="str">
        <f t="shared" si="16"/>
        <v/>
      </c>
      <c r="AE41" s="379" t="str">
        <f t="shared" si="16"/>
        <v/>
      </c>
      <c r="AF41" s="379" t="str">
        <f t="shared" si="16"/>
        <v/>
      </c>
      <c r="AG41" s="379" t="str">
        <f t="shared" si="16"/>
        <v/>
      </c>
      <c r="AH41" s="380" t="str">
        <f t="shared" si="16"/>
        <v/>
      </c>
      <c r="AI41" s="381" t="str">
        <f t="shared" si="16"/>
        <v/>
      </c>
      <c r="AJ41" s="379" t="str">
        <f t="shared" si="16"/>
        <v/>
      </c>
      <c r="AK41" s="379" t="str">
        <f t="shared" si="16"/>
        <v/>
      </c>
      <c r="AL41" s="382">
        <f>SUM(G41:AH41)</f>
        <v>0</v>
      </c>
      <c r="AM41" s="383">
        <f>AL41/4</f>
        <v>0</v>
      </c>
      <c r="AN41" s="384" t="str">
        <f>IF(C40="","",C40)</f>
        <v/>
      </c>
      <c r="AO41" s="385" t="str">
        <f>IF(D40="","",D40)</f>
        <v/>
      </c>
      <c r="AP41" s="386" t="str">
        <f>IF(D40&lt;&gt;"",VLOOKUP(D40,$AU$2:$AV$6,2,FALSE),"")</f>
        <v/>
      </c>
      <c r="AQ41" s="383">
        <f>ROUNDDOWN(AL41/$AL$6,2)</f>
        <v>0</v>
      </c>
      <c r="AR41" s="383">
        <f>IF(AP41=1,"",AQ41)</f>
        <v>0</v>
      </c>
    </row>
    <row r="42" spans="1:44" ht="15.9" customHeight="1">
      <c r="A42" s="170"/>
      <c r="B42" s="741" t="s">
        <v>553</v>
      </c>
      <c r="C42" s="742"/>
      <c r="D42" s="744"/>
      <c r="E42" s="746"/>
      <c r="F42" s="369" t="s">
        <v>536</v>
      </c>
      <c r="G42" s="370"/>
      <c r="H42" s="371"/>
      <c r="I42" s="110"/>
      <c r="J42" s="110"/>
      <c r="K42" s="110"/>
      <c r="L42" s="110"/>
      <c r="M42" s="372"/>
      <c r="N42" s="370"/>
      <c r="O42" s="371"/>
      <c r="P42" s="110"/>
      <c r="Q42" s="110"/>
      <c r="R42" s="110"/>
      <c r="S42" s="110"/>
      <c r="T42" s="372"/>
      <c r="U42" s="370"/>
      <c r="V42" s="371"/>
      <c r="W42" s="110"/>
      <c r="X42" s="110"/>
      <c r="Y42" s="110"/>
      <c r="Z42" s="110"/>
      <c r="AA42" s="372"/>
      <c r="AB42" s="370"/>
      <c r="AC42" s="371"/>
      <c r="AD42" s="110"/>
      <c r="AE42" s="110"/>
      <c r="AF42" s="110"/>
      <c r="AG42" s="110"/>
      <c r="AH42" s="372"/>
      <c r="AI42" s="373"/>
      <c r="AJ42" s="110"/>
      <c r="AK42" s="110"/>
      <c r="AL42" s="374">
        <f>SUM(G43:AK43)</f>
        <v>0</v>
      </c>
      <c r="AM42" s="375"/>
      <c r="AN42" s="325"/>
      <c r="AO42" s="326"/>
      <c r="AP42" s="375"/>
      <c r="AQ42" s="376"/>
      <c r="AR42" s="376"/>
    </row>
    <row r="43" spans="1:44" ht="15.9" customHeight="1">
      <c r="A43" s="170"/>
      <c r="B43" s="741"/>
      <c r="C43" s="743"/>
      <c r="D43" s="745"/>
      <c r="E43" s="747"/>
      <c r="F43" s="377" t="s">
        <v>537</v>
      </c>
      <c r="G43" s="378" t="str">
        <f t="shared" ref="G43:AK43" si="17">IF(G42&lt;&gt;"",VLOOKUP(G42,$AC$197:$AL$221,9,FALSE),"")</f>
        <v/>
      </c>
      <c r="H43" s="379" t="str">
        <f t="shared" si="17"/>
        <v/>
      </c>
      <c r="I43" s="379" t="str">
        <f t="shared" si="17"/>
        <v/>
      </c>
      <c r="J43" s="379" t="str">
        <f t="shared" si="17"/>
        <v/>
      </c>
      <c r="K43" s="379" t="str">
        <f t="shared" si="17"/>
        <v/>
      </c>
      <c r="L43" s="379" t="str">
        <f t="shared" si="17"/>
        <v/>
      </c>
      <c r="M43" s="380" t="str">
        <f t="shared" si="17"/>
        <v/>
      </c>
      <c r="N43" s="378" t="str">
        <f t="shared" si="17"/>
        <v/>
      </c>
      <c r="O43" s="379" t="str">
        <f t="shared" si="17"/>
        <v/>
      </c>
      <c r="P43" s="379" t="str">
        <f t="shared" si="17"/>
        <v/>
      </c>
      <c r="Q43" s="379" t="str">
        <f t="shared" si="17"/>
        <v/>
      </c>
      <c r="R43" s="379" t="str">
        <f t="shared" si="17"/>
        <v/>
      </c>
      <c r="S43" s="379" t="str">
        <f t="shared" si="17"/>
        <v/>
      </c>
      <c r="T43" s="380" t="str">
        <f t="shared" si="17"/>
        <v/>
      </c>
      <c r="U43" s="378" t="str">
        <f t="shared" si="17"/>
        <v/>
      </c>
      <c r="V43" s="379" t="str">
        <f t="shared" si="17"/>
        <v/>
      </c>
      <c r="W43" s="379" t="str">
        <f t="shared" si="17"/>
        <v/>
      </c>
      <c r="X43" s="379" t="str">
        <f t="shared" si="17"/>
        <v/>
      </c>
      <c r="Y43" s="379" t="str">
        <f t="shared" si="17"/>
        <v/>
      </c>
      <c r="Z43" s="379" t="str">
        <f t="shared" si="17"/>
        <v/>
      </c>
      <c r="AA43" s="380" t="str">
        <f t="shared" si="17"/>
        <v/>
      </c>
      <c r="AB43" s="378" t="str">
        <f t="shared" si="17"/>
        <v/>
      </c>
      <c r="AC43" s="379" t="str">
        <f t="shared" si="17"/>
        <v/>
      </c>
      <c r="AD43" s="379" t="str">
        <f t="shared" si="17"/>
        <v/>
      </c>
      <c r="AE43" s="379" t="str">
        <f t="shared" si="17"/>
        <v/>
      </c>
      <c r="AF43" s="379" t="str">
        <f t="shared" si="17"/>
        <v/>
      </c>
      <c r="AG43" s="379" t="str">
        <f t="shared" si="17"/>
        <v/>
      </c>
      <c r="AH43" s="380" t="str">
        <f t="shared" si="17"/>
        <v/>
      </c>
      <c r="AI43" s="381" t="str">
        <f t="shared" si="17"/>
        <v/>
      </c>
      <c r="AJ43" s="379" t="str">
        <f t="shared" si="17"/>
        <v/>
      </c>
      <c r="AK43" s="379" t="str">
        <f t="shared" si="17"/>
        <v/>
      </c>
      <c r="AL43" s="382">
        <f>SUM(G43:AH43)</f>
        <v>0</v>
      </c>
      <c r="AM43" s="383">
        <f>AL43/4</f>
        <v>0</v>
      </c>
      <c r="AN43" s="384" t="str">
        <f>IF(C42="","",C42)</f>
        <v/>
      </c>
      <c r="AO43" s="385" t="str">
        <f>IF(D42="","",D42)</f>
        <v/>
      </c>
      <c r="AP43" s="386" t="str">
        <f>IF(D42&lt;&gt;"",VLOOKUP(D42,$AU$2:$AV$6,2,FALSE),"")</f>
        <v/>
      </c>
      <c r="AQ43" s="383">
        <f>ROUNDDOWN(AL43/$AL$6,2)</f>
        <v>0</v>
      </c>
      <c r="AR43" s="383">
        <f>IF(AP43=1,"",AQ43)</f>
        <v>0</v>
      </c>
    </row>
    <row r="44" spans="1:44" ht="15.9" customHeight="1">
      <c r="A44" s="170"/>
      <c r="B44" s="741" t="s">
        <v>554</v>
      </c>
      <c r="C44" s="742"/>
      <c r="D44" s="744"/>
      <c r="E44" s="746"/>
      <c r="F44" s="369" t="s">
        <v>536</v>
      </c>
      <c r="G44" s="370"/>
      <c r="H44" s="371"/>
      <c r="I44" s="110"/>
      <c r="J44" s="110"/>
      <c r="K44" s="110"/>
      <c r="L44" s="110"/>
      <c r="M44" s="372"/>
      <c r="N44" s="370"/>
      <c r="O44" s="371"/>
      <c r="P44" s="110"/>
      <c r="Q44" s="110"/>
      <c r="R44" s="110"/>
      <c r="S44" s="110"/>
      <c r="T44" s="372"/>
      <c r="U44" s="370"/>
      <c r="V44" s="371"/>
      <c r="W44" s="110"/>
      <c r="X44" s="110"/>
      <c r="Y44" s="110"/>
      <c r="Z44" s="110"/>
      <c r="AA44" s="372"/>
      <c r="AB44" s="370"/>
      <c r="AC44" s="371"/>
      <c r="AD44" s="110"/>
      <c r="AE44" s="110"/>
      <c r="AF44" s="110"/>
      <c r="AG44" s="110"/>
      <c r="AH44" s="372"/>
      <c r="AI44" s="373"/>
      <c r="AJ44" s="110"/>
      <c r="AK44" s="110"/>
      <c r="AL44" s="374">
        <f>SUM(G45:AK45)</f>
        <v>0</v>
      </c>
      <c r="AM44" s="375"/>
      <c r="AN44" s="325"/>
      <c r="AO44" s="326"/>
      <c r="AP44" s="375"/>
      <c r="AQ44" s="376"/>
      <c r="AR44" s="376"/>
    </row>
    <row r="45" spans="1:44" ht="15.9" customHeight="1">
      <c r="A45" s="170"/>
      <c r="B45" s="741"/>
      <c r="C45" s="743"/>
      <c r="D45" s="745"/>
      <c r="E45" s="747"/>
      <c r="F45" s="377" t="s">
        <v>537</v>
      </c>
      <c r="G45" s="378" t="str">
        <f t="shared" ref="G45:AK45" si="18">IF(G44&lt;&gt;"",VLOOKUP(G44,$AC$197:$AL$221,9,FALSE),"")</f>
        <v/>
      </c>
      <c r="H45" s="379" t="str">
        <f t="shared" si="18"/>
        <v/>
      </c>
      <c r="I45" s="379" t="str">
        <f t="shared" si="18"/>
        <v/>
      </c>
      <c r="J45" s="379" t="str">
        <f t="shared" si="18"/>
        <v/>
      </c>
      <c r="K45" s="379" t="str">
        <f t="shared" si="18"/>
        <v/>
      </c>
      <c r="L45" s="379" t="str">
        <f t="shared" si="18"/>
        <v/>
      </c>
      <c r="M45" s="380" t="str">
        <f t="shared" si="18"/>
        <v/>
      </c>
      <c r="N45" s="378" t="str">
        <f t="shared" si="18"/>
        <v/>
      </c>
      <c r="O45" s="379" t="str">
        <f t="shared" si="18"/>
        <v/>
      </c>
      <c r="P45" s="379" t="str">
        <f t="shared" si="18"/>
        <v/>
      </c>
      <c r="Q45" s="379" t="str">
        <f t="shared" si="18"/>
        <v/>
      </c>
      <c r="R45" s="379" t="str">
        <f t="shared" si="18"/>
        <v/>
      </c>
      <c r="S45" s="379" t="str">
        <f t="shared" si="18"/>
        <v/>
      </c>
      <c r="T45" s="380" t="str">
        <f t="shared" si="18"/>
        <v/>
      </c>
      <c r="U45" s="378" t="str">
        <f t="shared" si="18"/>
        <v/>
      </c>
      <c r="V45" s="379" t="str">
        <f t="shared" si="18"/>
        <v/>
      </c>
      <c r="W45" s="379" t="str">
        <f t="shared" si="18"/>
        <v/>
      </c>
      <c r="X45" s="379" t="str">
        <f t="shared" si="18"/>
        <v/>
      </c>
      <c r="Y45" s="379" t="str">
        <f t="shared" si="18"/>
        <v/>
      </c>
      <c r="Z45" s="379" t="str">
        <f t="shared" si="18"/>
        <v/>
      </c>
      <c r="AA45" s="380" t="str">
        <f t="shared" si="18"/>
        <v/>
      </c>
      <c r="AB45" s="378" t="str">
        <f t="shared" si="18"/>
        <v/>
      </c>
      <c r="AC45" s="379" t="str">
        <f t="shared" si="18"/>
        <v/>
      </c>
      <c r="AD45" s="379" t="str">
        <f t="shared" si="18"/>
        <v/>
      </c>
      <c r="AE45" s="379" t="str">
        <f t="shared" si="18"/>
        <v/>
      </c>
      <c r="AF45" s="379" t="str">
        <f t="shared" si="18"/>
        <v/>
      </c>
      <c r="AG45" s="379" t="str">
        <f t="shared" si="18"/>
        <v/>
      </c>
      <c r="AH45" s="380" t="str">
        <f t="shared" si="18"/>
        <v/>
      </c>
      <c r="AI45" s="381" t="str">
        <f t="shared" si="18"/>
        <v/>
      </c>
      <c r="AJ45" s="379" t="str">
        <f t="shared" si="18"/>
        <v/>
      </c>
      <c r="AK45" s="379" t="str">
        <f t="shared" si="18"/>
        <v/>
      </c>
      <c r="AL45" s="382">
        <f>SUM(G45:AH45)</f>
        <v>0</v>
      </c>
      <c r="AM45" s="383">
        <f>AL45/4</f>
        <v>0</v>
      </c>
      <c r="AN45" s="384" t="str">
        <f>IF(C44="","",C44)</f>
        <v/>
      </c>
      <c r="AO45" s="385" t="str">
        <f>IF(D44="","",D44)</f>
        <v/>
      </c>
      <c r="AP45" s="386" t="str">
        <f>IF(D44&lt;&gt;"",VLOOKUP(D44,$AU$2:$AV$6,2,FALSE),"")</f>
        <v/>
      </c>
      <c r="AQ45" s="383">
        <f>ROUNDDOWN(AL45/$AL$6,2)</f>
        <v>0</v>
      </c>
      <c r="AR45" s="383">
        <f>IF(AP45=1,"",AQ45)</f>
        <v>0</v>
      </c>
    </row>
    <row r="46" spans="1:44" ht="15.9" customHeight="1">
      <c r="A46" s="170"/>
      <c r="B46" s="741" t="s">
        <v>555</v>
      </c>
      <c r="C46" s="742"/>
      <c r="D46" s="744"/>
      <c r="E46" s="746"/>
      <c r="F46" s="369" t="s">
        <v>536</v>
      </c>
      <c r="G46" s="370"/>
      <c r="H46" s="371"/>
      <c r="I46" s="110"/>
      <c r="J46" s="110"/>
      <c r="K46" s="110"/>
      <c r="L46" s="110"/>
      <c r="M46" s="372"/>
      <c r="N46" s="370"/>
      <c r="O46" s="371"/>
      <c r="P46" s="110"/>
      <c r="Q46" s="110"/>
      <c r="R46" s="110"/>
      <c r="S46" s="110"/>
      <c r="T46" s="372"/>
      <c r="U46" s="370"/>
      <c r="V46" s="371"/>
      <c r="W46" s="110"/>
      <c r="X46" s="110"/>
      <c r="Y46" s="110"/>
      <c r="Z46" s="110"/>
      <c r="AA46" s="372"/>
      <c r="AB46" s="370"/>
      <c r="AC46" s="371"/>
      <c r="AD46" s="110"/>
      <c r="AE46" s="110"/>
      <c r="AF46" s="110"/>
      <c r="AG46" s="110"/>
      <c r="AH46" s="372"/>
      <c r="AI46" s="387"/>
      <c r="AJ46" s="371"/>
      <c r="AK46" s="371"/>
      <c r="AL46" s="374">
        <f>SUM(G47:AK47)</f>
        <v>0</v>
      </c>
      <c r="AM46" s="375"/>
      <c r="AN46" s="325"/>
      <c r="AO46" s="326"/>
      <c r="AP46" s="375"/>
      <c r="AQ46" s="376"/>
      <c r="AR46" s="376"/>
    </row>
    <row r="47" spans="1:44" ht="15.9" customHeight="1">
      <c r="A47" s="170"/>
      <c r="B47" s="741"/>
      <c r="C47" s="743"/>
      <c r="D47" s="745"/>
      <c r="E47" s="747"/>
      <c r="F47" s="377" t="s">
        <v>537</v>
      </c>
      <c r="G47" s="378" t="str">
        <f t="shared" ref="G47:AK47" si="19">IF(G46&lt;&gt;"",VLOOKUP(G46,$AC$197:$AL$221,9,FALSE),"")</f>
        <v/>
      </c>
      <c r="H47" s="379" t="str">
        <f t="shared" si="19"/>
        <v/>
      </c>
      <c r="I47" s="379" t="str">
        <f t="shared" si="19"/>
        <v/>
      </c>
      <c r="J47" s="379" t="str">
        <f t="shared" si="19"/>
        <v/>
      </c>
      <c r="K47" s="379" t="str">
        <f t="shared" si="19"/>
        <v/>
      </c>
      <c r="L47" s="379" t="str">
        <f t="shared" si="19"/>
        <v/>
      </c>
      <c r="M47" s="380" t="str">
        <f t="shared" si="19"/>
        <v/>
      </c>
      <c r="N47" s="378" t="str">
        <f t="shared" si="19"/>
        <v/>
      </c>
      <c r="O47" s="379" t="str">
        <f t="shared" si="19"/>
        <v/>
      </c>
      <c r="P47" s="379" t="str">
        <f t="shared" si="19"/>
        <v/>
      </c>
      <c r="Q47" s="379" t="str">
        <f t="shared" si="19"/>
        <v/>
      </c>
      <c r="R47" s="379" t="str">
        <f t="shared" si="19"/>
        <v/>
      </c>
      <c r="S47" s="379" t="str">
        <f t="shared" si="19"/>
        <v/>
      </c>
      <c r="T47" s="380" t="str">
        <f t="shared" si="19"/>
        <v/>
      </c>
      <c r="U47" s="378" t="str">
        <f t="shared" si="19"/>
        <v/>
      </c>
      <c r="V47" s="379" t="str">
        <f t="shared" si="19"/>
        <v/>
      </c>
      <c r="W47" s="379" t="str">
        <f t="shared" si="19"/>
        <v/>
      </c>
      <c r="X47" s="379" t="str">
        <f t="shared" si="19"/>
        <v/>
      </c>
      <c r="Y47" s="379" t="str">
        <f t="shared" si="19"/>
        <v/>
      </c>
      <c r="Z47" s="379" t="str">
        <f t="shared" si="19"/>
        <v/>
      </c>
      <c r="AA47" s="380" t="str">
        <f t="shared" si="19"/>
        <v/>
      </c>
      <c r="AB47" s="378" t="str">
        <f t="shared" si="19"/>
        <v/>
      </c>
      <c r="AC47" s="379" t="str">
        <f t="shared" si="19"/>
        <v/>
      </c>
      <c r="AD47" s="379" t="str">
        <f t="shared" si="19"/>
        <v/>
      </c>
      <c r="AE47" s="379" t="str">
        <f t="shared" si="19"/>
        <v/>
      </c>
      <c r="AF47" s="379" t="str">
        <f t="shared" si="19"/>
        <v/>
      </c>
      <c r="AG47" s="379" t="str">
        <f t="shared" si="19"/>
        <v/>
      </c>
      <c r="AH47" s="380" t="str">
        <f t="shared" si="19"/>
        <v/>
      </c>
      <c r="AI47" s="381" t="str">
        <f t="shared" si="19"/>
        <v/>
      </c>
      <c r="AJ47" s="379" t="str">
        <f t="shared" si="19"/>
        <v/>
      </c>
      <c r="AK47" s="379" t="str">
        <f t="shared" si="19"/>
        <v/>
      </c>
      <c r="AL47" s="382">
        <f>SUM(G47:AH47)</f>
        <v>0</v>
      </c>
      <c r="AM47" s="383">
        <f>AL47/4</f>
        <v>0</v>
      </c>
      <c r="AN47" s="384" t="str">
        <f>IF(C46="","",C46)</f>
        <v/>
      </c>
      <c r="AO47" s="385" t="str">
        <f>IF(D46="","",D46)</f>
        <v/>
      </c>
      <c r="AP47" s="386" t="str">
        <f>IF(D46&lt;&gt;"",VLOOKUP(D46,$AU$2:$AV$6,2,FALSE),"")</f>
        <v/>
      </c>
      <c r="AQ47" s="383">
        <f>ROUNDDOWN(AL47/$AL$6,2)</f>
        <v>0</v>
      </c>
      <c r="AR47" s="383">
        <f>IF(AP47=1,"",AQ47)</f>
        <v>0</v>
      </c>
    </row>
    <row r="48" spans="1:44" ht="15.9" customHeight="1">
      <c r="A48" s="170"/>
      <c r="B48" s="741" t="s">
        <v>556</v>
      </c>
      <c r="C48" s="742"/>
      <c r="D48" s="744"/>
      <c r="E48" s="746"/>
      <c r="F48" s="369" t="s">
        <v>536</v>
      </c>
      <c r="G48" s="370"/>
      <c r="H48" s="371"/>
      <c r="I48" s="110"/>
      <c r="J48" s="110"/>
      <c r="K48" s="110"/>
      <c r="L48" s="110"/>
      <c r="M48" s="372"/>
      <c r="N48" s="370"/>
      <c r="O48" s="371"/>
      <c r="P48" s="110"/>
      <c r="Q48" s="110"/>
      <c r="R48" s="110"/>
      <c r="S48" s="110"/>
      <c r="T48" s="372"/>
      <c r="U48" s="370"/>
      <c r="V48" s="371"/>
      <c r="W48" s="110"/>
      <c r="X48" s="110"/>
      <c r="Y48" s="110"/>
      <c r="Z48" s="110"/>
      <c r="AA48" s="372"/>
      <c r="AB48" s="370"/>
      <c r="AC48" s="371"/>
      <c r="AD48" s="110"/>
      <c r="AE48" s="110"/>
      <c r="AF48" s="110"/>
      <c r="AG48" s="110"/>
      <c r="AH48" s="372"/>
      <c r="AI48" s="387"/>
      <c r="AJ48" s="371"/>
      <c r="AK48" s="371"/>
      <c r="AL48" s="374">
        <f>SUM(G49:AK49)</f>
        <v>0</v>
      </c>
      <c r="AM48" s="375"/>
      <c r="AN48" s="325"/>
      <c r="AO48" s="326"/>
      <c r="AP48" s="375"/>
      <c r="AQ48" s="376"/>
      <c r="AR48" s="376"/>
    </row>
    <row r="49" spans="1:44" ht="15.9" customHeight="1">
      <c r="A49" s="170"/>
      <c r="B49" s="741"/>
      <c r="C49" s="743"/>
      <c r="D49" s="745"/>
      <c r="E49" s="747"/>
      <c r="F49" s="377" t="s">
        <v>537</v>
      </c>
      <c r="G49" s="378" t="str">
        <f t="shared" ref="G49:AK49" si="20">IF(G48&lt;&gt;"",VLOOKUP(G48,$AC$197:$AL$221,9,FALSE),"")</f>
        <v/>
      </c>
      <c r="H49" s="379" t="str">
        <f t="shared" si="20"/>
        <v/>
      </c>
      <c r="I49" s="379" t="str">
        <f t="shared" si="20"/>
        <v/>
      </c>
      <c r="J49" s="379" t="str">
        <f t="shared" si="20"/>
        <v/>
      </c>
      <c r="K49" s="379" t="str">
        <f t="shared" si="20"/>
        <v/>
      </c>
      <c r="L49" s="379" t="str">
        <f t="shared" si="20"/>
        <v/>
      </c>
      <c r="M49" s="380" t="str">
        <f t="shared" si="20"/>
        <v/>
      </c>
      <c r="N49" s="378" t="str">
        <f t="shared" si="20"/>
        <v/>
      </c>
      <c r="O49" s="379" t="str">
        <f t="shared" si="20"/>
        <v/>
      </c>
      <c r="P49" s="379" t="str">
        <f t="shared" si="20"/>
        <v/>
      </c>
      <c r="Q49" s="379" t="str">
        <f t="shared" si="20"/>
        <v/>
      </c>
      <c r="R49" s="379" t="str">
        <f t="shared" si="20"/>
        <v/>
      </c>
      <c r="S49" s="379" t="str">
        <f t="shared" si="20"/>
        <v/>
      </c>
      <c r="T49" s="380" t="str">
        <f t="shared" si="20"/>
        <v/>
      </c>
      <c r="U49" s="378" t="str">
        <f t="shared" si="20"/>
        <v/>
      </c>
      <c r="V49" s="379" t="str">
        <f t="shared" si="20"/>
        <v/>
      </c>
      <c r="W49" s="379" t="str">
        <f t="shared" si="20"/>
        <v/>
      </c>
      <c r="X49" s="379" t="str">
        <f t="shared" si="20"/>
        <v/>
      </c>
      <c r="Y49" s="379" t="str">
        <f t="shared" si="20"/>
        <v/>
      </c>
      <c r="Z49" s="379" t="str">
        <f t="shared" si="20"/>
        <v/>
      </c>
      <c r="AA49" s="380" t="str">
        <f t="shared" si="20"/>
        <v/>
      </c>
      <c r="AB49" s="378" t="str">
        <f t="shared" si="20"/>
        <v/>
      </c>
      <c r="AC49" s="379" t="str">
        <f t="shared" si="20"/>
        <v/>
      </c>
      <c r="AD49" s="379" t="str">
        <f t="shared" si="20"/>
        <v/>
      </c>
      <c r="AE49" s="379" t="str">
        <f t="shared" si="20"/>
        <v/>
      </c>
      <c r="AF49" s="379" t="str">
        <f t="shared" si="20"/>
        <v/>
      </c>
      <c r="AG49" s="379" t="str">
        <f t="shared" si="20"/>
        <v/>
      </c>
      <c r="AH49" s="380" t="str">
        <f t="shared" si="20"/>
        <v/>
      </c>
      <c r="AI49" s="381" t="str">
        <f t="shared" si="20"/>
        <v/>
      </c>
      <c r="AJ49" s="379" t="str">
        <f t="shared" si="20"/>
        <v/>
      </c>
      <c r="AK49" s="379" t="str">
        <f t="shared" si="20"/>
        <v/>
      </c>
      <c r="AL49" s="382">
        <f>SUM(G49:AH49)</f>
        <v>0</v>
      </c>
      <c r="AM49" s="383">
        <f>AL49/4</f>
        <v>0</v>
      </c>
      <c r="AN49" s="384" t="str">
        <f>IF(C48="","",C48)</f>
        <v/>
      </c>
      <c r="AO49" s="385" t="str">
        <f>IF(D48="","",D48)</f>
        <v/>
      </c>
      <c r="AP49" s="386" t="str">
        <f>IF(D48&lt;&gt;"",VLOOKUP(D48,$AU$2:$AV$6,2,FALSE),"")</f>
        <v/>
      </c>
      <c r="AQ49" s="383">
        <f>ROUNDDOWN(AL49/$AL$6,2)</f>
        <v>0</v>
      </c>
      <c r="AR49" s="383">
        <f>IF(AP49=1,"",AQ49)</f>
        <v>0</v>
      </c>
    </row>
    <row r="50" spans="1:44" ht="15.9" customHeight="1">
      <c r="A50" s="170"/>
      <c r="B50" s="741" t="s">
        <v>557</v>
      </c>
      <c r="C50" s="742"/>
      <c r="D50" s="744"/>
      <c r="E50" s="746"/>
      <c r="F50" s="369" t="s">
        <v>536</v>
      </c>
      <c r="G50" s="370"/>
      <c r="H50" s="371"/>
      <c r="I50" s="110"/>
      <c r="J50" s="110"/>
      <c r="K50" s="110"/>
      <c r="L50" s="110"/>
      <c r="M50" s="372"/>
      <c r="N50" s="370"/>
      <c r="O50" s="371"/>
      <c r="P50" s="110"/>
      <c r="Q50" s="110"/>
      <c r="R50" s="110"/>
      <c r="S50" s="110"/>
      <c r="T50" s="372"/>
      <c r="U50" s="370"/>
      <c r="V50" s="371"/>
      <c r="W50" s="110"/>
      <c r="X50" s="110"/>
      <c r="Y50" s="110"/>
      <c r="Z50" s="110"/>
      <c r="AA50" s="372"/>
      <c r="AB50" s="370"/>
      <c r="AC50" s="371"/>
      <c r="AD50" s="110"/>
      <c r="AE50" s="110"/>
      <c r="AF50" s="110"/>
      <c r="AG50" s="110"/>
      <c r="AH50" s="372"/>
      <c r="AI50" s="373"/>
      <c r="AJ50" s="110"/>
      <c r="AK50" s="110"/>
      <c r="AL50" s="374">
        <f>SUM(G51:AK51)</f>
        <v>0</v>
      </c>
      <c r="AM50" s="375"/>
      <c r="AN50" s="325"/>
      <c r="AO50" s="326"/>
      <c r="AP50" s="375"/>
      <c r="AQ50" s="376"/>
      <c r="AR50" s="376"/>
    </row>
    <row r="51" spans="1:44" ht="15.9" customHeight="1">
      <c r="A51" s="170"/>
      <c r="B51" s="741"/>
      <c r="C51" s="743"/>
      <c r="D51" s="745"/>
      <c r="E51" s="747"/>
      <c r="F51" s="377" t="s">
        <v>537</v>
      </c>
      <c r="G51" s="378" t="str">
        <f t="shared" ref="G51:AK51" si="21">IF(G50&lt;&gt;"",VLOOKUP(G50,$AC$197:$AL$221,9,FALSE),"")</f>
        <v/>
      </c>
      <c r="H51" s="379" t="str">
        <f t="shared" si="21"/>
        <v/>
      </c>
      <c r="I51" s="379" t="str">
        <f t="shared" si="21"/>
        <v/>
      </c>
      <c r="J51" s="379" t="str">
        <f t="shared" si="21"/>
        <v/>
      </c>
      <c r="K51" s="379" t="str">
        <f t="shared" si="21"/>
        <v/>
      </c>
      <c r="L51" s="379" t="str">
        <f t="shared" si="21"/>
        <v/>
      </c>
      <c r="M51" s="380" t="str">
        <f t="shared" si="21"/>
        <v/>
      </c>
      <c r="N51" s="378" t="str">
        <f t="shared" si="21"/>
        <v/>
      </c>
      <c r="O51" s="379" t="str">
        <f t="shared" si="21"/>
        <v/>
      </c>
      <c r="P51" s="379" t="str">
        <f t="shared" si="21"/>
        <v/>
      </c>
      <c r="Q51" s="379" t="str">
        <f t="shared" si="21"/>
        <v/>
      </c>
      <c r="R51" s="379" t="str">
        <f t="shared" si="21"/>
        <v/>
      </c>
      <c r="S51" s="379" t="str">
        <f t="shared" si="21"/>
        <v/>
      </c>
      <c r="T51" s="380" t="str">
        <f t="shared" si="21"/>
        <v/>
      </c>
      <c r="U51" s="378" t="str">
        <f t="shared" si="21"/>
        <v/>
      </c>
      <c r="V51" s="379" t="str">
        <f t="shared" si="21"/>
        <v/>
      </c>
      <c r="W51" s="379" t="str">
        <f t="shared" si="21"/>
        <v/>
      </c>
      <c r="X51" s="379" t="str">
        <f t="shared" si="21"/>
        <v/>
      </c>
      <c r="Y51" s="379" t="str">
        <f t="shared" si="21"/>
        <v/>
      </c>
      <c r="Z51" s="379" t="str">
        <f t="shared" si="21"/>
        <v/>
      </c>
      <c r="AA51" s="380" t="str">
        <f t="shared" si="21"/>
        <v/>
      </c>
      <c r="AB51" s="378" t="str">
        <f t="shared" si="21"/>
        <v/>
      </c>
      <c r="AC51" s="379" t="str">
        <f t="shared" si="21"/>
        <v/>
      </c>
      <c r="AD51" s="379" t="str">
        <f t="shared" si="21"/>
        <v/>
      </c>
      <c r="AE51" s="379" t="str">
        <f t="shared" si="21"/>
        <v/>
      </c>
      <c r="AF51" s="379" t="str">
        <f t="shared" si="21"/>
        <v/>
      </c>
      <c r="AG51" s="379" t="str">
        <f t="shared" si="21"/>
        <v/>
      </c>
      <c r="AH51" s="380" t="str">
        <f t="shared" si="21"/>
        <v/>
      </c>
      <c r="AI51" s="381" t="str">
        <f t="shared" si="21"/>
        <v/>
      </c>
      <c r="AJ51" s="379" t="str">
        <f t="shared" si="21"/>
        <v/>
      </c>
      <c r="AK51" s="379" t="str">
        <f t="shared" si="21"/>
        <v/>
      </c>
      <c r="AL51" s="382">
        <f>SUM(G51:AH51)</f>
        <v>0</v>
      </c>
      <c r="AM51" s="383">
        <f>AL51/4</f>
        <v>0</v>
      </c>
      <c r="AN51" s="384" t="str">
        <f>IF(C50="","",C50)</f>
        <v/>
      </c>
      <c r="AO51" s="385" t="str">
        <f>IF(D50="","",D50)</f>
        <v/>
      </c>
      <c r="AP51" s="386" t="str">
        <f>IF(D50&lt;&gt;"",VLOOKUP(D50,$AU$2:$AV$6,2,FALSE),"")</f>
        <v/>
      </c>
      <c r="AQ51" s="383">
        <f>ROUNDDOWN(AL51/$AL$6,2)</f>
        <v>0</v>
      </c>
      <c r="AR51" s="383">
        <f>IF(AP51=1,"",AQ51)</f>
        <v>0</v>
      </c>
    </row>
    <row r="52" spans="1:44" ht="15.9" customHeight="1">
      <c r="A52" s="170"/>
      <c r="B52" s="741" t="s">
        <v>558</v>
      </c>
      <c r="C52" s="742"/>
      <c r="D52" s="744"/>
      <c r="E52" s="746"/>
      <c r="F52" s="369" t="s">
        <v>536</v>
      </c>
      <c r="G52" s="370"/>
      <c r="H52" s="371"/>
      <c r="I52" s="110"/>
      <c r="J52" s="110"/>
      <c r="K52" s="110"/>
      <c r="L52" s="110"/>
      <c r="M52" s="372"/>
      <c r="N52" s="370"/>
      <c r="O52" s="371"/>
      <c r="P52" s="110"/>
      <c r="Q52" s="110"/>
      <c r="R52" s="110"/>
      <c r="S52" s="110"/>
      <c r="T52" s="372"/>
      <c r="U52" s="370"/>
      <c r="V52" s="371"/>
      <c r="W52" s="110"/>
      <c r="X52" s="110"/>
      <c r="Y52" s="110"/>
      <c r="Z52" s="110"/>
      <c r="AA52" s="372"/>
      <c r="AB52" s="370"/>
      <c r="AC52" s="371"/>
      <c r="AD52" s="110"/>
      <c r="AE52" s="110"/>
      <c r="AF52" s="110"/>
      <c r="AG52" s="110"/>
      <c r="AH52" s="372"/>
      <c r="AI52" s="373"/>
      <c r="AJ52" s="110"/>
      <c r="AK52" s="110"/>
      <c r="AL52" s="374">
        <f>SUM(G53:AK53)</f>
        <v>0</v>
      </c>
      <c r="AM52" s="375"/>
      <c r="AN52" s="325"/>
      <c r="AO52" s="326"/>
      <c r="AP52" s="375"/>
      <c r="AQ52" s="376"/>
      <c r="AR52" s="376"/>
    </row>
    <row r="53" spans="1:44" ht="15.9" customHeight="1">
      <c r="A53" s="170"/>
      <c r="B53" s="741"/>
      <c r="C53" s="743"/>
      <c r="D53" s="745"/>
      <c r="E53" s="747"/>
      <c r="F53" s="377" t="s">
        <v>537</v>
      </c>
      <c r="G53" s="378" t="str">
        <f t="shared" ref="G53:AK53" si="22">IF(G52&lt;&gt;"",VLOOKUP(G52,$AC$197:$AL$221,9,FALSE),"")</f>
        <v/>
      </c>
      <c r="H53" s="379" t="str">
        <f t="shared" si="22"/>
        <v/>
      </c>
      <c r="I53" s="379" t="str">
        <f t="shared" si="22"/>
        <v/>
      </c>
      <c r="J53" s="379" t="str">
        <f t="shared" si="22"/>
        <v/>
      </c>
      <c r="K53" s="379" t="str">
        <f t="shared" si="22"/>
        <v/>
      </c>
      <c r="L53" s="379" t="str">
        <f t="shared" si="22"/>
        <v/>
      </c>
      <c r="M53" s="380" t="str">
        <f t="shared" si="22"/>
        <v/>
      </c>
      <c r="N53" s="378" t="str">
        <f t="shared" si="22"/>
        <v/>
      </c>
      <c r="O53" s="379" t="str">
        <f t="shared" si="22"/>
        <v/>
      </c>
      <c r="P53" s="379" t="str">
        <f t="shared" si="22"/>
        <v/>
      </c>
      <c r="Q53" s="379" t="str">
        <f t="shared" si="22"/>
        <v/>
      </c>
      <c r="R53" s="379" t="str">
        <f t="shared" si="22"/>
        <v/>
      </c>
      <c r="S53" s="379" t="str">
        <f t="shared" si="22"/>
        <v/>
      </c>
      <c r="T53" s="380" t="str">
        <f t="shared" si="22"/>
        <v/>
      </c>
      <c r="U53" s="378" t="str">
        <f t="shared" si="22"/>
        <v/>
      </c>
      <c r="V53" s="379" t="str">
        <f t="shared" si="22"/>
        <v/>
      </c>
      <c r="W53" s="379" t="str">
        <f t="shared" si="22"/>
        <v/>
      </c>
      <c r="X53" s="379" t="str">
        <f t="shared" si="22"/>
        <v/>
      </c>
      <c r="Y53" s="379" t="str">
        <f t="shared" si="22"/>
        <v/>
      </c>
      <c r="Z53" s="379" t="str">
        <f t="shared" si="22"/>
        <v/>
      </c>
      <c r="AA53" s="380" t="str">
        <f t="shared" si="22"/>
        <v/>
      </c>
      <c r="AB53" s="378" t="str">
        <f t="shared" si="22"/>
        <v/>
      </c>
      <c r="AC53" s="379" t="str">
        <f t="shared" si="22"/>
        <v/>
      </c>
      <c r="AD53" s="379" t="str">
        <f t="shared" si="22"/>
        <v/>
      </c>
      <c r="AE53" s="379" t="str">
        <f t="shared" si="22"/>
        <v/>
      </c>
      <c r="AF53" s="379" t="str">
        <f t="shared" si="22"/>
        <v/>
      </c>
      <c r="AG53" s="379" t="str">
        <f t="shared" si="22"/>
        <v/>
      </c>
      <c r="AH53" s="380" t="str">
        <f t="shared" si="22"/>
        <v/>
      </c>
      <c r="AI53" s="381" t="str">
        <f t="shared" si="22"/>
        <v/>
      </c>
      <c r="AJ53" s="379" t="str">
        <f t="shared" si="22"/>
        <v/>
      </c>
      <c r="AK53" s="379" t="str">
        <f t="shared" si="22"/>
        <v/>
      </c>
      <c r="AL53" s="382">
        <f>SUM(G53:AH53)</f>
        <v>0</v>
      </c>
      <c r="AM53" s="383">
        <f>AL53/4</f>
        <v>0</v>
      </c>
      <c r="AN53" s="384" t="str">
        <f>IF(C52="","",C52)</f>
        <v/>
      </c>
      <c r="AO53" s="385" t="str">
        <f>IF(D52="","",D52)</f>
        <v/>
      </c>
      <c r="AP53" s="386" t="str">
        <f>IF(D52&lt;&gt;"",VLOOKUP(D52,$AU$2:$AV$6,2,FALSE),"")</f>
        <v/>
      </c>
      <c r="AQ53" s="383">
        <f>ROUNDDOWN(AL53/$AL$6,2)</f>
        <v>0</v>
      </c>
      <c r="AR53" s="383">
        <f>IF(AP53=1,"",AQ53)</f>
        <v>0</v>
      </c>
    </row>
    <row r="54" spans="1:44" ht="15.9" customHeight="1">
      <c r="A54" s="170"/>
      <c r="B54" s="741" t="s">
        <v>559</v>
      </c>
      <c r="C54" s="742"/>
      <c r="D54" s="744"/>
      <c r="E54" s="746"/>
      <c r="F54" s="369" t="s">
        <v>536</v>
      </c>
      <c r="G54" s="370"/>
      <c r="H54" s="371"/>
      <c r="I54" s="110"/>
      <c r="J54" s="110"/>
      <c r="K54" s="110"/>
      <c r="L54" s="110"/>
      <c r="M54" s="372"/>
      <c r="N54" s="370"/>
      <c r="O54" s="371"/>
      <c r="P54" s="110"/>
      <c r="Q54" s="110"/>
      <c r="R54" s="110"/>
      <c r="S54" s="110"/>
      <c r="T54" s="372"/>
      <c r="U54" s="370"/>
      <c r="V54" s="371"/>
      <c r="W54" s="110"/>
      <c r="X54" s="110"/>
      <c r="Y54" s="110"/>
      <c r="Z54" s="110"/>
      <c r="AA54" s="372"/>
      <c r="AB54" s="370"/>
      <c r="AC54" s="371"/>
      <c r="AD54" s="110"/>
      <c r="AE54" s="110"/>
      <c r="AF54" s="110"/>
      <c r="AG54" s="110"/>
      <c r="AH54" s="372"/>
      <c r="AI54" s="387"/>
      <c r="AJ54" s="371"/>
      <c r="AK54" s="371"/>
      <c r="AL54" s="374">
        <f>SUM(G55:AK55)</f>
        <v>0</v>
      </c>
      <c r="AM54" s="375"/>
      <c r="AN54" s="325"/>
      <c r="AO54" s="326"/>
      <c r="AP54" s="375"/>
      <c r="AQ54" s="376"/>
      <c r="AR54" s="376"/>
    </row>
    <row r="55" spans="1:44" ht="15.9" customHeight="1">
      <c r="A55" s="170"/>
      <c r="B55" s="741"/>
      <c r="C55" s="743"/>
      <c r="D55" s="745"/>
      <c r="E55" s="747"/>
      <c r="F55" s="377" t="s">
        <v>537</v>
      </c>
      <c r="G55" s="378" t="str">
        <f t="shared" ref="G55:AK55" si="23">IF(G54&lt;&gt;"",VLOOKUP(G54,$AC$197:$AL$221,9,FALSE),"")</f>
        <v/>
      </c>
      <c r="H55" s="379" t="str">
        <f t="shared" si="23"/>
        <v/>
      </c>
      <c r="I55" s="379" t="str">
        <f t="shared" si="23"/>
        <v/>
      </c>
      <c r="J55" s="379" t="str">
        <f t="shared" si="23"/>
        <v/>
      </c>
      <c r="K55" s="379" t="str">
        <f t="shared" si="23"/>
        <v/>
      </c>
      <c r="L55" s="379" t="str">
        <f t="shared" si="23"/>
        <v/>
      </c>
      <c r="M55" s="380" t="str">
        <f t="shared" si="23"/>
        <v/>
      </c>
      <c r="N55" s="378" t="str">
        <f t="shared" si="23"/>
        <v/>
      </c>
      <c r="O55" s="379" t="str">
        <f t="shared" si="23"/>
        <v/>
      </c>
      <c r="P55" s="379" t="str">
        <f t="shared" si="23"/>
        <v/>
      </c>
      <c r="Q55" s="379" t="str">
        <f t="shared" si="23"/>
        <v/>
      </c>
      <c r="R55" s="379" t="str">
        <f t="shared" si="23"/>
        <v/>
      </c>
      <c r="S55" s="379" t="str">
        <f t="shared" si="23"/>
        <v/>
      </c>
      <c r="T55" s="380" t="str">
        <f t="shared" si="23"/>
        <v/>
      </c>
      <c r="U55" s="378" t="str">
        <f t="shared" si="23"/>
        <v/>
      </c>
      <c r="V55" s="379" t="str">
        <f t="shared" si="23"/>
        <v/>
      </c>
      <c r="W55" s="379" t="str">
        <f t="shared" si="23"/>
        <v/>
      </c>
      <c r="X55" s="379" t="str">
        <f t="shared" si="23"/>
        <v/>
      </c>
      <c r="Y55" s="379" t="str">
        <f t="shared" si="23"/>
        <v/>
      </c>
      <c r="Z55" s="379" t="str">
        <f t="shared" si="23"/>
        <v/>
      </c>
      <c r="AA55" s="380" t="str">
        <f t="shared" si="23"/>
        <v/>
      </c>
      <c r="AB55" s="378" t="str">
        <f t="shared" si="23"/>
        <v/>
      </c>
      <c r="AC55" s="379" t="str">
        <f t="shared" si="23"/>
        <v/>
      </c>
      <c r="AD55" s="379" t="str">
        <f t="shared" si="23"/>
        <v/>
      </c>
      <c r="AE55" s="379" t="str">
        <f t="shared" si="23"/>
        <v/>
      </c>
      <c r="AF55" s="379" t="str">
        <f t="shared" si="23"/>
        <v/>
      </c>
      <c r="AG55" s="379" t="str">
        <f t="shared" si="23"/>
        <v/>
      </c>
      <c r="AH55" s="380" t="str">
        <f t="shared" si="23"/>
        <v/>
      </c>
      <c r="AI55" s="381" t="str">
        <f t="shared" si="23"/>
        <v/>
      </c>
      <c r="AJ55" s="379" t="str">
        <f t="shared" si="23"/>
        <v/>
      </c>
      <c r="AK55" s="379" t="str">
        <f t="shared" si="23"/>
        <v/>
      </c>
      <c r="AL55" s="382">
        <f>SUM(G55:AH55)</f>
        <v>0</v>
      </c>
      <c r="AM55" s="383">
        <f>AL55/4</f>
        <v>0</v>
      </c>
      <c r="AN55" s="384" t="str">
        <f>IF(C54="","",C54)</f>
        <v/>
      </c>
      <c r="AO55" s="385" t="str">
        <f>IF(D54="","",D54)</f>
        <v/>
      </c>
      <c r="AP55" s="386" t="str">
        <f>IF(D54&lt;&gt;"",VLOOKUP(D54,$AU$2:$AV$6,2,FALSE),"")</f>
        <v/>
      </c>
      <c r="AQ55" s="383">
        <f>ROUNDDOWN(AL55/$AL$6,2)</f>
        <v>0</v>
      </c>
      <c r="AR55" s="383">
        <f>IF(AP55=1,"",AQ55)</f>
        <v>0</v>
      </c>
    </row>
    <row r="56" spans="1:44" ht="15.9" customHeight="1">
      <c r="A56" s="170"/>
      <c r="B56" s="741" t="s">
        <v>560</v>
      </c>
      <c r="C56" s="742"/>
      <c r="D56" s="744"/>
      <c r="E56" s="746"/>
      <c r="F56" s="369" t="s">
        <v>536</v>
      </c>
      <c r="G56" s="370"/>
      <c r="H56" s="371"/>
      <c r="I56" s="110"/>
      <c r="J56" s="110"/>
      <c r="K56" s="110"/>
      <c r="L56" s="110"/>
      <c r="M56" s="372"/>
      <c r="N56" s="370"/>
      <c r="O56" s="371"/>
      <c r="P56" s="110"/>
      <c r="Q56" s="110"/>
      <c r="R56" s="110"/>
      <c r="S56" s="110"/>
      <c r="T56" s="372"/>
      <c r="U56" s="370"/>
      <c r="V56" s="371"/>
      <c r="W56" s="110"/>
      <c r="X56" s="110"/>
      <c r="Y56" s="110"/>
      <c r="Z56" s="110"/>
      <c r="AA56" s="372"/>
      <c r="AB56" s="370"/>
      <c r="AC56" s="371"/>
      <c r="AD56" s="110"/>
      <c r="AE56" s="110"/>
      <c r="AF56" s="110"/>
      <c r="AG56" s="110"/>
      <c r="AH56" s="372"/>
      <c r="AI56" s="387"/>
      <c r="AJ56" s="371"/>
      <c r="AK56" s="371"/>
      <c r="AL56" s="374">
        <f>SUM(G57:AK57)</f>
        <v>0</v>
      </c>
      <c r="AM56" s="375"/>
      <c r="AN56" s="325"/>
      <c r="AO56" s="326"/>
      <c r="AP56" s="375"/>
      <c r="AQ56" s="376"/>
      <c r="AR56" s="376"/>
    </row>
    <row r="57" spans="1:44" ht="15.9" customHeight="1">
      <c r="A57" s="170"/>
      <c r="B57" s="741"/>
      <c r="C57" s="743"/>
      <c r="D57" s="745"/>
      <c r="E57" s="747"/>
      <c r="F57" s="377" t="s">
        <v>537</v>
      </c>
      <c r="G57" s="378" t="str">
        <f t="shared" ref="G57:AK57" si="24">IF(G56&lt;&gt;"",VLOOKUP(G56,$AC$197:$AL$221,9,FALSE),"")</f>
        <v/>
      </c>
      <c r="H57" s="379" t="str">
        <f t="shared" si="24"/>
        <v/>
      </c>
      <c r="I57" s="379" t="str">
        <f t="shared" si="24"/>
        <v/>
      </c>
      <c r="J57" s="379" t="str">
        <f t="shared" si="24"/>
        <v/>
      </c>
      <c r="K57" s="379" t="str">
        <f t="shared" si="24"/>
        <v/>
      </c>
      <c r="L57" s="379" t="str">
        <f t="shared" si="24"/>
        <v/>
      </c>
      <c r="M57" s="380" t="str">
        <f t="shared" si="24"/>
        <v/>
      </c>
      <c r="N57" s="378" t="str">
        <f t="shared" si="24"/>
        <v/>
      </c>
      <c r="O57" s="379" t="str">
        <f t="shared" si="24"/>
        <v/>
      </c>
      <c r="P57" s="379" t="str">
        <f t="shared" si="24"/>
        <v/>
      </c>
      <c r="Q57" s="379" t="str">
        <f t="shared" si="24"/>
        <v/>
      </c>
      <c r="R57" s="379" t="str">
        <f t="shared" si="24"/>
        <v/>
      </c>
      <c r="S57" s="379" t="str">
        <f t="shared" si="24"/>
        <v/>
      </c>
      <c r="T57" s="380" t="str">
        <f t="shared" si="24"/>
        <v/>
      </c>
      <c r="U57" s="378" t="str">
        <f t="shared" si="24"/>
        <v/>
      </c>
      <c r="V57" s="379" t="str">
        <f t="shared" si="24"/>
        <v/>
      </c>
      <c r="W57" s="379" t="str">
        <f t="shared" si="24"/>
        <v/>
      </c>
      <c r="X57" s="379" t="str">
        <f t="shared" si="24"/>
        <v/>
      </c>
      <c r="Y57" s="379" t="str">
        <f t="shared" si="24"/>
        <v/>
      </c>
      <c r="Z57" s="379" t="str">
        <f t="shared" si="24"/>
        <v/>
      </c>
      <c r="AA57" s="380" t="str">
        <f t="shared" si="24"/>
        <v/>
      </c>
      <c r="AB57" s="378" t="str">
        <f t="shared" si="24"/>
        <v/>
      </c>
      <c r="AC57" s="379" t="str">
        <f t="shared" si="24"/>
        <v/>
      </c>
      <c r="AD57" s="379" t="str">
        <f t="shared" si="24"/>
        <v/>
      </c>
      <c r="AE57" s="379" t="str">
        <f t="shared" si="24"/>
        <v/>
      </c>
      <c r="AF57" s="379" t="str">
        <f t="shared" si="24"/>
        <v/>
      </c>
      <c r="AG57" s="379" t="str">
        <f t="shared" si="24"/>
        <v/>
      </c>
      <c r="AH57" s="380" t="str">
        <f t="shared" si="24"/>
        <v/>
      </c>
      <c r="AI57" s="381" t="str">
        <f t="shared" si="24"/>
        <v/>
      </c>
      <c r="AJ57" s="379" t="str">
        <f t="shared" si="24"/>
        <v/>
      </c>
      <c r="AK57" s="379" t="str">
        <f t="shared" si="24"/>
        <v/>
      </c>
      <c r="AL57" s="382">
        <f>SUM(G57:AH57)</f>
        <v>0</v>
      </c>
      <c r="AM57" s="383">
        <f>AL57/4</f>
        <v>0</v>
      </c>
      <c r="AN57" s="384" t="str">
        <f>IF(C56="","",C56)</f>
        <v/>
      </c>
      <c r="AO57" s="385" t="str">
        <f>IF(D56="","",D56)</f>
        <v/>
      </c>
      <c r="AP57" s="386" t="str">
        <f>IF(D56&lt;&gt;"",VLOOKUP(D56,$AU$2:$AV$6,2,FALSE),"")</f>
        <v/>
      </c>
      <c r="AQ57" s="383">
        <f>ROUNDDOWN(AL57/$AL$6,2)</f>
        <v>0</v>
      </c>
      <c r="AR57" s="383">
        <f>IF(AP57=1,"",AQ57)</f>
        <v>0</v>
      </c>
    </row>
    <row r="58" spans="1:44" ht="15.9" customHeight="1">
      <c r="A58" s="170"/>
      <c r="B58" s="741" t="s">
        <v>561</v>
      </c>
      <c r="C58" s="742"/>
      <c r="D58" s="744"/>
      <c r="E58" s="746"/>
      <c r="F58" s="369" t="s">
        <v>536</v>
      </c>
      <c r="G58" s="370"/>
      <c r="H58" s="371"/>
      <c r="I58" s="110"/>
      <c r="J58" s="110"/>
      <c r="K58" s="110"/>
      <c r="L58" s="110"/>
      <c r="M58" s="372"/>
      <c r="N58" s="370"/>
      <c r="O58" s="371"/>
      <c r="P58" s="110"/>
      <c r="Q58" s="110"/>
      <c r="R58" s="110"/>
      <c r="S58" s="110"/>
      <c r="T58" s="372"/>
      <c r="U58" s="370"/>
      <c r="V58" s="371"/>
      <c r="W58" s="110"/>
      <c r="X58" s="110"/>
      <c r="Y58" s="110"/>
      <c r="Z58" s="110"/>
      <c r="AA58" s="372"/>
      <c r="AB58" s="370"/>
      <c r="AC58" s="371"/>
      <c r="AD58" s="110"/>
      <c r="AE58" s="110"/>
      <c r="AF58" s="110"/>
      <c r="AG58" s="110"/>
      <c r="AH58" s="372"/>
      <c r="AI58" s="373"/>
      <c r="AJ58" s="110"/>
      <c r="AK58" s="110"/>
      <c r="AL58" s="374">
        <f>SUM(G59:AK59)</f>
        <v>0</v>
      </c>
      <c r="AM58" s="375"/>
      <c r="AN58" s="325"/>
      <c r="AO58" s="326"/>
      <c r="AP58" s="375"/>
      <c r="AQ58" s="376"/>
      <c r="AR58" s="376"/>
    </row>
    <row r="59" spans="1:44" ht="15.9" customHeight="1">
      <c r="A59" s="170"/>
      <c r="B59" s="741"/>
      <c r="C59" s="743"/>
      <c r="D59" s="745"/>
      <c r="E59" s="747"/>
      <c r="F59" s="377" t="s">
        <v>537</v>
      </c>
      <c r="G59" s="378" t="str">
        <f t="shared" ref="G59:AK59" si="25">IF(G58&lt;&gt;"",VLOOKUP(G58,$AC$197:$AL$221,9,FALSE),"")</f>
        <v/>
      </c>
      <c r="H59" s="379" t="str">
        <f t="shared" si="25"/>
        <v/>
      </c>
      <c r="I59" s="379" t="str">
        <f t="shared" si="25"/>
        <v/>
      </c>
      <c r="J59" s="379" t="str">
        <f t="shared" si="25"/>
        <v/>
      </c>
      <c r="K59" s="379" t="str">
        <f t="shared" si="25"/>
        <v/>
      </c>
      <c r="L59" s="379" t="str">
        <f t="shared" si="25"/>
        <v/>
      </c>
      <c r="M59" s="380" t="str">
        <f t="shared" si="25"/>
        <v/>
      </c>
      <c r="N59" s="378" t="str">
        <f t="shared" si="25"/>
        <v/>
      </c>
      <c r="O59" s="379" t="str">
        <f t="shared" si="25"/>
        <v/>
      </c>
      <c r="P59" s="379" t="str">
        <f t="shared" si="25"/>
        <v/>
      </c>
      <c r="Q59" s="379" t="str">
        <f t="shared" si="25"/>
        <v/>
      </c>
      <c r="R59" s="379" t="str">
        <f t="shared" si="25"/>
        <v/>
      </c>
      <c r="S59" s="379" t="str">
        <f t="shared" si="25"/>
        <v/>
      </c>
      <c r="T59" s="380" t="str">
        <f t="shared" si="25"/>
        <v/>
      </c>
      <c r="U59" s="378" t="str">
        <f t="shared" si="25"/>
        <v/>
      </c>
      <c r="V59" s="379" t="str">
        <f t="shared" si="25"/>
        <v/>
      </c>
      <c r="W59" s="379" t="str">
        <f t="shared" si="25"/>
        <v/>
      </c>
      <c r="X59" s="379" t="str">
        <f t="shared" si="25"/>
        <v/>
      </c>
      <c r="Y59" s="379" t="str">
        <f t="shared" si="25"/>
        <v/>
      </c>
      <c r="Z59" s="379" t="str">
        <f t="shared" si="25"/>
        <v/>
      </c>
      <c r="AA59" s="380" t="str">
        <f t="shared" si="25"/>
        <v/>
      </c>
      <c r="AB59" s="378" t="str">
        <f t="shared" si="25"/>
        <v/>
      </c>
      <c r="AC59" s="379" t="str">
        <f t="shared" si="25"/>
        <v/>
      </c>
      <c r="AD59" s="379" t="str">
        <f t="shared" si="25"/>
        <v/>
      </c>
      <c r="AE59" s="379" t="str">
        <f t="shared" si="25"/>
        <v/>
      </c>
      <c r="AF59" s="379" t="str">
        <f t="shared" si="25"/>
        <v/>
      </c>
      <c r="AG59" s="379" t="str">
        <f t="shared" si="25"/>
        <v/>
      </c>
      <c r="AH59" s="380" t="str">
        <f t="shared" si="25"/>
        <v/>
      </c>
      <c r="AI59" s="381" t="str">
        <f t="shared" si="25"/>
        <v/>
      </c>
      <c r="AJ59" s="379" t="str">
        <f t="shared" si="25"/>
        <v/>
      </c>
      <c r="AK59" s="379" t="str">
        <f t="shared" si="25"/>
        <v/>
      </c>
      <c r="AL59" s="382">
        <f>SUM(G59:AH59)</f>
        <v>0</v>
      </c>
      <c r="AM59" s="383">
        <f>AL59/4</f>
        <v>0</v>
      </c>
      <c r="AN59" s="384" t="str">
        <f>IF(C58="","",C58)</f>
        <v/>
      </c>
      <c r="AO59" s="385" t="str">
        <f>IF(D58="","",D58)</f>
        <v/>
      </c>
      <c r="AP59" s="386" t="str">
        <f>IF(D58&lt;&gt;"",VLOOKUP(D58,$AU$2:$AV$6,2,FALSE),"")</f>
        <v/>
      </c>
      <c r="AQ59" s="383">
        <f>ROUNDDOWN(AL59/$AL$6,2)</f>
        <v>0</v>
      </c>
      <c r="AR59" s="383">
        <f>IF(AP59=1,"",AQ59)</f>
        <v>0</v>
      </c>
    </row>
    <row r="60" spans="1:44" ht="15.9" customHeight="1">
      <c r="A60" s="170"/>
      <c r="B60" s="741" t="s">
        <v>562</v>
      </c>
      <c r="C60" s="742"/>
      <c r="D60" s="744"/>
      <c r="E60" s="746"/>
      <c r="F60" s="369" t="s">
        <v>536</v>
      </c>
      <c r="G60" s="370"/>
      <c r="H60" s="371"/>
      <c r="I60" s="110"/>
      <c r="J60" s="110"/>
      <c r="K60" s="110"/>
      <c r="L60" s="110"/>
      <c r="M60" s="372"/>
      <c r="N60" s="370"/>
      <c r="O60" s="371"/>
      <c r="P60" s="110"/>
      <c r="Q60" s="110"/>
      <c r="R60" s="110"/>
      <c r="S60" s="110"/>
      <c r="T60" s="372"/>
      <c r="U60" s="370"/>
      <c r="V60" s="371"/>
      <c r="W60" s="110"/>
      <c r="X60" s="110"/>
      <c r="Y60" s="110"/>
      <c r="Z60" s="110"/>
      <c r="AA60" s="372"/>
      <c r="AB60" s="370"/>
      <c r="AC60" s="371"/>
      <c r="AD60" s="110"/>
      <c r="AE60" s="110"/>
      <c r="AF60" s="110"/>
      <c r="AG60" s="110"/>
      <c r="AH60" s="372"/>
      <c r="AI60" s="373"/>
      <c r="AJ60" s="110"/>
      <c r="AK60" s="110"/>
      <c r="AL60" s="374">
        <f>SUM(G61:AK61)</f>
        <v>0</v>
      </c>
      <c r="AM60" s="375"/>
      <c r="AN60" s="325"/>
      <c r="AO60" s="326"/>
      <c r="AP60" s="375"/>
      <c r="AQ60" s="376"/>
      <c r="AR60" s="376"/>
    </row>
    <row r="61" spans="1:44" ht="15.9" customHeight="1">
      <c r="A61" s="170"/>
      <c r="B61" s="741"/>
      <c r="C61" s="743"/>
      <c r="D61" s="745"/>
      <c r="E61" s="747"/>
      <c r="F61" s="377" t="s">
        <v>537</v>
      </c>
      <c r="G61" s="378" t="str">
        <f t="shared" ref="G61:AK61" si="26">IF(G60&lt;&gt;"",VLOOKUP(G60,$AC$197:$AL$221,9,FALSE),"")</f>
        <v/>
      </c>
      <c r="H61" s="379" t="str">
        <f t="shared" si="26"/>
        <v/>
      </c>
      <c r="I61" s="379" t="str">
        <f t="shared" si="26"/>
        <v/>
      </c>
      <c r="J61" s="379" t="str">
        <f t="shared" si="26"/>
        <v/>
      </c>
      <c r="K61" s="379" t="str">
        <f t="shared" si="26"/>
        <v/>
      </c>
      <c r="L61" s="379" t="str">
        <f t="shared" si="26"/>
        <v/>
      </c>
      <c r="M61" s="380" t="str">
        <f t="shared" si="26"/>
        <v/>
      </c>
      <c r="N61" s="378" t="str">
        <f t="shared" si="26"/>
        <v/>
      </c>
      <c r="O61" s="379" t="str">
        <f t="shared" si="26"/>
        <v/>
      </c>
      <c r="P61" s="379" t="str">
        <f t="shared" si="26"/>
        <v/>
      </c>
      <c r="Q61" s="379" t="str">
        <f t="shared" si="26"/>
        <v/>
      </c>
      <c r="R61" s="379" t="str">
        <f t="shared" si="26"/>
        <v/>
      </c>
      <c r="S61" s="379" t="str">
        <f t="shared" si="26"/>
        <v/>
      </c>
      <c r="T61" s="380" t="str">
        <f t="shared" si="26"/>
        <v/>
      </c>
      <c r="U61" s="378" t="str">
        <f t="shared" si="26"/>
        <v/>
      </c>
      <c r="V61" s="379" t="str">
        <f t="shared" si="26"/>
        <v/>
      </c>
      <c r="W61" s="379" t="str">
        <f t="shared" si="26"/>
        <v/>
      </c>
      <c r="X61" s="379" t="str">
        <f t="shared" si="26"/>
        <v/>
      </c>
      <c r="Y61" s="379" t="str">
        <f t="shared" si="26"/>
        <v/>
      </c>
      <c r="Z61" s="379" t="str">
        <f t="shared" si="26"/>
        <v/>
      </c>
      <c r="AA61" s="380" t="str">
        <f t="shared" si="26"/>
        <v/>
      </c>
      <c r="AB61" s="378" t="str">
        <f t="shared" si="26"/>
        <v/>
      </c>
      <c r="AC61" s="379" t="str">
        <f t="shared" si="26"/>
        <v/>
      </c>
      <c r="AD61" s="379" t="str">
        <f t="shared" si="26"/>
        <v/>
      </c>
      <c r="AE61" s="379" t="str">
        <f t="shared" si="26"/>
        <v/>
      </c>
      <c r="AF61" s="379" t="str">
        <f t="shared" si="26"/>
        <v/>
      </c>
      <c r="AG61" s="379" t="str">
        <f t="shared" si="26"/>
        <v/>
      </c>
      <c r="AH61" s="380" t="str">
        <f t="shared" si="26"/>
        <v/>
      </c>
      <c r="AI61" s="381" t="str">
        <f t="shared" si="26"/>
        <v/>
      </c>
      <c r="AJ61" s="379" t="str">
        <f t="shared" si="26"/>
        <v/>
      </c>
      <c r="AK61" s="379" t="str">
        <f t="shared" si="26"/>
        <v/>
      </c>
      <c r="AL61" s="382">
        <f>SUM(G61:AH61)</f>
        <v>0</v>
      </c>
      <c r="AM61" s="383">
        <f>AL61/4</f>
        <v>0</v>
      </c>
      <c r="AN61" s="384" t="str">
        <f>IF(C60="","",C60)</f>
        <v/>
      </c>
      <c r="AO61" s="385" t="str">
        <f>IF(D60="","",D60)</f>
        <v/>
      </c>
      <c r="AP61" s="386" t="str">
        <f>IF(D60&lt;&gt;"",VLOOKUP(D60,$AU$2:$AV$6,2,FALSE),"")</f>
        <v/>
      </c>
      <c r="AQ61" s="383">
        <f>ROUNDDOWN(AL61/$AL$6,2)</f>
        <v>0</v>
      </c>
      <c r="AR61" s="383">
        <f>IF(AP61=1,"",AQ61)</f>
        <v>0</v>
      </c>
    </row>
    <row r="62" spans="1:44" ht="15.9" customHeight="1">
      <c r="A62" s="170"/>
      <c r="B62" s="741" t="s">
        <v>563</v>
      </c>
      <c r="C62" s="742"/>
      <c r="D62" s="744"/>
      <c r="E62" s="746"/>
      <c r="F62" s="369" t="s">
        <v>536</v>
      </c>
      <c r="G62" s="370"/>
      <c r="H62" s="371"/>
      <c r="I62" s="110"/>
      <c r="J62" s="110"/>
      <c r="K62" s="110"/>
      <c r="L62" s="110"/>
      <c r="M62" s="372"/>
      <c r="N62" s="370"/>
      <c r="O62" s="371"/>
      <c r="P62" s="110"/>
      <c r="Q62" s="110"/>
      <c r="R62" s="110"/>
      <c r="S62" s="110"/>
      <c r="T62" s="372"/>
      <c r="U62" s="370"/>
      <c r="V62" s="371"/>
      <c r="W62" s="110"/>
      <c r="X62" s="110"/>
      <c r="Y62" s="110"/>
      <c r="Z62" s="110"/>
      <c r="AA62" s="372"/>
      <c r="AB62" s="370"/>
      <c r="AC62" s="371"/>
      <c r="AD62" s="110"/>
      <c r="AE62" s="110"/>
      <c r="AF62" s="110"/>
      <c r="AG62" s="110"/>
      <c r="AH62" s="372"/>
      <c r="AI62" s="387"/>
      <c r="AJ62" s="371"/>
      <c r="AK62" s="371"/>
      <c r="AL62" s="374">
        <f>SUM(G63:AK63)</f>
        <v>0</v>
      </c>
      <c r="AM62" s="375"/>
      <c r="AN62" s="325"/>
      <c r="AO62" s="326"/>
      <c r="AP62" s="375"/>
      <c r="AQ62" s="376"/>
      <c r="AR62" s="376"/>
    </row>
    <row r="63" spans="1:44" ht="15.9" customHeight="1">
      <c r="A63" s="170"/>
      <c r="B63" s="741"/>
      <c r="C63" s="743"/>
      <c r="D63" s="745"/>
      <c r="E63" s="747"/>
      <c r="F63" s="377" t="s">
        <v>537</v>
      </c>
      <c r="G63" s="378" t="str">
        <f t="shared" ref="G63:AK63" si="27">IF(G62&lt;&gt;"",VLOOKUP(G62,$AC$197:$AL$221,9,FALSE),"")</f>
        <v/>
      </c>
      <c r="H63" s="379" t="str">
        <f t="shared" si="27"/>
        <v/>
      </c>
      <c r="I63" s="379" t="str">
        <f t="shared" si="27"/>
        <v/>
      </c>
      <c r="J63" s="379" t="str">
        <f t="shared" si="27"/>
        <v/>
      </c>
      <c r="K63" s="379" t="str">
        <f t="shared" si="27"/>
        <v/>
      </c>
      <c r="L63" s="379" t="str">
        <f t="shared" si="27"/>
        <v/>
      </c>
      <c r="M63" s="380" t="str">
        <f t="shared" si="27"/>
        <v/>
      </c>
      <c r="N63" s="378" t="str">
        <f t="shared" si="27"/>
        <v/>
      </c>
      <c r="O63" s="379" t="str">
        <f t="shared" si="27"/>
        <v/>
      </c>
      <c r="P63" s="379" t="str">
        <f t="shared" si="27"/>
        <v/>
      </c>
      <c r="Q63" s="379" t="str">
        <f t="shared" si="27"/>
        <v/>
      </c>
      <c r="R63" s="379" t="str">
        <f t="shared" si="27"/>
        <v/>
      </c>
      <c r="S63" s="379" t="str">
        <f t="shared" si="27"/>
        <v/>
      </c>
      <c r="T63" s="380" t="str">
        <f t="shared" si="27"/>
        <v/>
      </c>
      <c r="U63" s="378" t="str">
        <f t="shared" si="27"/>
        <v/>
      </c>
      <c r="V63" s="379" t="str">
        <f t="shared" si="27"/>
        <v/>
      </c>
      <c r="W63" s="379" t="str">
        <f t="shared" si="27"/>
        <v/>
      </c>
      <c r="X63" s="379" t="str">
        <f t="shared" si="27"/>
        <v/>
      </c>
      <c r="Y63" s="379" t="str">
        <f t="shared" si="27"/>
        <v/>
      </c>
      <c r="Z63" s="379" t="str">
        <f t="shared" si="27"/>
        <v/>
      </c>
      <c r="AA63" s="380" t="str">
        <f t="shared" si="27"/>
        <v/>
      </c>
      <c r="AB63" s="378" t="str">
        <f t="shared" si="27"/>
        <v/>
      </c>
      <c r="AC63" s="379" t="str">
        <f t="shared" si="27"/>
        <v/>
      </c>
      <c r="AD63" s="379" t="str">
        <f t="shared" si="27"/>
        <v/>
      </c>
      <c r="AE63" s="379" t="str">
        <f t="shared" si="27"/>
        <v/>
      </c>
      <c r="AF63" s="379" t="str">
        <f t="shared" si="27"/>
        <v/>
      </c>
      <c r="AG63" s="379" t="str">
        <f t="shared" si="27"/>
        <v/>
      </c>
      <c r="AH63" s="380" t="str">
        <f t="shared" si="27"/>
        <v/>
      </c>
      <c r="AI63" s="381" t="str">
        <f t="shared" si="27"/>
        <v/>
      </c>
      <c r="AJ63" s="379" t="str">
        <f t="shared" si="27"/>
        <v/>
      </c>
      <c r="AK63" s="379" t="str">
        <f t="shared" si="27"/>
        <v/>
      </c>
      <c r="AL63" s="382">
        <f>SUM(G63:AH63)</f>
        <v>0</v>
      </c>
      <c r="AM63" s="383">
        <f>AL63/4</f>
        <v>0</v>
      </c>
      <c r="AN63" s="384" t="str">
        <f>IF(C62="","",C62)</f>
        <v/>
      </c>
      <c r="AO63" s="385" t="str">
        <f>IF(D62="","",D62)</f>
        <v/>
      </c>
      <c r="AP63" s="386" t="str">
        <f>IF(D62&lt;&gt;"",VLOOKUP(D62,$AU$2:$AV$6,2,FALSE),"")</f>
        <v/>
      </c>
      <c r="AQ63" s="383">
        <f>ROUNDDOWN(AL63/$AL$6,2)</f>
        <v>0</v>
      </c>
      <c r="AR63" s="383">
        <f>IF(AP63=1,"",AQ63)</f>
        <v>0</v>
      </c>
    </row>
    <row r="64" spans="1:44" ht="15.9" customHeight="1">
      <c r="A64" s="170"/>
      <c r="B64" s="741" t="s">
        <v>564</v>
      </c>
      <c r="C64" s="742"/>
      <c r="D64" s="744"/>
      <c r="E64" s="746"/>
      <c r="F64" s="369" t="s">
        <v>536</v>
      </c>
      <c r="G64" s="370"/>
      <c r="H64" s="371"/>
      <c r="I64" s="110"/>
      <c r="J64" s="110"/>
      <c r="K64" s="110"/>
      <c r="L64" s="110"/>
      <c r="M64" s="372"/>
      <c r="N64" s="370"/>
      <c r="O64" s="371"/>
      <c r="P64" s="110"/>
      <c r="Q64" s="110"/>
      <c r="R64" s="110"/>
      <c r="S64" s="110"/>
      <c r="T64" s="372"/>
      <c r="U64" s="370"/>
      <c r="V64" s="371"/>
      <c r="W64" s="110"/>
      <c r="X64" s="110"/>
      <c r="Y64" s="110"/>
      <c r="Z64" s="110"/>
      <c r="AA64" s="372"/>
      <c r="AB64" s="370"/>
      <c r="AC64" s="371"/>
      <c r="AD64" s="110"/>
      <c r="AE64" s="110"/>
      <c r="AF64" s="110"/>
      <c r="AG64" s="110"/>
      <c r="AH64" s="372"/>
      <c r="AI64" s="387"/>
      <c r="AJ64" s="371"/>
      <c r="AK64" s="371"/>
      <c r="AL64" s="374">
        <f>SUM(G65:AK65)</f>
        <v>0</v>
      </c>
      <c r="AM64" s="375"/>
      <c r="AN64" s="325"/>
      <c r="AO64" s="326"/>
      <c r="AP64" s="375"/>
      <c r="AQ64" s="376"/>
      <c r="AR64" s="376"/>
    </row>
    <row r="65" spans="1:44" ht="15.9" customHeight="1">
      <c r="A65" s="170"/>
      <c r="B65" s="741"/>
      <c r="C65" s="743"/>
      <c r="D65" s="745"/>
      <c r="E65" s="747"/>
      <c r="F65" s="377" t="s">
        <v>537</v>
      </c>
      <c r="G65" s="378" t="str">
        <f t="shared" ref="G65:AK65" si="28">IF(G64&lt;&gt;"",VLOOKUP(G64,$AC$197:$AL$221,9,FALSE),"")</f>
        <v/>
      </c>
      <c r="H65" s="379" t="str">
        <f t="shared" si="28"/>
        <v/>
      </c>
      <c r="I65" s="379" t="str">
        <f t="shared" si="28"/>
        <v/>
      </c>
      <c r="J65" s="379" t="str">
        <f t="shared" si="28"/>
        <v/>
      </c>
      <c r="K65" s="379" t="str">
        <f t="shared" si="28"/>
        <v/>
      </c>
      <c r="L65" s="379" t="str">
        <f t="shared" si="28"/>
        <v/>
      </c>
      <c r="M65" s="380" t="str">
        <f t="shared" si="28"/>
        <v/>
      </c>
      <c r="N65" s="378" t="str">
        <f t="shared" si="28"/>
        <v/>
      </c>
      <c r="O65" s="379" t="str">
        <f t="shared" si="28"/>
        <v/>
      </c>
      <c r="P65" s="379" t="str">
        <f t="shared" si="28"/>
        <v/>
      </c>
      <c r="Q65" s="379" t="str">
        <f t="shared" si="28"/>
        <v/>
      </c>
      <c r="R65" s="379" t="str">
        <f t="shared" si="28"/>
        <v/>
      </c>
      <c r="S65" s="379" t="str">
        <f t="shared" si="28"/>
        <v/>
      </c>
      <c r="T65" s="380" t="str">
        <f t="shared" si="28"/>
        <v/>
      </c>
      <c r="U65" s="378" t="str">
        <f t="shared" si="28"/>
        <v/>
      </c>
      <c r="V65" s="379" t="str">
        <f t="shared" si="28"/>
        <v/>
      </c>
      <c r="W65" s="379" t="str">
        <f t="shared" si="28"/>
        <v/>
      </c>
      <c r="X65" s="379" t="str">
        <f t="shared" si="28"/>
        <v/>
      </c>
      <c r="Y65" s="379" t="str">
        <f t="shared" si="28"/>
        <v/>
      </c>
      <c r="Z65" s="379" t="str">
        <f t="shared" si="28"/>
        <v/>
      </c>
      <c r="AA65" s="380" t="str">
        <f t="shared" si="28"/>
        <v/>
      </c>
      <c r="AB65" s="378" t="str">
        <f t="shared" si="28"/>
        <v/>
      </c>
      <c r="AC65" s="379" t="str">
        <f t="shared" si="28"/>
        <v/>
      </c>
      <c r="AD65" s="379" t="str">
        <f t="shared" si="28"/>
        <v/>
      </c>
      <c r="AE65" s="379" t="str">
        <f t="shared" si="28"/>
        <v/>
      </c>
      <c r="AF65" s="379" t="str">
        <f t="shared" si="28"/>
        <v/>
      </c>
      <c r="AG65" s="379" t="str">
        <f t="shared" si="28"/>
        <v/>
      </c>
      <c r="AH65" s="380" t="str">
        <f t="shared" si="28"/>
        <v/>
      </c>
      <c r="AI65" s="381" t="str">
        <f t="shared" si="28"/>
        <v/>
      </c>
      <c r="AJ65" s="379" t="str">
        <f t="shared" si="28"/>
        <v/>
      </c>
      <c r="AK65" s="379" t="str">
        <f t="shared" si="28"/>
        <v/>
      </c>
      <c r="AL65" s="382">
        <f>SUM(G65:AH65)</f>
        <v>0</v>
      </c>
      <c r="AM65" s="383">
        <f>AL65/4</f>
        <v>0</v>
      </c>
      <c r="AN65" s="384" t="str">
        <f>IF(C64="","",C64)</f>
        <v/>
      </c>
      <c r="AO65" s="385" t="str">
        <f>IF(D64="","",D64)</f>
        <v/>
      </c>
      <c r="AP65" s="386" t="str">
        <f>IF(D64&lt;&gt;"",VLOOKUP(D64,$AU$2:$AV$6,2,FALSE),"")</f>
        <v/>
      </c>
      <c r="AQ65" s="383">
        <f>ROUNDDOWN(AL65/$AL$6,2)</f>
        <v>0</v>
      </c>
      <c r="AR65" s="383">
        <f>IF(AP65=1,"",AQ65)</f>
        <v>0</v>
      </c>
    </row>
    <row r="66" spans="1:44" ht="15.9" customHeight="1">
      <c r="A66" s="170"/>
      <c r="B66" s="741" t="s">
        <v>565</v>
      </c>
      <c r="C66" s="742"/>
      <c r="D66" s="744"/>
      <c r="E66" s="746"/>
      <c r="F66" s="369" t="s">
        <v>536</v>
      </c>
      <c r="G66" s="370"/>
      <c r="H66" s="371"/>
      <c r="I66" s="110"/>
      <c r="J66" s="110"/>
      <c r="K66" s="110"/>
      <c r="L66" s="110"/>
      <c r="M66" s="372"/>
      <c r="N66" s="370"/>
      <c r="O66" s="371"/>
      <c r="P66" s="110"/>
      <c r="Q66" s="110"/>
      <c r="R66" s="110"/>
      <c r="S66" s="110"/>
      <c r="T66" s="372"/>
      <c r="U66" s="370"/>
      <c r="V66" s="371"/>
      <c r="W66" s="110"/>
      <c r="X66" s="110"/>
      <c r="Y66" s="110"/>
      <c r="Z66" s="110"/>
      <c r="AA66" s="372"/>
      <c r="AB66" s="370"/>
      <c r="AC66" s="371"/>
      <c r="AD66" s="110"/>
      <c r="AE66" s="110"/>
      <c r="AF66" s="110"/>
      <c r="AG66" s="110"/>
      <c r="AH66" s="372"/>
      <c r="AI66" s="373"/>
      <c r="AJ66" s="110"/>
      <c r="AK66" s="110"/>
      <c r="AL66" s="374">
        <f>SUM(G67:AK67)</f>
        <v>0</v>
      </c>
      <c r="AM66" s="375"/>
      <c r="AN66" s="325"/>
      <c r="AO66" s="326"/>
      <c r="AP66" s="375"/>
      <c r="AQ66" s="376"/>
      <c r="AR66" s="376"/>
    </row>
    <row r="67" spans="1:44" ht="15.9" customHeight="1">
      <c r="A67" s="170"/>
      <c r="B67" s="741"/>
      <c r="C67" s="743"/>
      <c r="D67" s="745"/>
      <c r="E67" s="747"/>
      <c r="F67" s="377" t="s">
        <v>537</v>
      </c>
      <c r="G67" s="378" t="str">
        <f t="shared" ref="G67:AK67" si="29">IF(G66&lt;&gt;"",VLOOKUP(G66,$AC$197:$AL$221,9,FALSE),"")</f>
        <v/>
      </c>
      <c r="H67" s="379" t="str">
        <f t="shared" si="29"/>
        <v/>
      </c>
      <c r="I67" s="379" t="str">
        <f t="shared" si="29"/>
        <v/>
      </c>
      <c r="J67" s="379" t="str">
        <f t="shared" si="29"/>
        <v/>
      </c>
      <c r="K67" s="379" t="str">
        <f t="shared" si="29"/>
        <v/>
      </c>
      <c r="L67" s="379" t="str">
        <f t="shared" si="29"/>
        <v/>
      </c>
      <c r="M67" s="380" t="str">
        <f t="shared" si="29"/>
        <v/>
      </c>
      <c r="N67" s="378" t="str">
        <f t="shared" si="29"/>
        <v/>
      </c>
      <c r="O67" s="379" t="str">
        <f t="shared" si="29"/>
        <v/>
      </c>
      <c r="P67" s="379" t="str">
        <f t="shared" si="29"/>
        <v/>
      </c>
      <c r="Q67" s="379" t="str">
        <f t="shared" si="29"/>
        <v/>
      </c>
      <c r="R67" s="379" t="str">
        <f t="shared" si="29"/>
        <v/>
      </c>
      <c r="S67" s="379" t="str">
        <f t="shared" si="29"/>
        <v/>
      </c>
      <c r="T67" s="380" t="str">
        <f t="shared" si="29"/>
        <v/>
      </c>
      <c r="U67" s="378" t="str">
        <f t="shared" si="29"/>
        <v/>
      </c>
      <c r="V67" s="379" t="str">
        <f t="shared" si="29"/>
        <v/>
      </c>
      <c r="W67" s="379" t="str">
        <f t="shared" si="29"/>
        <v/>
      </c>
      <c r="X67" s="379" t="str">
        <f t="shared" si="29"/>
        <v/>
      </c>
      <c r="Y67" s="379" t="str">
        <f t="shared" si="29"/>
        <v/>
      </c>
      <c r="Z67" s="379" t="str">
        <f t="shared" si="29"/>
        <v/>
      </c>
      <c r="AA67" s="380" t="str">
        <f t="shared" si="29"/>
        <v/>
      </c>
      <c r="AB67" s="378" t="str">
        <f t="shared" si="29"/>
        <v/>
      </c>
      <c r="AC67" s="379" t="str">
        <f t="shared" si="29"/>
        <v/>
      </c>
      <c r="AD67" s="379" t="str">
        <f t="shared" si="29"/>
        <v/>
      </c>
      <c r="AE67" s="379" t="str">
        <f t="shared" si="29"/>
        <v/>
      </c>
      <c r="AF67" s="379" t="str">
        <f t="shared" si="29"/>
        <v/>
      </c>
      <c r="AG67" s="379" t="str">
        <f t="shared" si="29"/>
        <v/>
      </c>
      <c r="AH67" s="380" t="str">
        <f t="shared" si="29"/>
        <v/>
      </c>
      <c r="AI67" s="381" t="str">
        <f t="shared" si="29"/>
        <v/>
      </c>
      <c r="AJ67" s="379" t="str">
        <f t="shared" si="29"/>
        <v/>
      </c>
      <c r="AK67" s="379" t="str">
        <f t="shared" si="29"/>
        <v/>
      </c>
      <c r="AL67" s="382">
        <f>SUM(G67:AH67)</f>
        <v>0</v>
      </c>
      <c r="AM67" s="383">
        <f>AL67/4</f>
        <v>0</v>
      </c>
      <c r="AN67" s="384" t="str">
        <f>IF(C66="","",C66)</f>
        <v/>
      </c>
      <c r="AO67" s="385" t="str">
        <f>IF(D66="","",D66)</f>
        <v/>
      </c>
      <c r="AP67" s="386" t="str">
        <f>IF(D66&lt;&gt;"",VLOOKUP(D66,$AU$2:$AV$6,2,FALSE),"")</f>
        <v/>
      </c>
      <c r="AQ67" s="383">
        <f>ROUNDDOWN(AL67/$AL$6,2)</f>
        <v>0</v>
      </c>
      <c r="AR67" s="383">
        <f>IF(AP67=1,"",AQ67)</f>
        <v>0</v>
      </c>
    </row>
    <row r="68" spans="1:44" ht="15.9" customHeight="1">
      <c r="A68" s="170"/>
      <c r="B68" s="741" t="s">
        <v>566</v>
      </c>
      <c r="C68" s="742"/>
      <c r="D68" s="744"/>
      <c r="E68" s="746"/>
      <c r="F68" s="369" t="s">
        <v>536</v>
      </c>
      <c r="G68" s="370"/>
      <c r="H68" s="371"/>
      <c r="I68" s="110"/>
      <c r="J68" s="110"/>
      <c r="K68" s="110"/>
      <c r="L68" s="110"/>
      <c r="M68" s="372"/>
      <c r="N68" s="370"/>
      <c r="O68" s="371"/>
      <c r="P68" s="110"/>
      <c r="Q68" s="110"/>
      <c r="R68" s="110"/>
      <c r="S68" s="110"/>
      <c r="T68" s="372"/>
      <c r="U68" s="370"/>
      <c r="V68" s="371"/>
      <c r="W68" s="110"/>
      <c r="X68" s="110"/>
      <c r="Y68" s="110"/>
      <c r="Z68" s="110"/>
      <c r="AA68" s="372"/>
      <c r="AB68" s="370"/>
      <c r="AC68" s="371"/>
      <c r="AD68" s="110"/>
      <c r="AE68" s="110"/>
      <c r="AF68" s="110"/>
      <c r="AG68" s="110"/>
      <c r="AH68" s="372"/>
      <c r="AI68" s="373"/>
      <c r="AJ68" s="110"/>
      <c r="AK68" s="110"/>
      <c r="AL68" s="374">
        <f>SUM(G69:AK69)</f>
        <v>0</v>
      </c>
      <c r="AM68" s="375"/>
      <c r="AN68" s="325"/>
      <c r="AO68" s="326"/>
      <c r="AP68" s="375"/>
      <c r="AQ68" s="376"/>
      <c r="AR68" s="376"/>
    </row>
    <row r="69" spans="1:44" ht="15.9" customHeight="1">
      <c r="A69" s="170"/>
      <c r="B69" s="741"/>
      <c r="C69" s="743"/>
      <c r="D69" s="745"/>
      <c r="E69" s="747"/>
      <c r="F69" s="377" t="s">
        <v>537</v>
      </c>
      <c r="G69" s="378" t="str">
        <f t="shared" ref="G69:AK69" si="30">IF(G68&lt;&gt;"",VLOOKUP(G68,$AC$197:$AL$221,9,FALSE),"")</f>
        <v/>
      </c>
      <c r="H69" s="379" t="str">
        <f t="shared" si="30"/>
        <v/>
      </c>
      <c r="I69" s="379" t="str">
        <f t="shared" si="30"/>
        <v/>
      </c>
      <c r="J69" s="379" t="str">
        <f t="shared" si="30"/>
        <v/>
      </c>
      <c r="K69" s="379" t="str">
        <f t="shared" si="30"/>
        <v/>
      </c>
      <c r="L69" s="379" t="str">
        <f t="shared" si="30"/>
        <v/>
      </c>
      <c r="M69" s="380" t="str">
        <f t="shared" si="30"/>
        <v/>
      </c>
      <c r="N69" s="378" t="str">
        <f t="shared" si="30"/>
        <v/>
      </c>
      <c r="O69" s="379" t="str">
        <f t="shared" si="30"/>
        <v/>
      </c>
      <c r="P69" s="379" t="str">
        <f t="shared" si="30"/>
        <v/>
      </c>
      <c r="Q69" s="379" t="str">
        <f t="shared" si="30"/>
        <v/>
      </c>
      <c r="R69" s="379" t="str">
        <f t="shared" si="30"/>
        <v/>
      </c>
      <c r="S69" s="379" t="str">
        <f t="shared" si="30"/>
        <v/>
      </c>
      <c r="T69" s="380" t="str">
        <f t="shared" si="30"/>
        <v/>
      </c>
      <c r="U69" s="378" t="str">
        <f t="shared" si="30"/>
        <v/>
      </c>
      <c r="V69" s="379" t="str">
        <f t="shared" si="30"/>
        <v/>
      </c>
      <c r="W69" s="379" t="str">
        <f t="shared" si="30"/>
        <v/>
      </c>
      <c r="X69" s="379" t="str">
        <f t="shared" si="30"/>
        <v/>
      </c>
      <c r="Y69" s="379" t="str">
        <f t="shared" si="30"/>
        <v/>
      </c>
      <c r="Z69" s="379" t="str">
        <f t="shared" si="30"/>
        <v/>
      </c>
      <c r="AA69" s="380" t="str">
        <f t="shared" si="30"/>
        <v/>
      </c>
      <c r="AB69" s="378" t="str">
        <f t="shared" si="30"/>
        <v/>
      </c>
      <c r="AC69" s="379" t="str">
        <f t="shared" si="30"/>
        <v/>
      </c>
      <c r="AD69" s="379" t="str">
        <f t="shared" si="30"/>
        <v/>
      </c>
      <c r="AE69" s="379" t="str">
        <f t="shared" si="30"/>
        <v/>
      </c>
      <c r="AF69" s="379" t="str">
        <f t="shared" si="30"/>
        <v/>
      </c>
      <c r="AG69" s="379" t="str">
        <f t="shared" si="30"/>
        <v/>
      </c>
      <c r="AH69" s="380" t="str">
        <f t="shared" si="30"/>
        <v/>
      </c>
      <c r="AI69" s="381" t="str">
        <f t="shared" si="30"/>
        <v/>
      </c>
      <c r="AJ69" s="379" t="str">
        <f t="shared" si="30"/>
        <v/>
      </c>
      <c r="AK69" s="379" t="str">
        <f t="shared" si="30"/>
        <v/>
      </c>
      <c r="AL69" s="382">
        <f>SUM(G69:AH69)</f>
        <v>0</v>
      </c>
      <c r="AM69" s="383">
        <f>AL69/4</f>
        <v>0</v>
      </c>
      <c r="AN69" s="384" t="str">
        <f>IF(C68="","",C68)</f>
        <v/>
      </c>
      <c r="AO69" s="385" t="str">
        <f>IF(D68="","",D68)</f>
        <v/>
      </c>
      <c r="AP69" s="386" t="str">
        <f>IF(D68&lt;&gt;"",VLOOKUP(D68,$AU$2:$AV$6,2,FALSE),"")</f>
        <v/>
      </c>
      <c r="AQ69" s="383">
        <f>ROUNDDOWN(AL69/$AL$6,2)</f>
        <v>0</v>
      </c>
      <c r="AR69" s="383">
        <f>IF(AP69=1,"",AQ69)</f>
        <v>0</v>
      </c>
    </row>
    <row r="70" spans="1:44" ht="15.9" customHeight="1">
      <c r="A70" s="170"/>
      <c r="B70" s="741" t="s">
        <v>567</v>
      </c>
      <c r="C70" s="742"/>
      <c r="D70" s="744"/>
      <c r="E70" s="746"/>
      <c r="F70" s="369" t="s">
        <v>536</v>
      </c>
      <c r="G70" s="370"/>
      <c r="H70" s="371"/>
      <c r="I70" s="110"/>
      <c r="J70" s="110"/>
      <c r="K70" s="110"/>
      <c r="L70" s="110"/>
      <c r="M70" s="372"/>
      <c r="N70" s="370"/>
      <c r="O70" s="371"/>
      <c r="P70" s="110"/>
      <c r="Q70" s="110"/>
      <c r="R70" s="110"/>
      <c r="S70" s="110"/>
      <c r="T70" s="372"/>
      <c r="U70" s="370"/>
      <c r="V70" s="371"/>
      <c r="W70" s="110"/>
      <c r="X70" s="110"/>
      <c r="Y70" s="110"/>
      <c r="Z70" s="110"/>
      <c r="AA70" s="372"/>
      <c r="AB70" s="370"/>
      <c r="AC70" s="371"/>
      <c r="AD70" s="110"/>
      <c r="AE70" s="110"/>
      <c r="AF70" s="110"/>
      <c r="AG70" s="110"/>
      <c r="AH70" s="372"/>
      <c r="AI70" s="387"/>
      <c r="AJ70" s="371"/>
      <c r="AK70" s="371"/>
      <c r="AL70" s="374">
        <f>SUM(G71:AK71)</f>
        <v>0</v>
      </c>
      <c r="AM70" s="375"/>
      <c r="AN70" s="325"/>
      <c r="AO70" s="326"/>
      <c r="AP70" s="375"/>
      <c r="AQ70" s="376"/>
      <c r="AR70" s="376"/>
    </row>
    <row r="71" spans="1:44" ht="15.9" customHeight="1">
      <c r="A71" s="170"/>
      <c r="B71" s="741"/>
      <c r="C71" s="743"/>
      <c r="D71" s="745"/>
      <c r="E71" s="747"/>
      <c r="F71" s="377" t="s">
        <v>537</v>
      </c>
      <c r="G71" s="378" t="str">
        <f t="shared" ref="G71:AK71" si="31">IF(G70&lt;&gt;"",VLOOKUP(G70,$AC$197:$AL$221,9,FALSE),"")</f>
        <v/>
      </c>
      <c r="H71" s="379" t="str">
        <f t="shared" si="31"/>
        <v/>
      </c>
      <c r="I71" s="379" t="str">
        <f t="shared" si="31"/>
        <v/>
      </c>
      <c r="J71" s="379" t="str">
        <f t="shared" si="31"/>
        <v/>
      </c>
      <c r="K71" s="379" t="str">
        <f t="shared" si="31"/>
        <v/>
      </c>
      <c r="L71" s="379" t="str">
        <f t="shared" si="31"/>
        <v/>
      </c>
      <c r="M71" s="380" t="str">
        <f t="shared" si="31"/>
        <v/>
      </c>
      <c r="N71" s="378" t="str">
        <f t="shared" si="31"/>
        <v/>
      </c>
      <c r="O71" s="379" t="str">
        <f t="shared" si="31"/>
        <v/>
      </c>
      <c r="P71" s="379" t="str">
        <f t="shared" si="31"/>
        <v/>
      </c>
      <c r="Q71" s="379" t="str">
        <f t="shared" si="31"/>
        <v/>
      </c>
      <c r="R71" s="379" t="str">
        <f t="shared" si="31"/>
        <v/>
      </c>
      <c r="S71" s="379" t="str">
        <f t="shared" si="31"/>
        <v/>
      </c>
      <c r="T71" s="380" t="str">
        <f t="shared" si="31"/>
        <v/>
      </c>
      <c r="U71" s="378" t="str">
        <f t="shared" si="31"/>
        <v/>
      </c>
      <c r="V71" s="379" t="str">
        <f t="shared" si="31"/>
        <v/>
      </c>
      <c r="W71" s="379" t="str">
        <f t="shared" si="31"/>
        <v/>
      </c>
      <c r="X71" s="379" t="str">
        <f t="shared" si="31"/>
        <v/>
      </c>
      <c r="Y71" s="379" t="str">
        <f t="shared" si="31"/>
        <v/>
      </c>
      <c r="Z71" s="379" t="str">
        <f t="shared" si="31"/>
        <v/>
      </c>
      <c r="AA71" s="380" t="str">
        <f t="shared" si="31"/>
        <v/>
      </c>
      <c r="AB71" s="378" t="str">
        <f t="shared" si="31"/>
        <v/>
      </c>
      <c r="AC71" s="379" t="str">
        <f t="shared" si="31"/>
        <v/>
      </c>
      <c r="AD71" s="379" t="str">
        <f t="shared" si="31"/>
        <v/>
      </c>
      <c r="AE71" s="379" t="str">
        <f t="shared" si="31"/>
        <v/>
      </c>
      <c r="AF71" s="379" t="str">
        <f t="shared" si="31"/>
        <v/>
      </c>
      <c r="AG71" s="379" t="str">
        <f t="shared" si="31"/>
        <v/>
      </c>
      <c r="AH71" s="380" t="str">
        <f t="shared" si="31"/>
        <v/>
      </c>
      <c r="AI71" s="381" t="str">
        <f t="shared" si="31"/>
        <v/>
      </c>
      <c r="AJ71" s="379" t="str">
        <f t="shared" si="31"/>
        <v/>
      </c>
      <c r="AK71" s="379" t="str">
        <f t="shared" si="31"/>
        <v/>
      </c>
      <c r="AL71" s="382">
        <f>SUM(G71:AH71)</f>
        <v>0</v>
      </c>
      <c r="AM71" s="383">
        <f>AL71/4</f>
        <v>0</v>
      </c>
      <c r="AN71" s="384" t="str">
        <f>IF(C70="","",C70)</f>
        <v/>
      </c>
      <c r="AO71" s="385" t="str">
        <f>IF(D70="","",D70)</f>
        <v/>
      </c>
      <c r="AP71" s="386" t="str">
        <f>IF(D70&lt;&gt;"",VLOOKUP(D70,$AU$2:$AV$6,2,FALSE),"")</f>
        <v/>
      </c>
      <c r="AQ71" s="383">
        <f>ROUNDDOWN(AL71/$AL$6,2)</f>
        <v>0</v>
      </c>
      <c r="AR71" s="383">
        <f>IF(AP71=1,"",AQ71)</f>
        <v>0</v>
      </c>
    </row>
    <row r="72" spans="1:44" ht="15.9" customHeight="1">
      <c r="A72" s="170"/>
      <c r="B72" s="741" t="s">
        <v>568</v>
      </c>
      <c r="C72" s="742"/>
      <c r="D72" s="744"/>
      <c r="E72" s="746"/>
      <c r="F72" s="369" t="s">
        <v>536</v>
      </c>
      <c r="G72" s="370"/>
      <c r="H72" s="371"/>
      <c r="I72" s="110"/>
      <c r="J72" s="110"/>
      <c r="K72" s="110"/>
      <c r="L72" s="110"/>
      <c r="M72" s="372"/>
      <c r="N72" s="370"/>
      <c r="O72" s="371"/>
      <c r="P72" s="110"/>
      <c r="Q72" s="110"/>
      <c r="R72" s="110"/>
      <c r="S72" s="110"/>
      <c r="T72" s="372"/>
      <c r="U72" s="370"/>
      <c r="V72" s="371"/>
      <c r="W72" s="110"/>
      <c r="X72" s="110"/>
      <c r="Y72" s="110"/>
      <c r="Z72" s="110"/>
      <c r="AA72" s="372"/>
      <c r="AB72" s="370"/>
      <c r="AC72" s="371"/>
      <c r="AD72" s="110"/>
      <c r="AE72" s="110"/>
      <c r="AF72" s="110"/>
      <c r="AG72" s="110"/>
      <c r="AH72" s="372"/>
      <c r="AI72" s="387"/>
      <c r="AJ72" s="371"/>
      <c r="AK72" s="371"/>
      <c r="AL72" s="374">
        <f>SUM(G73:AK73)</f>
        <v>0</v>
      </c>
      <c r="AM72" s="375"/>
      <c r="AN72" s="325"/>
      <c r="AO72" s="326"/>
      <c r="AP72" s="375"/>
      <c r="AQ72" s="376"/>
      <c r="AR72" s="376"/>
    </row>
    <row r="73" spans="1:44" ht="15.9" customHeight="1">
      <c r="A73" s="170"/>
      <c r="B73" s="741"/>
      <c r="C73" s="743"/>
      <c r="D73" s="745"/>
      <c r="E73" s="747"/>
      <c r="F73" s="377" t="s">
        <v>537</v>
      </c>
      <c r="G73" s="378" t="str">
        <f t="shared" ref="G73:AK73" si="32">IF(G72&lt;&gt;"",VLOOKUP(G72,$AC$197:$AL$221,9,FALSE),"")</f>
        <v/>
      </c>
      <c r="H73" s="379" t="str">
        <f t="shared" si="32"/>
        <v/>
      </c>
      <c r="I73" s="379" t="str">
        <f t="shared" si="32"/>
        <v/>
      </c>
      <c r="J73" s="379" t="str">
        <f t="shared" si="32"/>
        <v/>
      </c>
      <c r="K73" s="379" t="str">
        <f t="shared" si="32"/>
        <v/>
      </c>
      <c r="L73" s="379" t="str">
        <f t="shared" si="32"/>
        <v/>
      </c>
      <c r="M73" s="380" t="str">
        <f t="shared" si="32"/>
        <v/>
      </c>
      <c r="N73" s="378" t="str">
        <f t="shared" si="32"/>
        <v/>
      </c>
      <c r="O73" s="379" t="str">
        <f t="shared" si="32"/>
        <v/>
      </c>
      <c r="P73" s="379" t="str">
        <f t="shared" si="32"/>
        <v/>
      </c>
      <c r="Q73" s="379" t="str">
        <f t="shared" si="32"/>
        <v/>
      </c>
      <c r="R73" s="379" t="str">
        <f t="shared" si="32"/>
        <v/>
      </c>
      <c r="S73" s="379" t="str">
        <f t="shared" si="32"/>
        <v/>
      </c>
      <c r="T73" s="380" t="str">
        <f t="shared" si="32"/>
        <v/>
      </c>
      <c r="U73" s="378" t="str">
        <f t="shared" si="32"/>
        <v/>
      </c>
      <c r="V73" s="379" t="str">
        <f t="shared" si="32"/>
        <v/>
      </c>
      <c r="W73" s="379" t="str">
        <f t="shared" si="32"/>
        <v/>
      </c>
      <c r="X73" s="379" t="str">
        <f t="shared" si="32"/>
        <v/>
      </c>
      <c r="Y73" s="379" t="str">
        <f t="shared" si="32"/>
        <v/>
      </c>
      <c r="Z73" s="379" t="str">
        <f t="shared" si="32"/>
        <v/>
      </c>
      <c r="AA73" s="380" t="str">
        <f t="shared" si="32"/>
        <v/>
      </c>
      <c r="AB73" s="378" t="str">
        <f t="shared" si="32"/>
        <v/>
      </c>
      <c r="AC73" s="379" t="str">
        <f t="shared" si="32"/>
        <v/>
      </c>
      <c r="AD73" s="379" t="str">
        <f t="shared" si="32"/>
        <v/>
      </c>
      <c r="AE73" s="379" t="str">
        <f t="shared" si="32"/>
        <v/>
      </c>
      <c r="AF73" s="379" t="str">
        <f t="shared" si="32"/>
        <v/>
      </c>
      <c r="AG73" s="379" t="str">
        <f t="shared" si="32"/>
        <v/>
      </c>
      <c r="AH73" s="380" t="str">
        <f t="shared" si="32"/>
        <v/>
      </c>
      <c r="AI73" s="381" t="str">
        <f t="shared" si="32"/>
        <v/>
      </c>
      <c r="AJ73" s="379" t="str">
        <f t="shared" si="32"/>
        <v/>
      </c>
      <c r="AK73" s="379" t="str">
        <f t="shared" si="32"/>
        <v/>
      </c>
      <c r="AL73" s="382">
        <f>SUM(G73:AH73)</f>
        <v>0</v>
      </c>
      <c r="AM73" s="383">
        <f>AL73/4</f>
        <v>0</v>
      </c>
      <c r="AN73" s="384" t="str">
        <f>IF(C72="","",C72)</f>
        <v/>
      </c>
      <c r="AO73" s="385" t="str">
        <f>IF(D72="","",D72)</f>
        <v/>
      </c>
      <c r="AP73" s="386" t="str">
        <f>IF(D72&lt;&gt;"",VLOOKUP(D72,$AU$2:$AV$6,2,FALSE),"")</f>
        <v/>
      </c>
      <c r="AQ73" s="383">
        <f>ROUNDDOWN(AL73/$AL$6,2)</f>
        <v>0</v>
      </c>
      <c r="AR73" s="383">
        <f>IF(AP73=1,"",AQ73)</f>
        <v>0</v>
      </c>
    </row>
    <row r="74" spans="1:44" ht="15.9" customHeight="1">
      <c r="A74" s="170"/>
      <c r="B74" s="741" t="s">
        <v>569</v>
      </c>
      <c r="C74" s="742"/>
      <c r="D74" s="744"/>
      <c r="E74" s="746"/>
      <c r="F74" s="369" t="s">
        <v>536</v>
      </c>
      <c r="G74" s="370"/>
      <c r="H74" s="371"/>
      <c r="I74" s="110"/>
      <c r="J74" s="110"/>
      <c r="K74" s="110"/>
      <c r="L74" s="110"/>
      <c r="M74" s="372"/>
      <c r="N74" s="370"/>
      <c r="O74" s="371"/>
      <c r="P74" s="110"/>
      <c r="Q74" s="110"/>
      <c r="R74" s="110"/>
      <c r="S74" s="110"/>
      <c r="T74" s="372"/>
      <c r="U74" s="370"/>
      <c r="V74" s="371"/>
      <c r="W74" s="110"/>
      <c r="X74" s="110"/>
      <c r="Y74" s="110"/>
      <c r="Z74" s="110"/>
      <c r="AA74" s="372"/>
      <c r="AB74" s="370"/>
      <c r="AC74" s="371"/>
      <c r="AD74" s="110"/>
      <c r="AE74" s="110"/>
      <c r="AF74" s="110"/>
      <c r="AG74" s="110"/>
      <c r="AH74" s="372"/>
      <c r="AI74" s="373"/>
      <c r="AJ74" s="110"/>
      <c r="AK74" s="110"/>
      <c r="AL74" s="374">
        <f>SUM(G75:AK75)</f>
        <v>0</v>
      </c>
      <c r="AM74" s="375"/>
      <c r="AN74" s="325"/>
      <c r="AO74" s="326"/>
      <c r="AP74" s="375"/>
      <c r="AQ74" s="376"/>
      <c r="AR74" s="376"/>
    </row>
    <row r="75" spans="1:44" ht="15.9" customHeight="1">
      <c r="A75" s="170"/>
      <c r="B75" s="741"/>
      <c r="C75" s="743"/>
      <c r="D75" s="745"/>
      <c r="E75" s="747"/>
      <c r="F75" s="377" t="s">
        <v>537</v>
      </c>
      <c r="G75" s="378" t="str">
        <f t="shared" ref="G75:AK75" si="33">IF(G74&lt;&gt;"",VLOOKUP(G74,$AC$197:$AL$221,9,FALSE),"")</f>
        <v/>
      </c>
      <c r="H75" s="379" t="str">
        <f t="shared" si="33"/>
        <v/>
      </c>
      <c r="I75" s="379" t="str">
        <f t="shared" si="33"/>
        <v/>
      </c>
      <c r="J75" s="379" t="str">
        <f t="shared" si="33"/>
        <v/>
      </c>
      <c r="K75" s="379" t="str">
        <f t="shared" si="33"/>
        <v/>
      </c>
      <c r="L75" s="379" t="str">
        <f t="shared" si="33"/>
        <v/>
      </c>
      <c r="M75" s="380" t="str">
        <f t="shared" si="33"/>
        <v/>
      </c>
      <c r="N75" s="378" t="str">
        <f t="shared" si="33"/>
        <v/>
      </c>
      <c r="O75" s="379" t="str">
        <f t="shared" si="33"/>
        <v/>
      </c>
      <c r="P75" s="379" t="str">
        <f t="shared" si="33"/>
        <v/>
      </c>
      <c r="Q75" s="379" t="str">
        <f t="shared" si="33"/>
        <v/>
      </c>
      <c r="R75" s="379" t="str">
        <f t="shared" si="33"/>
        <v/>
      </c>
      <c r="S75" s="379" t="str">
        <f t="shared" si="33"/>
        <v/>
      </c>
      <c r="T75" s="380" t="str">
        <f t="shared" si="33"/>
        <v/>
      </c>
      <c r="U75" s="378" t="str">
        <f t="shared" si="33"/>
        <v/>
      </c>
      <c r="V75" s="379" t="str">
        <f t="shared" si="33"/>
        <v/>
      </c>
      <c r="W75" s="379" t="str">
        <f t="shared" si="33"/>
        <v/>
      </c>
      <c r="X75" s="379" t="str">
        <f t="shared" si="33"/>
        <v/>
      </c>
      <c r="Y75" s="379" t="str">
        <f t="shared" si="33"/>
        <v/>
      </c>
      <c r="Z75" s="379" t="str">
        <f t="shared" si="33"/>
        <v/>
      </c>
      <c r="AA75" s="380" t="str">
        <f t="shared" si="33"/>
        <v/>
      </c>
      <c r="AB75" s="378" t="str">
        <f t="shared" si="33"/>
        <v/>
      </c>
      <c r="AC75" s="379" t="str">
        <f t="shared" si="33"/>
        <v/>
      </c>
      <c r="AD75" s="379" t="str">
        <f t="shared" si="33"/>
        <v/>
      </c>
      <c r="AE75" s="379" t="str">
        <f t="shared" si="33"/>
        <v/>
      </c>
      <c r="AF75" s="379" t="str">
        <f t="shared" si="33"/>
        <v/>
      </c>
      <c r="AG75" s="379" t="str">
        <f t="shared" si="33"/>
        <v/>
      </c>
      <c r="AH75" s="380" t="str">
        <f t="shared" si="33"/>
        <v/>
      </c>
      <c r="AI75" s="381" t="str">
        <f t="shared" si="33"/>
        <v/>
      </c>
      <c r="AJ75" s="379" t="str">
        <f t="shared" si="33"/>
        <v/>
      </c>
      <c r="AK75" s="379" t="str">
        <f t="shared" si="33"/>
        <v/>
      </c>
      <c r="AL75" s="382">
        <f>SUM(G75:AH75)</f>
        <v>0</v>
      </c>
      <c r="AM75" s="383">
        <f>AL75/4</f>
        <v>0</v>
      </c>
      <c r="AN75" s="384" t="str">
        <f>IF(C74="","",C74)</f>
        <v/>
      </c>
      <c r="AO75" s="385" t="str">
        <f>IF(D74="","",D74)</f>
        <v/>
      </c>
      <c r="AP75" s="386" t="str">
        <f>IF(D74&lt;&gt;"",VLOOKUP(D74,$AU$2:$AV$6,2,FALSE),"")</f>
        <v/>
      </c>
      <c r="AQ75" s="383">
        <f>ROUNDDOWN(AL75/$AL$6,2)</f>
        <v>0</v>
      </c>
      <c r="AR75" s="383">
        <f>IF(AP75=1,"",AQ75)</f>
        <v>0</v>
      </c>
    </row>
    <row r="76" spans="1:44" ht="15.9" customHeight="1">
      <c r="A76" s="170"/>
      <c r="B76" s="741" t="s">
        <v>570</v>
      </c>
      <c r="C76" s="742"/>
      <c r="D76" s="744"/>
      <c r="E76" s="746"/>
      <c r="F76" s="369" t="s">
        <v>536</v>
      </c>
      <c r="G76" s="370"/>
      <c r="H76" s="371"/>
      <c r="I76" s="110"/>
      <c r="J76" s="110"/>
      <c r="K76" s="110"/>
      <c r="L76" s="110"/>
      <c r="M76" s="372"/>
      <c r="N76" s="370"/>
      <c r="O76" s="371"/>
      <c r="P76" s="110"/>
      <c r="Q76" s="110"/>
      <c r="R76" s="110"/>
      <c r="S76" s="110"/>
      <c r="T76" s="372"/>
      <c r="U76" s="370"/>
      <c r="V76" s="371"/>
      <c r="W76" s="110"/>
      <c r="X76" s="110"/>
      <c r="Y76" s="110"/>
      <c r="Z76" s="110"/>
      <c r="AA76" s="372"/>
      <c r="AB76" s="370"/>
      <c r="AC76" s="371"/>
      <c r="AD76" s="110"/>
      <c r="AE76" s="110"/>
      <c r="AF76" s="110"/>
      <c r="AG76" s="110"/>
      <c r="AH76" s="372"/>
      <c r="AI76" s="373"/>
      <c r="AJ76" s="110"/>
      <c r="AK76" s="110"/>
      <c r="AL76" s="374">
        <f>SUM(G77:AK77)</f>
        <v>0</v>
      </c>
      <c r="AM76" s="375"/>
      <c r="AN76" s="325"/>
      <c r="AO76" s="326"/>
      <c r="AP76" s="375"/>
      <c r="AQ76" s="376"/>
      <c r="AR76" s="376"/>
    </row>
    <row r="77" spans="1:44" ht="15.9" customHeight="1">
      <c r="A77" s="170"/>
      <c r="B77" s="741"/>
      <c r="C77" s="743"/>
      <c r="D77" s="745"/>
      <c r="E77" s="747"/>
      <c r="F77" s="377" t="s">
        <v>537</v>
      </c>
      <c r="G77" s="378" t="str">
        <f t="shared" ref="G77:AK77" si="34">IF(G76&lt;&gt;"",VLOOKUP(G76,$AC$197:$AL$221,9,FALSE),"")</f>
        <v/>
      </c>
      <c r="H77" s="379" t="str">
        <f t="shared" si="34"/>
        <v/>
      </c>
      <c r="I77" s="379" t="str">
        <f t="shared" si="34"/>
        <v/>
      </c>
      <c r="J77" s="379" t="str">
        <f t="shared" si="34"/>
        <v/>
      </c>
      <c r="K77" s="379" t="str">
        <f t="shared" si="34"/>
        <v/>
      </c>
      <c r="L77" s="379" t="str">
        <f t="shared" si="34"/>
        <v/>
      </c>
      <c r="M77" s="380" t="str">
        <f t="shared" si="34"/>
        <v/>
      </c>
      <c r="N77" s="378" t="str">
        <f t="shared" si="34"/>
        <v/>
      </c>
      <c r="O77" s="379" t="str">
        <f t="shared" si="34"/>
        <v/>
      </c>
      <c r="P77" s="379" t="str">
        <f t="shared" si="34"/>
        <v/>
      </c>
      <c r="Q77" s="379" t="str">
        <f t="shared" si="34"/>
        <v/>
      </c>
      <c r="R77" s="379" t="str">
        <f t="shared" si="34"/>
        <v/>
      </c>
      <c r="S77" s="379" t="str">
        <f t="shared" si="34"/>
        <v/>
      </c>
      <c r="T77" s="380" t="str">
        <f t="shared" si="34"/>
        <v/>
      </c>
      <c r="U77" s="378" t="str">
        <f t="shared" si="34"/>
        <v/>
      </c>
      <c r="V77" s="379" t="str">
        <f t="shared" si="34"/>
        <v/>
      </c>
      <c r="W77" s="379" t="str">
        <f t="shared" si="34"/>
        <v/>
      </c>
      <c r="X77" s="379" t="str">
        <f t="shared" si="34"/>
        <v/>
      </c>
      <c r="Y77" s="379" t="str">
        <f t="shared" si="34"/>
        <v/>
      </c>
      <c r="Z77" s="379" t="str">
        <f t="shared" si="34"/>
        <v/>
      </c>
      <c r="AA77" s="380" t="str">
        <f t="shared" si="34"/>
        <v/>
      </c>
      <c r="AB77" s="378" t="str">
        <f t="shared" si="34"/>
        <v/>
      </c>
      <c r="AC77" s="379" t="str">
        <f t="shared" si="34"/>
        <v/>
      </c>
      <c r="AD77" s="379" t="str">
        <f t="shared" si="34"/>
        <v/>
      </c>
      <c r="AE77" s="379" t="str">
        <f t="shared" si="34"/>
        <v/>
      </c>
      <c r="AF77" s="379" t="str">
        <f t="shared" si="34"/>
        <v/>
      </c>
      <c r="AG77" s="379" t="str">
        <f t="shared" si="34"/>
        <v/>
      </c>
      <c r="AH77" s="380" t="str">
        <f t="shared" si="34"/>
        <v/>
      </c>
      <c r="AI77" s="381" t="str">
        <f t="shared" si="34"/>
        <v/>
      </c>
      <c r="AJ77" s="379" t="str">
        <f t="shared" si="34"/>
        <v/>
      </c>
      <c r="AK77" s="379" t="str">
        <f t="shared" si="34"/>
        <v/>
      </c>
      <c r="AL77" s="382">
        <f>SUM(G77:AH77)</f>
        <v>0</v>
      </c>
      <c r="AM77" s="383">
        <f>AL77/4</f>
        <v>0</v>
      </c>
      <c r="AN77" s="384" t="str">
        <f>IF(C76="","",C76)</f>
        <v/>
      </c>
      <c r="AO77" s="385" t="str">
        <f>IF(D76="","",D76)</f>
        <v/>
      </c>
      <c r="AP77" s="386" t="str">
        <f>IF(D76&lt;&gt;"",VLOOKUP(D76,$AU$2:$AV$6,2,FALSE),"")</f>
        <v/>
      </c>
      <c r="AQ77" s="383">
        <f>ROUNDDOWN(AL77/$AL$6,2)</f>
        <v>0</v>
      </c>
      <c r="AR77" s="383">
        <f>IF(AP77=1,"",AQ77)</f>
        <v>0</v>
      </c>
    </row>
    <row r="78" spans="1:44" ht="15.9" hidden="1" customHeight="1">
      <c r="A78" s="170"/>
      <c r="B78" s="741" t="s">
        <v>571</v>
      </c>
      <c r="C78" s="742"/>
      <c r="D78" s="744"/>
      <c r="E78" s="746"/>
      <c r="F78" s="369" t="s">
        <v>536</v>
      </c>
      <c r="G78" s="370"/>
      <c r="H78" s="371"/>
      <c r="I78" s="110"/>
      <c r="J78" s="110"/>
      <c r="K78" s="110"/>
      <c r="L78" s="110"/>
      <c r="M78" s="372"/>
      <c r="N78" s="370"/>
      <c r="O78" s="371"/>
      <c r="P78" s="110"/>
      <c r="Q78" s="110"/>
      <c r="R78" s="110"/>
      <c r="S78" s="110"/>
      <c r="T78" s="372"/>
      <c r="U78" s="370"/>
      <c r="V78" s="371"/>
      <c r="W78" s="110"/>
      <c r="X78" s="110"/>
      <c r="Y78" s="110"/>
      <c r="Z78" s="110"/>
      <c r="AA78" s="372"/>
      <c r="AB78" s="370"/>
      <c r="AC78" s="371"/>
      <c r="AD78" s="110"/>
      <c r="AE78" s="110"/>
      <c r="AF78" s="110"/>
      <c r="AG78" s="110"/>
      <c r="AH78" s="372"/>
      <c r="AI78" s="387"/>
      <c r="AJ78" s="371"/>
      <c r="AK78" s="371"/>
      <c r="AL78" s="374">
        <f>SUM(G79:AK79)</f>
        <v>0</v>
      </c>
      <c r="AM78" s="375"/>
      <c r="AN78" s="325"/>
      <c r="AO78" s="326"/>
      <c r="AP78" s="375"/>
      <c r="AQ78" s="376"/>
      <c r="AR78" s="376"/>
    </row>
    <row r="79" spans="1:44" ht="15.9" hidden="1" customHeight="1">
      <c r="A79" s="170"/>
      <c r="B79" s="741"/>
      <c r="C79" s="743"/>
      <c r="D79" s="745"/>
      <c r="E79" s="747"/>
      <c r="F79" s="377" t="s">
        <v>537</v>
      </c>
      <c r="G79" s="378" t="str">
        <f t="shared" ref="G79:AK79" si="35">IF(G78&lt;&gt;"",VLOOKUP(G78,$AC$197:$AL$221,9,FALSE),"")</f>
        <v/>
      </c>
      <c r="H79" s="379" t="str">
        <f t="shared" si="35"/>
        <v/>
      </c>
      <c r="I79" s="379" t="str">
        <f t="shared" si="35"/>
        <v/>
      </c>
      <c r="J79" s="379" t="str">
        <f t="shared" si="35"/>
        <v/>
      </c>
      <c r="K79" s="379" t="str">
        <f t="shared" si="35"/>
        <v/>
      </c>
      <c r="L79" s="379" t="str">
        <f t="shared" si="35"/>
        <v/>
      </c>
      <c r="M79" s="380" t="str">
        <f t="shared" si="35"/>
        <v/>
      </c>
      <c r="N79" s="378" t="str">
        <f t="shared" si="35"/>
        <v/>
      </c>
      <c r="O79" s="379" t="str">
        <f t="shared" si="35"/>
        <v/>
      </c>
      <c r="P79" s="379" t="str">
        <f t="shared" si="35"/>
        <v/>
      </c>
      <c r="Q79" s="379" t="str">
        <f t="shared" si="35"/>
        <v/>
      </c>
      <c r="R79" s="379" t="str">
        <f t="shared" si="35"/>
        <v/>
      </c>
      <c r="S79" s="379" t="str">
        <f t="shared" si="35"/>
        <v/>
      </c>
      <c r="T79" s="380" t="str">
        <f t="shared" si="35"/>
        <v/>
      </c>
      <c r="U79" s="378" t="str">
        <f t="shared" si="35"/>
        <v/>
      </c>
      <c r="V79" s="379" t="str">
        <f t="shared" si="35"/>
        <v/>
      </c>
      <c r="W79" s="379" t="str">
        <f t="shared" si="35"/>
        <v/>
      </c>
      <c r="X79" s="379" t="str">
        <f t="shared" si="35"/>
        <v/>
      </c>
      <c r="Y79" s="379" t="str">
        <f t="shared" si="35"/>
        <v/>
      </c>
      <c r="Z79" s="379" t="str">
        <f t="shared" si="35"/>
        <v/>
      </c>
      <c r="AA79" s="380" t="str">
        <f t="shared" si="35"/>
        <v/>
      </c>
      <c r="AB79" s="378" t="str">
        <f t="shared" si="35"/>
        <v/>
      </c>
      <c r="AC79" s="379" t="str">
        <f t="shared" si="35"/>
        <v/>
      </c>
      <c r="AD79" s="379" t="str">
        <f t="shared" si="35"/>
        <v/>
      </c>
      <c r="AE79" s="379" t="str">
        <f t="shared" si="35"/>
        <v/>
      </c>
      <c r="AF79" s="379" t="str">
        <f t="shared" si="35"/>
        <v/>
      </c>
      <c r="AG79" s="379" t="str">
        <f t="shared" si="35"/>
        <v/>
      </c>
      <c r="AH79" s="380" t="str">
        <f t="shared" si="35"/>
        <v/>
      </c>
      <c r="AI79" s="381" t="str">
        <f t="shared" si="35"/>
        <v/>
      </c>
      <c r="AJ79" s="379" t="str">
        <f t="shared" si="35"/>
        <v/>
      </c>
      <c r="AK79" s="379" t="str">
        <f t="shared" si="35"/>
        <v/>
      </c>
      <c r="AL79" s="382">
        <f>SUM(G79:AH79)</f>
        <v>0</v>
      </c>
      <c r="AM79" s="383">
        <f>AL79/4</f>
        <v>0</v>
      </c>
      <c r="AN79" s="384" t="str">
        <f>IF(C78="","",C78)</f>
        <v/>
      </c>
      <c r="AO79" s="385" t="str">
        <f>IF(D78="","",D78)</f>
        <v/>
      </c>
      <c r="AP79" s="386" t="str">
        <f>IF(D78&lt;&gt;"",VLOOKUP(D78,$AU$2:$AV$6,2,FALSE),"")</f>
        <v/>
      </c>
      <c r="AQ79" s="383">
        <f>ROUNDDOWN(AL79/$AL$6,2)</f>
        <v>0</v>
      </c>
      <c r="AR79" s="383">
        <f>IF(AP79=1,"",AQ79)</f>
        <v>0</v>
      </c>
    </row>
    <row r="80" spans="1:44" ht="15.9" hidden="1" customHeight="1">
      <c r="A80" s="170"/>
      <c r="B80" s="741" t="s">
        <v>572</v>
      </c>
      <c r="C80" s="742"/>
      <c r="D80" s="744"/>
      <c r="E80" s="746"/>
      <c r="F80" s="369" t="s">
        <v>536</v>
      </c>
      <c r="G80" s="370"/>
      <c r="H80" s="371"/>
      <c r="I80" s="110"/>
      <c r="J80" s="110"/>
      <c r="K80" s="110"/>
      <c r="L80" s="110"/>
      <c r="M80" s="372"/>
      <c r="N80" s="370"/>
      <c r="O80" s="371"/>
      <c r="P80" s="110"/>
      <c r="Q80" s="110"/>
      <c r="R80" s="110"/>
      <c r="S80" s="110"/>
      <c r="T80" s="372"/>
      <c r="U80" s="370"/>
      <c r="V80" s="371"/>
      <c r="W80" s="110"/>
      <c r="X80" s="110"/>
      <c r="Y80" s="110"/>
      <c r="Z80" s="110"/>
      <c r="AA80" s="372"/>
      <c r="AB80" s="370"/>
      <c r="AC80" s="371"/>
      <c r="AD80" s="110"/>
      <c r="AE80" s="110"/>
      <c r="AF80" s="110"/>
      <c r="AG80" s="110"/>
      <c r="AH80" s="372"/>
      <c r="AI80" s="387"/>
      <c r="AJ80" s="371"/>
      <c r="AK80" s="371"/>
      <c r="AL80" s="374">
        <f>SUM(G81:AK81)</f>
        <v>0</v>
      </c>
      <c r="AM80" s="375"/>
      <c r="AN80" s="325"/>
      <c r="AO80" s="326"/>
      <c r="AP80" s="375"/>
      <c r="AQ80" s="376"/>
      <c r="AR80" s="376"/>
    </row>
    <row r="81" spans="1:44" ht="15.9" hidden="1" customHeight="1">
      <c r="A81" s="170"/>
      <c r="B81" s="741"/>
      <c r="C81" s="743"/>
      <c r="D81" s="745"/>
      <c r="E81" s="747"/>
      <c r="F81" s="377" t="s">
        <v>537</v>
      </c>
      <c r="G81" s="378" t="str">
        <f t="shared" ref="G81:AK81" si="36">IF(G80&lt;&gt;"",VLOOKUP(G80,$AC$197:$AL$221,9,FALSE),"")</f>
        <v/>
      </c>
      <c r="H81" s="379" t="str">
        <f t="shared" si="36"/>
        <v/>
      </c>
      <c r="I81" s="379" t="str">
        <f t="shared" si="36"/>
        <v/>
      </c>
      <c r="J81" s="379" t="str">
        <f t="shared" si="36"/>
        <v/>
      </c>
      <c r="K81" s="379" t="str">
        <f t="shared" si="36"/>
        <v/>
      </c>
      <c r="L81" s="379" t="str">
        <f t="shared" si="36"/>
        <v/>
      </c>
      <c r="M81" s="380" t="str">
        <f t="shared" si="36"/>
        <v/>
      </c>
      <c r="N81" s="378" t="str">
        <f t="shared" si="36"/>
        <v/>
      </c>
      <c r="O81" s="379" t="str">
        <f t="shared" si="36"/>
        <v/>
      </c>
      <c r="P81" s="379" t="str">
        <f t="shared" si="36"/>
        <v/>
      </c>
      <c r="Q81" s="379" t="str">
        <f t="shared" si="36"/>
        <v/>
      </c>
      <c r="R81" s="379" t="str">
        <f t="shared" si="36"/>
        <v/>
      </c>
      <c r="S81" s="379" t="str">
        <f t="shared" si="36"/>
        <v/>
      </c>
      <c r="T81" s="380" t="str">
        <f t="shared" si="36"/>
        <v/>
      </c>
      <c r="U81" s="378" t="str">
        <f t="shared" si="36"/>
        <v/>
      </c>
      <c r="V81" s="379" t="str">
        <f t="shared" si="36"/>
        <v/>
      </c>
      <c r="W81" s="379" t="str">
        <f t="shared" si="36"/>
        <v/>
      </c>
      <c r="X81" s="379" t="str">
        <f t="shared" si="36"/>
        <v/>
      </c>
      <c r="Y81" s="379" t="str">
        <f t="shared" si="36"/>
        <v/>
      </c>
      <c r="Z81" s="379" t="str">
        <f t="shared" si="36"/>
        <v/>
      </c>
      <c r="AA81" s="380" t="str">
        <f t="shared" si="36"/>
        <v/>
      </c>
      <c r="AB81" s="378" t="str">
        <f t="shared" si="36"/>
        <v/>
      </c>
      <c r="AC81" s="379" t="str">
        <f t="shared" si="36"/>
        <v/>
      </c>
      <c r="AD81" s="379" t="str">
        <f t="shared" si="36"/>
        <v/>
      </c>
      <c r="AE81" s="379" t="str">
        <f t="shared" si="36"/>
        <v/>
      </c>
      <c r="AF81" s="379" t="str">
        <f t="shared" si="36"/>
        <v/>
      </c>
      <c r="AG81" s="379" t="str">
        <f t="shared" si="36"/>
        <v/>
      </c>
      <c r="AH81" s="380" t="str">
        <f t="shared" si="36"/>
        <v/>
      </c>
      <c r="AI81" s="381" t="str">
        <f t="shared" si="36"/>
        <v/>
      </c>
      <c r="AJ81" s="379" t="str">
        <f t="shared" si="36"/>
        <v/>
      </c>
      <c r="AK81" s="379" t="str">
        <f t="shared" si="36"/>
        <v/>
      </c>
      <c r="AL81" s="382">
        <f>SUM(G81:AH81)</f>
        <v>0</v>
      </c>
      <c r="AM81" s="383">
        <f>AL81/4</f>
        <v>0</v>
      </c>
      <c r="AN81" s="384" t="str">
        <f>IF(C80="","",C80)</f>
        <v/>
      </c>
      <c r="AO81" s="385" t="str">
        <f>IF(D80="","",D80)</f>
        <v/>
      </c>
      <c r="AP81" s="386" t="str">
        <f>IF(D80&lt;&gt;"",VLOOKUP(D80,$AU$2:$AV$6,2,FALSE),"")</f>
        <v/>
      </c>
      <c r="AQ81" s="383">
        <f>ROUNDDOWN(AL81/$AL$6,2)</f>
        <v>0</v>
      </c>
      <c r="AR81" s="383">
        <f>IF(AP81=1,"",AQ81)</f>
        <v>0</v>
      </c>
    </row>
    <row r="82" spans="1:44" ht="15.9" hidden="1" customHeight="1">
      <c r="A82" s="170"/>
      <c r="B82" s="741" t="s">
        <v>573</v>
      </c>
      <c r="C82" s="742"/>
      <c r="D82" s="744"/>
      <c r="E82" s="746"/>
      <c r="F82" s="369" t="s">
        <v>536</v>
      </c>
      <c r="G82" s="370"/>
      <c r="H82" s="371"/>
      <c r="I82" s="110"/>
      <c r="J82" s="110"/>
      <c r="K82" s="110"/>
      <c r="L82" s="110"/>
      <c r="M82" s="372"/>
      <c r="N82" s="370"/>
      <c r="O82" s="371"/>
      <c r="P82" s="110"/>
      <c r="Q82" s="110"/>
      <c r="R82" s="110"/>
      <c r="S82" s="110"/>
      <c r="T82" s="372"/>
      <c r="U82" s="370"/>
      <c r="V82" s="371"/>
      <c r="W82" s="110"/>
      <c r="X82" s="110"/>
      <c r="Y82" s="110"/>
      <c r="Z82" s="110"/>
      <c r="AA82" s="372"/>
      <c r="AB82" s="370"/>
      <c r="AC82" s="371"/>
      <c r="AD82" s="110"/>
      <c r="AE82" s="110"/>
      <c r="AF82" s="110"/>
      <c r="AG82" s="110"/>
      <c r="AH82" s="372"/>
      <c r="AI82" s="373"/>
      <c r="AJ82" s="110"/>
      <c r="AK82" s="110"/>
      <c r="AL82" s="374">
        <f>SUM(G83:AK83)</f>
        <v>0</v>
      </c>
      <c r="AM82" s="375"/>
      <c r="AN82" s="325"/>
      <c r="AO82" s="326"/>
      <c r="AP82" s="375"/>
      <c r="AQ82" s="376"/>
      <c r="AR82" s="376"/>
    </row>
    <row r="83" spans="1:44" ht="15.9" hidden="1" customHeight="1">
      <c r="A83" s="170"/>
      <c r="B83" s="741"/>
      <c r="C83" s="743"/>
      <c r="D83" s="745"/>
      <c r="E83" s="747"/>
      <c r="F83" s="377" t="s">
        <v>537</v>
      </c>
      <c r="G83" s="378" t="str">
        <f t="shared" ref="G83:AK83" si="37">IF(G82&lt;&gt;"",VLOOKUP(G82,$AC$197:$AL$221,9,FALSE),"")</f>
        <v/>
      </c>
      <c r="H83" s="379" t="str">
        <f t="shared" si="37"/>
        <v/>
      </c>
      <c r="I83" s="379" t="str">
        <f t="shared" si="37"/>
        <v/>
      </c>
      <c r="J83" s="379" t="str">
        <f t="shared" si="37"/>
        <v/>
      </c>
      <c r="K83" s="379" t="str">
        <f t="shared" si="37"/>
        <v/>
      </c>
      <c r="L83" s="379" t="str">
        <f t="shared" si="37"/>
        <v/>
      </c>
      <c r="M83" s="380" t="str">
        <f t="shared" si="37"/>
        <v/>
      </c>
      <c r="N83" s="378" t="str">
        <f t="shared" si="37"/>
        <v/>
      </c>
      <c r="O83" s="379" t="str">
        <f t="shared" si="37"/>
        <v/>
      </c>
      <c r="P83" s="379" t="str">
        <f t="shared" si="37"/>
        <v/>
      </c>
      <c r="Q83" s="379" t="str">
        <f t="shared" si="37"/>
        <v/>
      </c>
      <c r="R83" s="379" t="str">
        <f t="shared" si="37"/>
        <v/>
      </c>
      <c r="S83" s="379" t="str">
        <f t="shared" si="37"/>
        <v/>
      </c>
      <c r="T83" s="380" t="str">
        <f t="shared" si="37"/>
        <v/>
      </c>
      <c r="U83" s="378" t="str">
        <f t="shared" si="37"/>
        <v/>
      </c>
      <c r="V83" s="379" t="str">
        <f t="shared" si="37"/>
        <v/>
      </c>
      <c r="W83" s="379" t="str">
        <f t="shared" si="37"/>
        <v/>
      </c>
      <c r="X83" s="379" t="str">
        <f t="shared" si="37"/>
        <v/>
      </c>
      <c r="Y83" s="379" t="str">
        <f t="shared" si="37"/>
        <v/>
      </c>
      <c r="Z83" s="379" t="str">
        <f t="shared" si="37"/>
        <v/>
      </c>
      <c r="AA83" s="380" t="str">
        <f t="shared" si="37"/>
        <v/>
      </c>
      <c r="AB83" s="378" t="str">
        <f t="shared" si="37"/>
        <v/>
      </c>
      <c r="AC83" s="379" t="str">
        <f t="shared" si="37"/>
        <v/>
      </c>
      <c r="AD83" s="379" t="str">
        <f t="shared" si="37"/>
        <v/>
      </c>
      <c r="AE83" s="379" t="str">
        <f t="shared" si="37"/>
        <v/>
      </c>
      <c r="AF83" s="379" t="str">
        <f t="shared" si="37"/>
        <v/>
      </c>
      <c r="AG83" s="379" t="str">
        <f t="shared" si="37"/>
        <v/>
      </c>
      <c r="AH83" s="380" t="str">
        <f t="shared" si="37"/>
        <v/>
      </c>
      <c r="AI83" s="381" t="str">
        <f t="shared" si="37"/>
        <v/>
      </c>
      <c r="AJ83" s="379" t="str">
        <f t="shared" si="37"/>
        <v/>
      </c>
      <c r="AK83" s="379" t="str">
        <f t="shared" si="37"/>
        <v/>
      </c>
      <c r="AL83" s="382">
        <f>SUM(G83:AH83)</f>
        <v>0</v>
      </c>
      <c r="AM83" s="383">
        <f>AL83/4</f>
        <v>0</v>
      </c>
      <c r="AN83" s="384" t="str">
        <f>IF(C82="","",C82)</f>
        <v/>
      </c>
      <c r="AO83" s="385" t="str">
        <f>IF(D82="","",D82)</f>
        <v/>
      </c>
      <c r="AP83" s="386" t="str">
        <f>IF(D82&lt;&gt;"",VLOOKUP(D82,$AU$2:$AV$6,2,FALSE),"")</f>
        <v/>
      </c>
      <c r="AQ83" s="383">
        <f>ROUNDDOWN(AL83/$AL$6,2)</f>
        <v>0</v>
      </c>
      <c r="AR83" s="383">
        <f>IF(AP83=1,"",AQ83)</f>
        <v>0</v>
      </c>
    </row>
    <row r="84" spans="1:44" ht="15.9" hidden="1" customHeight="1">
      <c r="A84" s="170"/>
      <c r="B84" s="741" t="s">
        <v>574</v>
      </c>
      <c r="C84" s="742"/>
      <c r="D84" s="744"/>
      <c r="E84" s="746"/>
      <c r="F84" s="369" t="s">
        <v>536</v>
      </c>
      <c r="G84" s="370"/>
      <c r="H84" s="371"/>
      <c r="I84" s="110"/>
      <c r="J84" s="110"/>
      <c r="K84" s="110"/>
      <c r="L84" s="110"/>
      <c r="M84" s="372"/>
      <c r="N84" s="370"/>
      <c r="O84" s="371"/>
      <c r="P84" s="110"/>
      <c r="Q84" s="110"/>
      <c r="R84" s="110"/>
      <c r="S84" s="110"/>
      <c r="T84" s="372"/>
      <c r="U84" s="370"/>
      <c r="V84" s="371"/>
      <c r="W84" s="110"/>
      <c r="X84" s="110"/>
      <c r="Y84" s="110"/>
      <c r="Z84" s="110"/>
      <c r="AA84" s="372"/>
      <c r="AB84" s="370"/>
      <c r="AC84" s="371"/>
      <c r="AD84" s="110"/>
      <c r="AE84" s="110"/>
      <c r="AF84" s="110"/>
      <c r="AG84" s="110"/>
      <c r="AH84" s="372"/>
      <c r="AI84" s="373"/>
      <c r="AJ84" s="110"/>
      <c r="AK84" s="110"/>
      <c r="AL84" s="374">
        <f>SUM(G85:AK85)</f>
        <v>0</v>
      </c>
      <c r="AM84" s="375"/>
      <c r="AN84" s="325"/>
      <c r="AO84" s="326"/>
      <c r="AP84" s="375"/>
      <c r="AQ84" s="376"/>
      <c r="AR84" s="376"/>
    </row>
    <row r="85" spans="1:44" ht="15.9" hidden="1" customHeight="1">
      <c r="A85" s="170"/>
      <c r="B85" s="741"/>
      <c r="C85" s="743"/>
      <c r="D85" s="745"/>
      <c r="E85" s="747"/>
      <c r="F85" s="377" t="s">
        <v>537</v>
      </c>
      <c r="G85" s="378" t="str">
        <f t="shared" ref="G85:AK85" si="38">IF(G84&lt;&gt;"",VLOOKUP(G84,$AC$197:$AL$221,9,FALSE),"")</f>
        <v/>
      </c>
      <c r="H85" s="379" t="str">
        <f t="shared" si="38"/>
        <v/>
      </c>
      <c r="I85" s="379" t="str">
        <f t="shared" si="38"/>
        <v/>
      </c>
      <c r="J85" s="379" t="str">
        <f t="shared" si="38"/>
        <v/>
      </c>
      <c r="K85" s="379" t="str">
        <f t="shared" si="38"/>
        <v/>
      </c>
      <c r="L85" s="379" t="str">
        <f t="shared" si="38"/>
        <v/>
      </c>
      <c r="M85" s="380" t="str">
        <f t="shared" si="38"/>
        <v/>
      </c>
      <c r="N85" s="378" t="str">
        <f t="shared" si="38"/>
        <v/>
      </c>
      <c r="O85" s="379" t="str">
        <f t="shared" si="38"/>
        <v/>
      </c>
      <c r="P85" s="379" t="str">
        <f t="shared" si="38"/>
        <v/>
      </c>
      <c r="Q85" s="379" t="str">
        <f t="shared" si="38"/>
        <v/>
      </c>
      <c r="R85" s="379" t="str">
        <f t="shared" si="38"/>
        <v/>
      </c>
      <c r="S85" s="379" t="str">
        <f t="shared" si="38"/>
        <v/>
      </c>
      <c r="T85" s="380" t="str">
        <f t="shared" si="38"/>
        <v/>
      </c>
      <c r="U85" s="378" t="str">
        <f t="shared" si="38"/>
        <v/>
      </c>
      <c r="V85" s="379" t="str">
        <f t="shared" si="38"/>
        <v/>
      </c>
      <c r="W85" s="379" t="str">
        <f t="shared" si="38"/>
        <v/>
      </c>
      <c r="X85" s="379" t="str">
        <f t="shared" si="38"/>
        <v/>
      </c>
      <c r="Y85" s="379" t="str">
        <f t="shared" si="38"/>
        <v/>
      </c>
      <c r="Z85" s="379" t="str">
        <f t="shared" si="38"/>
        <v/>
      </c>
      <c r="AA85" s="380" t="str">
        <f t="shared" si="38"/>
        <v/>
      </c>
      <c r="AB85" s="378" t="str">
        <f t="shared" si="38"/>
        <v/>
      </c>
      <c r="AC85" s="379" t="str">
        <f t="shared" si="38"/>
        <v/>
      </c>
      <c r="AD85" s="379" t="str">
        <f t="shared" si="38"/>
        <v/>
      </c>
      <c r="AE85" s="379" t="str">
        <f t="shared" si="38"/>
        <v/>
      </c>
      <c r="AF85" s="379" t="str">
        <f t="shared" si="38"/>
        <v/>
      </c>
      <c r="AG85" s="379" t="str">
        <f t="shared" si="38"/>
        <v/>
      </c>
      <c r="AH85" s="380" t="str">
        <f t="shared" si="38"/>
        <v/>
      </c>
      <c r="AI85" s="381" t="str">
        <f t="shared" si="38"/>
        <v/>
      </c>
      <c r="AJ85" s="379" t="str">
        <f t="shared" si="38"/>
        <v/>
      </c>
      <c r="AK85" s="379" t="str">
        <f t="shared" si="38"/>
        <v/>
      </c>
      <c r="AL85" s="382">
        <f>SUM(G85:AH85)</f>
        <v>0</v>
      </c>
      <c r="AM85" s="383">
        <f>AL85/4</f>
        <v>0</v>
      </c>
      <c r="AN85" s="384" t="str">
        <f>IF(C84="","",C84)</f>
        <v/>
      </c>
      <c r="AO85" s="385" t="str">
        <f>IF(D84="","",D84)</f>
        <v/>
      </c>
      <c r="AP85" s="386" t="str">
        <f>IF(D84&lt;&gt;"",VLOOKUP(D84,$AU$2:$AV$6,2,FALSE),"")</f>
        <v/>
      </c>
      <c r="AQ85" s="383">
        <f>ROUNDDOWN(AL85/$AL$6,2)</f>
        <v>0</v>
      </c>
      <c r="AR85" s="383">
        <f>IF(AP85=1,"",AQ85)</f>
        <v>0</v>
      </c>
    </row>
    <row r="86" spans="1:44" ht="15.9" hidden="1" customHeight="1">
      <c r="A86" s="170"/>
      <c r="B86" s="741" t="s">
        <v>575</v>
      </c>
      <c r="C86" s="742"/>
      <c r="D86" s="744"/>
      <c r="E86" s="746"/>
      <c r="F86" s="369" t="s">
        <v>536</v>
      </c>
      <c r="G86" s="370"/>
      <c r="H86" s="371"/>
      <c r="I86" s="110"/>
      <c r="J86" s="110"/>
      <c r="K86" s="110"/>
      <c r="L86" s="110"/>
      <c r="M86" s="372"/>
      <c r="N86" s="370"/>
      <c r="O86" s="371"/>
      <c r="P86" s="110"/>
      <c r="Q86" s="110"/>
      <c r="R86" s="110"/>
      <c r="S86" s="110"/>
      <c r="T86" s="372"/>
      <c r="U86" s="370"/>
      <c r="V86" s="371"/>
      <c r="W86" s="110"/>
      <c r="X86" s="110"/>
      <c r="Y86" s="110"/>
      <c r="Z86" s="110"/>
      <c r="AA86" s="372"/>
      <c r="AB86" s="370"/>
      <c r="AC86" s="371"/>
      <c r="AD86" s="110"/>
      <c r="AE86" s="110"/>
      <c r="AF86" s="110"/>
      <c r="AG86" s="110"/>
      <c r="AH86" s="372"/>
      <c r="AI86" s="387"/>
      <c r="AJ86" s="371"/>
      <c r="AK86" s="371"/>
      <c r="AL86" s="374">
        <f>SUM(G87:AK87)</f>
        <v>0</v>
      </c>
      <c r="AM86" s="375"/>
      <c r="AN86" s="325"/>
      <c r="AO86" s="326"/>
      <c r="AP86" s="375"/>
      <c r="AQ86" s="376"/>
      <c r="AR86" s="376"/>
    </row>
    <row r="87" spans="1:44" ht="15.9" hidden="1" customHeight="1">
      <c r="A87" s="170"/>
      <c r="B87" s="741"/>
      <c r="C87" s="743"/>
      <c r="D87" s="745"/>
      <c r="E87" s="747"/>
      <c r="F87" s="377" t="s">
        <v>537</v>
      </c>
      <c r="G87" s="378" t="str">
        <f t="shared" ref="G87:AK87" si="39">IF(G86&lt;&gt;"",VLOOKUP(G86,$AC$197:$AL$221,9,FALSE),"")</f>
        <v/>
      </c>
      <c r="H87" s="379" t="str">
        <f t="shared" si="39"/>
        <v/>
      </c>
      <c r="I87" s="379" t="str">
        <f t="shared" si="39"/>
        <v/>
      </c>
      <c r="J87" s="379" t="str">
        <f t="shared" si="39"/>
        <v/>
      </c>
      <c r="K87" s="379" t="str">
        <f t="shared" si="39"/>
        <v/>
      </c>
      <c r="L87" s="379" t="str">
        <f t="shared" si="39"/>
        <v/>
      </c>
      <c r="M87" s="380" t="str">
        <f t="shared" si="39"/>
        <v/>
      </c>
      <c r="N87" s="378" t="str">
        <f t="shared" si="39"/>
        <v/>
      </c>
      <c r="O87" s="379" t="str">
        <f t="shared" si="39"/>
        <v/>
      </c>
      <c r="P87" s="379" t="str">
        <f t="shared" si="39"/>
        <v/>
      </c>
      <c r="Q87" s="379" t="str">
        <f t="shared" si="39"/>
        <v/>
      </c>
      <c r="R87" s="379" t="str">
        <f t="shared" si="39"/>
        <v/>
      </c>
      <c r="S87" s="379" t="str">
        <f t="shared" si="39"/>
        <v/>
      </c>
      <c r="T87" s="380" t="str">
        <f t="shared" si="39"/>
        <v/>
      </c>
      <c r="U87" s="378" t="str">
        <f t="shared" si="39"/>
        <v/>
      </c>
      <c r="V87" s="379" t="str">
        <f t="shared" si="39"/>
        <v/>
      </c>
      <c r="W87" s="379" t="str">
        <f t="shared" si="39"/>
        <v/>
      </c>
      <c r="X87" s="379" t="str">
        <f t="shared" si="39"/>
        <v/>
      </c>
      <c r="Y87" s="379" t="str">
        <f t="shared" si="39"/>
        <v/>
      </c>
      <c r="Z87" s="379" t="str">
        <f t="shared" si="39"/>
        <v/>
      </c>
      <c r="AA87" s="380" t="str">
        <f t="shared" si="39"/>
        <v/>
      </c>
      <c r="AB87" s="378" t="str">
        <f t="shared" si="39"/>
        <v/>
      </c>
      <c r="AC87" s="379" t="str">
        <f t="shared" si="39"/>
        <v/>
      </c>
      <c r="AD87" s="379" t="str">
        <f t="shared" si="39"/>
        <v/>
      </c>
      <c r="AE87" s="379" t="str">
        <f t="shared" si="39"/>
        <v/>
      </c>
      <c r="AF87" s="379" t="str">
        <f t="shared" si="39"/>
        <v/>
      </c>
      <c r="AG87" s="379" t="str">
        <f t="shared" si="39"/>
        <v/>
      </c>
      <c r="AH87" s="380" t="str">
        <f t="shared" si="39"/>
        <v/>
      </c>
      <c r="AI87" s="381" t="str">
        <f t="shared" si="39"/>
        <v/>
      </c>
      <c r="AJ87" s="379" t="str">
        <f t="shared" si="39"/>
        <v/>
      </c>
      <c r="AK87" s="379" t="str">
        <f t="shared" si="39"/>
        <v/>
      </c>
      <c r="AL87" s="382">
        <f>SUM(G87:AH87)</f>
        <v>0</v>
      </c>
      <c r="AM87" s="383">
        <f>AL87/4</f>
        <v>0</v>
      </c>
      <c r="AN87" s="384" t="str">
        <f>IF(C86="","",C86)</f>
        <v/>
      </c>
      <c r="AO87" s="385" t="str">
        <f>IF(D86="","",D86)</f>
        <v/>
      </c>
      <c r="AP87" s="386" t="str">
        <f>IF(D86&lt;&gt;"",VLOOKUP(D86,$AU$2:$AV$6,2,FALSE),"")</f>
        <v/>
      </c>
      <c r="AQ87" s="383">
        <f>ROUNDDOWN(AL87/$AL$6,2)</f>
        <v>0</v>
      </c>
      <c r="AR87" s="383">
        <f>IF(AP87=1,"",AQ87)</f>
        <v>0</v>
      </c>
    </row>
    <row r="88" spans="1:44" ht="15.9" hidden="1" customHeight="1">
      <c r="A88" s="170"/>
      <c r="B88" s="741" t="s">
        <v>576</v>
      </c>
      <c r="C88" s="742"/>
      <c r="D88" s="744"/>
      <c r="E88" s="746"/>
      <c r="F88" s="369" t="s">
        <v>536</v>
      </c>
      <c r="G88" s="370"/>
      <c r="H88" s="371"/>
      <c r="I88" s="110"/>
      <c r="J88" s="110"/>
      <c r="K88" s="110"/>
      <c r="L88" s="110"/>
      <c r="M88" s="372"/>
      <c r="N88" s="370"/>
      <c r="O88" s="371"/>
      <c r="P88" s="110"/>
      <c r="Q88" s="110"/>
      <c r="R88" s="110"/>
      <c r="S88" s="110"/>
      <c r="T88" s="372"/>
      <c r="U88" s="370"/>
      <c r="V88" s="371"/>
      <c r="W88" s="110"/>
      <c r="X88" s="110"/>
      <c r="Y88" s="110"/>
      <c r="Z88" s="110"/>
      <c r="AA88" s="372"/>
      <c r="AB88" s="370"/>
      <c r="AC88" s="371"/>
      <c r="AD88" s="110"/>
      <c r="AE88" s="110"/>
      <c r="AF88" s="110"/>
      <c r="AG88" s="110"/>
      <c r="AH88" s="372"/>
      <c r="AI88" s="387"/>
      <c r="AJ88" s="371"/>
      <c r="AK88" s="371"/>
      <c r="AL88" s="374">
        <f>SUM(G89:AK89)</f>
        <v>0</v>
      </c>
      <c r="AM88" s="375"/>
      <c r="AN88" s="325"/>
      <c r="AO88" s="326"/>
      <c r="AP88" s="375"/>
      <c r="AQ88" s="376"/>
      <c r="AR88" s="376"/>
    </row>
    <row r="89" spans="1:44" ht="15.9" hidden="1" customHeight="1">
      <c r="A89" s="170"/>
      <c r="B89" s="741"/>
      <c r="C89" s="743"/>
      <c r="D89" s="745"/>
      <c r="E89" s="747"/>
      <c r="F89" s="377" t="s">
        <v>537</v>
      </c>
      <c r="G89" s="378" t="str">
        <f t="shared" ref="G89:AK89" si="40">IF(G88&lt;&gt;"",VLOOKUP(G88,$AC$197:$AL$221,9,FALSE),"")</f>
        <v/>
      </c>
      <c r="H89" s="379" t="str">
        <f t="shared" si="40"/>
        <v/>
      </c>
      <c r="I89" s="379" t="str">
        <f t="shared" si="40"/>
        <v/>
      </c>
      <c r="J89" s="379" t="str">
        <f t="shared" si="40"/>
        <v/>
      </c>
      <c r="K89" s="379" t="str">
        <f t="shared" si="40"/>
        <v/>
      </c>
      <c r="L89" s="379" t="str">
        <f t="shared" si="40"/>
        <v/>
      </c>
      <c r="M89" s="380" t="str">
        <f t="shared" si="40"/>
        <v/>
      </c>
      <c r="N89" s="378" t="str">
        <f t="shared" si="40"/>
        <v/>
      </c>
      <c r="O89" s="379" t="str">
        <f t="shared" si="40"/>
        <v/>
      </c>
      <c r="P89" s="379" t="str">
        <f t="shared" si="40"/>
        <v/>
      </c>
      <c r="Q89" s="379" t="str">
        <f t="shared" si="40"/>
        <v/>
      </c>
      <c r="R89" s="379" t="str">
        <f t="shared" si="40"/>
        <v/>
      </c>
      <c r="S89" s="379" t="str">
        <f t="shared" si="40"/>
        <v/>
      </c>
      <c r="T89" s="380" t="str">
        <f t="shared" si="40"/>
        <v/>
      </c>
      <c r="U89" s="378" t="str">
        <f t="shared" si="40"/>
        <v/>
      </c>
      <c r="V89" s="379" t="str">
        <f t="shared" si="40"/>
        <v/>
      </c>
      <c r="W89" s="379" t="str">
        <f t="shared" si="40"/>
        <v/>
      </c>
      <c r="X89" s="379" t="str">
        <f t="shared" si="40"/>
        <v/>
      </c>
      <c r="Y89" s="379" t="str">
        <f t="shared" si="40"/>
        <v/>
      </c>
      <c r="Z89" s="379" t="str">
        <f t="shared" si="40"/>
        <v/>
      </c>
      <c r="AA89" s="380" t="str">
        <f t="shared" si="40"/>
        <v/>
      </c>
      <c r="AB89" s="378" t="str">
        <f t="shared" si="40"/>
        <v/>
      </c>
      <c r="AC89" s="379" t="str">
        <f t="shared" si="40"/>
        <v/>
      </c>
      <c r="AD89" s="379" t="str">
        <f t="shared" si="40"/>
        <v/>
      </c>
      <c r="AE89" s="379" t="str">
        <f t="shared" si="40"/>
        <v/>
      </c>
      <c r="AF89" s="379" t="str">
        <f t="shared" si="40"/>
        <v/>
      </c>
      <c r="AG89" s="379" t="str">
        <f t="shared" si="40"/>
        <v/>
      </c>
      <c r="AH89" s="380" t="str">
        <f t="shared" si="40"/>
        <v/>
      </c>
      <c r="AI89" s="381" t="str">
        <f t="shared" si="40"/>
        <v/>
      </c>
      <c r="AJ89" s="379" t="str">
        <f t="shared" si="40"/>
        <v/>
      </c>
      <c r="AK89" s="379" t="str">
        <f t="shared" si="40"/>
        <v/>
      </c>
      <c r="AL89" s="382">
        <f>SUM(G89:AH89)</f>
        <v>0</v>
      </c>
      <c r="AM89" s="383">
        <f>AL89/4</f>
        <v>0</v>
      </c>
      <c r="AN89" s="384" t="str">
        <f>IF(C88="","",C88)</f>
        <v/>
      </c>
      <c r="AO89" s="385" t="str">
        <f>IF(D88="","",D88)</f>
        <v/>
      </c>
      <c r="AP89" s="386" t="str">
        <f>IF(D88&lt;&gt;"",VLOOKUP(D88,$AU$2:$AV$6,2,FALSE),"")</f>
        <v/>
      </c>
      <c r="AQ89" s="383">
        <f>ROUNDDOWN(AL89/$AL$6,2)</f>
        <v>0</v>
      </c>
      <c r="AR89" s="383">
        <f>IF(AP89=1,"",AQ89)</f>
        <v>0</v>
      </c>
    </row>
    <row r="90" spans="1:44" ht="15.9" hidden="1" customHeight="1">
      <c r="A90" s="170"/>
      <c r="B90" s="741" t="s">
        <v>577</v>
      </c>
      <c r="C90" s="742"/>
      <c r="D90" s="744"/>
      <c r="E90" s="746"/>
      <c r="F90" s="369" t="s">
        <v>536</v>
      </c>
      <c r="G90" s="370"/>
      <c r="H90" s="371"/>
      <c r="I90" s="110"/>
      <c r="J90" s="110"/>
      <c r="K90" s="110"/>
      <c r="L90" s="110"/>
      <c r="M90" s="372"/>
      <c r="N90" s="370"/>
      <c r="O90" s="371"/>
      <c r="P90" s="110"/>
      <c r="Q90" s="110"/>
      <c r="R90" s="110"/>
      <c r="S90" s="110"/>
      <c r="T90" s="372"/>
      <c r="U90" s="370"/>
      <c r="V90" s="371"/>
      <c r="W90" s="110"/>
      <c r="X90" s="110"/>
      <c r="Y90" s="110"/>
      <c r="Z90" s="110"/>
      <c r="AA90" s="372"/>
      <c r="AB90" s="370"/>
      <c r="AC90" s="371"/>
      <c r="AD90" s="110"/>
      <c r="AE90" s="110"/>
      <c r="AF90" s="110"/>
      <c r="AG90" s="110"/>
      <c r="AH90" s="372"/>
      <c r="AI90" s="373"/>
      <c r="AJ90" s="110"/>
      <c r="AK90" s="110"/>
      <c r="AL90" s="374">
        <f>SUM(G91:AK91)</f>
        <v>0</v>
      </c>
      <c r="AM90" s="375"/>
      <c r="AN90" s="325"/>
      <c r="AO90" s="326"/>
      <c r="AP90" s="375"/>
      <c r="AQ90" s="376"/>
      <c r="AR90" s="376"/>
    </row>
    <row r="91" spans="1:44" ht="15.9" hidden="1" customHeight="1">
      <c r="A91" s="170"/>
      <c r="B91" s="741"/>
      <c r="C91" s="743"/>
      <c r="D91" s="745"/>
      <c r="E91" s="747"/>
      <c r="F91" s="377" t="s">
        <v>537</v>
      </c>
      <c r="G91" s="378" t="str">
        <f t="shared" ref="G91:AK91" si="41">IF(G90&lt;&gt;"",VLOOKUP(G90,$AC$197:$AL$221,9,FALSE),"")</f>
        <v/>
      </c>
      <c r="H91" s="379" t="str">
        <f t="shared" si="41"/>
        <v/>
      </c>
      <c r="I91" s="379" t="str">
        <f t="shared" si="41"/>
        <v/>
      </c>
      <c r="J91" s="379" t="str">
        <f t="shared" si="41"/>
        <v/>
      </c>
      <c r="K91" s="379" t="str">
        <f t="shared" si="41"/>
        <v/>
      </c>
      <c r="L91" s="379" t="str">
        <f t="shared" si="41"/>
        <v/>
      </c>
      <c r="M91" s="380" t="str">
        <f t="shared" si="41"/>
        <v/>
      </c>
      <c r="N91" s="378" t="str">
        <f t="shared" si="41"/>
        <v/>
      </c>
      <c r="O91" s="379" t="str">
        <f t="shared" si="41"/>
        <v/>
      </c>
      <c r="P91" s="379" t="str">
        <f t="shared" si="41"/>
        <v/>
      </c>
      <c r="Q91" s="379" t="str">
        <f t="shared" si="41"/>
        <v/>
      </c>
      <c r="R91" s="379" t="str">
        <f t="shared" si="41"/>
        <v/>
      </c>
      <c r="S91" s="379" t="str">
        <f t="shared" si="41"/>
        <v/>
      </c>
      <c r="T91" s="380" t="str">
        <f t="shared" si="41"/>
        <v/>
      </c>
      <c r="U91" s="378" t="str">
        <f t="shared" si="41"/>
        <v/>
      </c>
      <c r="V91" s="379" t="str">
        <f t="shared" si="41"/>
        <v/>
      </c>
      <c r="W91" s="379" t="str">
        <f t="shared" si="41"/>
        <v/>
      </c>
      <c r="X91" s="379" t="str">
        <f t="shared" si="41"/>
        <v/>
      </c>
      <c r="Y91" s="379" t="str">
        <f t="shared" si="41"/>
        <v/>
      </c>
      <c r="Z91" s="379" t="str">
        <f t="shared" si="41"/>
        <v/>
      </c>
      <c r="AA91" s="380" t="str">
        <f t="shared" si="41"/>
        <v/>
      </c>
      <c r="AB91" s="378" t="str">
        <f t="shared" si="41"/>
        <v/>
      </c>
      <c r="AC91" s="379" t="str">
        <f t="shared" si="41"/>
        <v/>
      </c>
      <c r="AD91" s="379" t="str">
        <f t="shared" si="41"/>
        <v/>
      </c>
      <c r="AE91" s="379" t="str">
        <f t="shared" si="41"/>
        <v/>
      </c>
      <c r="AF91" s="379" t="str">
        <f t="shared" si="41"/>
        <v/>
      </c>
      <c r="AG91" s="379" t="str">
        <f t="shared" si="41"/>
        <v/>
      </c>
      <c r="AH91" s="380" t="str">
        <f t="shared" si="41"/>
        <v/>
      </c>
      <c r="AI91" s="381" t="str">
        <f t="shared" si="41"/>
        <v/>
      </c>
      <c r="AJ91" s="379" t="str">
        <f t="shared" si="41"/>
        <v/>
      </c>
      <c r="AK91" s="379" t="str">
        <f t="shared" si="41"/>
        <v/>
      </c>
      <c r="AL91" s="382">
        <f>SUM(G91:AH91)</f>
        <v>0</v>
      </c>
      <c r="AM91" s="383">
        <f>AL91/4</f>
        <v>0</v>
      </c>
      <c r="AN91" s="384" t="str">
        <f>IF(C90="","",C90)</f>
        <v/>
      </c>
      <c r="AO91" s="385" t="str">
        <f>IF(D90="","",D90)</f>
        <v/>
      </c>
      <c r="AP91" s="386" t="str">
        <f>IF(D90&lt;&gt;"",VLOOKUP(D90,$AU$2:$AV$6,2,FALSE),"")</f>
        <v/>
      </c>
      <c r="AQ91" s="383">
        <f>ROUNDDOWN(AL91/$AL$6,2)</f>
        <v>0</v>
      </c>
      <c r="AR91" s="383">
        <f>IF(AP91=1,"",AQ91)</f>
        <v>0</v>
      </c>
    </row>
    <row r="92" spans="1:44" ht="15.9" hidden="1" customHeight="1">
      <c r="A92" s="170"/>
      <c r="B92" s="741" t="s">
        <v>578</v>
      </c>
      <c r="C92" s="742"/>
      <c r="D92" s="744"/>
      <c r="E92" s="746"/>
      <c r="F92" s="369" t="s">
        <v>536</v>
      </c>
      <c r="G92" s="370"/>
      <c r="H92" s="371"/>
      <c r="I92" s="110"/>
      <c r="J92" s="110"/>
      <c r="K92" s="110"/>
      <c r="L92" s="110"/>
      <c r="M92" s="372"/>
      <c r="N92" s="370"/>
      <c r="O92" s="371"/>
      <c r="P92" s="110"/>
      <c r="Q92" s="110"/>
      <c r="R92" s="110"/>
      <c r="S92" s="110"/>
      <c r="T92" s="372"/>
      <c r="U92" s="370"/>
      <c r="V92" s="371"/>
      <c r="W92" s="110"/>
      <c r="X92" s="110"/>
      <c r="Y92" s="110"/>
      <c r="Z92" s="110"/>
      <c r="AA92" s="372"/>
      <c r="AB92" s="370"/>
      <c r="AC92" s="371"/>
      <c r="AD92" s="110"/>
      <c r="AE92" s="110"/>
      <c r="AF92" s="110"/>
      <c r="AG92" s="110"/>
      <c r="AH92" s="372"/>
      <c r="AI92" s="373"/>
      <c r="AJ92" s="110"/>
      <c r="AK92" s="110"/>
      <c r="AL92" s="374">
        <f>SUM(G93:AK93)</f>
        <v>0</v>
      </c>
      <c r="AM92" s="375"/>
      <c r="AN92" s="325"/>
      <c r="AO92" s="326"/>
      <c r="AP92" s="375"/>
      <c r="AQ92" s="376"/>
      <c r="AR92" s="376"/>
    </row>
    <row r="93" spans="1:44" ht="15.9" hidden="1" customHeight="1">
      <c r="A93" s="170"/>
      <c r="B93" s="741"/>
      <c r="C93" s="743"/>
      <c r="D93" s="745"/>
      <c r="E93" s="747"/>
      <c r="F93" s="377" t="s">
        <v>537</v>
      </c>
      <c r="G93" s="378" t="str">
        <f t="shared" ref="G93:AK93" si="42">IF(G92&lt;&gt;"",VLOOKUP(G92,$AC$197:$AL$221,9,FALSE),"")</f>
        <v/>
      </c>
      <c r="H93" s="379" t="str">
        <f t="shared" si="42"/>
        <v/>
      </c>
      <c r="I93" s="379" t="str">
        <f t="shared" si="42"/>
        <v/>
      </c>
      <c r="J93" s="379" t="str">
        <f t="shared" si="42"/>
        <v/>
      </c>
      <c r="K93" s="379" t="str">
        <f t="shared" si="42"/>
        <v/>
      </c>
      <c r="L93" s="379" t="str">
        <f t="shared" si="42"/>
        <v/>
      </c>
      <c r="M93" s="380" t="str">
        <f t="shared" si="42"/>
        <v/>
      </c>
      <c r="N93" s="378" t="str">
        <f t="shared" si="42"/>
        <v/>
      </c>
      <c r="O93" s="379" t="str">
        <f t="shared" si="42"/>
        <v/>
      </c>
      <c r="P93" s="379" t="str">
        <f t="shared" si="42"/>
        <v/>
      </c>
      <c r="Q93" s="379" t="str">
        <f t="shared" si="42"/>
        <v/>
      </c>
      <c r="R93" s="379" t="str">
        <f t="shared" si="42"/>
        <v/>
      </c>
      <c r="S93" s="379" t="str">
        <f t="shared" si="42"/>
        <v/>
      </c>
      <c r="T93" s="380" t="str">
        <f t="shared" si="42"/>
        <v/>
      </c>
      <c r="U93" s="378" t="str">
        <f t="shared" si="42"/>
        <v/>
      </c>
      <c r="V93" s="379" t="str">
        <f t="shared" si="42"/>
        <v/>
      </c>
      <c r="W93" s="379" t="str">
        <f t="shared" si="42"/>
        <v/>
      </c>
      <c r="X93" s="379" t="str">
        <f t="shared" si="42"/>
        <v/>
      </c>
      <c r="Y93" s="379" t="str">
        <f t="shared" si="42"/>
        <v/>
      </c>
      <c r="Z93" s="379" t="str">
        <f t="shared" si="42"/>
        <v/>
      </c>
      <c r="AA93" s="380" t="str">
        <f t="shared" si="42"/>
        <v/>
      </c>
      <c r="AB93" s="378" t="str">
        <f t="shared" si="42"/>
        <v/>
      </c>
      <c r="AC93" s="379" t="str">
        <f t="shared" si="42"/>
        <v/>
      </c>
      <c r="AD93" s="379" t="str">
        <f t="shared" si="42"/>
        <v/>
      </c>
      <c r="AE93" s="379" t="str">
        <f t="shared" si="42"/>
        <v/>
      </c>
      <c r="AF93" s="379" t="str">
        <f t="shared" si="42"/>
        <v/>
      </c>
      <c r="AG93" s="379" t="str">
        <f t="shared" si="42"/>
        <v/>
      </c>
      <c r="AH93" s="380" t="str">
        <f t="shared" si="42"/>
        <v/>
      </c>
      <c r="AI93" s="381" t="str">
        <f t="shared" si="42"/>
        <v/>
      </c>
      <c r="AJ93" s="379" t="str">
        <f t="shared" si="42"/>
        <v/>
      </c>
      <c r="AK93" s="379" t="str">
        <f t="shared" si="42"/>
        <v/>
      </c>
      <c r="AL93" s="382">
        <f>SUM(G93:AH93)</f>
        <v>0</v>
      </c>
      <c r="AM93" s="383">
        <f>AL93/4</f>
        <v>0</v>
      </c>
      <c r="AN93" s="384" t="str">
        <f>IF(C92="","",C92)</f>
        <v/>
      </c>
      <c r="AO93" s="385" t="str">
        <f>IF(D92="","",D92)</f>
        <v/>
      </c>
      <c r="AP93" s="386" t="str">
        <f>IF(D92&lt;&gt;"",VLOOKUP(D92,$AU$2:$AV$6,2,FALSE),"")</f>
        <v/>
      </c>
      <c r="AQ93" s="383">
        <f>ROUNDDOWN(AL93/$AL$6,2)</f>
        <v>0</v>
      </c>
      <c r="AR93" s="383">
        <f>IF(AP93=1,"",AQ93)</f>
        <v>0</v>
      </c>
    </row>
    <row r="94" spans="1:44" ht="15.9" hidden="1" customHeight="1">
      <c r="A94" s="170"/>
      <c r="B94" s="741" t="s">
        <v>579</v>
      </c>
      <c r="C94" s="742"/>
      <c r="D94" s="744"/>
      <c r="E94" s="746"/>
      <c r="F94" s="369" t="s">
        <v>536</v>
      </c>
      <c r="G94" s="370"/>
      <c r="H94" s="371"/>
      <c r="I94" s="110"/>
      <c r="J94" s="110"/>
      <c r="K94" s="110"/>
      <c r="L94" s="110"/>
      <c r="M94" s="372"/>
      <c r="N94" s="370"/>
      <c r="O94" s="371"/>
      <c r="P94" s="110"/>
      <c r="Q94" s="110"/>
      <c r="R94" s="110"/>
      <c r="S94" s="110"/>
      <c r="T94" s="372"/>
      <c r="U94" s="370"/>
      <c r="V94" s="371"/>
      <c r="W94" s="110"/>
      <c r="X94" s="110"/>
      <c r="Y94" s="110"/>
      <c r="Z94" s="110"/>
      <c r="AA94" s="372"/>
      <c r="AB94" s="370"/>
      <c r="AC94" s="371"/>
      <c r="AD94" s="110"/>
      <c r="AE94" s="110"/>
      <c r="AF94" s="110"/>
      <c r="AG94" s="110"/>
      <c r="AH94" s="372"/>
      <c r="AI94" s="387"/>
      <c r="AJ94" s="371"/>
      <c r="AK94" s="371"/>
      <c r="AL94" s="374">
        <f>SUM(G95:AK95)</f>
        <v>0</v>
      </c>
      <c r="AM94" s="375"/>
      <c r="AN94" s="325"/>
      <c r="AO94" s="326"/>
      <c r="AP94" s="375"/>
      <c r="AQ94" s="376"/>
      <c r="AR94" s="376"/>
    </row>
    <row r="95" spans="1:44" ht="15.9" hidden="1" customHeight="1">
      <c r="A95" s="170"/>
      <c r="B95" s="741"/>
      <c r="C95" s="743"/>
      <c r="D95" s="745"/>
      <c r="E95" s="747"/>
      <c r="F95" s="377" t="s">
        <v>537</v>
      </c>
      <c r="G95" s="378" t="str">
        <f t="shared" ref="G95:AK95" si="43">IF(G94&lt;&gt;"",VLOOKUP(G94,$AC$197:$AL$221,9,FALSE),"")</f>
        <v/>
      </c>
      <c r="H95" s="379" t="str">
        <f t="shared" si="43"/>
        <v/>
      </c>
      <c r="I95" s="379" t="str">
        <f t="shared" si="43"/>
        <v/>
      </c>
      <c r="J95" s="379" t="str">
        <f t="shared" si="43"/>
        <v/>
      </c>
      <c r="K95" s="379" t="str">
        <f t="shared" si="43"/>
        <v/>
      </c>
      <c r="L95" s="379" t="str">
        <f t="shared" si="43"/>
        <v/>
      </c>
      <c r="M95" s="380" t="str">
        <f t="shared" si="43"/>
        <v/>
      </c>
      <c r="N95" s="378" t="str">
        <f t="shared" si="43"/>
        <v/>
      </c>
      <c r="O95" s="379" t="str">
        <f t="shared" si="43"/>
        <v/>
      </c>
      <c r="P95" s="379" t="str">
        <f t="shared" si="43"/>
        <v/>
      </c>
      <c r="Q95" s="379" t="str">
        <f t="shared" si="43"/>
        <v/>
      </c>
      <c r="R95" s="379" t="str">
        <f t="shared" si="43"/>
        <v/>
      </c>
      <c r="S95" s="379" t="str">
        <f t="shared" si="43"/>
        <v/>
      </c>
      <c r="T95" s="380" t="str">
        <f t="shared" si="43"/>
        <v/>
      </c>
      <c r="U95" s="378" t="str">
        <f t="shared" si="43"/>
        <v/>
      </c>
      <c r="V95" s="379" t="str">
        <f t="shared" si="43"/>
        <v/>
      </c>
      <c r="W95" s="379" t="str">
        <f t="shared" si="43"/>
        <v/>
      </c>
      <c r="X95" s="379" t="str">
        <f t="shared" si="43"/>
        <v/>
      </c>
      <c r="Y95" s="379" t="str">
        <f t="shared" si="43"/>
        <v/>
      </c>
      <c r="Z95" s="379" t="str">
        <f t="shared" si="43"/>
        <v/>
      </c>
      <c r="AA95" s="380" t="str">
        <f t="shared" si="43"/>
        <v/>
      </c>
      <c r="AB95" s="378" t="str">
        <f t="shared" si="43"/>
        <v/>
      </c>
      <c r="AC95" s="379" t="str">
        <f t="shared" si="43"/>
        <v/>
      </c>
      <c r="AD95" s="379" t="str">
        <f t="shared" si="43"/>
        <v/>
      </c>
      <c r="AE95" s="379" t="str">
        <f t="shared" si="43"/>
        <v/>
      </c>
      <c r="AF95" s="379" t="str">
        <f t="shared" si="43"/>
        <v/>
      </c>
      <c r="AG95" s="379" t="str">
        <f t="shared" si="43"/>
        <v/>
      </c>
      <c r="AH95" s="380" t="str">
        <f t="shared" si="43"/>
        <v/>
      </c>
      <c r="AI95" s="381" t="str">
        <f t="shared" si="43"/>
        <v/>
      </c>
      <c r="AJ95" s="379" t="str">
        <f t="shared" si="43"/>
        <v/>
      </c>
      <c r="AK95" s="379" t="str">
        <f t="shared" si="43"/>
        <v/>
      </c>
      <c r="AL95" s="382">
        <f>SUM(G95:AH95)</f>
        <v>0</v>
      </c>
      <c r="AM95" s="383">
        <f>AL95/4</f>
        <v>0</v>
      </c>
      <c r="AN95" s="384" t="str">
        <f>IF(C94="","",C94)</f>
        <v/>
      </c>
      <c r="AO95" s="385" t="str">
        <f>IF(D94="","",D94)</f>
        <v/>
      </c>
      <c r="AP95" s="386" t="str">
        <f>IF(D94&lt;&gt;"",VLOOKUP(D94,$AU$2:$AV$6,2,FALSE),"")</f>
        <v/>
      </c>
      <c r="AQ95" s="383">
        <f>ROUNDDOWN(AL95/$AL$6,2)</f>
        <v>0</v>
      </c>
      <c r="AR95" s="383">
        <f>IF(AP95=1,"",AQ95)</f>
        <v>0</v>
      </c>
    </row>
    <row r="96" spans="1:44" ht="15.9" hidden="1" customHeight="1">
      <c r="A96" s="170"/>
      <c r="B96" s="741" t="s">
        <v>580</v>
      </c>
      <c r="C96" s="742"/>
      <c r="D96" s="744"/>
      <c r="E96" s="746"/>
      <c r="F96" s="369" t="s">
        <v>536</v>
      </c>
      <c r="G96" s="370"/>
      <c r="H96" s="371"/>
      <c r="I96" s="110"/>
      <c r="J96" s="110"/>
      <c r="K96" s="110"/>
      <c r="L96" s="110"/>
      <c r="M96" s="372"/>
      <c r="N96" s="370"/>
      <c r="O96" s="371"/>
      <c r="P96" s="110"/>
      <c r="Q96" s="110"/>
      <c r="R96" s="110"/>
      <c r="S96" s="110"/>
      <c r="T96" s="372"/>
      <c r="U96" s="370"/>
      <c r="V96" s="371"/>
      <c r="W96" s="110"/>
      <c r="X96" s="110"/>
      <c r="Y96" s="110"/>
      <c r="Z96" s="110"/>
      <c r="AA96" s="372"/>
      <c r="AB96" s="370"/>
      <c r="AC96" s="371"/>
      <c r="AD96" s="110"/>
      <c r="AE96" s="110"/>
      <c r="AF96" s="110"/>
      <c r="AG96" s="110"/>
      <c r="AH96" s="372"/>
      <c r="AI96" s="387"/>
      <c r="AJ96" s="371"/>
      <c r="AK96" s="371"/>
      <c r="AL96" s="374">
        <f>SUM(G97:AK97)</f>
        <v>0</v>
      </c>
      <c r="AM96" s="375"/>
      <c r="AN96" s="325"/>
      <c r="AO96" s="326"/>
      <c r="AP96" s="375"/>
      <c r="AQ96" s="376"/>
      <c r="AR96" s="376"/>
    </row>
    <row r="97" spans="1:44" ht="15.9" hidden="1" customHeight="1">
      <c r="A97" s="170"/>
      <c r="B97" s="741"/>
      <c r="C97" s="743"/>
      <c r="D97" s="745"/>
      <c r="E97" s="747"/>
      <c r="F97" s="377" t="s">
        <v>537</v>
      </c>
      <c r="G97" s="378" t="str">
        <f t="shared" ref="G97:AK97" si="44">IF(G96&lt;&gt;"",VLOOKUP(G96,$AC$197:$AL$221,9,FALSE),"")</f>
        <v/>
      </c>
      <c r="H97" s="379" t="str">
        <f t="shared" si="44"/>
        <v/>
      </c>
      <c r="I97" s="379" t="str">
        <f t="shared" si="44"/>
        <v/>
      </c>
      <c r="J97" s="379" t="str">
        <f t="shared" si="44"/>
        <v/>
      </c>
      <c r="K97" s="379" t="str">
        <f t="shared" si="44"/>
        <v/>
      </c>
      <c r="L97" s="379" t="str">
        <f t="shared" si="44"/>
        <v/>
      </c>
      <c r="M97" s="380" t="str">
        <f t="shared" si="44"/>
        <v/>
      </c>
      <c r="N97" s="378" t="str">
        <f t="shared" si="44"/>
        <v/>
      </c>
      <c r="O97" s="379" t="str">
        <f t="shared" si="44"/>
        <v/>
      </c>
      <c r="P97" s="379" t="str">
        <f t="shared" si="44"/>
        <v/>
      </c>
      <c r="Q97" s="379" t="str">
        <f t="shared" si="44"/>
        <v/>
      </c>
      <c r="R97" s="379" t="str">
        <f t="shared" si="44"/>
        <v/>
      </c>
      <c r="S97" s="379" t="str">
        <f t="shared" si="44"/>
        <v/>
      </c>
      <c r="T97" s="380" t="str">
        <f t="shared" si="44"/>
        <v/>
      </c>
      <c r="U97" s="378" t="str">
        <f t="shared" si="44"/>
        <v/>
      </c>
      <c r="V97" s="379" t="str">
        <f t="shared" si="44"/>
        <v/>
      </c>
      <c r="W97" s="379" t="str">
        <f t="shared" si="44"/>
        <v/>
      </c>
      <c r="X97" s="379" t="str">
        <f t="shared" si="44"/>
        <v/>
      </c>
      <c r="Y97" s="379" t="str">
        <f t="shared" si="44"/>
        <v/>
      </c>
      <c r="Z97" s="379" t="str">
        <f t="shared" si="44"/>
        <v/>
      </c>
      <c r="AA97" s="380" t="str">
        <f t="shared" si="44"/>
        <v/>
      </c>
      <c r="AB97" s="378" t="str">
        <f t="shared" si="44"/>
        <v/>
      </c>
      <c r="AC97" s="379" t="str">
        <f t="shared" si="44"/>
        <v/>
      </c>
      <c r="AD97" s="379" t="str">
        <f t="shared" si="44"/>
        <v/>
      </c>
      <c r="AE97" s="379" t="str">
        <f t="shared" si="44"/>
        <v/>
      </c>
      <c r="AF97" s="379" t="str">
        <f t="shared" si="44"/>
        <v/>
      </c>
      <c r="AG97" s="379" t="str">
        <f t="shared" si="44"/>
        <v/>
      </c>
      <c r="AH97" s="380" t="str">
        <f t="shared" si="44"/>
        <v/>
      </c>
      <c r="AI97" s="381" t="str">
        <f t="shared" si="44"/>
        <v/>
      </c>
      <c r="AJ97" s="379" t="str">
        <f t="shared" si="44"/>
        <v/>
      </c>
      <c r="AK97" s="379" t="str">
        <f t="shared" si="44"/>
        <v/>
      </c>
      <c r="AL97" s="382">
        <f>SUM(G97:AH97)</f>
        <v>0</v>
      </c>
      <c r="AM97" s="383">
        <f>AL97/4</f>
        <v>0</v>
      </c>
      <c r="AN97" s="384" t="str">
        <f>IF(C96="","",C96)</f>
        <v/>
      </c>
      <c r="AO97" s="385" t="str">
        <f>IF(D96="","",D96)</f>
        <v/>
      </c>
      <c r="AP97" s="386" t="str">
        <f>IF(D96&lt;&gt;"",VLOOKUP(D96,$AU$2:$AV$6,2,FALSE),"")</f>
        <v/>
      </c>
      <c r="AQ97" s="383">
        <f>ROUNDDOWN(AL97/$AL$6,2)</f>
        <v>0</v>
      </c>
      <c r="AR97" s="383">
        <f>IF(AP97=1,"",AQ97)</f>
        <v>0</v>
      </c>
    </row>
    <row r="98" spans="1:44" ht="15.9" hidden="1" customHeight="1">
      <c r="A98" s="170"/>
      <c r="B98" s="741" t="s">
        <v>581</v>
      </c>
      <c r="C98" s="742"/>
      <c r="D98" s="744"/>
      <c r="E98" s="746"/>
      <c r="F98" s="369" t="s">
        <v>536</v>
      </c>
      <c r="G98" s="370"/>
      <c r="H98" s="371"/>
      <c r="I98" s="110"/>
      <c r="J98" s="110"/>
      <c r="K98" s="110"/>
      <c r="L98" s="110"/>
      <c r="M98" s="372"/>
      <c r="N98" s="370"/>
      <c r="O98" s="371"/>
      <c r="P98" s="110"/>
      <c r="Q98" s="110"/>
      <c r="R98" s="110"/>
      <c r="S98" s="110"/>
      <c r="T98" s="372"/>
      <c r="U98" s="370"/>
      <c r="V98" s="371"/>
      <c r="W98" s="110"/>
      <c r="X98" s="110"/>
      <c r="Y98" s="110"/>
      <c r="Z98" s="110"/>
      <c r="AA98" s="372"/>
      <c r="AB98" s="370"/>
      <c r="AC98" s="371"/>
      <c r="AD98" s="110"/>
      <c r="AE98" s="110"/>
      <c r="AF98" s="110"/>
      <c r="AG98" s="110"/>
      <c r="AH98" s="372"/>
      <c r="AI98" s="373"/>
      <c r="AJ98" s="110"/>
      <c r="AK98" s="110"/>
      <c r="AL98" s="374">
        <f>SUM(G99:AK99)</f>
        <v>0</v>
      </c>
      <c r="AM98" s="375"/>
      <c r="AN98" s="325"/>
      <c r="AO98" s="326"/>
      <c r="AP98" s="375"/>
      <c r="AQ98" s="376"/>
      <c r="AR98" s="376"/>
    </row>
    <row r="99" spans="1:44" ht="15.9" hidden="1" customHeight="1">
      <c r="A99" s="170"/>
      <c r="B99" s="741"/>
      <c r="C99" s="743"/>
      <c r="D99" s="745"/>
      <c r="E99" s="747"/>
      <c r="F99" s="377" t="s">
        <v>537</v>
      </c>
      <c r="G99" s="378" t="str">
        <f t="shared" ref="G99:AK99" si="45">IF(G98&lt;&gt;"",VLOOKUP(G98,$AC$197:$AL$221,9,FALSE),"")</f>
        <v/>
      </c>
      <c r="H99" s="379" t="str">
        <f t="shared" si="45"/>
        <v/>
      </c>
      <c r="I99" s="379" t="str">
        <f t="shared" si="45"/>
        <v/>
      </c>
      <c r="J99" s="379" t="str">
        <f t="shared" si="45"/>
        <v/>
      </c>
      <c r="K99" s="379" t="str">
        <f t="shared" si="45"/>
        <v/>
      </c>
      <c r="L99" s="379" t="str">
        <f t="shared" si="45"/>
        <v/>
      </c>
      <c r="M99" s="380" t="str">
        <f t="shared" si="45"/>
        <v/>
      </c>
      <c r="N99" s="378" t="str">
        <f t="shared" si="45"/>
        <v/>
      </c>
      <c r="O99" s="379" t="str">
        <f t="shared" si="45"/>
        <v/>
      </c>
      <c r="P99" s="379" t="str">
        <f t="shared" si="45"/>
        <v/>
      </c>
      <c r="Q99" s="379" t="str">
        <f t="shared" si="45"/>
        <v/>
      </c>
      <c r="R99" s="379" t="str">
        <f t="shared" si="45"/>
        <v/>
      </c>
      <c r="S99" s="379" t="str">
        <f t="shared" si="45"/>
        <v/>
      </c>
      <c r="T99" s="380" t="str">
        <f t="shared" si="45"/>
        <v/>
      </c>
      <c r="U99" s="378" t="str">
        <f t="shared" si="45"/>
        <v/>
      </c>
      <c r="V99" s="379" t="str">
        <f t="shared" si="45"/>
        <v/>
      </c>
      <c r="W99" s="379" t="str">
        <f t="shared" si="45"/>
        <v/>
      </c>
      <c r="X99" s="379" t="str">
        <f t="shared" si="45"/>
        <v/>
      </c>
      <c r="Y99" s="379" t="str">
        <f t="shared" si="45"/>
        <v/>
      </c>
      <c r="Z99" s="379" t="str">
        <f t="shared" si="45"/>
        <v/>
      </c>
      <c r="AA99" s="380" t="str">
        <f t="shared" si="45"/>
        <v/>
      </c>
      <c r="AB99" s="378" t="str">
        <f t="shared" si="45"/>
        <v/>
      </c>
      <c r="AC99" s="379" t="str">
        <f t="shared" si="45"/>
        <v/>
      </c>
      <c r="AD99" s="379" t="str">
        <f t="shared" si="45"/>
        <v/>
      </c>
      <c r="AE99" s="379" t="str">
        <f t="shared" si="45"/>
        <v/>
      </c>
      <c r="AF99" s="379" t="str">
        <f t="shared" si="45"/>
        <v/>
      </c>
      <c r="AG99" s="379" t="str">
        <f t="shared" si="45"/>
        <v/>
      </c>
      <c r="AH99" s="380" t="str">
        <f t="shared" si="45"/>
        <v/>
      </c>
      <c r="AI99" s="381" t="str">
        <f t="shared" si="45"/>
        <v/>
      </c>
      <c r="AJ99" s="379" t="str">
        <f t="shared" si="45"/>
        <v/>
      </c>
      <c r="AK99" s="379" t="str">
        <f t="shared" si="45"/>
        <v/>
      </c>
      <c r="AL99" s="382">
        <f>SUM(G99:AH99)</f>
        <v>0</v>
      </c>
      <c r="AM99" s="383">
        <f>AL99/4</f>
        <v>0</v>
      </c>
      <c r="AN99" s="384" t="str">
        <f>IF(C98="","",C98)</f>
        <v/>
      </c>
      <c r="AO99" s="385" t="str">
        <f>IF(D98="","",D98)</f>
        <v/>
      </c>
      <c r="AP99" s="386" t="str">
        <f>IF(D98&lt;&gt;"",VLOOKUP(D98,$AU$2:$AV$6,2,FALSE),"")</f>
        <v/>
      </c>
      <c r="AQ99" s="383">
        <f>ROUNDDOWN(AL99/$AL$6,2)</f>
        <v>0</v>
      </c>
      <c r="AR99" s="383">
        <f>IF(AP99=1,"",AQ99)</f>
        <v>0</v>
      </c>
    </row>
    <row r="100" spans="1:44" ht="15.9" hidden="1" customHeight="1">
      <c r="A100" s="170"/>
      <c r="B100" s="741" t="s">
        <v>582</v>
      </c>
      <c r="C100" s="742"/>
      <c r="D100" s="744"/>
      <c r="E100" s="746"/>
      <c r="F100" s="369" t="s">
        <v>536</v>
      </c>
      <c r="G100" s="370"/>
      <c r="H100" s="371"/>
      <c r="I100" s="110"/>
      <c r="J100" s="110"/>
      <c r="K100" s="110"/>
      <c r="L100" s="110"/>
      <c r="M100" s="372"/>
      <c r="N100" s="370"/>
      <c r="O100" s="371"/>
      <c r="P100" s="110"/>
      <c r="Q100" s="110"/>
      <c r="R100" s="110"/>
      <c r="S100" s="110"/>
      <c r="T100" s="372"/>
      <c r="U100" s="370"/>
      <c r="V100" s="371"/>
      <c r="W100" s="110"/>
      <c r="X100" s="110"/>
      <c r="Y100" s="110"/>
      <c r="Z100" s="110"/>
      <c r="AA100" s="372"/>
      <c r="AB100" s="370"/>
      <c r="AC100" s="371"/>
      <c r="AD100" s="110"/>
      <c r="AE100" s="110"/>
      <c r="AF100" s="110"/>
      <c r="AG100" s="110"/>
      <c r="AH100" s="372"/>
      <c r="AI100" s="373"/>
      <c r="AJ100" s="110"/>
      <c r="AK100" s="110"/>
      <c r="AL100" s="374">
        <f>SUM(G101:AK101)</f>
        <v>0</v>
      </c>
      <c r="AM100" s="375"/>
      <c r="AN100" s="325"/>
      <c r="AO100" s="326"/>
      <c r="AP100" s="375"/>
      <c r="AQ100" s="376"/>
      <c r="AR100" s="376"/>
    </row>
    <row r="101" spans="1:44" ht="15.9" hidden="1" customHeight="1">
      <c r="A101" s="170"/>
      <c r="B101" s="741"/>
      <c r="C101" s="743"/>
      <c r="D101" s="745"/>
      <c r="E101" s="747"/>
      <c r="F101" s="377" t="s">
        <v>537</v>
      </c>
      <c r="G101" s="378" t="str">
        <f t="shared" ref="G101:AK101" si="46">IF(G100&lt;&gt;"",VLOOKUP(G100,$AC$197:$AL$221,9,FALSE),"")</f>
        <v/>
      </c>
      <c r="H101" s="379" t="str">
        <f t="shared" si="46"/>
        <v/>
      </c>
      <c r="I101" s="379" t="str">
        <f t="shared" si="46"/>
        <v/>
      </c>
      <c r="J101" s="379" t="str">
        <f t="shared" si="46"/>
        <v/>
      </c>
      <c r="K101" s="379" t="str">
        <f t="shared" si="46"/>
        <v/>
      </c>
      <c r="L101" s="379" t="str">
        <f t="shared" si="46"/>
        <v/>
      </c>
      <c r="M101" s="380" t="str">
        <f t="shared" si="46"/>
        <v/>
      </c>
      <c r="N101" s="378" t="str">
        <f t="shared" si="46"/>
        <v/>
      </c>
      <c r="O101" s="379" t="str">
        <f t="shared" si="46"/>
        <v/>
      </c>
      <c r="P101" s="379" t="str">
        <f t="shared" si="46"/>
        <v/>
      </c>
      <c r="Q101" s="379" t="str">
        <f t="shared" si="46"/>
        <v/>
      </c>
      <c r="R101" s="379" t="str">
        <f t="shared" si="46"/>
        <v/>
      </c>
      <c r="S101" s="379" t="str">
        <f t="shared" si="46"/>
        <v/>
      </c>
      <c r="T101" s="380" t="str">
        <f t="shared" si="46"/>
        <v/>
      </c>
      <c r="U101" s="378" t="str">
        <f t="shared" si="46"/>
        <v/>
      </c>
      <c r="V101" s="379" t="str">
        <f t="shared" si="46"/>
        <v/>
      </c>
      <c r="W101" s="379" t="str">
        <f t="shared" si="46"/>
        <v/>
      </c>
      <c r="X101" s="379" t="str">
        <f t="shared" si="46"/>
        <v/>
      </c>
      <c r="Y101" s="379" t="str">
        <f t="shared" si="46"/>
        <v/>
      </c>
      <c r="Z101" s="379" t="str">
        <f t="shared" si="46"/>
        <v/>
      </c>
      <c r="AA101" s="380" t="str">
        <f t="shared" si="46"/>
        <v/>
      </c>
      <c r="AB101" s="378" t="str">
        <f t="shared" si="46"/>
        <v/>
      </c>
      <c r="AC101" s="379" t="str">
        <f t="shared" si="46"/>
        <v/>
      </c>
      <c r="AD101" s="379" t="str">
        <f t="shared" si="46"/>
        <v/>
      </c>
      <c r="AE101" s="379" t="str">
        <f t="shared" si="46"/>
        <v/>
      </c>
      <c r="AF101" s="379" t="str">
        <f t="shared" si="46"/>
        <v/>
      </c>
      <c r="AG101" s="379" t="str">
        <f t="shared" si="46"/>
        <v/>
      </c>
      <c r="AH101" s="380" t="str">
        <f t="shared" si="46"/>
        <v/>
      </c>
      <c r="AI101" s="381" t="str">
        <f t="shared" si="46"/>
        <v/>
      </c>
      <c r="AJ101" s="379" t="str">
        <f t="shared" si="46"/>
        <v/>
      </c>
      <c r="AK101" s="379" t="str">
        <f t="shared" si="46"/>
        <v/>
      </c>
      <c r="AL101" s="382">
        <f>SUM(G101:AH101)</f>
        <v>0</v>
      </c>
      <c r="AM101" s="383">
        <f>AL101/4</f>
        <v>0</v>
      </c>
      <c r="AN101" s="384" t="str">
        <f>IF(C100="","",C100)</f>
        <v/>
      </c>
      <c r="AO101" s="385" t="str">
        <f>IF(D100="","",D100)</f>
        <v/>
      </c>
      <c r="AP101" s="386" t="str">
        <f>IF(D100&lt;&gt;"",VLOOKUP(D100,$AU$2:$AV$6,2,FALSE),"")</f>
        <v/>
      </c>
      <c r="AQ101" s="383">
        <f>ROUNDDOWN(AL101/$AL$6,2)</f>
        <v>0</v>
      </c>
      <c r="AR101" s="383">
        <f>IF(AP101=1,"",AQ101)</f>
        <v>0</v>
      </c>
    </row>
    <row r="102" spans="1:44" ht="15.9" hidden="1" customHeight="1">
      <c r="A102" s="170"/>
      <c r="B102" s="741" t="s">
        <v>583</v>
      </c>
      <c r="C102" s="742"/>
      <c r="D102" s="744"/>
      <c r="E102" s="746"/>
      <c r="F102" s="369" t="s">
        <v>536</v>
      </c>
      <c r="G102" s="370"/>
      <c r="H102" s="371"/>
      <c r="I102" s="110"/>
      <c r="J102" s="110"/>
      <c r="K102" s="110"/>
      <c r="L102" s="110"/>
      <c r="M102" s="372"/>
      <c r="N102" s="370"/>
      <c r="O102" s="371"/>
      <c r="P102" s="110"/>
      <c r="Q102" s="110"/>
      <c r="R102" s="110"/>
      <c r="S102" s="110"/>
      <c r="T102" s="372"/>
      <c r="U102" s="370"/>
      <c r="V102" s="371"/>
      <c r="W102" s="110"/>
      <c r="X102" s="110"/>
      <c r="Y102" s="110"/>
      <c r="Z102" s="110"/>
      <c r="AA102" s="372"/>
      <c r="AB102" s="370"/>
      <c r="AC102" s="371"/>
      <c r="AD102" s="110"/>
      <c r="AE102" s="110"/>
      <c r="AF102" s="110"/>
      <c r="AG102" s="110"/>
      <c r="AH102" s="372"/>
      <c r="AI102" s="387"/>
      <c r="AJ102" s="371"/>
      <c r="AK102" s="371"/>
      <c r="AL102" s="374">
        <f>SUM(G103:AK103)</f>
        <v>0</v>
      </c>
      <c r="AM102" s="375"/>
      <c r="AN102" s="325"/>
      <c r="AO102" s="326"/>
      <c r="AP102" s="375"/>
      <c r="AQ102" s="376"/>
      <c r="AR102" s="376"/>
    </row>
    <row r="103" spans="1:44" ht="15.9" hidden="1" customHeight="1">
      <c r="A103" s="170"/>
      <c r="B103" s="741"/>
      <c r="C103" s="743"/>
      <c r="D103" s="745"/>
      <c r="E103" s="747"/>
      <c r="F103" s="377" t="s">
        <v>537</v>
      </c>
      <c r="G103" s="378" t="str">
        <f t="shared" ref="G103:AK103" si="47">IF(G102&lt;&gt;"",VLOOKUP(G102,$AC$197:$AL$221,9,FALSE),"")</f>
        <v/>
      </c>
      <c r="H103" s="379" t="str">
        <f t="shared" si="47"/>
        <v/>
      </c>
      <c r="I103" s="379" t="str">
        <f t="shared" si="47"/>
        <v/>
      </c>
      <c r="J103" s="379" t="str">
        <f t="shared" si="47"/>
        <v/>
      </c>
      <c r="K103" s="379" t="str">
        <f t="shared" si="47"/>
        <v/>
      </c>
      <c r="L103" s="379" t="str">
        <f t="shared" si="47"/>
        <v/>
      </c>
      <c r="M103" s="380" t="str">
        <f t="shared" si="47"/>
        <v/>
      </c>
      <c r="N103" s="378" t="str">
        <f t="shared" si="47"/>
        <v/>
      </c>
      <c r="O103" s="379" t="str">
        <f t="shared" si="47"/>
        <v/>
      </c>
      <c r="P103" s="379" t="str">
        <f t="shared" si="47"/>
        <v/>
      </c>
      <c r="Q103" s="379" t="str">
        <f t="shared" si="47"/>
        <v/>
      </c>
      <c r="R103" s="379" t="str">
        <f t="shared" si="47"/>
        <v/>
      </c>
      <c r="S103" s="379" t="str">
        <f t="shared" si="47"/>
        <v/>
      </c>
      <c r="T103" s="380" t="str">
        <f t="shared" si="47"/>
        <v/>
      </c>
      <c r="U103" s="378" t="str">
        <f t="shared" si="47"/>
        <v/>
      </c>
      <c r="V103" s="379" t="str">
        <f t="shared" si="47"/>
        <v/>
      </c>
      <c r="W103" s="379" t="str">
        <f t="shared" si="47"/>
        <v/>
      </c>
      <c r="X103" s="379" t="str">
        <f t="shared" si="47"/>
        <v/>
      </c>
      <c r="Y103" s="379" t="str">
        <f t="shared" si="47"/>
        <v/>
      </c>
      <c r="Z103" s="379" t="str">
        <f t="shared" si="47"/>
        <v/>
      </c>
      <c r="AA103" s="380" t="str">
        <f t="shared" si="47"/>
        <v/>
      </c>
      <c r="AB103" s="378" t="str">
        <f t="shared" si="47"/>
        <v/>
      </c>
      <c r="AC103" s="379" t="str">
        <f t="shared" si="47"/>
        <v/>
      </c>
      <c r="AD103" s="379" t="str">
        <f t="shared" si="47"/>
        <v/>
      </c>
      <c r="AE103" s="379" t="str">
        <f t="shared" si="47"/>
        <v/>
      </c>
      <c r="AF103" s="379" t="str">
        <f t="shared" si="47"/>
        <v/>
      </c>
      <c r="AG103" s="379" t="str">
        <f t="shared" si="47"/>
        <v/>
      </c>
      <c r="AH103" s="380" t="str">
        <f t="shared" si="47"/>
        <v/>
      </c>
      <c r="AI103" s="381" t="str">
        <f t="shared" si="47"/>
        <v/>
      </c>
      <c r="AJ103" s="379" t="str">
        <f t="shared" si="47"/>
        <v/>
      </c>
      <c r="AK103" s="379" t="str">
        <f t="shared" si="47"/>
        <v/>
      </c>
      <c r="AL103" s="382">
        <f>SUM(G103:AH103)</f>
        <v>0</v>
      </c>
      <c r="AM103" s="383">
        <f>AL103/4</f>
        <v>0</v>
      </c>
      <c r="AN103" s="384" t="str">
        <f>IF(C102="","",C102)</f>
        <v/>
      </c>
      <c r="AO103" s="385" t="str">
        <f>IF(D102="","",D102)</f>
        <v/>
      </c>
      <c r="AP103" s="386" t="str">
        <f>IF(D102&lt;&gt;"",VLOOKUP(D102,$AU$2:$AV$6,2,FALSE),"")</f>
        <v/>
      </c>
      <c r="AQ103" s="383">
        <f>ROUNDDOWN(AL103/$AL$6,2)</f>
        <v>0</v>
      </c>
      <c r="AR103" s="383">
        <f>IF(AP103=1,"",AQ103)</f>
        <v>0</v>
      </c>
    </row>
    <row r="104" spans="1:44" ht="15.9" hidden="1" customHeight="1">
      <c r="A104" s="170"/>
      <c r="B104" s="741" t="s">
        <v>584</v>
      </c>
      <c r="C104" s="742"/>
      <c r="D104" s="744"/>
      <c r="E104" s="746"/>
      <c r="F104" s="369" t="s">
        <v>536</v>
      </c>
      <c r="G104" s="370"/>
      <c r="H104" s="371"/>
      <c r="I104" s="110"/>
      <c r="J104" s="110"/>
      <c r="K104" s="110"/>
      <c r="L104" s="110"/>
      <c r="M104" s="372"/>
      <c r="N104" s="370"/>
      <c r="O104" s="371"/>
      <c r="P104" s="110"/>
      <c r="Q104" s="110"/>
      <c r="R104" s="110"/>
      <c r="S104" s="110"/>
      <c r="T104" s="372"/>
      <c r="U104" s="370"/>
      <c r="V104" s="371"/>
      <c r="W104" s="110"/>
      <c r="X104" s="110"/>
      <c r="Y104" s="110"/>
      <c r="Z104" s="110"/>
      <c r="AA104" s="372"/>
      <c r="AB104" s="370"/>
      <c r="AC104" s="371"/>
      <c r="AD104" s="110"/>
      <c r="AE104" s="110"/>
      <c r="AF104" s="110"/>
      <c r="AG104" s="110"/>
      <c r="AH104" s="372"/>
      <c r="AI104" s="387"/>
      <c r="AJ104" s="371"/>
      <c r="AK104" s="371"/>
      <c r="AL104" s="374">
        <f>SUM(G105:AK105)</f>
        <v>0</v>
      </c>
      <c r="AM104" s="375"/>
      <c r="AN104" s="325"/>
      <c r="AO104" s="326"/>
      <c r="AP104" s="375"/>
      <c r="AQ104" s="376"/>
      <c r="AR104" s="376"/>
    </row>
    <row r="105" spans="1:44" ht="15.9" hidden="1" customHeight="1">
      <c r="A105" s="170"/>
      <c r="B105" s="741"/>
      <c r="C105" s="743"/>
      <c r="D105" s="745"/>
      <c r="E105" s="747"/>
      <c r="F105" s="377" t="s">
        <v>537</v>
      </c>
      <c r="G105" s="378" t="str">
        <f t="shared" ref="G105:AK105" si="48">IF(G104&lt;&gt;"",VLOOKUP(G104,$AC$197:$AL$221,9,FALSE),"")</f>
        <v/>
      </c>
      <c r="H105" s="379" t="str">
        <f t="shared" si="48"/>
        <v/>
      </c>
      <c r="I105" s="379" t="str">
        <f t="shared" si="48"/>
        <v/>
      </c>
      <c r="J105" s="379" t="str">
        <f t="shared" si="48"/>
        <v/>
      </c>
      <c r="K105" s="379" t="str">
        <f t="shared" si="48"/>
        <v/>
      </c>
      <c r="L105" s="379" t="str">
        <f t="shared" si="48"/>
        <v/>
      </c>
      <c r="M105" s="380" t="str">
        <f t="shared" si="48"/>
        <v/>
      </c>
      <c r="N105" s="378" t="str">
        <f t="shared" si="48"/>
        <v/>
      </c>
      <c r="O105" s="379" t="str">
        <f t="shared" si="48"/>
        <v/>
      </c>
      <c r="P105" s="379" t="str">
        <f t="shared" si="48"/>
        <v/>
      </c>
      <c r="Q105" s="379" t="str">
        <f t="shared" si="48"/>
        <v/>
      </c>
      <c r="R105" s="379" t="str">
        <f t="shared" si="48"/>
        <v/>
      </c>
      <c r="S105" s="379" t="str">
        <f t="shared" si="48"/>
        <v/>
      </c>
      <c r="T105" s="380" t="str">
        <f t="shared" si="48"/>
        <v/>
      </c>
      <c r="U105" s="378" t="str">
        <f t="shared" si="48"/>
        <v/>
      </c>
      <c r="V105" s="379" t="str">
        <f t="shared" si="48"/>
        <v/>
      </c>
      <c r="W105" s="379" t="str">
        <f t="shared" si="48"/>
        <v/>
      </c>
      <c r="X105" s="379" t="str">
        <f t="shared" si="48"/>
        <v/>
      </c>
      <c r="Y105" s="379" t="str">
        <f t="shared" si="48"/>
        <v/>
      </c>
      <c r="Z105" s="379" t="str">
        <f t="shared" si="48"/>
        <v/>
      </c>
      <c r="AA105" s="380" t="str">
        <f t="shared" si="48"/>
        <v/>
      </c>
      <c r="AB105" s="378" t="str">
        <f t="shared" si="48"/>
        <v/>
      </c>
      <c r="AC105" s="379" t="str">
        <f t="shared" si="48"/>
        <v/>
      </c>
      <c r="AD105" s="379" t="str">
        <f t="shared" si="48"/>
        <v/>
      </c>
      <c r="AE105" s="379" t="str">
        <f t="shared" si="48"/>
        <v/>
      </c>
      <c r="AF105" s="379" t="str">
        <f t="shared" si="48"/>
        <v/>
      </c>
      <c r="AG105" s="379" t="str">
        <f t="shared" si="48"/>
        <v/>
      </c>
      <c r="AH105" s="380" t="str">
        <f t="shared" si="48"/>
        <v/>
      </c>
      <c r="AI105" s="381" t="str">
        <f t="shared" si="48"/>
        <v/>
      </c>
      <c r="AJ105" s="379" t="str">
        <f t="shared" si="48"/>
        <v/>
      </c>
      <c r="AK105" s="379" t="str">
        <f t="shared" si="48"/>
        <v/>
      </c>
      <c r="AL105" s="382">
        <f>SUM(G105:AH105)</f>
        <v>0</v>
      </c>
      <c r="AM105" s="383">
        <f>AL105/4</f>
        <v>0</v>
      </c>
      <c r="AN105" s="384" t="str">
        <f>IF(C104="","",C104)</f>
        <v/>
      </c>
      <c r="AO105" s="385" t="str">
        <f>IF(D104="","",D104)</f>
        <v/>
      </c>
      <c r="AP105" s="386" t="str">
        <f>IF(D104&lt;&gt;"",VLOOKUP(D104,$AU$2:$AV$6,2,FALSE),"")</f>
        <v/>
      </c>
      <c r="AQ105" s="383">
        <f>ROUNDDOWN(AL105/$AL$6,2)</f>
        <v>0</v>
      </c>
      <c r="AR105" s="383">
        <f>IF(AP105=1,"",AQ105)</f>
        <v>0</v>
      </c>
    </row>
    <row r="106" spans="1:44" ht="15.9" hidden="1" customHeight="1">
      <c r="A106" s="170"/>
      <c r="B106" s="741" t="s">
        <v>585</v>
      </c>
      <c r="C106" s="742"/>
      <c r="D106" s="744"/>
      <c r="E106" s="746"/>
      <c r="F106" s="369" t="s">
        <v>536</v>
      </c>
      <c r="G106" s="370"/>
      <c r="H106" s="371"/>
      <c r="I106" s="110"/>
      <c r="J106" s="110"/>
      <c r="K106" s="110"/>
      <c r="L106" s="110"/>
      <c r="M106" s="372"/>
      <c r="N106" s="370"/>
      <c r="O106" s="371"/>
      <c r="P106" s="110"/>
      <c r="Q106" s="110"/>
      <c r="R106" s="110"/>
      <c r="S106" s="110"/>
      <c r="T106" s="372"/>
      <c r="U106" s="370"/>
      <c r="V106" s="371"/>
      <c r="W106" s="110"/>
      <c r="X106" s="110"/>
      <c r="Y106" s="110"/>
      <c r="Z106" s="110"/>
      <c r="AA106" s="372"/>
      <c r="AB106" s="370"/>
      <c r="AC106" s="371"/>
      <c r="AD106" s="110"/>
      <c r="AE106" s="110"/>
      <c r="AF106" s="110"/>
      <c r="AG106" s="110"/>
      <c r="AH106" s="372"/>
      <c r="AI106" s="373"/>
      <c r="AJ106" s="110"/>
      <c r="AK106" s="110"/>
      <c r="AL106" s="374">
        <f>SUM(G107:AK107)</f>
        <v>0</v>
      </c>
      <c r="AM106" s="375"/>
      <c r="AN106" s="325"/>
      <c r="AO106" s="326"/>
      <c r="AP106" s="375"/>
      <c r="AQ106" s="376"/>
      <c r="AR106" s="376"/>
    </row>
    <row r="107" spans="1:44" ht="15.9" hidden="1" customHeight="1">
      <c r="A107" s="170"/>
      <c r="B107" s="741"/>
      <c r="C107" s="743"/>
      <c r="D107" s="745"/>
      <c r="E107" s="747"/>
      <c r="F107" s="377" t="s">
        <v>537</v>
      </c>
      <c r="G107" s="378" t="str">
        <f t="shared" ref="G107:AK107" si="49">IF(G106&lt;&gt;"",VLOOKUP(G106,$AC$197:$AL$221,9,FALSE),"")</f>
        <v/>
      </c>
      <c r="H107" s="379" t="str">
        <f t="shared" si="49"/>
        <v/>
      </c>
      <c r="I107" s="379" t="str">
        <f t="shared" si="49"/>
        <v/>
      </c>
      <c r="J107" s="379" t="str">
        <f t="shared" si="49"/>
        <v/>
      </c>
      <c r="K107" s="379" t="str">
        <f t="shared" si="49"/>
        <v/>
      </c>
      <c r="L107" s="379" t="str">
        <f t="shared" si="49"/>
        <v/>
      </c>
      <c r="M107" s="380" t="str">
        <f t="shared" si="49"/>
        <v/>
      </c>
      <c r="N107" s="378" t="str">
        <f t="shared" si="49"/>
        <v/>
      </c>
      <c r="O107" s="379" t="str">
        <f t="shared" si="49"/>
        <v/>
      </c>
      <c r="P107" s="379" t="str">
        <f t="shared" si="49"/>
        <v/>
      </c>
      <c r="Q107" s="379" t="str">
        <f t="shared" si="49"/>
        <v/>
      </c>
      <c r="R107" s="379" t="str">
        <f t="shared" si="49"/>
        <v/>
      </c>
      <c r="S107" s="379" t="str">
        <f t="shared" si="49"/>
        <v/>
      </c>
      <c r="T107" s="380" t="str">
        <f t="shared" si="49"/>
        <v/>
      </c>
      <c r="U107" s="378" t="str">
        <f t="shared" si="49"/>
        <v/>
      </c>
      <c r="V107" s="379" t="str">
        <f t="shared" si="49"/>
        <v/>
      </c>
      <c r="W107" s="379" t="str">
        <f t="shared" si="49"/>
        <v/>
      </c>
      <c r="X107" s="379" t="str">
        <f t="shared" si="49"/>
        <v/>
      </c>
      <c r="Y107" s="379" t="str">
        <f t="shared" si="49"/>
        <v/>
      </c>
      <c r="Z107" s="379" t="str">
        <f t="shared" si="49"/>
        <v/>
      </c>
      <c r="AA107" s="380" t="str">
        <f t="shared" si="49"/>
        <v/>
      </c>
      <c r="AB107" s="378" t="str">
        <f t="shared" si="49"/>
        <v/>
      </c>
      <c r="AC107" s="379" t="str">
        <f t="shared" si="49"/>
        <v/>
      </c>
      <c r="AD107" s="379" t="str">
        <f t="shared" si="49"/>
        <v/>
      </c>
      <c r="AE107" s="379" t="str">
        <f t="shared" si="49"/>
        <v/>
      </c>
      <c r="AF107" s="379" t="str">
        <f t="shared" si="49"/>
        <v/>
      </c>
      <c r="AG107" s="379" t="str">
        <f t="shared" si="49"/>
        <v/>
      </c>
      <c r="AH107" s="380" t="str">
        <f t="shared" si="49"/>
        <v/>
      </c>
      <c r="AI107" s="381" t="str">
        <f t="shared" si="49"/>
        <v/>
      </c>
      <c r="AJ107" s="379" t="str">
        <f t="shared" si="49"/>
        <v/>
      </c>
      <c r="AK107" s="379" t="str">
        <f t="shared" si="49"/>
        <v/>
      </c>
      <c r="AL107" s="382">
        <f>SUM(G107:AH107)</f>
        <v>0</v>
      </c>
      <c r="AM107" s="383">
        <f>AL107/4</f>
        <v>0</v>
      </c>
      <c r="AN107" s="384" t="str">
        <f>IF(C106="","",C106)</f>
        <v/>
      </c>
      <c r="AO107" s="385" t="str">
        <f>IF(D106="","",D106)</f>
        <v/>
      </c>
      <c r="AP107" s="386" t="str">
        <f>IF(D106&lt;&gt;"",VLOOKUP(D106,$AU$2:$AV$6,2,FALSE),"")</f>
        <v/>
      </c>
      <c r="AQ107" s="383">
        <f>ROUNDDOWN(AL107/$AL$6,2)</f>
        <v>0</v>
      </c>
      <c r="AR107" s="383">
        <f>IF(AP107=1,"",AQ107)</f>
        <v>0</v>
      </c>
    </row>
    <row r="108" spans="1:44" ht="15.9" hidden="1" customHeight="1">
      <c r="A108" s="170"/>
      <c r="B108" s="741" t="s">
        <v>586</v>
      </c>
      <c r="C108" s="742"/>
      <c r="D108" s="744"/>
      <c r="E108" s="746"/>
      <c r="F108" s="369" t="s">
        <v>536</v>
      </c>
      <c r="G108" s="370"/>
      <c r="H108" s="371"/>
      <c r="I108" s="110"/>
      <c r="J108" s="110"/>
      <c r="K108" s="110"/>
      <c r="L108" s="110"/>
      <c r="M108" s="372"/>
      <c r="N108" s="370"/>
      <c r="O108" s="371"/>
      <c r="P108" s="110"/>
      <c r="Q108" s="110"/>
      <c r="R108" s="110"/>
      <c r="S108" s="110"/>
      <c r="T108" s="372"/>
      <c r="U108" s="370"/>
      <c r="V108" s="371"/>
      <c r="W108" s="110"/>
      <c r="X108" s="110"/>
      <c r="Y108" s="110"/>
      <c r="Z108" s="110"/>
      <c r="AA108" s="372"/>
      <c r="AB108" s="370"/>
      <c r="AC108" s="371"/>
      <c r="AD108" s="110"/>
      <c r="AE108" s="110"/>
      <c r="AF108" s="110"/>
      <c r="AG108" s="110"/>
      <c r="AH108" s="372"/>
      <c r="AI108" s="373"/>
      <c r="AJ108" s="110"/>
      <c r="AK108" s="110"/>
      <c r="AL108" s="374">
        <f>SUM(G109:AK109)</f>
        <v>0</v>
      </c>
      <c r="AM108" s="375"/>
      <c r="AN108" s="325"/>
      <c r="AO108" s="326"/>
      <c r="AP108" s="375"/>
      <c r="AQ108" s="376"/>
      <c r="AR108" s="376"/>
    </row>
    <row r="109" spans="1:44" ht="15.9" hidden="1" customHeight="1">
      <c r="A109" s="170"/>
      <c r="B109" s="741"/>
      <c r="C109" s="743"/>
      <c r="D109" s="745"/>
      <c r="E109" s="747"/>
      <c r="F109" s="377" t="s">
        <v>537</v>
      </c>
      <c r="G109" s="378" t="str">
        <f t="shared" ref="G109:AK109" si="50">IF(G108&lt;&gt;"",VLOOKUP(G108,$AC$197:$AL$221,9,FALSE),"")</f>
        <v/>
      </c>
      <c r="H109" s="379" t="str">
        <f t="shared" si="50"/>
        <v/>
      </c>
      <c r="I109" s="379" t="str">
        <f t="shared" si="50"/>
        <v/>
      </c>
      <c r="J109" s="379" t="str">
        <f t="shared" si="50"/>
        <v/>
      </c>
      <c r="K109" s="379" t="str">
        <f t="shared" si="50"/>
        <v/>
      </c>
      <c r="L109" s="379" t="str">
        <f t="shared" si="50"/>
        <v/>
      </c>
      <c r="M109" s="380" t="str">
        <f t="shared" si="50"/>
        <v/>
      </c>
      <c r="N109" s="378" t="str">
        <f t="shared" si="50"/>
        <v/>
      </c>
      <c r="O109" s="379" t="str">
        <f t="shared" si="50"/>
        <v/>
      </c>
      <c r="P109" s="379" t="str">
        <f t="shared" si="50"/>
        <v/>
      </c>
      <c r="Q109" s="379" t="str">
        <f t="shared" si="50"/>
        <v/>
      </c>
      <c r="R109" s="379" t="str">
        <f t="shared" si="50"/>
        <v/>
      </c>
      <c r="S109" s="379" t="str">
        <f t="shared" si="50"/>
        <v/>
      </c>
      <c r="T109" s="380" t="str">
        <f t="shared" si="50"/>
        <v/>
      </c>
      <c r="U109" s="378" t="str">
        <f t="shared" si="50"/>
        <v/>
      </c>
      <c r="V109" s="379" t="str">
        <f t="shared" si="50"/>
        <v/>
      </c>
      <c r="W109" s="379" t="str">
        <f t="shared" si="50"/>
        <v/>
      </c>
      <c r="X109" s="379" t="str">
        <f t="shared" si="50"/>
        <v/>
      </c>
      <c r="Y109" s="379" t="str">
        <f t="shared" si="50"/>
        <v/>
      </c>
      <c r="Z109" s="379" t="str">
        <f t="shared" si="50"/>
        <v/>
      </c>
      <c r="AA109" s="380" t="str">
        <f t="shared" si="50"/>
        <v/>
      </c>
      <c r="AB109" s="378" t="str">
        <f t="shared" si="50"/>
        <v/>
      </c>
      <c r="AC109" s="379" t="str">
        <f t="shared" si="50"/>
        <v/>
      </c>
      <c r="AD109" s="379" t="str">
        <f t="shared" si="50"/>
        <v/>
      </c>
      <c r="AE109" s="379" t="str">
        <f t="shared" si="50"/>
        <v/>
      </c>
      <c r="AF109" s="379" t="str">
        <f t="shared" si="50"/>
        <v/>
      </c>
      <c r="AG109" s="379" t="str">
        <f t="shared" si="50"/>
        <v/>
      </c>
      <c r="AH109" s="380" t="str">
        <f t="shared" si="50"/>
        <v/>
      </c>
      <c r="AI109" s="381" t="str">
        <f t="shared" si="50"/>
        <v/>
      </c>
      <c r="AJ109" s="379" t="str">
        <f t="shared" si="50"/>
        <v/>
      </c>
      <c r="AK109" s="379" t="str">
        <f t="shared" si="50"/>
        <v/>
      </c>
      <c r="AL109" s="382">
        <f>SUM(G109:AH109)</f>
        <v>0</v>
      </c>
      <c r="AM109" s="383">
        <f>AL109/4</f>
        <v>0</v>
      </c>
      <c r="AN109" s="384" t="str">
        <f>IF(C108="","",C108)</f>
        <v/>
      </c>
      <c r="AO109" s="385" t="str">
        <f>IF(D108="","",D108)</f>
        <v/>
      </c>
      <c r="AP109" s="386" t="str">
        <f>IF(D108&lt;&gt;"",VLOOKUP(D108,$AU$2:$AV$6,2,FALSE),"")</f>
        <v/>
      </c>
      <c r="AQ109" s="383">
        <f>ROUNDDOWN(AL109/$AL$6,2)</f>
        <v>0</v>
      </c>
      <c r="AR109" s="383">
        <f>IF(AP109=1,"",AQ109)</f>
        <v>0</v>
      </c>
    </row>
    <row r="110" spans="1:44" ht="15.9" hidden="1" customHeight="1">
      <c r="A110" s="170"/>
      <c r="B110" s="741" t="s">
        <v>587</v>
      </c>
      <c r="C110" s="742"/>
      <c r="D110" s="744"/>
      <c r="E110" s="746"/>
      <c r="F110" s="369" t="s">
        <v>536</v>
      </c>
      <c r="G110" s="370"/>
      <c r="H110" s="371"/>
      <c r="I110" s="110"/>
      <c r="J110" s="110"/>
      <c r="K110" s="110"/>
      <c r="L110" s="110"/>
      <c r="M110" s="372"/>
      <c r="N110" s="370"/>
      <c r="O110" s="371"/>
      <c r="P110" s="110"/>
      <c r="Q110" s="110"/>
      <c r="R110" s="110"/>
      <c r="S110" s="110"/>
      <c r="T110" s="372"/>
      <c r="U110" s="370"/>
      <c r="V110" s="371"/>
      <c r="W110" s="110"/>
      <c r="X110" s="110"/>
      <c r="Y110" s="110"/>
      <c r="Z110" s="110"/>
      <c r="AA110" s="372"/>
      <c r="AB110" s="370"/>
      <c r="AC110" s="371"/>
      <c r="AD110" s="110"/>
      <c r="AE110" s="110"/>
      <c r="AF110" s="110"/>
      <c r="AG110" s="110"/>
      <c r="AH110" s="372"/>
      <c r="AI110" s="387"/>
      <c r="AJ110" s="371"/>
      <c r="AK110" s="371"/>
      <c r="AL110" s="374">
        <f>SUM(G111:AK111)</f>
        <v>0</v>
      </c>
      <c r="AM110" s="375"/>
      <c r="AN110" s="325"/>
      <c r="AO110" s="326"/>
      <c r="AP110" s="375"/>
      <c r="AQ110" s="376"/>
      <c r="AR110" s="376"/>
    </row>
    <row r="111" spans="1:44" ht="15.9" hidden="1" customHeight="1">
      <c r="A111" s="170"/>
      <c r="B111" s="741"/>
      <c r="C111" s="743"/>
      <c r="D111" s="745"/>
      <c r="E111" s="747"/>
      <c r="F111" s="377" t="s">
        <v>537</v>
      </c>
      <c r="G111" s="378" t="str">
        <f t="shared" ref="G111:AK111" si="51">IF(G110&lt;&gt;"",VLOOKUP(G110,$AC$197:$AL$221,9,FALSE),"")</f>
        <v/>
      </c>
      <c r="H111" s="379" t="str">
        <f t="shared" si="51"/>
        <v/>
      </c>
      <c r="I111" s="379" t="str">
        <f t="shared" si="51"/>
        <v/>
      </c>
      <c r="J111" s="379" t="str">
        <f t="shared" si="51"/>
        <v/>
      </c>
      <c r="K111" s="379" t="str">
        <f t="shared" si="51"/>
        <v/>
      </c>
      <c r="L111" s="379" t="str">
        <f t="shared" si="51"/>
        <v/>
      </c>
      <c r="M111" s="380" t="str">
        <f t="shared" si="51"/>
        <v/>
      </c>
      <c r="N111" s="378" t="str">
        <f t="shared" si="51"/>
        <v/>
      </c>
      <c r="O111" s="379" t="str">
        <f t="shared" si="51"/>
        <v/>
      </c>
      <c r="P111" s="379" t="str">
        <f t="shared" si="51"/>
        <v/>
      </c>
      <c r="Q111" s="379" t="str">
        <f t="shared" si="51"/>
        <v/>
      </c>
      <c r="R111" s="379" t="str">
        <f t="shared" si="51"/>
        <v/>
      </c>
      <c r="S111" s="379" t="str">
        <f t="shared" si="51"/>
        <v/>
      </c>
      <c r="T111" s="380" t="str">
        <f t="shared" si="51"/>
        <v/>
      </c>
      <c r="U111" s="378" t="str">
        <f t="shared" si="51"/>
        <v/>
      </c>
      <c r="V111" s="379" t="str">
        <f t="shared" si="51"/>
        <v/>
      </c>
      <c r="W111" s="379" t="str">
        <f t="shared" si="51"/>
        <v/>
      </c>
      <c r="X111" s="379" t="str">
        <f t="shared" si="51"/>
        <v/>
      </c>
      <c r="Y111" s="379" t="str">
        <f t="shared" si="51"/>
        <v/>
      </c>
      <c r="Z111" s="379" t="str">
        <f t="shared" si="51"/>
        <v/>
      </c>
      <c r="AA111" s="380" t="str">
        <f t="shared" si="51"/>
        <v/>
      </c>
      <c r="AB111" s="378" t="str">
        <f t="shared" si="51"/>
        <v/>
      </c>
      <c r="AC111" s="379" t="str">
        <f t="shared" si="51"/>
        <v/>
      </c>
      <c r="AD111" s="379" t="str">
        <f t="shared" si="51"/>
        <v/>
      </c>
      <c r="AE111" s="379" t="str">
        <f t="shared" si="51"/>
        <v/>
      </c>
      <c r="AF111" s="379" t="str">
        <f t="shared" si="51"/>
        <v/>
      </c>
      <c r="AG111" s="379" t="str">
        <f t="shared" si="51"/>
        <v/>
      </c>
      <c r="AH111" s="380" t="str">
        <f t="shared" si="51"/>
        <v/>
      </c>
      <c r="AI111" s="381" t="str">
        <f t="shared" si="51"/>
        <v/>
      </c>
      <c r="AJ111" s="379" t="str">
        <f t="shared" si="51"/>
        <v/>
      </c>
      <c r="AK111" s="379" t="str">
        <f t="shared" si="51"/>
        <v/>
      </c>
      <c r="AL111" s="382">
        <f>SUM(G111:AH111)</f>
        <v>0</v>
      </c>
      <c r="AM111" s="383">
        <f>AL111/4</f>
        <v>0</v>
      </c>
      <c r="AN111" s="384" t="str">
        <f>IF(C110="","",C110)</f>
        <v/>
      </c>
      <c r="AO111" s="385" t="str">
        <f>IF(D110="","",D110)</f>
        <v/>
      </c>
      <c r="AP111" s="386" t="str">
        <f>IF(D110&lt;&gt;"",VLOOKUP(D110,$AU$2:$AV$6,2,FALSE),"")</f>
        <v/>
      </c>
      <c r="AQ111" s="383">
        <f>ROUNDDOWN(AL111/$AL$6,2)</f>
        <v>0</v>
      </c>
      <c r="AR111" s="383">
        <f>IF(AP111=1,"",AQ111)</f>
        <v>0</v>
      </c>
    </row>
    <row r="112" spans="1:44" ht="15.9" hidden="1" customHeight="1">
      <c r="A112" s="170"/>
      <c r="B112" s="741" t="s">
        <v>588</v>
      </c>
      <c r="C112" s="742"/>
      <c r="D112" s="744"/>
      <c r="E112" s="746"/>
      <c r="F112" s="369" t="s">
        <v>536</v>
      </c>
      <c r="G112" s="370"/>
      <c r="H112" s="371"/>
      <c r="I112" s="110"/>
      <c r="J112" s="110"/>
      <c r="K112" s="110"/>
      <c r="L112" s="110"/>
      <c r="M112" s="372"/>
      <c r="N112" s="370"/>
      <c r="O112" s="371"/>
      <c r="P112" s="110"/>
      <c r="Q112" s="110"/>
      <c r="R112" s="110"/>
      <c r="S112" s="110"/>
      <c r="T112" s="372"/>
      <c r="U112" s="370"/>
      <c r="V112" s="371"/>
      <c r="W112" s="110"/>
      <c r="X112" s="110"/>
      <c r="Y112" s="110"/>
      <c r="Z112" s="110"/>
      <c r="AA112" s="372"/>
      <c r="AB112" s="370"/>
      <c r="AC112" s="371"/>
      <c r="AD112" s="110"/>
      <c r="AE112" s="110"/>
      <c r="AF112" s="110"/>
      <c r="AG112" s="110"/>
      <c r="AH112" s="372"/>
      <c r="AI112" s="387"/>
      <c r="AJ112" s="371"/>
      <c r="AK112" s="371"/>
      <c r="AL112" s="374">
        <f>SUM(G113:AK113)</f>
        <v>0</v>
      </c>
      <c r="AM112" s="375"/>
      <c r="AN112" s="325"/>
      <c r="AO112" s="326"/>
      <c r="AP112" s="375"/>
      <c r="AQ112" s="376"/>
      <c r="AR112" s="376"/>
    </row>
    <row r="113" spans="1:44" ht="15.9" hidden="1" customHeight="1">
      <c r="A113" s="170"/>
      <c r="B113" s="741"/>
      <c r="C113" s="743"/>
      <c r="D113" s="745"/>
      <c r="E113" s="747"/>
      <c r="F113" s="377" t="s">
        <v>537</v>
      </c>
      <c r="G113" s="378" t="str">
        <f t="shared" ref="G113:AK113" si="52">IF(G112&lt;&gt;"",VLOOKUP(G112,$AC$197:$AL$221,9,FALSE),"")</f>
        <v/>
      </c>
      <c r="H113" s="379" t="str">
        <f t="shared" si="52"/>
        <v/>
      </c>
      <c r="I113" s="379" t="str">
        <f t="shared" si="52"/>
        <v/>
      </c>
      <c r="J113" s="379" t="str">
        <f t="shared" si="52"/>
        <v/>
      </c>
      <c r="K113" s="379" t="str">
        <f t="shared" si="52"/>
        <v/>
      </c>
      <c r="L113" s="379" t="str">
        <f t="shared" si="52"/>
        <v/>
      </c>
      <c r="M113" s="380" t="str">
        <f t="shared" si="52"/>
        <v/>
      </c>
      <c r="N113" s="378" t="str">
        <f t="shared" si="52"/>
        <v/>
      </c>
      <c r="O113" s="379" t="str">
        <f t="shared" si="52"/>
        <v/>
      </c>
      <c r="P113" s="379" t="str">
        <f t="shared" si="52"/>
        <v/>
      </c>
      <c r="Q113" s="379" t="str">
        <f t="shared" si="52"/>
        <v/>
      </c>
      <c r="R113" s="379" t="str">
        <f t="shared" si="52"/>
        <v/>
      </c>
      <c r="S113" s="379" t="str">
        <f t="shared" si="52"/>
        <v/>
      </c>
      <c r="T113" s="380" t="str">
        <f t="shared" si="52"/>
        <v/>
      </c>
      <c r="U113" s="378" t="str">
        <f t="shared" si="52"/>
        <v/>
      </c>
      <c r="V113" s="379" t="str">
        <f t="shared" si="52"/>
        <v/>
      </c>
      <c r="W113" s="379" t="str">
        <f t="shared" si="52"/>
        <v/>
      </c>
      <c r="X113" s="379" t="str">
        <f t="shared" si="52"/>
        <v/>
      </c>
      <c r="Y113" s="379" t="str">
        <f t="shared" si="52"/>
        <v/>
      </c>
      <c r="Z113" s="379" t="str">
        <f t="shared" si="52"/>
        <v/>
      </c>
      <c r="AA113" s="380" t="str">
        <f t="shared" si="52"/>
        <v/>
      </c>
      <c r="AB113" s="378" t="str">
        <f t="shared" si="52"/>
        <v/>
      </c>
      <c r="AC113" s="379" t="str">
        <f t="shared" si="52"/>
        <v/>
      </c>
      <c r="AD113" s="379" t="str">
        <f t="shared" si="52"/>
        <v/>
      </c>
      <c r="AE113" s="379" t="str">
        <f t="shared" si="52"/>
        <v/>
      </c>
      <c r="AF113" s="379" t="str">
        <f t="shared" si="52"/>
        <v/>
      </c>
      <c r="AG113" s="379" t="str">
        <f t="shared" si="52"/>
        <v/>
      </c>
      <c r="AH113" s="380" t="str">
        <f t="shared" si="52"/>
        <v/>
      </c>
      <c r="AI113" s="381" t="str">
        <f t="shared" si="52"/>
        <v/>
      </c>
      <c r="AJ113" s="379" t="str">
        <f t="shared" si="52"/>
        <v/>
      </c>
      <c r="AK113" s="379" t="str">
        <f t="shared" si="52"/>
        <v/>
      </c>
      <c r="AL113" s="382">
        <f>SUM(G113:AH113)</f>
        <v>0</v>
      </c>
      <c r="AM113" s="383">
        <f>AL113/4</f>
        <v>0</v>
      </c>
      <c r="AN113" s="384" t="str">
        <f>IF(C112="","",C112)</f>
        <v/>
      </c>
      <c r="AO113" s="385" t="str">
        <f>IF(D112="","",D112)</f>
        <v/>
      </c>
      <c r="AP113" s="386" t="str">
        <f>IF(D112&lt;&gt;"",VLOOKUP(D112,$AU$2:$AV$6,2,FALSE),"")</f>
        <v/>
      </c>
      <c r="AQ113" s="383">
        <f>ROUNDDOWN(AL113/$AL$6,2)</f>
        <v>0</v>
      </c>
      <c r="AR113" s="383">
        <f>IF(AP113=1,"",AQ113)</f>
        <v>0</v>
      </c>
    </row>
    <row r="114" spans="1:44" ht="15.9" hidden="1" customHeight="1">
      <c r="A114" s="170"/>
      <c r="B114" s="741" t="s">
        <v>589</v>
      </c>
      <c r="C114" s="742"/>
      <c r="D114" s="744"/>
      <c r="E114" s="746"/>
      <c r="F114" s="369" t="s">
        <v>536</v>
      </c>
      <c r="G114" s="370"/>
      <c r="H114" s="371"/>
      <c r="I114" s="110"/>
      <c r="J114" s="110"/>
      <c r="K114" s="110"/>
      <c r="L114" s="110"/>
      <c r="M114" s="372"/>
      <c r="N114" s="370"/>
      <c r="O114" s="371"/>
      <c r="P114" s="110"/>
      <c r="Q114" s="110"/>
      <c r="R114" s="110"/>
      <c r="S114" s="110"/>
      <c r="T114" s="372"/>
      <c r="U114" s="370"/>
      <c r="V114" s="371"/>
      <c r="W114" s="110"/>
      <c r="X114" s="110"/>
      <c r="Y114" s="110"/>
      <c r="Z114" s="110"/>
      <c r="AA114" s="372"/>
      <c r="AB114" s="370"/>
      <c r="AC114" s="371"/>
      <c r="AD114" s="110"/>
      <c r="AE114" s="110"/>
      <c r="AF114" s="110"/>
      <c r="AG114" s="110"/>
      <c r="AH114" s="372"/>
      <c r="AI114" s="373"/>
      <c r="AJ114" s="110"/>
      <c r="AK114" s="110"/>
      <c r="AL114" s="374">
        <f>SUM(G115:AK115)</f>
        <v>0</v>
      </c>
      <c r="AM114" s="375"/>
      <c r="AN114" s="325"/>
      <c r="AO114" s="326"/>
      <c r="AP114" s="375"/>
      <c r="AQ114" s="376"/>
      <c r="AR114" s="376"/>
    </row>
    <row r="115" spans="1:44" ht="15.9" hidden="1" customHeight="1">
      <c r="A115" s="170"/>
      <c r="B115" s="741"/>
      <c r="C115" s="743"/>
      <c r="D115" s="745"/>
      <c r="E115" s="747"/>
      <c r="F115" s="377" t="s">
        <v>537</v>
      </c>
      <c r="G115" s="378" t="str">
        <f t="shared" ref="G115:AK115" si="53">IF(G114&lt;&gt;"",VLOOKUP(G114,$AC$197:$AL$221,9,FALSE),"")</f>
        <v/>
      </c>
      <c r="H115" s="379" t="str">
        <f t="shared" si="53"/>
        <v/>
      </c>
      <c r="I115" s="379" t="str">
        <f t="shared" si="53"/>
        <v/>
      </c>
      <c r="J115" s="379" t="str">
        <f t="shared" si="53"/>
        <v/>
      </c>
      <c r="K115" s="379" t="str">
        <f t="shared" si="53"/>
        <v/>
      </c>
      <c r="L115" s="379" t="str">
        <f t="shared" si="53"/>
        <v/>
      </c>
      <c r="M115" s="380" t="str">
        <f t="shared" si="53"/>
        <v/>
      </c>
      <c r="N115" s="378" t="str">
        <f t="shared" si="53"/>
        <v/>
      </c>
      <c r="O115" s="379" t="str">
        <f t="shared" si="53"/>
        <v/>
      </c>
      <c r="P115" s="379" t="str">
        <f t="shared" si="53"/>
        <v/>
      </c>
      <c r="Q115" s="379" t="str">
        <f t="shared" si="53"/>
        <v/>
      </c>
      <c r="R115" s="379" t="str">
        <f t="shared" si="53"/>
        <v/>
      </c>
      <c r="S115" s="379" t="str">
        <f t="shared" si="53"/>
        <v/>
      </c>
      <c r="T115" s="380" t="str">
        <f t="shared" si="53"/>
        <v/>
      </c>
      <c r="U115" s="378" t="str">
        <f t="shared" si="53"/>
        <v/>
      </c>
      <c r="V115" s="379" t="str">
        <f t="shared" si="53"/>
        <v/>
      </c>
      <c r="W115" s="379" t="str">
        <f t="shared" si="53"/>
        <v/>
      </c>
      <c r="X115" s="379" t="str">
        <f t="shared" si="53"/>
        <v/>
      </c>
      <c r="Y115" s="379" t="str">
        <f t="shared" si="53"/>
        <v/>
      </c>
      <c r="Z115" s="379" t="str">
        <f t="shared" si="53"/>
        <v/>
      </c>
      <c r="AA115" s="380" t="str">
        <f t="shared" si="53"/>
        <v/>
      </c>
      <c r="AB115" s="378" t="str">
        <f t="shared" si="53"/>
        <v/>
      </c>
      <c r="AC115" s="379" t="str">
        <f t="shared" si="53"/>
        <v/>
      </c>
      <c r="AD115" s="379" t="str">
        <f t="shared" si="53"/>
        <v/>
      </c>
      <c r="AE115" s="379" t="str">
        <f t="shared" si="53"/>
        <v/>
      </c>
      <c r="AF115" s="379" t="str">
        <f t="shared" si="53"/>
        <v/>
      </c>
      <c r="AG115" s="379" t="str">
        <f t="shared" si="53"/>
        <v/>
      </c>
      <c r="AH115" s="380" t="str">
        <f t="shared" si="53"/>
        <v/>
      </c>
      <c r="AI115" s="381" t="str">
        <f t="shared" si="53"/>
        <v/>
      </c>
      <c r="AJ115" s="379" t="str">
        <f t="shared" si="53"/>
        <v/>
      </c>
      <c r="AK115" s="379" t="str">
        <f t="shared" si="53"/>
        <v/>
      </c>
      <c r="AL115" s="382">
        <f>SUM(G115:AH115)</f>
        <v>0</v>
      </c>
      <c r="AM115" s="383">
        <f>AL115/4</f>
        <v>0</v>
      </c>
      <c r="AN115" s="384" t="str">
        <f>IF(C114="","",C114)</f>
        <v/>
      </c>
      <c r="AO115" s="385" t="str">
        <f>IF(D114="","",D114)</f>
        <v/>
      </c>
      <c r="AP115" s="386" t="str">
        <f>IF(D114&lt;&gt;"",VLOOKUP(D114,$AU$2:$AV$6,2,FALSE),"")</f>
        <v/>
      </c>
      <c r="AQ115" s="383">
        <f>ROUNDDOWN(AL115/$AL$6,2)</f>
        <v>0</v>
      </c>
      <c r="AR115" s="383">
        <f>IF(AP115=1,"",AQ115)</f>
        <v>0</v>
      </c>
    </row>
    <row r="116" spans="1:44" ht="15.9" hidden="1" customHeight="1">
      <c r="A116" s="170"/>
      <c r="B116" s="741" t="s">
        <v>590</v>
      </c>
      <c r="C116" s="742"/>
      <c r="D116" s="744"/>
      <c r="E116" s="746"/>
      <c r="F116" s="369" t="s">
        <v>536</v>
      </c>
      <c r="G116" s="370"/>
      <c r="H116" s="371"/>
      <c r="I116" s="110"/>
      <c r="J116" s="110"/>
      <c r="K116" s="110"/>
      <c r="L116" s="110"/>
      <c r="M116" s="372"/>
      <c r="N116" s="370"/>
      <c r="O116" s="371"/>
      <c r="P116" s="110"/>
      <c r="Q116" s="110"/>
      <c r="R116" s="110"/>
      <c r="S116" s="110"/>
      <c r="T116" s="372"/>
      <c r="U116" s="370"/>
      <c r="V116" s="371"/>
      <c r="W116" s="110"/>
      <c r="X116" s="110"/>
      <c r="Y116" s="110"/>
      <c r="Z116" s="110"/>
      <c r="AA116" s="372"/>
      <c r="AB116" s="370"/>
      <c r="AC116" s="371"/>
      <c r="AD116" s="110"/>
      <c r="AE116" s="110"/>
      <c r="AF116" s="110"/>
      <c r="AG116" s="110"/>
      <c r="AH116" s="372"/>
      <c r="AI116" s="373"/>
      <c r="AJ116" s="110"/>
      <c r="AK116" s="110"/>
      <c r="AL116" s="374">
        <f>SUM(G117:AK117)</f>
        <v>0</v>
      </c>
      <c r="AM116" s="375"/>
      <c r="AN116" s="325"/>
      <c r="AO116" s="326"/>
      <c r="AP116" s="375"/>
      <c r="AQ116" s="376"/>
      <c r="AR116" s="376"/>
    </row>
    <row r="117" spans="1:44" ht="15.9" hidden="1" customHeight="1">
      <c r="A117" s="170"/>
      <c r="B117" s="741"/>
      <c r="C117" s="743"/>
      <c r="D117" s="745"/>
      <c r="E117" s="747"/>
      <c r="F117" s="377" t="s">
        <v>537</v>
      </c>
      <c r="G117" s="378" t="str">
        <f t="shared" ref="G117:AK117" si="54">IF(G116&lt;&gt;"",VLOOKUP(G116,$AC$197:$AL$221,9,FALSE),"")</f>
        <v/>
      </c>
      <c r="H117" s="379" t="str">
        <f t="shared" si="54"/>
        <v/>
      </c>
      <c r="I117" s="379" t="str">
        <f t="shared" si="54"/>
        <v/>
      </c>
      <c r="J117" s="379" t="str">
        <f t="shared" si="54"/>
        <v/>
      </c>
      <c r="K117" s="379" t="str">
        <f t="shared" si="54"/>
        <v/>
      </c>
      <c r="L117" s="379" t="str">
        <f t="shared" si="54"/>
        <v/>
      </c>
      <c r="M117" s="380" t="str">
        <f t="shared" si="54"/>
        <v/>
      </c>
      <c r="N117" s="378" t="str">
        <f t="shared" si="54"/>
        <v/>
      </c>
      <c r="O117" s="379" t="str">
        <f t="shared" si="54"/>
        <v/>
      </c>
      <c r="P117" s="379" t="str">
        <f t="shared" si="54"/>
        <v/>
      </c>
      <c r="Q117" s="379" t="str">
        <f t="shared" si="54"/>
        <v/>
      </c>
      <c r="R117" s="379" t="str">
        <f t="shared" si="54"/>
        <v/>
      </c>
      <c r="S117" s="379" t="str">
        <f t="shared" si="54"/>
        <v/>
      </c>
      <c r="T117" s="380" t="str">
        <f t="shared" si="54"/>
        <v/>
      </c>
      <c r="U117" s="378" t="str">
        <f t="shared" si="54"/>
        <v/>
      </c>
      <c r="V117" s="379" t="str">
        <f t="shared" si="54"/>
        <v/>
      </c>
      <c r="W117" s="379" t="str">
        <f t="shared" si="54"/>
        <v/>
      </c>
      <c r="X117" s="379" t="str">
        <f t="shared" si="54"/>
        <v/>
      </c>
      <c r="Y117" s="379" t="str">
        <f t="shared" si="54"/>
        <v/>
      </c>
      <c r="Z117" s="379" t="str">
        <f t="shared" si="54"/>
        <v/>
      </c>
      <c r="AA117" s="380" t="str">
        <f t="shared" si="54"/>
        <v/>
      </c>
      <c r="AB117" s="378" t="str">
        <f t="shared" si="54"/>
        <v/>
      </c>
      <c r="AC117" s="379" t="str">
        <f t="shared" si="54"/>
        <v/>
      </c>
      <c r="AD117" s="379" t="str">
        <f t="shared" si="54"/>
        <v/>
      </c>
      <c r="AE117" s="379" t="str">
        <f t="shared" si="54"/>
        <v/>
      </c>
      <c r="AF117" s="379" t="str">
        <f t="shared" si="54"/>
        <v/>
      </c>
      <c r="AG117" s="379" t="str">
        <f t="shared" si="54"/>
        <v/>
      </c>
      <c r="AH117" s="380" t="str">
        <f t="shared" si="54"/>
        <v/>
      </c>
      <c r="AI117" s="381" t="str">
        <f t="shared" si="54"/>
        <v/>
      </c>
      <c r="AJ117" s="379" t="str">
        <f t="shared" si="54"/>
        <v/>
      </c>
      <c r="AK117" s="379" t="str">
        <f t="shared" si="54"/>
        <v/>
      </c>
      <c r="AL117" s="382">
        <f>SUM(G117:AH117)</f>
        <v>0</v>
      </c>
      <c r="AM117" s="383">
        <f>AL117/4</f>
        <v>0</v>
      </c>
      <c r="AN117" s="384" t="str">
        <f>IF(C116="","",C116)</f>
        <v/>
      </c>
      <c r="AO117" s="385" t="str">
        <f>IF(D116="","",D116)</f>
        <v/>
      </c>
      <c r="AP117" s="386" t="str">
        <f>IF(D116&lt;&gt;"",VLOOKUP(D116,$AU$2:$AV$6,2,FALSE),"")</f>
        <v/>
      </c>
      <c r="AQ117" s="383">
        <f>ROUNDDOWN(AL117/$AL$6,2)</f>
        <v>0</v>
      </c>
      <c r="AR117" s="383">
        <f>IF(AP117=1,"",AQ117)</f>
        <v>0</v>
      </c>
    </row>
    <row r="118" spans="1:44" ht="15.9" hidden="1" customHeight="1">
      <c r="A118" s="170"/>
      <c r="B118" s="741" t="s">
        <v>591</v>
      </c>
      <c r="C118" s="742"/>
      <c r="D118" s="744"/>
      <c r="E118" s="746"/>
      <c r="F118" s="369" t="s">
        <v>536</v>
      </c>
      <c r="G118" s="370"/>
      <c r="H118" s="371"/>
      <c r="I118" s="110"/>
      <c r="J118" s="110"/>
      <c r="K118" s="110"/>
      <c r="L118" s="110"/>
      <c r="M118" s="372"/>
      <c r="N118" s="370"/>
      <c r="O118" s="371"/>
      <c r="P118" s="110"/>
      <c r="Q118" s="110"/>
      <c r="R118" s="110"/>
      <c r="S118" s="110"/>
      <c r="T118" s="372"/>
      <c r="U118" s="370"/>
      <c r="V118" s="371"/>
      <c r="W118" s="110"/>
      <c r="X118" s="110"/>
      <c r="Y118" s="110"/>
      <c r="Z118" s="110"/>
      <c r="AA118" s="372"/>
      <c r="AB118" s="370"/>
      <c r="AC118" s="371"/>
      <c r="AD118" s="110"/>
      <c r="AE118" s="110"/>
      <c r="AF118" s="110"/>
      <c r="AG118" s="110"/>
      <c r="AH118" s="372"/>
      <c r="AI118" s="387"/>
      <c r="AJ118" s="371"/>
      <c r="AK118" s="371"/>
      <c r="AL118" s="374">
        <f>SUM(G119:AK119)</f>
        <v>0</v>
      </c>
      <c r="AM118" s="375"/>
      <c r="AN118" s="325"/>
      <c r="AO118" s="326"/>
      <c r="AP118" s="375"/>
      <c r="AQ118" s="376"/>
      <c r="AR118" s="376"/>
    </row>
    <row r="119" spans="1:44" ht="15.9" hidden="1" customHeight="1">
      <c r="A119" s="170"/>
      <c r="B119" s="741"/>
      <c r="C119" s="743"/>
      <c r="D119" s="745"/>
      <c r="E119" s="747"/>
      <c r="F119" s="377" t="s">
        <v>537</v>
      </c>
      <c r="G119" s="378" t="str">
        <f t="shared" ref="G119:AK119" si="55">IF(G118&lt;&gt;"",VLOOKUP(G118,$AC$197:$AL$221,9,FALSE),"")</f>
        <v/>
      </c>
      <c r="H119" s="379" t="str">
        <f t="shared" si="55"/>
        <v/>
      </c>
      <c r="I119" s="379" t="str">
        <f t="shared" si="55"/>
        <v/>
      </c>
      <c r="J119" s="379" t="str">
        <f t="shared" si="55"/>
        <v/>
      </c>
      <c r="K119" s="379" t="str">
        <f t="shared" si="55"/>
        <v/>
      </c>
      <c r="L119" s="379" t="str">
        <f t="shared" si="55"/>
        <v/>
      </c>
      <c r="M119" s="380" t="str">
        <f t="shared" si="55"/>
        <v/>
      </c>
      <c r="N119" s="378" t="str">
        <f t="shared" si="55"/>
        <v/>
      </c>
      <c r="O119" s="379" t="str">
        <f t="shared" si="55"/>
        <v/>
      </c>
      <c r="P119" s="379" t="str">
        <f t="shared" si="55"/>
        <v/>
      </c>
      <c r="Q119" s="379" t="str">
        <f t="shared" si="55"/>
        <v/>
      </c>
      <c r="R119" s="379" t="str">
        <f t="shared" si="55"/>
        <v/>
      </c>
      <c r="S119" s="379" t="str">
        <f t="shared" si="55"/>
        <v/>
      </c>
      <c r="T119" s="380" t="str">
        <f t="shared" si="55"/>
        <v/>
      </c>
      <c r="U119" s="378" t="str">
        <f t="shared" si="55"/>
        <v/>
      </c>
      <c r="V119" s="379" t="str">
        <f t="shared" si="55"/>
        <v/>
      </c>
      <c r="W119" s="379" t="str">
        <f t="shared" si="55"/>
        <v/>
      </c>
      <c r="X119" s="379" t="str">
        <f t="shared" si="55"/>
        <v/>
      </c>
      <c r="Y119" s="379" t="str">
        <f t="shared" si="55"/>
        <v/>
      </c>
      <c r="Z119" s="379" t="str">
        <f t="shared" si="55"/>
        <v/>
      </c>
      <c r="AA119" s="380" t="str">
        <f t="shared" si="55"/>
        <v/>
      </c>
      <c r="AB119" s="378" t="str">
        <f t="shared" si="55"/>
        <v/>
      </c>
      <c r="AC119" s="379" t="str">
        <f t="shared" si="55"/>
        <v/>
      </c>
      <c r="AD119" s="379" t="str">
        <f t="shared" si="55"/>
        <v/>
      </c>
      <c r="AE119" s="379" t="str">
        <f t="shared" si="55"/>
        <v/>
      </c>
      <c r="AF119" s="379" t="str">
        <f t="shared" si="55"/>
        <v/>
      </c>
      <c r="AG119" s="379" t="str">
        <f t="shared" si="55"/>
        <v/>
      </c>
      <c r="AH119" s="380" t="str">
        <f t="shared" si="55"/>
        <v/>
      </c>
      <c r="AI119" s="381" t="str">
        <f t="shared" si="55"/>
        <v/>
      </c>
      <c r="AJ119" s="379" t="str">
        <f t="shared" si="55"/>
        <v/>
      </c>
      <c r="AK119" s="379" t="str">
        <f t="shared" si="55"/>
        <v/>
      </c>
      <c r="AL119" s="382">
        <f>SUM(G119:AH119)</f>
        <v>0</v>
      </c>
      <c r="AM119" s="383">
        <f>AL119/4</f>
        <v>0</v>
      </c>
      <c r="AN119" s="384" t="str">
        <f>IF(C118="","",C118)</f>
        <v/>
      </c>
      <c r="AO119" s="385" t="str">
        <f>IF(D118="","",D118)</f>
        <v/>
      </c>
      <c r="AP119" s="386" t="str">
        <f>IF(D118&lt;&gt;"",VLOOKUP(D118,$AU$2:$AV$6,2,FALSE),"")</f>
        <v/>
      </c>
      <c r="AQ119" s="383">
        <f>ROUNDDOWN(AL119/$AL$6,2)</f>
        <v>0</v>
      </c>
      <c r="AR119" s="383">
        <f>IF(AP119=1,"",AQ119)</f>
        <v>0</v>
      </c>
    </row>
    <row r="120" spans="1:44" ht="15.9" hidden="1" customHeight="1">
      <c r="A120" s="170"/>
      <c r="B120" s="741" t="s">
        <v>592</v>
      </c>
      <c r="C120" s="742"/>
      <c r="D120" s="744"/>
      <c r="E120" s="746"/>
      <c r="F120" s="369" t="s">
        <v>536</v>
      </c>
      <c r="G120" s="370"/>
      <c r="H120" s="371"/>
      <c r="I120" s="110"/>
      <c r="J120" s="110"/>
      <c r="K120" s="110"/>
      <c r="L120" s="110"/>
      <c r="M120" s="372"/>
      <c r="N120" s="370"/>
      <c r="O120" s="371"/>
      <c r="P120" s="110"/>
      <c r="Q120" s="110"/>
      <c r="R120" s="110"/>
      <c r="S120" s="110"/>
      <c r="T120" s="372"/>
      <c r="U120" s="370"/>
      <c r="V120" s="371"/>
      <c r="W120" s="110"/>
      <c r="X120" s="110"/>
      <c r="Y120" s="110"/>
      <c r="Z120" s="110"/>
      <c r="AA120" s="372"/>
      <c r="AB120" s="370"/>
      <c r="AC120" s="371"/>
      <c r="AD120" s="110"/>
      <c r="AE120" s="110"/>
      <c r="AF120" s="110"/>
      <c r="AG120" s="110"/>
      <c r="AH120" s="372"/>
      <c r="AI120" s="387"/>
      <c r="AJ120" s="371"/>
      <c r="AK120" s="371"/>
      <c r="AL120" s="374">
        <f>SUM(G121:AK121)</f>
        <v>0</v>
      </c>
      <c r="AM120" s="375"/>
      <c r="AN120" s="325"/>
      <c r="AO120" s="326"/>
      <c r="AP120" s="375"/>
      <c r="AQ120" s="376"/>
      <c r="AR120" s="376"/>
    </row>
    <row r="121" spans="1:44" ht="15.9" hidden="1" customHeight="1">
      <c r="A121" s="170"/>
      <c r="B121" s="741"/>
      <c r="C121" s="743"/>
      <c r="D121" s="745"/>
      <c r="E121" s="747"/>
      <c r="F121" s="377" t="s">
        <v>537</v>
      </c>
      <c r="G121" s="378" t="str">
        <f t="shared" ref="G121:AK121" si="56">IF(G120&lt;&gt;"",VLOOKUP(G120,$AC$197:$AL$221,9,FALSE),"")</f>
        <v/>
      </c>
      <c r="H121" s="379" t="str">
        <f t="shared" si="56"/>
        <v/>
      </c>
      <c r="I121" s="379" t="str">
        <f t="shared" si="56"/>
        <v/>
      </c>
      <c r="J121" s="379" t="str">
        <f t="shared" si="56"/>
        <v/>
      </c>
      <c r="K121" s="379" t="str">
        <f t="shared" si="56"/>
        <v/>
      </c>
      <c r="L121" s="379" t="str">
        <f t="shared" si="56"/>
        <v/>
      </c>
      <c r="M121" s="380" t="str">
        <f t="shared" si="56"/>
        <v/>
      </c>
      <c r="N121" s="378" t="str">
        <f t="shared" si="56"/>
        <v/>
      </c>
      <c r="O121" s="379" t="str">
        <f t="shared" si="56"/>
        <v/>
      </c>
      <c r="P121" s="379" t="str">
        <f t="shared" si="56"/>
        <v/>
      </c>
      <c r="Q121" s="379" t="str">
        <f t="shared" si="56"/>
        <v/>
      </c>
      <c r="R121" s="379" t="str">
        <f t="shared" si="56"/>
        <v/>
      </c>
      <c r="S121" s="379" t="str">
        <f t="shared" si="56"/>
        <v/>
      </c>
      <c r="T121" s="380" t="str">
        <f t="shared" si="56"/>
        <v/>
      </c>
      <c r="U121" s="378" t="str">
        <f t="shared" si="56"/>
        <v/>
      </c>
      <c r="V121" s="379" t="str">
        <f t="shared" si="56"/>
        <v/>
      </c>
      <c r="W121" s="379" t="str">
        <f t="shared" si="56"/>
        <v/>
      </c>
      <c r="X121" s="379" t="str">
        <f t="shared" si="56"/>
        <v/>
      </c>
      <c r="Y121" s="379" t="str">
        <f t="shared" si="56"/>
        <v/>
      </c>
      <c r="Z121" s="379" t="str">
        <f t="shared" si="56"/>
        <v/>
      </c>
      <c r="AA121" s="380" t="str">
        <f t="shared" si="56"/>
        <v/>
      </c>
      <c r="AB121" s="378" t="str">
        <f t="shared" si="56"/>
        <v/>
      </c>
      <c r="AC121" s="379" t="str">
        <f t="shared" si="56"/>
        <v/>
      </c>
      <c r="AD121" s="379" t="str">
        <f t="shared" si="56"/>
        <v/>
      </c>
      <c r="AE121" s="379" t="str">
        <f t="shared" si="56"/>
        <v/>
      </c>
      <c r="AF121" s="379" t="str">
        <f t="shared" si="56"/>
        <v/>
      </c>
      <c r="AG121" s="379" t="str">
        <f t="shared" si="56"/>
        <v/>
      </c>
      <c r="AH121" s="380" t="str">
        <f t="shared" si="56"/>
        <v/>
      </c>
      <c r="AI121" s="381" t="str">
        <f t="shared" si="56"/>
        <v/>
      </c>
      <c r="AJ121" s="379" t="str">
        <f t="shared" si="56"/>
        <v/>
      </c>
      <c r="AK121" s="379" t="str">
        <f t="shared" si="56"/>
        <v/>
      </c>
      <c r="AL121" s="382">
        <f>SUM(G121:AH121)</f>
        <v>0</v>
      </c>
      <c r="AM121" s="383">
        <f>AL121/4</f>
        <v>0</v>
      </c>
      <c r="AN121" s="384" t="str">
        <f>IF(C120="","",C120)</f>
        <v/>
      </c>
      <c r="AO121" s="385" t="str">
        <f>IF(D120="","",D120)</f>
        <v/>
      </c>
      <c r="AP121" s="386" t="str">
        <f>IF(D120&lt;&gt;"",VLOOKUP(D120,$AU$2:$AV$6,2,FALSE),"")</f>
        <v/>
      </c>
      <c r="AQ121" s="383">
        <f>ROUNDDOWN(AL121/$AL$6,2)</f>
        <v>0</v>
      </c>
      <c r="AR121" s="383">
        <f>IF(AP121=1,"",AQ121)</f>
        <v>0</v>
      </c>
    </row>
    <row r="122" spans="1:44" ht="15.9" hidden="1" customHeight="1">
      <c r="A122" s="170"/>
      <c r="B122" s="741" t="s">
        <v>593</v>
      </c>
      <c r="C122" s="742"/>
      <c r="D122" s="744"/>
      <c r="E122" s="746"/>
      <c r="F122" s="369" t="s">
        <v>536</v>
      </c>
      <c r="G122" s="370"/>
      <c r="H122" s="371"/>
      <c r="I122" s="110"/>
      <c r="J122" s="110"/>
      <c r="K122" s="110"/>
      <c r="L122" s="110"/>
      <c r="M122" s="372"/>
      <c r="N122" s="370"/>
      <c r="O122" s="371"/>
      <c r="P122" s="110"/>
      <c r="Q122" s="110"/>
      <c r="R122" s="110"/>
      <c r="S122" s="110"/>
      <c r="T122" s="372"/>
      <c r="U122" s="370"/>
      <c r="V122" s="371"/>
      <c r="W122" s="110"/>
      <c r="X122" s="110"/>
      <c r="Y122" s="110"/>
      <c r="Z122" s="110"/>
      <c r="AA122" s="372"/>
      <c r="AB122" s="370"/>
      <c r="AC122" s="371"/>
      <c r="AD122" s="110"/>
      <c r="AE122" s="110"/>
      <c r="AF122" s="110"/>
      <c r="AG122" s="110"/>
      <c r="AH122" s="372"/>
      <c r="AI122" s="387"/>
      <c r="AJ122" s="371"/>
      <c r="AK122" s="371"/>
      <c r="AL122" s="374">
        <f>SUM(G123:AK123)</f>
        <v>0</v>
      </c>
      <c r="AM122" s="375"/>
      <c r="AN122" s="325"/>
      <c r="AO122" s="326"/>
      <c r="AP122" s="375"/>
      <c r="AQ122" s="376"/>
      <c r="AR122" s="376"/>
    </row>
    <row r="123" spans="1:44" ht="15.9" hidden="1" customHeight="1">
      <c r="A123" s="170"/>
      <c r="B123" s="741"/>
      <c r="C123" s="743"/>
      <c r="D123" s="745"/>
      <c r="E123" s="747"/>
      <c r="F123" s="377" t="s">
        <v>537</v>
      </c>
      <c r="G123" s="378" t="str">
        <f t="shared" ref="G123:AK123" si="57">IF(G122&lt;&gt;"",VLOOKUP(G122,$AC$197:$AL$221,9,FALSE),"")</f>
        <v/>
      </c>
      <c r="H123" s="379" t="str">
        <f t="shared" si="57"/>
        <v/>
      </c>
      <c r="I123" s="379" t="str">
        <f t="shared" si="57"/>
        <v/>
      </c>
      <c r="J123" s="379" t="str">
        <f t="shared" si="57"/>
        <v/>
      </c>
      <c r="K123" s="379" t="str">
        <f t="shared" si="57"/>
        <v/>
      </c>
      <c r="L123" s="379" t="str">
        <f t="shared" si="57"/>
        <v/>
      </c>
      <c r="M123" s="380" t="str">
        <f t="shared" si="57"/>
        <v/>
      </c>
      <c r="N123" s="378" t="str">
        <f t="shared" si="57"/>
        <v/>
      </c>
      <c r="O123" s="379" t="str">
        <f t="shared" si="57"/>
        <v/>
      </c>
      <c r="P123" s="379" t="str">
        <f t="shared" si="57"/>
        <v/>
      </c>
      <c r="Q123" s="379" t="str">
        <f t="shared" si="57"/>
        <v/>
      </c>
      <c r="R123" s="379" t="str">
        <f t="shared" si="57"/>
        <v/>
      </c>
      <c r="S123" s="379" t="str">
        <f t="shared" si="57"/>
        <v/>
      </c>
      <c r="T123" s="380" t="str">
        <f t="shared" si="57"/>
        <v/>
      </c>
      <c r="U123" s="378" t="str">
        <f t="shared" si="57"/>
        <v/>
      </c>
      <c r="V123" s="379" t="str">
        <f t="shared" si="57"/>
        <v/>
      </c>
      <c r="W123" s="379" t="str">
        <f t="shared" si="57"/>
        <v/>
      </c>
      <c r="X123" s="379" t="str">
        <f t="shared" si="57"/>
        <v/>
      </c>
      <c r="Y123" s="379" t="str">
        <f t="shared" si="57"/>
        <v/>
      </c>
      <c r="Z123" s="379" t="str">
        <f t="shared" si="57"/>
        <v/>
      </c>
      <c r="AA123" s="380" t="str">
        <f t="shared" si="57"/>
        <v/>
      </c>
      <c r="AB123" s="378" t="str">
        <f t="shared" si="57"/>
        <v/>
      </c>
      <c r="AC123" s="379" t="str">
        <f t="shared" si="57"/>
        <v/>
      </c>
      <c r="AD123" s="379" t="str">
        <f t="shared" si="57"/>
        <v/>
      </c>
      <c r="AE123" s="379" t="str">
        <f t="shared" si="57"/>
        <v/>
      </c>
      <c r="AF123" s="379" t="str">
        <f t="shared" si="57"/>
        <v/>
      </c>
      <c r="AG123" s="379" t="str">
        <f t="shared" si="57"/>
        <v/>
      </c>
      <c r="AH123" s="380" t="str">
        <f t="shared" si="57"/>
        <v/>
      </c>
      <c r="AI123" s="381" t="str">
        <f t="shared" si="57"/>
        <v/>
      </c>
      <c r="AJ123" s="379" t="str">
        <f t="shared" si="57"/>
        <v/>
      </c>
      <c r="AK123" s="379" t="str">
        <f t="shared" si="57"/>
        <v/>
      </c>
      <c r="AL123" s="382">
        <f>SUM(G123:AH123)</f>
        <v>0</v>
      </c>
      <c r="AM123" s="383">
        <f>AL123/4</f>
        <v>0</v>
      </c>
      <c r="AN123" s="384" t="str">
        <f>IF(C122="","",C122)</f>
        <v/>
      </c>
      <c r="AO123" s="385" t="str">
        <f>IF(D122="","",D122)</f>
        <v/>
      </c>
      <c r="AP123" s="386" t="str">
        <f>IF(D122&lt;&gt;"",VLOOKUP(D122,$AU$2:$AV$6,2,FALSE),"")</f>
        <v/>
      </c>
      <c r="AQ123" s="383">
        <f>ROUNDDOWN(AL123/$AL$6,2)</f>
        <v>0</v>
      </c>
      <c r="AR123" s="383">
        <f>IF(AP123=1,"",AQ123)</f>
        <v>0</v>
      </c>
    </row>
    <row r="124" spans="1:44" ht="15.9" hidden="1" customHeight="1">
      <c r="A124" s="170"/>
      <c r="B124" s="741" t="s">
        <v>594</v>
      </c>
      <c r="C124" s="742"/>
      <c r="D124" s="744"/>
      <c r="E124" s="746"/>
      <c r="F124" s="369" t="s">
        <v>536</v>
      </c>
      <c r="G124" s="370"/>
      <c r="H124" s="371"/>
      <c r="I124" s="110"/>
      <c r="J124" s="110"/>
      <c r="K124" s="110"/>
      <c r="L124" s="110"/>
      <c r="M124" s="372"/>
      <c r="N124" s="370"/>
      <c r="O124" s="371"/>
      <c r="P124" s="110"/>
      <c r="Q124" s="110"/>
      <c r="R124" s="110"/>
      <c r="S124" s="110"/>
      <c r="T124" s="372"/>
      <c r="U124" s="370"/>
      <c r="V124" s="371"/>
      <c r="W124" s="110"/>
      <c r="X124" s="110"/>
      <c r="Y124" s="110"/>
      <c r="Z124" s="110"/>
      <c r="AA124" s="372"/>
      <c r="AB124" s="370"/>
      <c r="AC124" s="371"/>
      <c r="AD124" s="110"/>
      <c r="AE124" s="110"/>
      <c r="AF124" s="110"/>
      <c r="AG124" s="110"/>
      <c r="AH124" s="372"/>
      <c r="AI124" s="387"/>
      <c r="AJ124" s="371"/>
      <c r="AK124" s="371"/>
      <c r="AL124" s="374">
        <f>SUM(G125:AK125)</f>
        <v>0</v>
      </c>
      <c r="AM124" s="375"/>
      <c r="AN124" s="325"/>
      <c r="AO124" s="326"/>
      <c r="AP124" s="375"/>
      <c r="AQ124" s="376"/>
      <c r="AR124" s="376"/>
    </row>
    <row r="125" spans="1:44" ht="15.9" hidden="1" customHeight="1">
      <c r="A125" s="170"/>
      <c r="B125" s="741"/>
      <c r="C125" s="743"/>
      <c r="D125" s="745"/>
      <c r="E125" s="747"/>
      <c r="F125" s="377" t="s">
        <v>537</v>
      </c>
      <c r="G125" s="378" t="str">
        <f t="shared" ref="G125:AK125" si="58">IF(G124&lt;&gt;"",VLOOKUP(G124,$AC$197:$AL$221,9,FALSE),"")</f>
        <v/>
      </c>
      <c r="H125" s="379" t="str">
        <f t="shared" si="58"/>
        <v/>
      </c>
      <c r="I125" s="379" t="str">
        <f t="shared" si="58"/>
        <v/>
      </c>
      <c r="J125" s="379" t="str">
        <f t="shared" si="58"/>
        <v/>
      </c>
      <c r="K125" s="379" t="str">
        <f t="shared" si="58"/>
        <v/>
      </c>
      <c r="L125" s="379" t="str">
        <f t="shared" si="58"/>
        <v/>
      </c>
      <c r="M125" s="380" t="str">
        <f t="shared" si="58"/>
        <v/>
      </c>
      <c r="N125" s="378" t="str">
        <f t="shared" si="58"/>
        <v/>
      </c>
      <c r="O125" s="379" t="str">
        <f t="shared" si="58"/>
        <v/>
      </c>
      <c r="P125" s="379" t="str">
        <f t="shared" si="58"/>
        <v/>
      </c>
      <c r="Q125" s="379" t="str">
        <f t="shared" si="58"/>
        <v/>
      </c>
      <c r="R125" s="379" t="str">
        <f t="shared" si="58"/>
        <v/>
      </c>
      <c r="S125" s="379" t="str">
        <f t="shared" si="58"/>
        <v/>
      </c>
      <c r="T125" s="380" t="str">
        <f t="shared" si="58"/>
        <v/>
      </c>
      <c r="U125" s="378" t="str">
        <f t="shared" si="58"/>
        <v/>
      </c>
      <c r="V125" s="379" t="str">
        <f t="shared" si="58"/>
        <v/>
      </c>
      <c r="W125" s="379" t="str">
        <f t="shared" si="58"/>
        <v/>
      </c>
      <c r="X125" s="379" t="str">
        <f t="shared" si="58"/>
        <v/>
      </c>
      <c r="Y125" s="379" t="str">
        <f t="shared" si="58"/>
        <v/>
      </c>
      <c r="Z125" s="379" t="str">
        <f t="shared" si="58"/>
        <v/>
      </c>
      <c r="AA125" s="380" t="str">
        <f t="shared" si="58"/>
        <v/>
      </c>
      <c r="AB125" s="378" t="str">
        <f t="shared" si="58"/>
        <v/>
      </c>
      <c r="AC125" s="379" t="str">
        <f t="shared" si="58"/>
        <v/>
      </c>
      <c r="AD125" s="379" t="str">
        <f t="shared" si="58"/>
        <v/>
      </c>
      <c r="AE125" s="379" t="str">
        <f t="shared" si="58"/>
        <v/>
      </c>
      <c r="AF125" s="379" t="str">
        <f t="shared" si="58"/>
        <v/>
      </c>
      <c r="AG125" s="379" t="str">
        <f t="shared" si="58"/>
        <v/>
      </c>
      <c r="AH125" s="380" t="str">
        <f t="shared" si="58"/>
        <v/>
      </c>
      <c r="AI125" s="381" t="str">
        <f t="shared" si="58"/>
        <v/>
      </c>
      <c r="AJ125" s="379" t="str">
        <f t="shared" si="58"/>
        <v/>
      </c>
      <c r="AK125" s="379" t="str">
        <f t="shared" si="58"/>
        <v/>
      </c>
      <c r="AL125" s="382">
        <f>SUM(G125:AH125)</f>
        <v>0</v>
      </c>
      <c r="AM125" s="383">
        <f>AL125/4</f>
        <v>0</v>
      </c>
      <c r="AN125" s="384" t="str">
        <f>IF(C124="","",C124)</f>
        <v/>
      </c>
      <c r="AO125" s="385" t="str">
        <f>IF(D124="","",D124)</f>
        <v/>
      </c>
      <c r="AP125" s="386" t="str">
        <f>IF(D124&lt;&gt;"",VLOOKUP(D124,$AU$2:$AV$6,2,FALSE),"")</f>
        <v/>
      </c>
      <c r="AQ125" s="383">
        <f>ROUNDDOWN(AL125/$AL$6,2)</f>
        <v>0</v>
      </c>
      <c r="AR125" s="383">
        <f>IF(AP125=1,"",AQ125)</f>
        <v>0</v>
      </c>
    </row>
    <row r="126" spans="1:44" ht="15.9" hidden="1" customHeight="1">
      <c r="A126" s="170"/>
      <c r="B126" s="741" t="s">
        <v>595</v>
      </c>
      <c r="C126" s="742"/>
      <c r="D126" s="744"/>
      <c r="E126" s="746"/>
      <c r="F126" s="369" t="s">
        <v>536</v>
      </c>
      <c r="G126" s="370"/>
      <c r="H126" s="371"/>
      <c r="I126" s="110"/>
      <c r="J126" s="110"/>
      <c r="K126" s="110"/>
      <c r="L126" s="110"/>
      <c r="M126" s="372"/>
      <c r="N126" s="370"/>
      <c r="O126" s="371"/>
      <c r="P126" s="110"/>
      <c r="Q126" s="110"/>
      <c r="R126" s="110"/>
      <c r="S126" s="110"/>
      <c r="T126" s="372"/>
      <c r="U126" s="370"/>
      <c r="V126" s="371"/>
      <c r="W126" s="110"/>
      <c r="X126" s="110"/>
      <c r="Y126" s="110"/>
      <c r="Z126" s="110"/>
      <c r="AA126" s="372"/>
      <c r="AB126" s="370"/>
      <c r="AC126" s="371"/>
      <c r="AD126" s="110"/>
      <c r="AE126" s="110"/>
      <c r="AF126" s="110"/>
      <c r="AG126" s="110"/>
      <c r="AH126" s="372"/>
      <c r="AI126" s="387"/>
      <c r="AJ126" s="371"/>
      <c r="AK126" s="371"/>
      <c r="AL126" s="374">
        <f>SUM(G127:AK127)</f>
        <v>0</v>
      </c>
      <c r="AM126" s="375"/>
      <c r="AN126" s="325"/>
      <c r="AO126" s="326"/>
      <c r="AP126" s="375"/>
      <c r="AQ126" s="376"/>
      <c r="AR126" s="376"/>
    </row>
    <row r="127" spans="1:44" ht="15.9" hidden="1" customHeight="1">
      <c r="A127" s="170"/>
      <c r="B127" s="741"/>
      <c r="C127" s="743"/>
      <c r="D127" s="745"/>
      <c r="E127" s="747"/>
      <c r="F127" s="377" t="s">
        <v>537</v>
      </c>
      <c r="G127" s="378" t="str">
        <f t="shared" ref="G127:AK127" si="59">IF(G126&lt;&gt;"",VLOOKUP(G126,$AC$197:$AL$221,9,FALSE),"")</f>
        <v/>
      </c>
      <c r="H127" s="379" t="str">
        <f t="shared" si="59"/>
        <v/>
      </c>
      <c r="I127" s="379" t="str">
        <f t="shared" si="59"/>
        <v/>
      </c>
      <c r="J127" s="379" t="str">
        <f t="shared" si="59"/>
        <v/>
      </c>
      <c r="K127" s="379" t="str">
        <f t="shared" si="59"/>
        <v/>
      </c>
      <c r="L127" s="379" t="str">
        <f t="shared" si="59"/>
        <v/>
      </c>
      <c r="M127" s="380" t="str">
        <f t="shared" si="59"/>
        <v/>
      </c>
      <c r="N127" s="378" t="str">
        <f t="shared" si="59"/>
        <v/>
      </c>
      <c r="O127" s="379" t="str">
        <f t="shared" si="59"/>
        <v/>
      </c>
      <c r="P127" s="379" t="str">
        <f t="shared" si="59"/>
        <v/>
      </c>
      <c r="Q127" s="379" t="str">
        <f t="shared" si="59"/>
        <v/>
      </c>
      <c r="R127" s="379" t="str">
        <f t="shared" si="59"/>
        <v/>
      </c>
      <c r="S127" s="379" t="str">
        <f t="shared" si="59"/>
        <v/>
      </c>
      <c r="T127" s="380" t="str">
        <f t="shared" si="59"/>
        <v/>
      </c>
      <c r="U127" s="378" t="str">
        <f t="shared" si="59"/>
        <v/>
      </c>
      <c r="V127" s="379" t="str">
        <f t="shared" si="59"/>
        <v/>
      </c>
      <c r="W127" s="379" t="str">
        <f t="shared" si="59"/>
        <v/>
      </c>
      <c r="X127" s="379" t="str">
        <f t="shared" si="59"/>
        <v/>
      </c>
      <c r="Y127" s="379" t="str">
        <f t="shared" si="59"/>
        <v/>
      </c>
      <c r="Z127" s="379" t="str">
        <f t="shared" si="59"/>
        <v/>
      </c>
      <c r="AA127" s="380" t="str">
        <f t="shared" si="59"/>
        <v/>
      </c>
      <c r="AB127" s="378" t="str">
        <f t="shared" si="59"/>
        <v/>
      </c>
      <c r="AC127" s="379" t="str">
        <f t="shared" si="59"/>
        <v/>
      </c>
      <c r="AD127" s="379" t="str">
        <f t="shared" si="59"/>
        <v/>
      </c>
      <c r="AE127" s="379" t="str">
        <f t="shared" si="59"/>
        <v/>
      </c>
      <c r="AF127" s="379" t="str">
        <f t="shared" si="59"/>
        <v/>
      </c>
      <c r="AG127" s="379" t="str">
        <f t="shared" si="59"/>
        <v/>
      </c>
      <c r="AH127" s="380" t="str">
        <f t="shared" si="59"/>
        <v/>
      </c>
      <c r="AI127" s="381" t="str">
        <f t="shared" si="59"/>
        <v/>
      </c>
      <c r="AJ127" s="379" t="str">
        <f t="shared" si="59"/>
        <v/>
      </c>
      <c r="AK127" s="379" t="str">
        <f t="shared" si="59"/>
        <v/>
      </c>
      <c r="AL127" s="382">
        <f>SUM(G127:AH127)</f>
        <v>0</v>
      </c>
      <c r="AM127" s="383">
        <f>AL127/4</f>
        <v>0</v>
      </c>
      <c r="AN127" s="384" t="str">
        <f>IF(C126="","",C126)</f>
        <v/>
      </c>
      <c r="AO127" s="385" t="str">
        <f>IF(D126="","",D126)</f>
        <v/>
      </c>
      <c r="AP127" s="386" t="str">
        <f>IF(D126&lt;&gt;"",VLOOKUP(D126,$AU$2:$AV$6,2,FALSE),"")</f>
        <v/>
      </c>
      <c r="AQ127" s="383">
        <f>ROUNDDOWN(AL127/$AL$6,2)</f>
        <v>0</v>
      </c>
      <c r="AR127" s="383">
        <f>IF(AP127=1,"",AQ127)</f>
        <v>0</v>
      </c>
    </row>
    <row r="128" spans="1:44" ht="15.9" hidden="1" customHeight="1">
      <c r="A128" s="170"/>
      <c r="B128" s="741" t="s">
        <v>596</v>
      </c>
      <c r="C128" s="742"/>
      <c r="D128" s="744"/>
      <c r="E128" s="746"/>
      <c r="F128" s="369" t="s">
        <v>536</v>
      </c>
      <c r="G128" s="370"/>
      <c r="H128" s="371"/>
      <c r="I128" s="110"/>
      <c r="J128" s="110"/>
      <c r="K128" s="110"/>
      <c r="L128" s="110"/>
      <c r="M128" s="372"/>
      <c r="N128" s="370"/>
      <c r="O128" s="371"/>
      <c r="P128" s="110"/>
      <c r="Q128" s="110"/>
      <c r="R128" s="110"/>
      <c r="S128" s="110"/>
      <c r="T128" s="372"/>
      <c r="U128" s="370"/>
      <c r="V128" s="371"/>
      <c r="W128" s="110"/>
      <c r="X128" s="110"/>
      <c r="Y128" s="110"/>
      <c r="Z128" s="110"/>
      <c r="AA128" s="372"/>
      <c r="AB128" s="370"/>
      <c r="AC128" s="371"/>
      <c r="AD128" s="110"/>
      <c r="AE128" s="110"/>
      <c r="AF128" s="110"/>
      <c r="AG128" s="110"/>
      <c r="AH128" s="372"/>
      <c r="AI128" s="387"/>
      <c r="AJ128" s="371"/>
      <c r="AK128" s="371"/>
      <c r="AL128" s="374">
        <f>SUM(G129:AK129)</f>
        <v>0</v>
      </c>
      <c r="AM128" s="375"/>
      <c r="AN128" s="325"/>
      <c r="AO128" s="326"/>
      <c r="AP128" s="375"/>
      <c r="AQ128" s="376"/>
      <c r="AR128" s="376"/>
    </row>
    <row r="129" spans="1:44" ht="15.9" hidden="1" customHeight="1">
      <c r="A129" s="170"/>
      <c r="B129" s="741"/>
      <c r="C129" s="743"/>
      <c r="D129" s="745"/>
      <c r="E129" s="747"/>
      <c r="F129" s="377" t="s">
        <v>537</v>
      </c>
      <c r="G129" s="378" t="str">
        <f t="shared" ref="G129:AK129" si="60">IF(G128&lt;&gt;"",VLOOKUP(G128,$AC$197:$AL$221,9,FALSE),"")</f>
        <v/>
      </c>
      <c r="H129" s="379" t="str">
        <f t="shared" si="60"/>
        <v/>
      </c>
      <c r="I129" s="379" t="str">
        <f t="shared" si="60"/>
        <v/>
      </c>
      <c r="J129" s="379" t="str">
        <f t="shared" si="60"/>
        <v/>
      </c>
      <c r="K129" s="379" t="str">
        <f t="shared" si="60"/>
        <v/>
      </c>
      <c r="L129" s="379" t="str">
        <f t="shared" si="60"/>
        <v/>
      </c>
      <c r="M129" s="380" t="str">
        <f t="shared" si="60"/>
        <v/>
      </c>
      <c r="N129" s="378" t="str">
        <f t="shared" si="60"/>
        <v/>
      </c>
      <c r="O129" s="379" t="str">
        <f t="shared" si="60"/>
        <v/>
      </c>
      <c r="P129" s="379" t="str">
        <f t="shared" si="60"/>
        <v/>
      </c>
      <c r="Q129" s="379" t="str">
        <f t="shared" si="60"/>
        <v/>
      </c>
      <c r="R129" s="379" t="str">
        <f t="shared" si="60"/>
        <v/>
      </c>
      <c r="S129" s="379" t="str">
        <f t="shared" si="60"/>
        <v/>
      </c>
      <c r="T129" s="380" t="str">
        <f t="shared" si="60"/>
        <v/>
      </c>
      <c r="U129" s="378" t="str">
        <f t="shared" si="60"/>
        <v/>
      </c>
      <c r="V129" s="379" t="str">
        <f t="shared" si="60"/>
        <v/>
      </c>
      <c r="W129" s="379" t="str">
        <f t="shared" si="60"/>
        <v/>
      </c>
      <c r="X129" s="379" t="str">
        <f t="shared" si="60"/>
        <v/>
      </c>
      <c r="Y129" s="379" t="str">
        <f t="shared" si="60"/>
        <v/>
      </c>
      <c r="Z129" s="379" t="str">
        <f t="shared" si="60"/>
        <v/>
      </c>
      <c r="AA129" s="380" t="str">
        <f t="shared" si="60"/>
        <v/>
      </c>
      <c r="AB129" s="378" t="str">
        <f t="shared" si="60"/>
        <v/>
      </c>
      <c r="AC129" s="379" t="str">
        <f t="shared" si="60"/>
        <v/>
      </c>
      <c r="AD129" s="379" t="str">
        <f t="shared" si="60"/>
        <v/>
      </c>
      <c r="AE129" s="379" t="str">
        <f t="shared" si="60"/>
        <v/>
      </c>
      <c r="AF129" s="379" t="str">
        <f t="shared" si="60"/>
        <v/>
      </c>
      <c r="AG129" s="379" t="str">
        <f t="shared" si="60"/>
        <v/>
      </c>
      <c r="AH129" s="380" t="str">
        <f t="shared" si="60"/>
        <v/>
      </c>
      <c r="AI129" s="381" t="str">
        <f t="shared" si="60"/>
        <v/>
      </c>
      <c r="AJ129" s="379" t="str">
        <f t="shared" si="60"/>
        <v/>
      </c>
      <c r="AK129" s="379" t="str">
        <f t="shared" si="60"/>
        <v/>
      </c>
      <c r="AL129" s="382">
        <f>SUM(G129:AH129)</f>
        <v>0</v>
      </c>
      <c r="AM129" s="383">
        <f>AL129/4</f>
        <v>0</v>
      </c>
      <c r="AN129" s="384" t="str">
        <f>IF(C128="","",C128)</f>
        <v/>
      </c>
      <c r="AO129" s="385" t="str">
        <f>IF(D128="","",D128)</f>
        <v/>
      </c>
      <c r="AP129" s="386" t="str">
        <f>IF(D128&lt;&gt;"",VLOOKUP(D128,$AU$2:$AV$6,2,FALSE),"")</f>
        <v/>
      </c>
      <c r="AQ129" s="383">
        <f>ROUNDDOWN(AL129/$AL$6,2)</f>
        <v>0</v>
      </c>
      <c r="AR129" s="383">
        <f>IF(AP129=1,"",AQ129)</f>
        <v>0</v>
      </c>
    </row>
    <row r="130" spans="1:44" ht="15.9" hidden="1" customHeight="1">
      <c r="A130" s="170"/>
      <c r="B130" s="741" t="s">
        <v>597</v>
      </c>
      <c r="C130" s="742"/>
      <c r="D130" s="744"/>
      <c r="E130" s="746"/>
      <c r="F130" s="369" t="s">
        <v>536</v>
      </c>
      <c r="G130" s="370"/>
      <c r="H130" s="371"/>
      <c r="I130" s="110"/>
      <c r="J130" s="110"/>
      <c r="K130" s="110"/>
      <c r="L130" s="110"/>
      <c r="M130" s="372"/>
      <c r="N130" s="370"/>
      <c r="O130" s="371"/>
      <c r="P130" s="110"/>
      <c r="Q130" s="110"/>
      <c r="R130" s="110"/>
      <c r="S130" s="110"/>
      <c r="T130" s="372"/>
      <c r="U130" s="370"/>
      <c r="V130" s="371"/>
      <c r="W130" s="110"/>
      <c r="X130" s="110"/>
      <c r="Y130" s="110"/>
      <c r="Z130" s="110"/>
      <c r="AA130" s="372"/>
      <c r="AB130" s="370"/>
      <c r="AC130" s="371"/>
      <c r="AD130" s="110"/>
      <c r="AE130" s="110"/>
      <c r="AF130" s="110"/>
      <c r="AG130" s="110"/>
      <c r="AH130" s="372"/>
      <c r="AI130" s="387"/>
      <c r="AJ130" s="371"/>
      <c r="AK130" s="371"/>
      <c r="AL130" s="374">
        <f>SUM(G131:AK131)</f>
        <v>0</v>
      </c>
      <c r="AM130" s="375"/>
      <c r="AN130" s="325"/>
      <c r="AO130" s="326"/>
      <c r="AP130" s="375"/>
      <c r="AQ130" s="376"/>
      <c r="AR130" s="376"/>
    </row>
    <row r="131" spans="1:44" ht="15.9" hidden="1" customHeight="1">
      <c r="A131" s="170"/>
      <c r="B131" s="741"/>
      <c r="C131" s="743"/>
      <c r="D131" s="745"/>
      <c r="E131" s="747"/>
      <c r="F131" s="377" t="s">
        <v>537</v>
      </c>
      <c r="G131" s="378" t="str">
        <f t="shared" ref="G131:AK131" si="61">IF(G130&lt;&gt;"",VLOOKUP(G130,$AC$197:$AL$221,9,FALSE),"")</f>
        <v/>
      </c>
      <c r="H131" s="379" t="str">
        <f t="shared" si="61"/>
        <v/>
      </c>
      <c r="I131" s="379" t="str">
        <f t="shared" si="61"/>
        <v/>
      </c>
      <c r="J131" s="379" t="str">
        <f t="shared" si="61"/>
        <v/>
      </c>
      <c r="K131" s="379" t="str">
        <f t="shared" si="61"/>
        <v/>
      </c>
      <c r="L131" s="379" t="str">
        <f t="shared" si="61"/>
        <v/>
      </c>
      <c r="M131" s="380" t="str">
        <f t="shared" si="61"/>
        <v/>
      </c>
      <c r="N131" s="378" t="str">
        <f t="shared" si="61"/>
        <v/>
      </c>
      <c r="O131" s="379" t="str">
        <f t="shared" si="61"/>
        <v/>
      </c>
      <c r="P131" s="379" t="str">
        <f t="shared" si="61"/>
        <v/>
      </c>
      <c r="Q131" s="379" t="str">
        <f t="shared" si="61"/>
        <v/>
      </c>
      <c r="R131" s="379" t="str">
        <f t="shared" si="61"/>
        <v/>
      </c>
      <c r="S131" s="379" t="str">
        <f t="shared" si="61"/>
        <v/>
      </c>
      <c r="T131" s="380" t="str">
        <f t="shared" si="61"/>
        <v/>
      </c>
      <c r="U131" s="378" t="str">
        <f t="shared" si="61"/>
        <v/>
      </c>
      <c r="V131" s="379" t="str">
        <f t="shared" si="61"/>
        <v/>
      </c>
      <c r="W131" s="379" t="str">
        <f t="shared" si="61"/>
        <v/>
      </c>
      <c r="X131" s="379" t="str">
        <f t="shared" si="61"/>
        <v/>
      </c>
      <c r="Y131" s="379" t="str">
        <f t="shared" si="61"/>
        <v/>
      </c>
      <c r="Z131" s="379" t="str">
        <f t="shared" si="61"/>
        <v/>
      </c>
      <c r="AA131" s="380" t="str">
        <f t="shared" si="61"/>
        <v/>
      </c>
      <c r="AB131" s="378" t="str">
        <f t="shared" si="61"/>
        <v/>
      </c>
      <c r="AC131" s="379" t="str">
        <f t="shared" si="61"/>
        <v/>
      </c>
      <c r="AD131" s="379" t="str">
        <f t="shared" si="61"/>
        <v/>
      </c>
      <c r="AE131" s="379" t="str">
        <f t="shared" si="61"/>
        <v/>
      </c>
      <c r="AF131" s="379" t="str">
        <f t="shared" si="61"/>
        <v/>
      </c>
      <c r="AG131" s="379" t="str">
        <f t="shared" si="61"/>
        <v/>
      </c>
      <c r="AH131" s="380" t="str">
        <f t="shared" si="61"/>
        <v/>
      </c>
      <c r="AI131" s="381" t="str">
        <f t="shared" si="61"/>
        <v/>
      </c>
      <c r="AJ131" s="379" t="str">
        <f t="shared" si="61"/>
        <v/>
      </c>
      <c r="AK131" s="379" t="str">
        <f t="shared" si="61"/>
        <v/>
      </c>
      <c r="AL131" s="382">
        <f>SUM(G131:AH131)</f>
        <v>0</v>
      </c>
      <c r="AM131" s="383">
        <f>AL131/4</f>
        <v>0</v>
      </c>
      <c r="AN131" s="384" t="str">
        <f>IF(C130="","",C130)</f>
        <v/>
      </c>
      <c r="AO131" s="385" t="str">
        <f>IF(D130="","",D130)</f>
        <v/>
      </c>
      <c r="AP131" s="386" t="str">
        <f>IF(D130&lt;&gt;"",VLOOKUP(D130,$AU$2:$AV$6,2,FALSE),"")</f>
        <v/>
      </c>
      <c r="AQ131" s="383">
        <f>ROUNDDOWN(AL131/$AL$6,2)</f>
        <v>0</v>
      </c>
      <c r="AR131" s="383">
        <f>IF(AP131=1,"",AQ131)</f>
        <v>0</v>
      </c>
    </row>
    <row r="132" spans="1:44" ht="15.9" hidden="1" customHeight="1">
      <c r="A132" s="170"/>
      <c r="B132" s="741" t="s">
        <v>598</v>
      </c>
      <c r="C132" s="742"/>
      <c r="D132" s="744"/>
      <c r="E132" s="746"/>
      <c r="F132" s="369" t="s">
        <v>536</v>
      </c>
      <c r="G132" s="370"/>
      <c r="H132" s="371"/>
      <c r="I132" s="110"/>
      <c r="J132" s="110"/>
      <c r="K132" s="110"/>
      <c r="L132" s="110"/>
      <c r="M132" s="372"/>
      <c r="N132" s="370"/>
      <c r="O132" s="371"/>
      <c r="P132" s="110"/>
      <c r="Q132" s="110"/>
      <c r="R132" s="110"/>
      <c r="S132" s="110"/>
      <c r="T132" s="372"/>
      <c r="U132" s="370"/>
      <c r="V132" s="371"/>
      <c r="W132" s="110"/>
      <c r="X132" s="110"/>
      <c r="Y132" s="110"/>
      <c r="Z132" s="110"/>
      <c r="AA132" s="372"/>
      <c r="AB132" s="370"/>
      <c r="AC132" s="371"/>
      <c r="AD132" s="110"/>
      <c r="AE132" s="110"/>
      <c r="AF132" s="110"/>
      <c r="AG132" s="110"/>
      <c r="AH132" s="372"/>
      <c r="AI132" s="387"/>
      <c r="AJ132" s="371"/>
      <c r="AK132" s="371"/>
      <c r="AL132" s="374">
        <f>SUM(G133:AK133)</f>
        <v>0</v>
      </c>
      <c r="AM132" s="375"/>
      <c r="AN132" s="325"/>
      <c r="AO132" s="326"/>
      <c r="AP132" s="375"/>
      <c r="AQ132" s="376"/>
      <c r="AR132" s="376"/>
    </row>
    <row r="133" spans="1:44" ht="15.9" hidden="1" customHeight="1">
      <c r="A133" s="170"/>
      <c r="B133" s="741"/>
      <c r="C133" s="743"/>
      <c r="D133" s="745"/>
      <c r="E133" s="747"/>
      <c r="F133" s="377" t="s">
        <v>537</v>
      </c>
      <c r="G133" s="378" t="str">
        <f t="shared" ref="G133:AK133" si="62">IF(G132&lt;&gt;"",VLOOKUP(G132,$AC$197:$AL$221,9,FALSE),"")</f>
        <v/>
      </c>
      <c r="H133" s="379" t="str">
        <f t="shared" si="62"/>
        <v/>
      </c>
      <c r="I133" s="379" t="str">
        <f t="shared" si="62"/>
        <v/>
      </c>
      <c r="J133" s="379" t="str">
        <f t="shared" si="62"/>
        <v/>
      </c>
      <c r="K133" s="379" t="str">
        <f t="shared" si="62"/>
        <v/>
      </c>
      <c r="L133" s="379" t="str">
        <f t="shared" si="62"/>
        <v/>
      </c>
      <c r="M133" s="380" t="str">
        <f t="shared" si="62"/>
        <v/>
      </c>
      <c r="N133" s="378" t="str">
        <f t="shared" si="62"/>
        <v/>
      </c>
      <c r="O133" s="379" t="str">
        <f t="shared" si="62"/>
        <v/>
      </c>
      <c r="P133" s="379" t="str">
        <f t="shared" si="62"/>
        <v/>
      </c>
      <c r="Q133" s="379" t="str">
        <f t="shared" si="62"/>
        <v/>
      </c>
      <c r="R133" s="379" t="str">
        <f t="shared" si="62"/>
        <v/>
      </c>
      <c r="S133" s="379" t="str">
        <f t="shared" si="62"/>
        <v/>
      </c>
      <c r="T133" s="380" t="str">
        <f t="shared" si="62"/>
        <v/>
      </c>
      <c r="U133" s="378" t="str">
        <f t="shared" si="62"/>
        <v/>
      </c>
      <c r="V133" s="379" t="str">
        <f t="shared" si="62"/>
        <v/>
      </c>
      <c r="W133" s="379" t="str">
        <f t="shared" si="62"/>
        <v/>
      </c>
      <c r="X133" s="379" t="str">
        <f t="shared" si="62"/>
        <v/>
      </c>
      <c r="Y133" s="379" t="str">
        <f t="shared" si="62"/>
        <v/>
      </c>
      <c r="Z133" s="379" t="str">
        <f t="shared" si="62"/>
        <v/>
      </c>
      <c r="AA133" s="380" t="str">
        <f t="shared" si="62"/>
        <v/>
      </c>
      <c r="AB133" s="378" t="str">
        <f t="shared" si="62"/>
        <v/>
      </c>
      <c r="AC133" s="379" t="str">
        <f t="shared" si="62"/>
        <v/>
      </c>
      <c r="AD133" s="379" t="str">
        <f t="shared" si="62"/>
        <v/>
      </c>
      <c r="AE133" s="379" t="str">
        <f t="shared" si="62"/>
        <v/>
      </c>
      <c r="AF133" s="379" t="str">
        <f t="shared" si="62"/>
        <v/>
      </c>
      <c r="AG133" s="379" t="str">
        <f t="shared" si="62"/>
        <v/>
      </c>
      <c r="AH133" s="380" t="str">
        <f t="shared" si="62"/>
        <v/>
      </c>
      <c r="AI133" s="381" t="str">
        <f t="shared" si="62"/>
        <v/>
      </c>
      <c r="AJ133" s="379" t="str">
        <f t="shared" si="62"/>
        <v/>
      </c>
      <c r="AK133" s="379" t="str">
        <f t="shared" si="62"/>
        <v/>
      </c>
      <c r="AL133" s="382">
        <f>SUM(G133:AH133)</f>
        <v>0</v>
      </c>
      <c r="AM133" s="383">
        <f>AL133/4</f>
        <v>0</v>
      </c>
      <c r="AN133" s="384" t="str">
        <f>IF(C132="","",C132)</f>
        <v/>
      </c>
      <c r="AO133" s="385" t="str">
        <f>IF(D132="","",D132)</f>
        <v/>
      </c>
      <c r="AP133" s="386" t="str">
        <f>IF(D132&lt;&gt;"",VLOOKUP(D132,$AU$2:$AV$6,2,FALSE),"")</f>
        <v/>
      </c>
      <c r="AQ133" s="383">
        <f>ROUNDDOWN(AL133/$AL$6,2)</f>
        <v>0</v>
      </c>
      <c r="AR133" s="383">
        <f>IF(AP133=1,"",AQ133)</f>
        <v>0</v>
      </c>
    </row>
    <row r="134" spans="1:44" ht="15.9" hidden="1" customHeight="1">
      <c r="A134" s="170"/>
      <c r="B134" s="741" t="s">
        <v>599</v>
      </c>
      <c r="C134" s="742"/>
      <c r="D134" s="744"/>
      <c r="E134" s="746"/>
      <c r="F134" s="369" t="s">
        <v>536</v>
      </c>
      <c r="G134" s="370"/>
      <c r="H134" s="371"/>
      <c r="I134" s="110"/>
      <c r="J134" s="110"/>
      <c r="K134" s="110"/>
      <c r="L134" s="110"/>
      <c r="M134" s="372"/>
      <c r="N134" s="370"/>
      <c r="O134" s="371"/>
      <c r="P134" s="110"/>
      <c r="Q134" s="110"/>
      <c r="R134" s="110"/>
      <c r="S134" s="110"/>
      <c r="T134" s="372"/>
      <c r="U134" s="370"/>
      <c r="V134" s="371"/>
      <c r="W134" s="110"/>
      <c r="X134" s="110"/>
      <c r="Y134" s="110"/>
      <c r="Z134" s="110"/>
      <c r="AA134" s="372"/>
      <c r="AB134" s="370"/>
      <c r="AC134" s="371"/>
      <c r="AD134" s="110"/>
      <c r="AE134" s="110"/>
      <c r="AF134" s="110"/>
      <c r="AG134" s="110"/>
      <c r="AH134" s="372"/>
      <c r="AI134" s="387"/>
      <c r="AJ134" s="371"/>
      <c r="AK134" s="371"/>
      <c r="AL134" s="374">
        <f>SUM(G135:AK135)</f>
        <v>0</v>
      </c>
      <c r="AM134" s="375"/>
      <c r="AN134" s="325"/>
      <c r="AO134" s="326"/>
      <c r="AP134" s="375"/>
      <c r="AQ134" s="376"/>
      <c r="AR134" s="376"/>
    </row>
    <row r="135" spans="1:44" ht="15.9" hidden="1" customHeight="1">
      <c r="A135" s="170"/>
      <c r="B135" s="741"/>
      <c r="C135" s="743"/>
      <c r="D135" s="745"/>
      <c r="E135" s="747"/>
      <c r="F135" s="377" t="s">
        <v>537</v>
      </c>
      <c r="G135" s="378" t="str">
        <f t="shared" ref="G135:AK135" si="63">IF(G134&lt;&gt;"",VLOOKUP(G134,$AC$197:$AL$221,9,FALSE),"")</f>
        <v/>
      </c>
      <c r="H135" s="379" t="str">
        <f t="shared" si="63"/>
        <v/>
      </c>
      <c r="I135" s="379" t="str">
        <f t="shared" si="63"/>
        <v/>
      </c>
      <c r="J135" s="379" t="str">
        <f t="shared" si="63"/>
        <v/>
      </c>
      <c r="K135" s="379" t="str">
        <f t="shared" si="63"/>
        <v/>
      </c>
      <c r="L135" s="379" t="str">
        <f t="shared" si="63"/>
        <v/>
      </c>
      <c r="M135" s="380" t="str">
        <f t="shared" si="63"/>
        <v/>
      </c>
      <c r="N135" s="378" t="str">
        <f t="shared" si="63"/>
        <v/>
      </c>
      <c r="O135" s="379" t="str">
        <f t="shared" si="63"/>
        <v/>
      </c>
      <c r="P135" s="379" t="str">
        <f t="shared" si="63"/>
        <v/>
      </c>
      <c r="Q135" s="379" t="str">
        <f t="shared" si="63"/>
        <v/>
      </c>
      <c r="R135" s="379" t="str">
        <f t="shared" si="63"/>
        <v/>
      </c>
      <c r="S135" s="379" t="str">
        <f t="shared" si="63"/>
        <v/>
      </c>
      <c r="T135" s="380" t="str">
        <f t="shared" si="63"/>
        <v/>
      </c>
      <c r="U135" s="378" t="str">
        <f t="shared" si="63"/>
        <v/>
      </c>
      <c r="V135" s="379" t="str">
        <f t="shared" si="63"/>
        <v/>
      </c>
      <c r="W135" s="379" t="str">
        <f t="shared" si="63"/>
        <v/>
      </c>
      <c r="X135" s="379" t="str">
        <f t="shared" si="63"/>
        <v/>
      </c>
      <c r="Y135" s="379" t="str">
        <f t="shared" si="63"/>
        <v/>
      </c>
      <c r="Z135" s="379" t="str">
        <f t="shared" si="63"/>
        <v/>
      </c>
      <c r="AA135" s="380" t="str">
        <f t="shared" si="63"/>
        <v/>
      </c>
      <c r="AB135" s="378" t="str">
        <f t="shared" si="63"/>
        <v/>
      </c>
      <c r="AC135" s="379" t="str">
        <f t="shared" si="63"/>
        <v/>
      </c>
      <c r="AD135" s="379" t="str">
        <f t="shared" si="63"/>
        <v/>
      </c>
      <c r="AE135" s="379" t="str">
        <f t="shared" si="63"/>
        <v/>
      </c>
      <c r="AF135" s="379" t="str">
        <f t="shared" si="63"/>
        <v/>
      </c>
      <c r="AG135" s="379" t="str">
        <f t="shared" si="63"/>
        <v/>
      </c>
      <c r="AH135" s="380" t="str">
        <f t="shared" si="63"/>
        <v/>
      </c>
      <c r="AI135" s="381" t="str">
        <f t="shared" si="63"/>
        <v/>
      </c>
      <c r="AJ135" s="379" t="str">
        <f t="shared" si="63"/>
        <v/>
      </c>
      <c r="AK135" s="379" t="str">
        <f t="shared" si="63"/>
        <v/>
      </c>
      <c r="AL135" s="382">
        <f>SUM(G135:AH135)</f>
        <v>0</v>
      </c>
      <c r="AM135" s="383">
        <f>AL135/4</f>
        <v>0</v>
      </c>
      <c r="AN135" s="384" t="str">
        <f>IF(C134="","",C134)</f>
        <v/>
      </c>
      <c r="AO135" s="385" t="str">
        <f>IF(D134="","",D134)</f>
        <v/>
      </c>
      <c r="AP135" s="386" t="str">
        <f>IF(D134&lt;&gt;"",VLOOKUP(D134,$AU$2:$AV$6,2,FALSE),"")</f>
        <v/>
      </c>
      <c r="AQ135" s="383">
        <f>ROUNDDOWN(AL135/$AL$6,2)</f>
        <v>0</v>
      </c>
      <c r="AR135" s="383">
        <f>IF(AP135=1,"",AQ135)</f>
        <v>0</v>
      </c>
    </row>
    <row r="136" spans="1:44" ht="15.9" hidden="1" customHeight="1">
      <c r="A136" s="170"/>
      <c r="B136" s="741" t="s">
        <v>600</v>
      </c>
      <c r="C136" s="742"/>
      <c r="D136" s="744"/>
      <c r="E136" s="746"/>
      <c r="F136" s="369" t="s">
        <v>536</v>
      </c>
      <c r="G136" s="370"/>
      <c r="H136" s="371"/>
      <c r="I136" s="110"/>
      <c r="J136" s="110"/>
      <c r="K136" s="110"/>
      <c r="L136" s="110"/>
      <c r="M136" s="372"/>
      <c r="N136" s="370"/>
      <c r="O136" s="371"/>
      <c r="P136" s="110"/>
      <c r="Q136" s="110"/>
      <c r="R136" s="110"/>
      <c r="S136" s="110"/>
      <c r="T136" s="372"/>
      <c r="U136" s="370"/>
      <c r="V136" s="371"/>
      <c r="W136" s="110"/>
      <c r="X136" s="110"/>
      <c r="Y136" s="110"/>
      <c r="Z136" s="110"/>
      <c r="AA136" s="372"/>
      <c r="AB136" s="370"/>
      <c r="AC136" s="371"/>
      <c r="AD136" s="110"/>
      <c r="AE136" s="110"/>
      <c r="AF136" s="110"/>
      <c r="AG136" s="110"/>
      <c r="AH136" s="372"/>
      <c r="AI136" s="387"/>
      <c r="AJ136" s="371"/>
      <c r="AK136" s="371"/>
      <c r="AL136" s="374">
        <f>SUM(G137:AK137)</f>
        <v>0</v>
      </c>
      <c r="AM136" s="375"/>
      <c r="AN136" s="325"/>
      <c r="AO136" s="326"/>
      <c r="AP136" s="375"/>
      <c r="AQ136" s="376"/>
      <c r="AR136" s="376"/>
    </row>
    <row r="137" spans="1:44" ht="15.9" hidden="1" customHeight="1">
      <c r="A137" s="170"/>
      <c r="B137" s="741"/>
      <c r="C137" s="743"/>
      <c r="D137" s="745"/>
      <c r="E137" s="747"/>
      <c r="F137" s="377" t="s">
        <v>537</v>
      </c>
      <c r="G137" s="378" t="str">
        <f t="shared" ref="G137:AK137" si="64">IF(G136&lt;&gt;"",VLOOKUP(G136,$AC$197:$AL$221,9,FALSE),"")</f>
        <v/>
      </c>
      <c r="H137" s="379" t="str">
        <f t="shared" si="64"/>
        <v/>
      </c>
      <c r="I137" s="379" t="str">
        <f t="shared" si="64"/>
        <v/>
      </c>
      <c r="J137" s="379" t="str">
        <f t="shared" si="64"/>
        <v/>
      </c>
      <c r="K137" s="379" t="str">
        <f t="shared" si="64"/>
        <v/>
      </c>
      <c r="L137" s="379" t="str">
        <f t="shared" si="64"/>
        <v/>
      </c>
      <c r="M137" s="380" t="str">
        <f t="shared" si="64"/>
        <v/>
      </c>
      <c r="N137" s="378" t="str">
        <f t="shared" si="64"/>
        <v/>
      </c>
      <c r="O137" s="379" t="str">
        <f t="shared" si="64"/>
        <v/>
      </c>
      <c r="P137" s="379" t="str">
        <f t="shared" si="64"/>
        <v/>
      </c>
      <c r="Q137" s="379" t="str">
        <f t="shared" si="64"/>
        <v/>
      </c>
      <c r="R137" s="379" t="str">
        <f t="shared" si="64"/>
        <v/>
      </c>
      <c r="S137" s="379" t="str">
        <f t="shared" si="64"/>
        <v/>
      </c>
      <c r="T137" s="380" t="str">
        <f t="shared" si="64"/>
        <v/>
      </c>
      <c r="U137" s="378" t="str">
        <f t="shared" si="64"/>
        <v/>
      </c>
      <c r="V137" s="379" t="str">
        <f t="shared" si="64"/>
        <v/>
      </c>
      <c r="W137" s="379" t="str">
        <f t="shared" si="64"/>
        <v/>
      </c>
      <c r="X137" s="379" t="str">
        <f t="shared" si="64"/>
        <v/>
      </c>
      <c r="Y137" s="379" t="str">
        <f t="shared" si="64"/>
        <v/>
      </c>
      <c r="Z137" s="379" t="str">
        <f t="shared" si="64"/>
        <v/>
      </c>
      <c r="AA137" s="380" t="str">
        <f t="shared" si="64"/>
        <v/>
      </c>
      <c r="AB137" s="378" t="str">
        <f t="shared" si="64"/>
        <v/>
      </c>
      <c r="AC137" s="379" t="str">
        <f t="shared" si="64"/>
        <v/>
      </c>
      <c r="AD137" s="379" t="str">
        <f t="shared" si="64"/>
        <v/>
      </c>
      <c r="AE137" s="379" t="str">
        <f t="shared" si="64"/>
        <v/>
      </c>
      <c r="AF137" s="379" t="str">
        <f t="shared" si="64"/>
        <v/>
      </c>
      <c r="AG137" s="379" t="str">
        <f t="shared" si="64"/>
        <v/>
      </c>
      <c r="AH137" s="380" t="str">
        <f t="shared" si="64"/>
        <v/>
      </c>
      <c r="AI137" s="381" t="str">
        <f t="shared" si="64"/>
        <v/>
      </c>
      <c r="AJ137" s="379" t="str">
        <f t="shared" si="64"/>
        <v/>
      </c>
      <c r="AK137" s="379" t="str">
        <f t="shared" si="64"/>
        <v/>
      </c>
      <c r="AL137" s="382">
        <f>SUM(G137:AH137)</f>
        <v>0</v>
      </c>
      <c r="AM137" s="383">
        <f>AL137/4</f>
        <v>0</v>
      </c>
      <c r="AN137" s="384" t="str">
        <f>IF(C136="","",C136)</f>
        <v/>
      </c>
      <c r="AO137" s="385" t="str">
        <f>IF(D136="","",D136)</f>
        <v/>
      </c>
      <c r="AP137" s="386" t="str">
        <f>IF(D136&lt;&gt;"",VLOOKUP(D136,$AU$2:$AV$6,2,FALSE),"")</f>
        <v/>
      </c>
      <c r="AQ137" s="383">
        <f>ROUNDDOWN(AL137/$AL$6,2)</f>
        <v>0</v>
      </c>
      <c r="AR137" s="383">
        <f>IF(AP137=1,"",AQ137)</f>
        <v>0</v>
      </c>
    </row>
    <row r="138" spans="1:44" ht="15.9" customHeight="1">
      <c r="A138" s="171"/>
      <c r="B138" s="741" t="s">
        <v>601</v>
      </c>
      <c r="C138" s="742"/>
      <c r="D138" s="744"/>
      <c r="E138" s="746"/>
      <c r="F138" s="369" t="s">
        <v>536</v>
      </c>
      <c r="G138" s="370"/>
      <c r="H138" s="371"/>
      <c r="I138" s="110"/>
      <c r="J138" s="110"/>
      <c r="K138" s="110"/>
      <c r="L138" s="110"/>
      <c r="M138" s="372"/>
      <c r="N138" s="370"/>
      <c r="O138" s="371"/>
      <c r="P138" s="110"/>
      <c r="Q138" s="110"/>
      <c r="R138" s="110"/>
      <c r="S138" s="110"/>
      <c r="T138" s="372"/>
      <c r="U138" s="370"/>
      <c r="V138" s="371"/>
      <c r="W138" s="110"/>
      <c r="X138" s="110"/>
      <c r="Y138" s="110"/>
      <c r="Z138" s="110"/>
      <c r="AA138" s="372"/>
      <c r="AB138" s="370"/>
      <c r="AC138" s="371"/>
      <c r="AD138" s="110"/>
      <c r="AE138" s="110"/>
      <c r="AF138" s="110"/>
      <c r="AG138" s="110"/>
      <c r="AH138" s="372"/>
      <c r="AI138" s="387"/>
      <c r="AJ138" s="371"/>
      <c r="AK138" s="371"/>
      <c r="AL138" s="374">
        <f>SUM(G139:AK139)</f>
        <v>0</v>
      </c>
      <c r="AM138" s="375"/>
      <c r="AN138" s="325"/>
      <c r="AO138" s="326"/>
      <c r="AP138" s="375"/>
      <c r="AQ138" s="376"/>
      <c r="AR138" s="376"/>
    </row>
    <row r="139" spans="1:44" ht="15.9" customHeight="1" thickBot="1">
      <c r="A139" s="388"/>
      <c r="B139" s="751"/>
      <c r="C139" s="743"/>
      <c r="D139" s="745"/>
      <c r="E139" s="747"/>
      <c r="F139" s="377" t="s">
        <v>537</v>
      </c>
      <c r="G139" s="378" t="str">
        <f t="shared" ref="G139:AK139" si="65">IF(G138&lt;&gt;"",VLOOKUP(G138,$AC$197:$AL$221,9,FALSE),"")</f>
        <v/>
      </c>
      <c r="H139" s="379" t="str">
        <f t="shared" si="65"/>
        <v/>
      </c>
      <c r="I139" s="379" t="str">
        <f t="shared" si="65"/>
        <v/>
      </c>
      <c r="J139" s="379" t="str">
        <f t="shared" si="65"/>
        <v/>
      </c>
      <c r="K139" s="379" t="str">
        <f t="shared" si="65"/>
        <v/>
      </c>
      <c r="L139" s="379" t="str">
        <f t="shared" si="65"/>
        <v/>
      </c>
      <c r="M139" s="380" t="str">
        <f t="shared" si="65"/>
        <v/>
      </c>
      <c r="N139" s="378" t="str">
        <f t="shared" si="65"/>
        <v/>
      </c>
      <c r="O139" s="379" t="str">
        <f t="shared" si="65"/>
        <v/>
      </c>
      <c r="P139" s="379" t="str">
        <f t="shared" si="65"/>
        <v/>
      </c>
      <c r="Q139" s="379" t="str">
        <f t="shared" si="65"/>
        <v/>
      </c>
      <c r="R139" s="379" t="str">
        <f t="shared" si="65"/>
        <v/>
      </c>
      <c r="S139" s="379" t="str">
        <f t="shared" si="65"/>
        <v/>
      </c>
      <c r="T139" s="380" t="str">
        <f t="shared" si="65"/>
        <v/>
      </c>
      <c r="U139" s="378" t="str">
        <f t="shared" si="65"/>
        <v/>
      </c>
      <c r="V139" s="379" t="str">
        <f t="shared" si="65"/>
        <v/>
      </c>
      <c r="W139" s="379" t="str">
        <f t="shared" si="65"/>
        <v/>
      </c>
      <c r="X139" s="379" t="str">
        <f t="shared" si="65"/>
        <v/>
      </c>
      <c r="Y139" s="379" t="str">
        <f t="shared" si="65"/>
        <v/>
      </c>
      <c r="Z139" s="379" t="str">
        <f t="shared" si="65"/>
        <v/>
      </c>
      <c r="AA139" s="380" t="str">
        <f t="shared" si="65"/>
        <v/>
      </c>
      <c r="AB139" s="378" t="str">
        <f t="shared" si="65"/>
        <v/>
      </c>
      <c r="AC139" s="379" t="str">
        <f t="shared" si="65"/>
        <v/>
      </c>
      <c r="AD139" s="379" t="str">
        <f t="shared" si="65"/>
        <v/>
      </c>
      <c r="AE139" s="379" t="str">
        <f t="shared" si="65"/>
        <v/>
      </c>
      <c r="AF139" s="379" t="str">
        <f t="shared" si="65"/>
        <v/>
      </c>
      <c r="AG139" s="379" t="str">
        <f t="shared" si="65"/>
        <v/>
      </c>
      <c r="AH139" s="380" t="str">
        <f t="shared" si="65"/>
        <v/>
      </c>
      <c r="AI139" s="381" t="str">
        <f t="shared" si="65"/>
        <v/>
      </c>
      <c r="AJ139" s="379" t="str">
        <f t="shared" si="65"/>
        <v/>
      </c>
      <c r="AK139" s="379" t="str">
        <f t="shared" si="65"/>
        <v/>
      </c>
      <c r="AL139" s="382">
        <f>SUM(G139:AH139)</f>
        <v>0</v>
      </c>
      <c r="AM139" s="383">
        <f>AL139/4</f>
        <v>0</v>
      </c>
      <c r="AN139" s="384" t="str">
        <f>IF(C138="","",C138)</f>
        <v/>
      </c>
      <c r="AO139" s="385" t="str">
        <f>IF(D138="","",D138)</f>
        <v/>
      </c>
      <c r="AP139" s="386" t="str">
        <f>IF(D138&lt;&gt;"",VLOOKUP(D138,$AU$2:$AV$6,2,FALSE),"")</f>
        <v/>
      </c>
      <c r="AQ139" s="383">
        <f>ROUNDDOWN(AL139/$AL$6,2)</f>
        <v>0</v>
      </c>
      <c r="AR139" s="383">
        <f>IF(AP139=1,"",AQ139)</f>
        <v>0</v>
      </c>
    </row>
    <row r="140" spans="1:44" ht="15.9" customHeight="1" thickTop="1">
      <c r="A140" s="170"/>
      <c r="B140" s="98"/>
      <c r="C140" s="742"/>
      <c r="D140" s="744"/>
      <c r="E140" s="746"/>
      <c r="F140" s="369" t="s">
        <v>536</v>
      </c>
      <c r="G140" s="370"/>
      <c r="H140" s="371"/>
      <c r="I140" s="110"/>
      <c r="J140" s="110"/>
      <c r="K140" s="110"/>
      <c r="L140" s="110"/>
      <c r="M140" s="372"/>
      <c r="N140" s="370"/>
      <c r="O140" s="371"/>
      <c r="P140" s="110"/>
      <c r="Q140" s="110"/>
      <c r="R140" s="110"/>
      <c r="S140" s="110"/>
      <c r="T140" s="372"/>
      <c r="U140" s="370"/>
      <c r="V140" s="371"/>
      <c r="W140" s="110"/>
      <c r="X140" s="110"/>
      <c r="Y140" s="110"/>
      <c r="Z140" s="110"/>
      <c r="AA140" s="372"/>
      <c r="AB140" s="370"/>
      <c r="AC140" s="371"/>
      <c r="AD140" s="110"/>
      <c r="AE140" s="110"/>
      <c r="AF140" s="110"/>
      <c r="AG140" s="110"/>
      <c r="AH140" s="372"/>
      <c r="AI140" s="387"/>
      <c r="AJ140" s="371"/>
      <c r="AK140" s="371"/>
      <c r="AL140" s="374">
        <f>SUM(G141:AK141)</f>
        <v>0</v>
      </c>
      <c r="AM140" s="375"/>
      <c r="AN140" s="325"/>
      <c r="AO140" s="326"/>
      <c r="AP140" s="375"/>
      <c r="AQ140" s="376"/>
      <c r="AR140" s="376"/>
    </row>
    <row r="141" spans="1:44" ht="15.9" customHeight="1">
      <c r="A141" s="170"/>
      <c r="B141" s="98"/>
      <c r="C141" s="758"/>
      <c r="D141" s="759"/>
      <c r="E141" s="760"/>
      <c r="F141" s="377" t="s">
        <v>537</v>
      </c>
      <c r="G141" s="378" t="str">
        <f t="shared" ref="G141:AK141" si="66">IF(G140&lt;&gt;"",VLOOKUP(G140,$AC$197:$AL$221,9,FALSE),"")</f>
        <v/>
      </c>
      <c r="H141" s="379" t="str">
        <f t="shared" si="66"/>
        <v/>
      </c>
      <c r="I141" s="379" t="str">
        <f t="shared" si="66"/>
        <v/>
      </c>
      <c r="J141" s="379" t="str">
        <f t="shared" si="66"/>
        <v/>
      </c>
      <c r="K141" s="379" t="str">
        <f t="shared" si="66"/>
        <v/>
      </c>
      <c r="L141" s="379" t="str">
        <f t="shared" si="66"/>
        <v/>
      </c>
      <c r="M141" s="380" t="str">
        <f t="shared" si="66"/>
        <v/>
      </c>
      <c r="N141" s="378" t="str">
        <f t="shared" si="66"/>
        <v/>
      </c>
      <c r="O141" s="379" t="str">
        <f t="shared" si="66"/>
        <v/>
      </c>
      <c r="P141" s="379" t="str">
        <f t="shared" si="66"/>
        <v/>
      </c>
      <c r="Q141" s="379" t="str">
        <f t="shared" si="66"/>
        <v/>
      </c>
      <c r="R141" s="379" t="str">
        <f t="shared" si="66"/>
        <v/>
      </c>
      <c r="S141" s="379" t="str">
        <f t="shared" si="66"/>
        <v/>
      </c>
      <c r="T141" s="380" t="str">
        <f t="shared" si="66"/>
        <v/>
      </c>
      <c r="U141" s="378" t="str">
        <f t="shared" si="66"/>
        <v/>
      </c>
      <c r="V141" s="379" t="str">
        <f t="shared" si="66"/>
        <v/>
      </c>
      <c r="W141" s="379" t="str">
        <f t="shared" si="66"/>
        <v/>
      </c>
      <c r="X141" s="379" t="str">
        <f t="shared" si="66"/>
        <v/>
      </c>
      <c r="Y141" s="379" t="str">
        <f t="shared" si="66"/>
        <v/>
      </c>
      <c r="Z141" s="379" t="str">
        <f t="shared" si="66"/>
        <v/>
      </c>
      <c r="AA141" s="380" t="str">
        <f t="shared" si="66"/>
        <v/>
      </c>
      <c r="AB141" s="378" t="str">
        <f t="shared" si="66"/>
        <v/>
      </c>
      <c r="AC141" s="379" t="str">
        <f t="shared" si="66"/>
        <v/>
      </c>
      <c r="AD141" s="379" t="str">
        <f t="shared" si="66"/>
        <v/>
      </c>
      <c r="AE141" s="379" t="str">
        <f t="shared" si="66"/>
        <v/>
      </c>
      <c r="AF141" s="379" t="str">
        <f t="shared" si="66"/>
        <v/>
      </c>
      <c r="AG141" s="379" t="str">
        <f t="shared" si="66"/>
        <v/>
      </c>
      <c r="AH141" s="380" t="str">
        <f t="shared" si="66"/>
        <v/>
      </c>
      <c r="AI141" s="381" t="str">
        <f t="shared" si="66"/>
        <v/>
      </c>
      <c r="AJ141" s="379" t="str">
        <f t="shared" si="66"/>
        <v/>
      </c>
      <c r="AK141" s="379" t="str">
        <f t="shared" si="66"/>
        <v/>
      </c>
      <c r="AL141" s="382">
        <f>SUM(G141:AH141)</f>
        <v>0</v>
      </c>
      <c r="AM141" s="389">
        <f>AL141/4</f>
        <v>0</v>
      </c>
      <c r="AN141" s="384" t="str">
        <f>IF(C140="","",C140)</f>
        <v/>
      </c>
      <c r="AO141" s="385" t="str">
        <f>IF(D140="","",D140)</f>
        <v/>
      </c>
      <c r="AP141" s="386" t="str">
        <f>IF(D140&lt;&gt;"",VLOOKUP(D140,$AU$2:$AV$6,2,FALSE),"")</f>
        <v/>
      </c>
      <c r="AQ141" s="383">
        <f>ROUNDDOWN(AL141/$AL$6,2)</f>
        <v>0</v>
      </c>
      <c r="AR141" s="383">
        <f>IF(AP141=1,"",AQ141)</f>
        <v>0</v>
      </c>
    </row>
    <row r="142" spans="1:44" ht="8.25" customHeight="1">
      <c r="A142" s="170"/>
      <c r="B142" s="98"/>
      <c r="C142" s="390"/>
      <c r="D142" s="391"/>
      <c r="E142" s="392"/>
      <c r="F142" s="393"/>
      <c r="G142" s="394"/>
      <c r="H142" s="395"/>
      <c r="I142" s="395"/>
      <c r="J142" s="395"/>
      <c r="K142" s="395"/>
      <c r="L142" s="395"/>
      <c r="M142" s="396"/>
      <c r="N142" s="394"/>
      <c r="O142" s="395"/>
      <c r="P142" s="395"/>
      <c r="Q142" s="395"/>
      <c r="R142" s="395"/>
      <c r="S142" s="395"/>
      <c r="T142" s="396"/>
      <c r="U142" s="394"/>
      <c r="V142" s="395"/>
      <c r="W142" s="395"/>
      <c r="X142" s="395"/>
      <c r="Y142" s="395"/>
      <c r="Z142" s="395"/>
      <c r="AA142" s="396"/>
      <c r="AB142" s="394"/>
      <c r="AC142" s="395"/>
      <c r="AD142" s="395"/>
      <c r="AE142" s="395"/>
      <c r="AF142" s="395"/>
      <c r="AG142" s="395"/>
      <c r="AH142" s="396"/>
      <c r="AI142" s="397"/>
      <c r="AJ142" s="395"/>
      <c r="AK142" s="395"/>
      <c r="AL142" s="398"/>
      <c r="AM142" s="399"/>
      <c r="AN142" s="400"/>
      <c r="AO142" s="401"/>
      <c r="AP142" s="402"/>
      <c r="AQ142" s="398"/>
      <c r="AR142" s="398"/>
    </row>
    <row r="143" spans="1:44" ht="15.9" customHeight="1">
      <c r="A143" s="170"/>
      <c r="B143" s="98"/>
      <c r="C143" s="761" t="s">
        <v>602</v>
      </c>
      <c r="D143" s="762"/>
      <c r="E143" s="763"/>
      <c r="F143" s="403" t="str">
        <f>AC197</f>
        <v>夜</v>
      </c>
      <c r="G143" s="404">
        <f>COUNTIF(G10:G142,$F$143)</f>
        <v>0</v>
      </c>
      <c r="H143" s="405">
        <f t="shared" ref="H143:AK143" si="67">COUNTIF(H10:H142,$F$143)</f>
        <v>0</v>
      </c>
      <c r="I143" s="405">
        <f t="shared" si="67"/>
        <v>0</v>
      </c>
      <c r="J143" s="405">
        <f t="shared" si="67"/>
        <v>0</v>
      </c>
      <c r="K143" s="405">
        <f t="shared" si="67"/>
        <v>0</v>
      </c>
      <c r="L143" s="405">
        <f t="shared" si="67"/>
        <v>0</v>
      </c>
      <c r="M143" s="406">
        <f t="shared" si="67"/>
        <v>0</v>
      </c>
      <c r="N143" s="404">
        <f t="shared" si="67"/>
        <v>0</v>
      </c>
      <c r="O143" s="405">
        <f t="shared" si="67"/>
        <v>0</v>
      </c>
      <c r="P143" s="405">
        <f t="shared" si="67"/>
        <v>0</v>
      </c>
      <c r="Q143" s="405">
        <f t="shared" si="67"/>
        <v>0</v>
      </c>
      <c r="R143" s="405">
        <f t="shared" si="67"/>
        <v>0</v>
      </c>
      <c r="S143" s="405">
        <f t="shared" si="67"/>
        <v>0</v>
      </c>
      <c r="T143" s="406">
        <f t="shared" si="67"/>
        <v>0</v>
      </c>
      <c r="U143" s="404">
        <f t="shared" si="67"/>
        <v>0</v>
      </c>
      <c r="V143" s="405">
        <f t="shared" si="67"/>
        <v>0</v>
      </c>
      <c r="W143" s="405">
        <f t="shared" si="67"/>
        <v>0</v>
      </c>
      <c r="X143" s="405">
        <f t="shared" si="67"/>
        <v>0</v>
      </c>
      <c r="Y143" s="405">
        <f t="shared" si="67"/>
        <v>0</v>
      </c>
      <c r="Z143" s="405">
        <f t="shared" si="67"/>
        <v>0</v>
      </c>
      <c r="AA143" s="406">
        <f t="shared" si="67"/>
        <v>0</v>
      </c>
      <c r="AB143" s="404">
        <f t="shared" si="67"/>
        <v>0</v>
      </c>
      <c r="AC143" s="405">
        <f t="shared" si="67"/>
        <v>0</v>
      </c>
      <c r="AD143" s="405">
        <f t="shared" si="67"/>
        <v>0</v>
      </c>
      <c r="AE143" s="405">
        <f t="shared" si="67"/>
        <v>0</v>
      </c>
      <c r="AF143" s="405">
        <f t="shared" si="67"/>
        <v>0</v>
      </c>
      <c r="AG143" s="405">
        <f t="shared" si="67"/>
        <v>0</v>
      </c>
      <c r="AH143" s="406">
        <f t="shared" si="67"/>
        <v>0</v>
      </c>
      <c r="AI143" s="407">
        <f t="shared" si="67"/>
        <v>0</v>
      </c>
      <c r="AJ143" s="405">
        <f t="shared" si="67"/>
        <v>0</v>
      </c>
      <c r="AK143" s="405">
        <f t="shared" si="67"/>
        <v>0</v>
      </c>
      <c r="AL143" s="408">
        <f>SUM(G143:AK143)</f>
        <v>0</v>
      </c>
      <c r="AM143" s="409"/>
      <c r="AN143" s="410"/>
      <c r="AO143" s="411"/>
      <c r="AP143" s="412"/>
      <c r="AQ143" s="413"/>
      <c r="AR143" s="413"/>
    </row>
    <row r="144" spans="1:44" ht="15.9" customHeight="1">
      <c r="A144" s="170"/>
      <c r="B144" s="414"/>
      <c r="C144" s="415"/>
      <c r="D144" s="415"/>
      <c r="E144" s="415"/>
      <c r="F144" s="416"/>
      <c r="G144" s="417"/>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7"/>
      <c r="AD144" s="417"/>
      <c r="AE144" s="417"/>
      <c r="AF144" s="417"/>
      <c r="AG144" s="417"/>
      <c r="AH144" s="417"/>
      <c r="AI144" s="417"/>
      <c r="AJ144" s="417"/>
      <c r="AK144" s="417"/>
      <c r="AL144" s="418"/>
      <c r="AM144" s="419"/>
      <c r="AN144" s="420"/>
      <c r="AO144" s="420"/>
      <c r="AP144" s="419"/>
      <c r="AQ144" s="419"/>
      <c r="AR144" s="419"/>
    </row>
    <row r="145" spans="1:48" ht="15.9" customHeight="1">
      <c r="A145" s="170"/>
      <c r="B145" s="98"/>
      <c r="C145" s="327" t="s">
        <v>855</v>
      </c>
      <c r="D145" s="421"/>
      <c r="E145" s="421"/>
      <c r="F145" s="422"/>
      <c r="G145" s="423"/>
      <c r="H145" s="423"/>
      <c r="I145" s="423"/>
      <c r="J145" s="423"/>
      <c r="K145" s="423"/>
      <c r="L145" s="423"/>
      <c r="M145" s="423"/>
      <c r="N145" s="423"/>
      <c r="O145" s="423"/>
      <c r="P145" s="423"/>
      <c r="Q145" s="423"/>
      <c r="R145" s="423"/>
      <c r="S145" s="423"/>
      <c r="T145" s="423"/>
      <c r="U145" s="423"/>
      <c r="V145" s="423"/>
      <c r="W145" s="423"/>
      <c r="X145" s="423"/>
      <c r="Y145" s="423"/>
      <c r="Z145" s="423"/>
      <c r="AA145" s="423"/>
      <c r="AB145" s="423"/>
      <c r="AC145" s="423"/>
      <c r="AD145" s="423"/>
      <c r="AE145" s="423"/>
      <c r="AF145" s="423"/>
      <c r="AG145" s="423"/>
      <c r="AH145" s="423"/>
      <c r="AI145" s="423"/>
      <c r="AJ145" s="423"/>
      <c r="AK145" s="423"/>
      <c r="AL145" s="171"/>
      <c r="AM145" s="171"/>
      <c r="AN145" s="171"/>
      <c r="AO145" s="171"/>
      <c r="AP145" s="424"/>
      <c r="AQ145" s="424"/>
      <c r="AR145" s="424"/>
    </row>
    <row r="146" spans="1:48" s="427" customFormat="1">
      <c r="A146" s="171"/>
      <c r="B146" s="98"/>
      <c r="C146" s="167"/>
      <c r="D146" s="421"/>
      <c r="E146" s="421"/>
      <c r="F146" s="422"/>
      <c r="G146" s="423"/>
      <c r="H146" s="423"/>
      <c r="I146" s="423"/>
      <c r="J146" s="423"/>
      <c r="K146" s="423"/>
      <c r="L146" s="423"/>
      <c r="M146" s="423"/>
      <c r="N146" s="423"/>
      <c r="O146" s="423"/>
      <c r="P146" s="423"/>
      <c r="Q146" s="423"/>
      <c r="R146" s="423"/>
      <c r="S146" s="425"/>
      <c r="T146" s="423"/>
      <c r="U146" s="423"/>
      <c r="V146" s="423"/>
      <c r="W146" s="423"/>
      <c r="X146" s="423"/>
      <c r="Y146" s="764" t="s">
        <v>603</v>
      </c>
      <c r="Z146" s="764"/>
      <c r="AA146" s="764"/>
      <c r="AB146" s="764"/>
      <c r="AC146" s="423"/>
      <c r="AD146" s="765" t="s">
        <v>604</v>
      </c>
      <c r="AE146" s="699"/>
      <c r="AF146" s="699"/>
      <c r="AG146" s="699"/>
      <c r="AH146" s="699"/>
      <c r="AI146" s="699"/>
      <c r="AJ146" s="699"/>
      <c r="AK146" s="699"/>
      <c r="AL146" s="699"/>
      <c r="AM146" s="426"/>
      <c r="AN146" s="426"/>
      <c r="AO146" s="426"/>
      <c r="AP146" s="424"/>
      <c r="AQ146" s="424"/>
      <c r="AR146" s="424"/>
      <c r="AS146" s="171"/>
      <c r="AT146" s="171"/>
      <c r="AU146" s="171"/>
      <c r="AV146" s="171"/>
    </row>
    <row r="147" spans="1:48" s="429" customFormat="1" ht="12.6" thickBot="1">
      <c r="A147" s="281"/>
      <c r="B147" s="98"/>
      <c r="C147" s="232" t="s">
        <v>520</v>
      </c>
      <c r="D147" s="421"/>
      <c r="E147" s="421"/>
      <c r="F147" s="749" t="s">
        <v>605</v>
      </c>
      <c r="G147" s="749"/>
      <c r="H147" s="749"/>
      <c r="I147" s="749"/>
      <c r="J147" s="423"/>
      <c r="K147" s="423"/>
      <c r="L147" s="748" t="s">
        <v>606</v>
      </c>
      <c r="M147" s="748"/>
      <c r="N147" s="748"/>
      <c r="O147" s="748"/>
      <c r="P147" s="428"/>
      <c r="Q147" s="428"/>
      <c r="R147" s="428"/>
      <c r="S147" s="749" t="s">
        <v>607</v>
      </c>
      <c r="T147" s="749"/>
      <c r="U147" s="749"/>
      <c r="V147" s="749"/>
      <c r="W147" s="749"/>
      <c r="X147" s="423"/>
      <c r="Y147" s="750" t="s">
        <v>608</v>
      </c>
      <c r="Z147" s="750"/>
      <c r="AA147" s="750"/>
      <c r="AB147" s="750"/>
      <c r="AC147" s="423"/>
      <c r="AD147" s="699"/>
      <c r="AE147" s="699"/>
      <c r="AF147" s="699"/>
      <c r="AG147" s="699"/>
      <c r="AH147" s="699"/>
      <c r="AI147" s="699"/>
      <c r="AJ147" s="699"/>
      <c r="AK147" s="699"/>
      <c r="AL147" s="699"/>
      <c r="AM147" s="426"/>
      <c r="AN147" s="426"/>
      <c r="AO147" s="424"/>
      <c r="AP147" s="424"/>
      <c r="AQ147" s="281"/>
      <c r="AR147" s="424"/>
      <c r="AS147" s="281"/>
      <c r="AT147" s="281"/>
      <c r="AU147" s="281"/>
      <c r="AV147" s="281"/>
    </row>
    <row r="148" spans="1:48" s="429" customFormat="1" ht="14.25" customHeight="1" thickBot="1">
      <c r="A148" s="281"/>
      <c r="B148" s="98"/>
      <c r="C148" s="430">
        <f>C4</f>
        <v>43800</v>
      </c>
      <c r="D148" s="421"/>
      <c r="E148" s="421"/>
      <c r="F148" s="281"/>
      <c r="G148" s="776">
        <f>AN176</f>
        <v>0</v>
      </c>
      <c r="H148" s="777"/>
      <c r="I148" s="778"/>
      <c r="J148" s="281"/>
      <c r="K148" s="281"/>
      <c r="L148" s="281"/>
      <c r="M148" s="752">
        <f>C149</f>
        <v>31</v>
      </c>
      <c r="N148" s="753"/>
      <c r="O148" s="431" t="s">
        <v>28</v>
      </c>
      <c r="P148" s="229" t="s">
        <v>609</v>
      </c>
      <c r="Q148" s="779">
        <v>16</v>
      </c>
      <c r="R148" s="780"/>
      <c r="S148" s="431" t="s">
        <v>537</v>
      </c>
      <c r="T148" s="423" t="s">
        <v>610</v>
      </c>
      <c r="U148" s="752">
        <f>M148*Q148</f>
        <v>496</v>
      </c>
      <c r="V148" s="753"/>
      <c r="W148" s="432" t="s">
        <v>537</v>
      </c>
      <c r="X148" s="423"/>
      <c r="Y148" s="754">
        <f>ROUNDDOWN(G148/U148,2)</f>
        <v>0</v>
      </c>
      <c r="Z148" s="755"/>
      <c r="AA148" s="755"/>
      <c r="AB148" s="433" t="s">
        <v>81</v>
      </c>
      <c r="AC148" s="434" t="s">
        <v>611</v>
      </c>
      <c r="AD148" s="756">
        <f>AG148+AJ148</f>
        <v>3</v>
      </c>
      <c r="AE148" s="757"/>
      <c r="AF148" s="423" t="s">
        <v>612</v>
      </c>
      <c r="AG148" s="766">
        <v>3</v>
      </c>
      <c r="AH148" s="766"/>
      <c r="AI148" s="423" t="s">
        <v>613</v>
      </c>
      <c r="AJ148" s="766">
        <v>0</v>
      </c>
      <c r="AK148" s="766"/>
      <c r="AL148" s="425" t="s">
        <v>614</v>
      </c>
      <c r="AM148" s="435" t="str">
        <f>IF(Y148&gt;=AD148,"ＯＫ","ＮＧ")</f>
        <v>ＮＧ</v>
      </c>
      <c r="AN148" s="426"/>
      <c r="AO148" s="424"/>
      <c r="AP148" s="424"/>
      <c r="AQ148" s="281"/>
      <c r="AR148" s="424"/>
      <c r="AS148" s="281"/>
      <c r="AT148" s="281"/>
      <c r="AU148" s="281"/>
      <c r="AV148" s="281"/>
    </row>
    <row r="149" spans="1:48" s="441" customFormat="1">
      <c r="A149" s="135"/>
      <c r="B149" s="98"/>
      <c r="C149" s="436">
        <f>DAY(EOMONTH(C148,0))</f>
        <v>31</v>
      </c>
      <c r="D149" s="437"/>
      <c r="E149" s="437"/>
      <c r="F149" s="438"/>
      <c r="G149" s="439"/>
      <c r="H149" s="439"/>
      <c r="I149" s="439"/>
      <c r="J149" s="439"/>
      <c r="K149" s="439"/>
      <c r="L149" s="439"/>
      <c r="M149" s="439"/>
      <c r="N149" s="439"/>
      <c r="O149" s="439"/>
      <c r="P149" s="439"/>
      <c r="Q149" s="439"/>
      <c r="R149" s="439"/>
      <c r="S149" s="439"/>
      <c r="T149" s="439"/>
      <c r="U149" s="439"/>
      <c r="V149" s="439"/>
      <c r="W149" s="439"/>
      <c r="X149" s="439"/>
      <c r="Y149" s="439"/>
      <c r="Z149" s="439"/>
      <c r="AA149" s="439"/>
      <c r="AB149" s="439"/>
      <c r="AC149" s="439"/>
      <c r="AD149" s="439"/>
      <c r="AE149" s="439"/>
      <c r="AF149" s="439"/>
      <c r="AG149" s="439"/>
      <c r="AH149" s="439"/>
      <c r="AI149" s="439"/>
      <c r="AJ149" s="439"/>
      <c r="AK149" s="439"/>
      <c r="AL149" s="440" t="s">
        <v>615</v>
      </c>
      <c r="AM149" s="426" t="s">
        <v>616</v>
      </c>
      <c r="AN149" s="767" t="s">
        <v>617</v>
      </c>
      <c r="AO149" s="767"/>
      <c r="AP149" s="424"/>
      <c r="AQ149" s="424"/>
      <c r="AR149" s="424"/>
      <c r="AS149" s="135"/>
      <c r="AT149" s="135"/>
      <c r="AU149" s="135"/>
      <c r="AV149" s="135"/>
    </row>
    <row r="150" spans="1:48" ht="15.9" customHeight="1">
      <c r="A150" s="170"/>
      <c r="B150" s="98"/>
      <c r="C150" s="768" t="s">
        <v>618</v>
      </c>
      <c r="D150" s="768"/>
      <c r="E150" s="768"/>
      <c r="F150" s="769"/>
      <c r="G150" s="442">
        <f>G8</f>
        <v>1</v>
      </c>
      <c r="H150" s="443">
        <f t="shared" ref="H150:AK150" si="68">H8</f>
        <v>2</v>
      </c>
      <c r="I150" s="443">
        <f t="shared" si="68"/>
        <v>3</v>
      </c>
      <c r="J150" s="443">
        <f t="shared" si="68"/>
        <v>4</v>
      </c>
      <c r="K150" s="443">
        <f t="shared" si="68"/>
        <v>5</v>
      </c>
      <c r="L150" s="443">
        <f t="shared" si="68"/>
        <v>6</v>
      </c>
      <c r="M150" s="444">
        <f t="shared" si="68"/>
        <v>7</v>
      </c>
      <c r="N150" s="442">
        <f t="shared" si="68"/>
        <v>8</v>
      </c>
      <c r="O150" s="443">
        <f t="shared" si="68"/>
        <v>9</v>
      </c>
      <c r="P150" s="443">
        <f t="shared" si="68"/>
        <v>10</v>
      </c>
      <c r="Q150" s="443">
        <f t="shared" si="68"/>
        <v>11</v>
      </c>
      <c r="R150" s="443">
        <f t="shared" si="68"/>
        <v>12</v>
      </c>
      <c r="S150" s="443">
        <f t="shared" si="68"/>
        <v>13</v>
      </c>
      <c r="T150" s="444">
        <f t="shared" si="68"/>
        <v>14</v>
      </c>
      <c r="U150" s="442">
        <f t="shared" si="68"/>
        <v>15</v>
      </c>
      <c r="V150" s="443">
        <f t="shared" si="68"/>
        <v>16</v>
      </c>
      <c r="W150" s="443">
        <f t="shared" si="68"/>
        <v>17</v>
      </c>
      <c r="X150" s="443">
        <f t="shared" si="68"/>
        <v>18</v>
      </c>
      <c r="Y150" s="443">
        <f t="shared" si="68"/>
        <v>19</v>
      </c>
      <c r="Z150" s="443">
        <f t="shared" si="68"/>
        <v>20</v>
      </c>
      <c r="AA150" s="444">
        <f t="shared" si="68"/>
        <v>21</v>
      </c>
      <c r="AB150" s="442">
        <f t="shared" si="68"/>
        <v>22</v>
      </c>
      <c r="AC150" s="443">
        <f t="shared" si="68"/>
        <v>23</v>
      </c>
      <c r="AD150" s="443">
        <f t="shared" si="68"/>
        <v>24</v>
      </c>
      <c r="AE150" s="443">
        <f t="shared" si="68"/>
        <v>25</v>
      </c>
      <c r="AF150" s="443">
        <f t="shared" si="68"/>
        <v>26</v>
      </c>
      <c r="AG150" s="443">
        <f t="shared" si="68"/>
        <v>27</v>
      </c>
      <c r="AH150" s="444">
        <f t="shared" si="68"/>
        <v>28</v>
      </c>
      <c r="AI150" s="442">
        <f t="shared" si="68"/>
        <v>29</v>
      </c>
      <c r="AJ150" s="443">
        <f t="shared" si="68"/>
        <v>30</v>
      </c>
      <c r="AK150" s="443">
        <f t="shared" si="68"/>
        <v>31</v>
      </c>
      <c r="AL150" s="445" t="s">
        <v>619</v>
      </c>
      <c r="AM150" s="446" t="s">
        <v>620</v>
      </c>
      <c r="AN150" s="769" t="s">
        <v>621</v>
      </c>
      <c r="AO150" s="770"/>
      <c r="AP150" s="447"/>
      <c r="AQ150" s="424"/>
      <c r="AR150" s="424"/>
    </row>
    <row r="151" spans="1:48">
      <c r="A151" s="170"/>
      <c r="B151" s="98" t="s">
        <v>622</v>
      </c>
      <c r="C151" s="771" t="str">
        <f>CONCATENATE(AC197,"：",AD197,"（",AF197,AH197,AI197,"）",AK197,AM197)</f>
        <v>夜：夜勤（16：30～0：00）7.5ｈ</v>
      </c>
      <c r="D151" s="772"/>
      <c r="E151" s="773"/>
      <c r="F151" s="448" t="str">
        <f>IF(AC197="","",AC197)</f>
        <v>夜</v>
      </c>
      <c r="G151" s="449">
        <f>COUNTIF($G$10:$G$142,F151)</f>
        <v>0</v>
      </c>
      <c r="H151" s="450">
        <f>COUNTIF($H$10:$H$142,F151)</f>
        <v>0</v>
      </c>
      <c r="I151" s="450">
        <f>COUNTIF($I$10:$I$142,F151)</f>
        <v>0</v>
      </c>
      <c r="J151" s="450">
        <f>COUNTIF($J$10:$J$142,F151)</f>
        <v>0</v>
      </c>
      <c r="K151" s="450">
        <f>COUNTIF($K$10:$K$142,F151)</f>
        <v>0</v>
      </c>
      <c r="L151" s="450">
        <f>COUNTIF(L$10:L$142,F151)</f>
        <v>0</v>
      </c>
      <c r="M151" s="451">
        <f>COUNTIF(M$10:M$142,F151)</f>
        <v>0</v>
      </c>
      <c r="N151" s="449">
        <f>COUNTIF(N$10:N$142,F151)</f>
        <v>0</v>
      </c>
      <c r="O151" s="450">
        <f>COUNTIF(O$10:O$142,F151)</f>
        <v>0</v>
      </c>
      <c r="P151" s="450">
        <f>COUNTIF(P$10:P$142,F151)</f>
        <v>0</v>
      </c>
      <c r="Q151" s="450">
        <f>COUNTIF(Q$10:Q$142,F151)</f>
        <v>0</v>
      </c>
      <c r="R151" s="450">
        <f>COUNTIF(R$10:R$142,F151)</f>
        <v>0</v>
      </c>
      <c r="S151" s="450">
        <f>COUNTIF(S$10:S$142,F151)</f>
        <v>0</v>
      </c>
      <c r="T151" s="451">
        <f>COUNTIF(T$10:T$142,F151)</f>
        <v>0</v>
      </c>
      <c r="U151" s="449">
        <f>COUNTIF(U$10:U$142,F151)</f>
        <v>0</v>
      </c>
      <c r="V151" s="450">
        <f>COUNTIF(V$10:V$142,F151)</f>
        <v>0</v>
      </c>
      <c r="W151" s="450">
        <f>COUNTIF(W$10:W$142,F151)</f>
        <v>0</v>
      </c>
      <c r="X151" s="450">
        <f>COUNTIF(X$10:X$142,F151)</f>
        <v>0</v>
      </c>
      <c r="Y151" s="450">
        <f>COUNTIF(Y$10:Y$142,F151)</f>
        <v>0</v>
      </c>
      <c r="Z151" s="450">
        <f>COUNTIF(Z$10:Z$142,F151)</f>
        <v>0</v>
      </c>
      <c r="AA151" s="451">
        <f>COUNTIF(AA$10:AA$142,F151)</f>
        <v>0</v>
      </c>
      <c r="AB151" s="449">
        <f>COUNTIF(AB$10:AB$142,F151)</f>
        <v>0</v>
      </c>
      <c r="AC151" s="450">
        <f>COUNTIF(AC$10:AC$142,F151)</f>
        <v>0</v>
      </c>
      <c r="AD151" s="450">
        <f>COUNTIF(AD$10:AD$142,F151)</f>
        <v>0</v>
      </c>
      <c r="AE151" s="450">
        <f>COUNTIF(AE$10:AE$142,F151)</f>
        <v>0</v>
      </c>
      <c r="AF151" s="450">
        <f>COUNTIF(AF$10:AF$142,F151)</f>
        <v>0</v>
      </c>
      <c r="AG151" s="450">
        <f>COUNTIF(AG$10:AG$142,F151)</f>
        <v>0</v>
      </c>
      <c r="AH151" s="451">
        <f>COUNTIF(AH$10:AH$142,F151)</f>
        <v>0</v>
      </c>
      <c r="AI151" s="452">
        <f>COUNTIF(AI$10:AI$142,F151)</f>
        <v>0</v>
      </c>
      <c r="AJ151" s="450">
        <f>COUNTIF(AJ$10:AJ$142,F151)</f>
        <v>0</v>
      </c>
      <c r="AK151" s="450">
        <f>COUNTIF(AK$10:AK$142,F151)</f>
        <v>0</v>
      </c>
      <c r="AL151" s="453">
        <f>SUM(G151:AK151)</f>
        <v>0</v>
      </c>
      <c r="AM151" s="454">
        <f>IF(AR197="","",AR197)</f>
        <v>7.5</v>
      </c>
      <c r="AN151" s="774">
        <f>AL151*AM151</f>
        <v>0</v>
      </c>
      <c r="AO151" s="775"/>
      <c r="AP151" s="447"/>
      <c r="AQ151" s="424"/>
      <c r="AR151" s="424"/>
    </row>
    <row r="152" spans="1:48">
      <c r="A152" s="170"/>
      <c r="B152" s="98" t="s">
        <v>623</v>
      </c>
      <c r="C152" s="781" t="str">
        <f t="shared" ref="C152:C175" si="69">CONCATENATE(AC198,"：",AD198,"（",AF198,AH198,AI198,"）",AK198,AM198)</f>
        <v>明：明け（0：00～9：15）7.25ｈ</v>
      </c>
      <c r="D152" s="782"/>
      <c r="E152" s="783"/>
      <c r="F152" s="455" t="str">
        <f t="shared" ref="F152:F175" si="70">IF(AC198="","",AC198)</f>
        <v>明</v>
      </c>
      <c r="G152" s="456">
        <f t="shared" ref="G152:G175" si="71">COUNTIF($G$10:$G$142,F152)</f>
        <v>0</v>
      </c>
      <c r="H152" s="457">
        <f t="shared" ref="H152:H175" si="72">COUNTIF($H$10:$H$142,F152)</f>
        <v>0</v>
      </c>
      <c r="I152" s="457">
        <f t="shared" ref="I152:I175" si="73">COUNTIF($I$10:$I$142,F152)</f>
        <v>0</v>
      </c>
      <c r="J152" s="457">
        <f t="shared" ref="J152:J175" si="74">COUNTIF($J$10:$J$142,F152)</f>
        <v>0</v>
      </c>
      <c r="K152" s="457">
        <f t="shared" ref="K152:K175" si="75">COUNTIF($K$10:$K$142,F152)</f>
        <v>0</v>
      </c>
      <c r="L152" s="457">
        <f t="shared" ref="L152:L175" si="76">COUNTIF(L$10:L$142,F152)</f>
        <v>0</v>
      </c>
      <c r="M152" s="458">
        <f t="shared" ref="M152:M175" si="77">COUNTIF(M$10:M$142,F152)</f>
        <v>0</v>
      </c>
      <c r="N152" s="456">
        <f t="shared" ref="N152:N175" si="78">COUNTIF(N$10:N$142,F152)</f>
        <v>0</v>
      </c>
      <c r="O152" s="457">
        <f t="shared" ref="O152:O175" si="79">COUNTIF(O$10:O$142,F152)</f>
        <v>0</v>
      </c>
      <c r="P152" s="457">
        <f t="shared" ref="P152:P175" si="80">COUNTIF(P$10:P$142,F152)</f>
        <v>0</v>
      </c>
      <c r="Q152" s="457">
        <f t="shared" ref="Q152:Q175" si="81">COUNTIF(Q$10:Q$142,F152)</f>
        <v>0</v>
      </c>
      <c r="R152" s="457">
        <f t="shared" ref="R152:R175" si="82">COUNTIF(R$10:R$142,F152)</f>
        <v>0</v>
      </c>
      <c r="S152" s="457">
        <f t="shared" ref="S152:S175" si="83">COUNTIF(S$10:S$142,F152)</f>
        <v>0</v>
      </c>
      <c r="T152" s="458">
        <f t="shared" ref="T152:T175" si="84">COUNTIF(T$10:T$142,F152)</f>
        <v>0</v>
      </c>
      <c r="U152" s="456">
        <f t="shared" ref="U152:U175" si="85">COUNTIF(U$10:U$142,F152)</f>
        <v>0</v>
      </c>
      <c r="V152" s="457">
        <f t="shared" ref="V152:V175" si="86">COUNTIF(V$10:V$142,F152)</f>
        <v>0</v>
      </c>
      <c r="W152" s="457">
        <f t="shared" ref="W152:W175" si="87">COUNTIF(W$10:W$142,F152)</f>
        <v>0</v>
      </c>
      <c r="X152" s="457">
        <f t="shared" ref="X152:X175" si="88">COUNTIF(X$10:X$142,F152)</f>
        <v>0</v>
      </c>
      <c r="Y152" s="457">
        <f t="shared" ref="Y152:Y175" si="89">COUNTIF(Y$10:Y$142,F152)</f>
        <v>0</v>
      </c>
      <c r="Z152" s="457">
        <f t="shared" ref="Z152:Z175" si="90">COUNTIF(Z$10:Z$142,F152)</f>
        <v>0</v>
      </c>
      <c r="AA152" s="458">
        <f t="shared" ref="AA152:AA175" si="91">COUNTIF(AA$10:AA$142,F152)</f>
        <v>0</v>
      </c>
      <c r="AB152" s="456">
        <f t="shared" ref="AB152:AB175" si="92">COUNTIF(AB$10:AB$142,F152)</f>
        <v>0</v>
      </c>
      <c r="AC152" s="457">
        <f t="shared" ref="AC152:AC175" si="93">COUNTIF(AC$10:AC$142,F152)</f>
        <v>0</v>
      </c>
      <c r="AD152" s="457">
        <f t="shared" ref="AD152:AD175" si="94">COUNTIF(AD$10:AD$142,F152)</f>
        <v>0</v>
      </c>
      <c r="AE152" s="457">
        <f t="shared" ref="AE152:AE175" si="95">COUNTIF(AE$10:AE$142,F152)</f>
        <v>0</v>
      </c>
      <c r="AF152" s="457">
        <f t="shared" ref="AF152:AF175" si="96">COUNTIF(AF$10:AF$142,F152)</f>
        <v>0</v>
      </c>
      <c r="AG152" s="457">
        <f t="shared" ref="AG152:AG175" si="97">COUNTIF(AG$10:AG$142,F152)</f>
        <v>0</v>
      </c>
      <c r="AH152" s="458">
        <f t="shared" ref="AH152:AH175" si="98">COUNTIF(AH$10:AH$142,F152)</f>
        <v>0</v>
      </c>
      <c r="AI152" s="459">
        <f t="shared" ref="AI152:AI175" si="99">COUNTIF(AI$10:AI$142,F152)</f>
        <v>0</v>
      </c>
      <c r="AJ152" s="457">
        <f t="shared" ref="AJ152:AJ175" si="100">COUNTIF(AJ$10:AJ$142,F152)</f>
        <v>0</v>
      </c>
      <c r="AK152" s="457">
        <f t="shared" ref="AK152:AK175" si="101">COUNTIF(AK$10:AK$142,F152)</f>
        <v>0</v>
      </c>
      <c r="AL152" s="460">
        <f t="shared" ref="AL152:AL175" si="102">SUM(G152:AK152)</f>
        <v>0</v>
      </c>
      <c r="AM152" s="461">
        <f t="shared" ref="AM152:AM175" si="103">IF(AR198="","",AR198)</f>
        <v>7.25</v>
      </c>
      <c r="AN152" s="784">
        <f t="shared" ref="AN152:AN175" si="104">AL152*AM152</f>
        <v>0</v>
      </c>
      <c r="AO152" s="785"/>
      <c r="AP152" s="447"/>
      <c r="AQ152" s="424"/>
      <c r="AR152" s="424"/>
    </row>
    <row r="153" spans="1:48">
      <c r="A153" s="170"/>
      <c r="B153" s="98" t="s">
        <v>624</v>
      </c>
      <c r="C153" s="781" t="str">
        <f t="shared" si="69"/>
        <v>①：日勤Ａ（8：40～17：15）7.75ｈ</v>
      </c>
      <c r="D153" s="782"/>
      <c r="E153" s="783"/>
      <c r="F153" s="455" t="str">
        <f t="shared" si="70"/>
        <v>①</v>
      </c>
      <c r="G153" s="456">
        <f t="shared" si="71"/>
        <v>0</v>
      </c>
      <c r="H153" s="457">
        <f t="shared" si="72"/>
        <v>0</v>
      </c>
      <c r="I153" s="457">
        <f t="shared" si="73"/>
        <v>0</v>
      </c>
      <c r="J153" s="457">
        <f t="shared" si="74"/>
        <v>0</v>
      </c>
      <c r="K153" s="457">
        <f t="shared" si="75"/>
        <v>0</v>
      </c>
      <c r="L153" s="457">
        <f t="shared" si="76"/>
        <v>0</v>
      </c>
      <c r="M153" s="458">
        <f t="shared" si="77"/>
        <v>0</v>
      </c>
      <c r="N153" s="456">
        <f t="shared" si="78"/>
        <v>0</v>
      </c>
      <c r="O153" s="457">
        <f t="shared" si="79"/>
        <v>0</v>
      </c>
      <c r="P153" s="457">
        <f t="shared" si="80"/>
        <v>0</v>
      </c>
      <c r="Q153" s="457">
        <f t="shared" si="81"/>
        <v>0</v>
      </c>
      <c r="R153" s="457">
        <f t="shared" si="82"/>
        <v>0</v>
      </c>
      <c r="S153" s="457">
        <f t="shared" si="83"/>
        <v>0</v>
      </c>
      <c r="T153" s="458">
        <f t="shared" si="84"/>
        <v>0</v>
      </c>
      <c r="U153" s="456">
        <f t="shared" si="85"/>
        <v>0</v>
      </c>
      <c r="V153" s="457">
        <f t="shared" si="86"/>
        <v>0</v>
      </c>
      <c r="W153" s="457">
        <f t="shared" si="87"/>
        <v>0</v>
      </c>
      <c r="X153" s="457">
        <f t="shared" si="88"/>
        <v>0</v>
      </c>
      <c r="Y153" s="457">
        <f t="shared" si="89"/>
        <v>0</v>
      </c>
      <c r="Z153" s="457">
        <f t="shared" si="90"/>
        <v>0</v>
      </c>
      <c r="AA153" s="458">
        <f t="shared" si="91"/>
        <v>0</v>
      </c>
      <c r="AB153" s="456">
        <f t="shared" si="92"/>
        <v>0</v>
      </c>
      <c r="AC153" s="457">
        <f t="shared" si="93"/>
        <v>0</v>
      </c>
      <c r="AD153" s="457">
        <f t="shared" si="94"/>
        <v>0</v>
      </c>
      <c r="AE153" s="457">
        <f t="shared" si="95"/>
        <v>0</v>
      </c>
      <c r="AF153" s="457">
        <f t="shared" si="96"/>
        <v>0</v>
      </c>
      <c r="AG153" s="457">
        <f t="shared" si="97"/>
        <v>0</v>
      </c>
      <c r="AH153" s="458">
        <f t="shared" si="98"/>
        <v>0</v>
      </c>
      <c r="AI153" s="459">
        <f t="shared" si="99"/>
        <v>0</v>
      </c>
      <c r="AJ153" s="457">
        <f t="shared" si="100"/>
        <v>0</v>
      </c>
      <c r="AK153" s="457">
        <f t="shared" si="101"/>
        <v>0</v>
      </c>
      <c r="AL153" s="460">
        <f t="shared" si="102"/>
        <v>0</v>
      </c>
      <c r="AM153" s="461">
        <f t="shared" si="103"/>
        <v>1.33</v>
      </c>
      <c r="AN153" s="784">
        <f t="shared" si="104"/>
        <v>0</v>
      </c>
      <c r="AO153" s="786"/>
      <c r="AP153" s="424"/>
      <c r="AQ153" s="424"/>
      <c r="AR153" s="424"/>
    </row>
    <row r="154" spans="1:48">
      <c r="A154" s="170"/>
      <c r="B154" s="98" t="s">
        <v>625</v>
      </c>
      <c r="C154" s="781" t="str">
        <f t="shared" si="69"/>
        <v>②：早出（7：10～15：45）7.75ｈ</v>
      </c>
      <c r="D154" s="782"/>
      <c r="E154" s="783"/>
      <c r="F154" s="455" t="str">
        <f t="shared" si="70"/>
        <v>②</v>
      </c>
      <c r="G154" s="456">
        <f t="shared" si="71"/>
        <v>0</v>
      </c>
      <c r="H154" s="457">
        <f t="shared" si="72"/>
        <v>0</v>
      </c>
      <c r="I154" s="457">
        <f t="shared" si="73"/>
        <v>0</v>
      </c>
      <c r="J154" s="457">
        <f t="shared" si="74"/>
        <v>0</v>
      </c>
      <c r="K154" s="457">
        <f t="shared" si="75"/>
        <v>0</v>
      </c>
      <c r="L154" s="457">
        <f t="shared" si="76"/>
        <v>0</v>
      </c>
      <c r="M154" s="458">
        <f t="shared" si="77"/>
        <v>0</v>
      </c>
      <c r="N154" s="456">
        <f t="shared" si="78"/>
        <v>0</v>
      </c>
      <c r="O154" s="457">
        <f t="shared" si="79"/>
        <v>0</v>
      </c>
      <c r="P154" s="457">
        <f t="shared" si="80"/>
        <v>0</v>
      </c>
      <c r="Q154" s="457">
        <f t="shared" si="81"/>
        <v>0</v>
      </c>
      <c r="R154" s="457">
        <f t="shared" si="82"/>
        <v>0</v>
      </c>
      <c r="S154" s="457">
        <f t="shared" si="83"/>
        <v>0</v>
      </c>
      <c r="T154" s="458">
        <f t="shared" si="84"/>
        <v>0</v>
      </c>
      <c r="U154" s="456">
        <f t="shared" si="85"/>
        <v>0</v>
      </c>
      <c r="V154" s="457">
        <f t="shared" si="86"/>
        <v>0</v>
      </c>
      <c r="W154" s="457">
        <f t="shared" si="87"/>
        <v>0</v>
      </c>
      <c r="X154" s="457">
        <f t="shared" si="88"/>
        <v>0</v>
      </c>
      <c r="Y154" s="457">
        <f t="shared" si="89"/>
        <v>0</v>
      </c>
      <c r="Z154" s="457">
        <f t="shared" si="90"/>
        <v>0</v>
      </c>
      <c r="AA154" s="458">
        <f t="shared" si="91"/>
        <v>0</v>
      </c>
      <c r="AB154" s="456">
        <f t="shared" si="92"/>
        <v>0</v>
      </c>
      <c r="AC154" s="457">
        <f t="shared" si="93"/>
        <v>0</v>
      </c>
      <c r="AD154" s="457">
        <f t="shared" si="94"/>
        <v>0</v>
      </c>
      <c r="AE154" s="457">
        <f t="shared" si="95"/>
        <v>0</v>
      </c>
      <c r="AF154" s="457">
        <f t="shared" si="96"/>
        <v>0</v>
      </c>
      <c r="AG154" s="457">
        <f t="shared" si="97"/>
        <v>0</v>
      </c>
      <c r="AH154" s="458">
        <f t="shared" si="98"/>
        <v>0</v>
      </c>
      <c r="AI154" s="459">
        <f t="shared" si="99"/>
        <v>0</v>
      </c>
      <c r="AJ154" s="457">
        <f t="shared" si="100"/>
        <v>0</v>
      </c>
      <c r="AK154" s="457">
        <f t="shared" si="101"/>
        <v>0</v>
      </c>
      <c r="AL154" s="460">
        <f t="shared" si="102"/>
        <v>0</v>
      </c>
      <c r="AM154" s="461">
        <f t="shared" si="103"/>
        <v>2.08</v>
      </c>
      <c r="AN154" s="784">
        <f t="shared" si="104"/>
        <v>0</v>
      </c>
      <c r="AO154" s="786"/>
      <c r="AP154" s="424"/>
      <c r="AQ154" s="424"/>
      <c r="AR154" s="424"/>
    </row>
    <row r="155" spans="1:48">
      <c r="A155" s="170"/>
      <c r="B155" s="98" t="s">
        <v>626</v>
      </c>
      <c r="C155" s="781" t="str">
        <f t="shared" si="69"/>
        <v>③：遅出（11：25～20：00）7.75ｈ</v>
      </c>
      <c r="D155" s="782"/>
      <c r="E155" s="783"/>
      <c r="F155" s="455" t="str">
        <f t="shared" si="70"/>
        <v>③</v>
      </c>
      <c r="G155" s="456">
        <f t="shared" si="71"/>
        <v>0</v>
      </c>
      <c r="H155" s="457">
        <f t="shared" si="72"/>
        <v>0</v>
      </c>
      <c r="I155" s="457">
        <f t="shared" si="73"/>
        <v>0</v>
      </c>
      <c r="J155" s="457">
        <f t="shared" si="74"/>
        <v>0</v>
      </c>
      <c r="K155" s="457">
        <f t="shared" si="75"/>
        <v>0</v>
      </c>
      <c r="L155" s="457">
        <f t="shared" si="76"/>
        <v>0</v>
      </c>
      <c r="M155" s="458">
        <f t="shared" si="77"/>
        <v>0</v>
      </c>
      <c r="N155" s="456">
        <f t="shared" si="78"/>
        <v>0</v>
      </c>
      <c r="O155" s="457">
        <f t="shared" si="79"/>
        <v>0</v>
      </c>
      <c r="P155" s="457">
        <f t="shared" si="80"/>
        <v>0</v>
      </c>
      <c r="Q155" s="457">
        <f t="shared" si="81"/>
        <v>0</v>
      </c>
      <c r="R155" s="457">
        <f t="shared" si="82"/>
        <v>0</v>
      </c>
      <c r="S155" s="457">
        <f t="shared" si="83"/>
        <v>0</v>
      </c>
      <c r="T155" s="458">
        <f t="shared" si="84"/>
        <v>0</v>
      </c>
      <c r="U155" s="456">
        <f t="shared" si="85"/>
        <v>0</v>
      </c>
      <c r="V155" s="457">
        <f t="shared" si="86"/>
        <v>0</v>
      </c>
      <c r="W155" s="457">
        <f t="shared" si="87"/>
        <v>0</v>
      </c>
      <c r="X155" s="457">
        <f t="shared" si="88"/>
        <v>0</v>
      </c>
      <c r="Y155" s="457">
        <f t="shared" si="89"/>
        <v>0</v>
      </c>
      <c r="Z155" s="457">
        <f t="shared" si="90"/>
        <v>0</v>
      </c>
      <c r="AA155" s="458">
        <f t="shared" si="91"/>
        <v>0</v>
      </c>
      <c r="AB155" s="456">
        <f t="shared" si="92"/>
        <v>0</v>
      </c>
      <c r="AC155" s="457">
        <f t="shared" si="93"/>
        <v>0</v>
      </c>
      <c r="AD155" s="457">
        <f t="shared" si="94"/>
        <v>0</v>
      </c>
      <c r="AE155" s="457">
        <f t="shared" si="95"/>
        <v>0</v>
      </c>
      <c r="AF155" s="457">
        <f t="shared" si="96"/>
        <v>0</v>
      </c>
      <c r="AG155" s="457">
        <f t="shared" si="97"/>
        <v>0</v>
      </c>
      <c r="AH155" s="458">
        <f t="shared" si="98"/>
        <v>0</v>
      </c>
      <c r="AI155" s="459">
        <f t="shared" si="99"/>
        <v>0</v>
      </c>
      <c r="AJ155" s="457">
        <f t="shared" si="100"/>
        <v>0</v>
      </c>
      <c r="AK155" s="457">
        <f t="shared" si="101"/>
        <v>0</v>
      </c>
      <c r="AL155" s="460">
        <f t="shared" si="102"/>
        <v>0</v>
      </c>
      <c r="AM155" s="461">
        <f t="shared" si="103"/>
        <v>2.5</v>
      </c>
      <c r="AN155" s="784">
        <f t="shared" si="104"/>
        <v>0</v>
      </c>
      <c r="AO155" s="786"/>
      <c r="AP155" s="424"/>
      <c r="AQ155" s="424"/>
      <c r="AR155" s="424"/>
    </row>
    <row r="156" spans="1:48">
      <c r="A156" s="170"/>
      <c r="B156" s="98" t="s">
        <v>627</v>
      </c>
      <c r="C156" s="781" t="str">
        <f t="shared" si="69"/>
        <v>⑤：午前Ａ（8：40～12：40）4ｈ</v>
      </c>
      <c r="D156" s="782"/>
      <c r="E156" s="783"/>
      <c r="F156" s="455" t="str">
        <f t="shared" si="70"/>
        <v>⑤</v>
      </c>
      <c r="G156" s="456">
        <f t="shared" si="71"/>
        <v>0</v>
      </c>
      <c r="H156" s="457">
        <f t="shared" si="72"/>
        <v>0</v>
      </c>
      <c r="I156" s="457">
        <f t="shared" si="73"/>
        <v>0</v>
      </c>
      <c r="J156" s="457">
        <f t="shared" si="74"/>
        <v>0</v>
      </c>
      <c r="K156" s="457">
        <f t="shared" si="75"/>
        <v>0</v>
      </c>
      <c r="L156" s="457">
        <f t="shared" si="76"/>
        <v>0</v>
      </c>
      <c r="M156" s="458">
        <f t="shared" si="77"/>
        <v>0</v>
      </c>
      <c r="N156" s="456">
        <f t="shared" si="78"/>
        <v>0</v>
      </c>
      <c r="O156" s="457">
        <f t="shared" si="79"/>
        <v>0</v>
      </c>
      <c r="P156" s="457">
        <f t="shared" si="80"/>
        <v>0</v>
      </c>
      <c r="Q156" s="457">
        <f t="shared" si="81"/>
        <v>0</v>
      </c>
      <c r="R156" s="457">
        <f t="shared" si="82"/>
        <v>0</v>
      </c>
      <c r="S156" s="457">
        <f t="shared" si="83"/>
        <v>0</v>
      </c>
      <c r="T156" s="458">
        <f t="shared" si="84"/>
        <v>0</v>
      </c>
      <c r="U156" s="456">
        <f t="shared" si="85"/>
        <v>0</v>
      </c>
      <c r="V156" s="457">
        <f t="shared" si="86"/>
        <v>0</v>
      </c>
      <c r="W156" s="457">
        <f t="shared" si="87"/>
        <v>0</v>
      </c>
      <c r="X156" s="457">
        <f t="shared" si="88"/>
        <v>0</v>
      </c>
      <c r="Y156" s="457">
        <f t="shared" si="89"/>
        <v>0</v>
      </c>
      <c r="Z156" s="457">
        <f t="shared" si="90"/>
        <v>0</v>
      </c>
      <c r="AA156" s="458">
        <f t="shared" si="91"/>
        <v>0</v>
      </c>
      <c r="AB156" s="456">
        <f t="shared" si="92"/>
        <v>0</v>
      </c>
      <c r="AC156" s="457">
        <f t="shared" si="93"/>
        <v>0</v>
      </c>
      <c r="AD156" s="457">
        <f t="shared" si="94"/>
        <v>0</v>
      </c>
      <c r="AE156" s="457">
        <f t="shared" si="95"/>
        <v>0</v>
      </c>
      <c r="AF156" s="457">
        <f t="shared" si="96"/>
        <v>0</v>
      </c>
      <c r="AG156" s="457">
        <f t="shared" si="97"/>
        <v>0</v>
      </c>
      <c r="AH156" s="458">
        <f t="shared" si="98"/>
        <v>0</v>
      </c>
      <c r="AI156" s="459">
        <f t="shared" si="99"/>
        <v>0</v>
      </c>
      <c r="AJ156" s="457">
        <f t="shared" si="100"/>
        <v>0</v>
      </c>
      <c r="AK156" s="457">
        <f t="shared" si="101"/>
        <v>0</v>
      </c>
      <c r="AL156" s="460">
        <f t="shared" si="102"/>
        <v>0</v>
      </c>
      <c r="AM156" s="461">
        <f t="shared" si="103"/>
        <v>0.57999999999999996</v>
      </c>
      <c r="AN156" s="784">
        <f t="shared" si="104"/>
        <v>0</v>
      </c>
      <c r="AO156" s="786"/>
      <c r="AP156" s="424"/>
      <c r="AQ156" s="424"/>
      <c r="AR156" s="424"/>
    </row>
    <row r="157" spans="1:48">
      <c r="A157" s="170"/>
      <c r="B157" s="98" t="s">
        <v>628</v>
      </c>
      <c r="C157" s="781" t="str">
        <f t="shared" si="69"/>
        <v>⑥：午後Ａ（13：30～17：30）4ｈ</v>
      </c>
      <c r="D157" s="782"/>
      <c r="E157" s="783"/>
      <c r="F157" s="455" t="str">
        <f t="shared" si="70"/>
        <v>⑥</v>
      </c>
      <c r="G157" s="456">
        <f t="shared" si="71"/>
        <v>0</v>
      </c>
      <c r="H157" s="457">
        <f t="shared" si="72"/>
        <v>0</v>
      </c>
      <c r="I157" s="457">
        <f t="shared" si="73"/>
        <v>0</v>
      </c>
      <c r="J157" s="457">
        <f t="shared" si="74"/>
        <v>0</v>
      </c>
      <c r="K157" s="457">
        <f t="shared" si="75"/>
        <v>0</v>
      </c>
      <c r="L157" s="457">
        <f t="shared" si="76"/>
        <v>0</v>
      </c>
      <c r="M157" s="458">
        <f t="shared" si="77"/>
        <v>0</v>
      </c>
      <c r="N157" s="456">
        <f t="shared" si="78"/>
        <v>0</v>
      </c>
      <c r="O157" s="457">
        <f t="shared" si="79"/>
        <v>0</v>
      </c>
      <c r="P157" s="457">
        <f t="shared" si="80"/>
        <v>0</v>
      </c>
      <c r="Q157" s="457">
        <f t="shared" si="81"/>
        <v>0</v>
      </c>
      <c r="R157" s="457">
        <f t="shared" si="82"/>
        <v>0</v>
      </c>
      <c r="S157" s="457">
        <f t="shared" si="83"/>
        <v>0</v>
      </c>
      <c r="T157" s="458">
        <f t="shared" si="84"/>
        <v>0</v>
      </c>
      <c r="U157" s="456">
        <f t="shared" si="85"/>
        <v>0</v>
      </c>
      <c r="V157" s="457">
        <f t="shared" si="86"/>
        <v>0</v>
      </c>
      <c r="W157" s="457">
        <f t="shared" si="87"/>
        <v>0</v>
      </c>
      <c r="X157" s="457">
        <f t="shared" si="88"/>
        <v>0</v>
      </c>
      <c r="Y157" s="457">
        <f t="shared" si="89"/>
        <v>0</v>
      </c>
      <c r="Z157" s="457">
        <f t="shared" si="90"/>
        <v>0</v>
      </c>
      <c r="AA157" s="458">
        <f t="shared" si="91"/>
        <v>0</v>
      </c>
      <c r="AB157" s="456">
        <f t="shared" si="92"/>
        <v>0</v>
      </c>
      <c r="AC157" s="457">
        <f t="shared" si="93"/>
        <v>0</v>
      </c>
      <c r="AD157" s="457">
        <f t="shared" si="94"/>
        <v>0</v>
      </c>
      <c r="AE157" s="457">
        <f t="shared" si="95"/>
        <v>0</v>
      </c>
      <c r="AF157" s="457">
        <f t="shared" si="96"/>
        <v>0</v>
      </c>
      <c r="AG157" s="457">
        <f t="shared" si="97"/>
        <v>0</v>
      </c>
      <c r="AH157" s="458">
        <f t="shared" si="98"/>
        <v>0</v>
      </c>
      <c r="AI157" s="459">
        <f t="shared" si="99"/>
        <v>0</v>
      </c>
      <c r="AJ157" s="457">
        <f t="shared" si="100"/>
        <v>0</v>
      </c>
      <c r="AK157" s="457">
        <f t="shared" si="101"/>
        <v>0</v>
      </c>
      <c r="AL157" s="460">
        <f t="shared" si="102"/>
        <v>0</v>
      </c>
      <c r="AM157" s="461">
        <f t="shared" si="103"/>
        <v>1</v>
      </c>
      <c r="AN157" s="784">
        <f t="shared" si="104"/>
        <v>0</v>
      </c>
      <c r="AO157" s="786"/>
      <c r="AP157" s="424"/>
      <c r="AQ157" s="424"/>
      <c r="AR157" s="424"/>
    </row>
    <row r="158" spans="1:48">
      <c r="A158" s="170"/>
      <c r="B158" s="98" t="s">
        <v>629</v>
      </c>
      <c r="C158" s="781" t="str">
        <f t="shared" si="69"/>
        <v>⑦：日勤Ｂ（9：00～17：00）7ｈ</v>
      </c>
      <c r="D158" s="782"/>
      <c r="E158" s="783"/>
      <c r="F158" s="455" t="str">
        <f t="shared" si="70"/>
        <v>⑦</v>
      </c>
      <c r="G158" s="456">
        <f t="shared" si="71"/>
        <v>0</v>
      </c>
      <c r="H158" s="457">
        <f t="shared" si="72"/>
        <v>0</v>
      </c>
      <c r="I158" s="457">
        <f t="shared" si="73"/>
        <v>0</v>
      </c>
      <c r="J158" s="457">
        <f t="shared" si="74"/>
        <v>0</v>
      </c>
      <c r="K158" s="457">
        <f t="shared" si="75"/>
        <v>0</v>
      </c>
      <c r="L158" s="457">
        <f t="shared" si="76"/>
        <v>0</v>
      </c>
      <c r="M158" s="458">
        <f t="shared" si="77"/>
        <v>0</v>
      </c>
      <c r="N158" s="456">
        <f t="shared" si="78"/>
        <v>0</v>
      </c>
      <c r="O158" s="457">
        <f t="shared" si="79"/>
        <v>0</v>
      </c>
      <c r="P158" s="457">
        <f t="shared" si="80"/>
        <v>0</v>
      </c>
      <c r="Q158" s="457">
        <f t="shared" si="81"/>
        <v>0</v>
      </c>
      <c r="R158" s="457">
        <f t="shared" si="82"/>
        <v>0</v>
      </c>
      <c r="S158" s="457">
        <f t="shared" si="83"/>
        <v>0</v>
      </c>
      <c r="T158" s="458">
        <f t="shared" si="84"/>
        <v>0</v>
      </c>
      <c r="U158" s="456">
        <f t="shared" si="85"/>
        <v>0</v>
      </c>
      <c r="V158" s="457">
        <f t="shared" si="86"/>
        <v>0</v>
      </c>
      <c r="W158" s="457">
        <f t="shared" si="87"/>
        <v>0</v>
      </c>
      <c r="X158" s="457">
        <f t="shared" si="88"/>
        <v>0</v>
      </c>
      <c r="Y158" s="457">
        <f t="shared" si="89"/>
        <v>0</v>
      </c>
      <c r="Z158" s="457">
        <f t="shared" si="90"/>
        <v>0</v>
      </c>
      <c r="AA158" s="458">
        <f t="shared" si="91"/>
        <v>0</v>
      </c>
      <c r="AB158" s="456">
        <f t="shared" si="92"/>
        <v>0</v>
      </c>
      <c r="AC158" s="457">
        <f t="shared" si="93"/>
        <v>0</v>
      </c>
      <c r="AD158" s="457">
        <f t="shared" si="94"/>
        <v>0</v>
      </c>
      <c r="AE158" s="457">
        <f t="shared" si="95"/>
        <v>0</v>
      </c>
      <c r="AF158" s="457">
        <f t="shared" si="96"/>
        <v>0</v>
      </c>
      <c r="AG158" s="457">
        <f t="shared" si="97"/>
        <v>0</v>
      </c>
      <c r="AH158" s="458">
        <f t="shared" si="98"/>
        <v>0</v>
      </c>
      <c r="AI158" s="459">
        <f t="shared" si="99"/>
        <v>0</v>
      </c>
      <c r="AJ158" s="457">
        <f t="shared" si="100"/>
        <v>0</v>
      </c>
      <c r="AK158" s="457">
        <f t="shared" si="101"/>
        <v>0</v>
      </c>
      <c r="AL158" s="460">
        <f t="shared" si="102"/>
        <v>0</v>
      </c>
      <c r="AM158" s="461">
        <f t="shared" si="103"/>
        <v>0.75</v>
      </c>
      <c r="AN158" s="784">
        <f t="shared" si="104"/>
        <v>0</v>
      </c>
      <c r="AO158" s="786"/>
      <c r="AP158" s="424"/>
      <c r="AQ158" s="424"/>
      <c r="AR158" s="424"/>
    </row>
    <row r="159" spans="1:48">
      <c r="A159" s="170"/>
      <c r="B159" s="98" t="s">
        <v>630</v>
      </c>
      <c r="C159" s="781" t="str">
        <f t="shared" si="69"/>
        <v>⑧：午前Ｂ（9：00～13：00）4ｈ</v>
      </c>
      <c r="D159" s="782"/>
      <c r="E159" s="783"/>
      <c r="F159" s="455" t="str">
        <f t="shared" si="70"/>
        <v>⑧</v>
      </c>
      <c r="G159" s="456">
        <f t="shared" si="71"/>
        <v>0</v>
      </c>
      <c r="H159" s="457">
        <f t="shared" si="72"/>
        <v>0</v>
      </c>
      <c r="I159" s="457">
        <f t="shared" si="73"/>
        <v>0</v>
      </c>
      <c r="J159" s="457">
        <f t="shared" si="74"/>
        <v>0</v>
      </c>
      <c r="K159" s="457">
        <f t="shared" si="75"/>
        <v>0</v>
      </c>
      <c r="L159" s="457">
        <f t="shared" si="76"/>
        <v>0</v>
      </c>
      <c r="M159" s="458">
        <f t="shared" si="77"/>
        <v>0</v>
      </c>
      <c r="N159" s="456">
        <f t="shared" si="78"/>
        <v>0</v>
      </c>
      <c r="O159" s="457">
        <f t="shared" si="79"/>
        <v>0</v>
      </c>
      <c r="P159" s="457">
        <f t="shared" si="80"/>
        <v>0</v>
      </c>
      <c r="Q159" s="457">
        <f t="shared" si="81"/>
        <v>0</v>
      </c>
      <c r="R159" s="457">
        <f t="shared" si="82"/>
        <v>0</v>
      </c>
      <c r="S159" s="457">
        <f t="shared" si="83"/>
        <v>0</v>
      </c>
      <c r="T159" s="458">
        <f t="shared" si="84"/>
        <v>0</v>
      </c>
      <c r="U159" s="456">
        <f t="shared" si="85"/>
        <v>0</v>
      </c>
      <c r="V159" s="457">
        <f t="shared" si="86"/>
        <v>0</v>
      </c>
      <c r="W159" s="457">
        <f t="shared" si="87"/>
        <v>0</v>
      </c>
      <c r="X159" s="457">
        <f t="shared" si="88"/>
        <v>0</v>
      </c>
      <c r="Y159" s="457">
        <f t="shared" si="89"/>
        <v>0</v>
      </c>
      <c r="Z159" s="457">
        <f t="shared" si="90"/>
        <v>0</v>
      </c>
      <c r="AA159" s="458">
        <f t="shared" si="91"/>
        <v>0</v>
      </c>
      <c r="AB159" s="456">
        <f t="shared" si="92"/>
        <v>0</v>
      </c>
      <c r="AC159" s="457">
        <f t="shared" si="93"/>
        <v>0</v>
      </c>
      <c r="AD159" s="457">
        <f t="shared" si="94"/>
        <v>0</v>
      </c>
      <c r="AE159" s="457">
        <f t="shared" si="95"/>
        <v>0</v>
      </c>
      <c r="AF159" s="457">
        <f t="shared" si="96"/>
        <v>0</v>
      </c>
      <c r="AG159" s="457">
        <f t="shared" si="97"/>
        <v>0</v>
      </c>
      <c r="AH159" s="458">
        <f t="shared" si="98"/>
        <v>0</v>
      </c>
      <c r="AI159" s="459">
        <f t="shared" si="99"/>
        <v>0</v>
      </c>
      <c r="AJ159" s="457">
        <f t="shared" si="100"/>
        <v>0</v>
      </c>
      <c r="AK159" s="457">
        <f t="shared" si="101"/>
        <v>0</v>
      </c>
      <c r="AL159" s="460">
        <f t="shared" si="102"/>
        <v>0</v>
      </c>
      <c r="AM159" s="461">
        <f t="shared" si="103"/>
        <v>0.25</v>
      </c>
      <c r="AN159" s="784">
        <f t="shared" si="104"/>
        <v>0</v>
      </c>
      <c r="AO159" s="786"/>
      <c r="AP159" s="424"/>
      <c r="AQ159" s="424"/>
      <c r="AR159" s="424"/>
    </row>
    <row r="160" spans="1:48">
      <c r="A160" s="170"/>
      <c r="B160" s="98" t="s">
        <v>631</v>
      </c>
      <c r="C160" s="781" t="str">
        <f t="shared" si="69"/>
        <v>⑨：午後Ｂ（13：00～17：00）4ｈ</v>
      </c>
      <c r="D160" s="782"/>
      <c r="E160" s="783"/>
      <c r="F160" s="455" t="str">
        <f t="shared" si="70"/>
        <v>⑨</v>
      </c>
      <c r="G160" s="456">
        <f t="shared" si="71"/>
        <v>0</v>
      </c>
      <c r="H160" s="457">
        <f t="shared" si="72"/>
        <v>0</v>
      </c>
      <c r="I160" s="457">
        <f t="shared" si="73"/>
        <v>0</v>
      </c>
      <c r="J160" s="457">
        <f t="shared" si="74"/>
        <v>0</v>
      </c>
      <c r="K160" s="457">
        <f t="shared" si="75"/>
        <v>0</v>
      </c>
      <c r="L160" s="457">
        <f t="shared" si="76"/>
        <v>0</v>
      </c>
      <c r="M160" s="458">
        <f t="shared" si="77"/>
        <v>0</v>
      </c>
      <c r="N160" s="456">
        <f t="shared" si="78"/>
        <v>0</v>
      </c>
      <c r="O160" s="457">
        <f t="shared" si="79"/>
        <v>0</v>
      </c>
      <c r="P160" s="457">
        <f t="shared" si="80"/>
        <v>0</v>
      </c>
      <c r="Q160" s="457">
        <f t="shared" si="81"/>
        <v>0</v>
      </c>
      <c r="R160" s="457">
        <f t="shared" si="82"/>
        <v>0</v>
      </c>
      <c r="S160" s="457">
        <f t="shared" si="83"/>
        <v>0</v>
      </c>
      <c r="T160" s="458">
        <f t="shared" si="84"/>
        <v>0</v>
      </c>
      <c r="U160" s="456">
        <f t="shared" si="85"/>
        <v>0</v>
      </c>
      <c r="V160" s="457">
        <f t="shared" si="86"/>
        <v>0</v>
      </c>
      <c r="W160" s="457">
        <f t="shared" si="87"/>
        <v>0</v>
      </c>
      <c r="X160" s="457">
        <f t="shared" si="88"/>
        <v>0</v>
      </c>
      <c r="Y160" s="457">
        <f t="shared" si="89"/>
        <v>0</v>
      </c>
      <c r="Z160" s="457">
        <f t="shared" si="90"/>
        <v>0</v>
      </c>
      <c r="AA160" s="458">
        <f t="shared" si="91"/>
        <v>0</v>
      </c>
      <c r="AB160" s="456">
        <f t="shared" si="92"/>
        <v>0</v>
      </c>
      <c r="AC160" s="457">
        <f t="shared" si="93"/>
        <v>0</v>
      </c>
      <c r="AD160" s="457">
        <f t="shared" si="94"/>
        <v>0</v>
      </c>
      <c r="AE160" s="457">
        <f t="shared" si="95"/>
        <v>0</v>
      </c>
      <c r="AF160" s="457">
        <f t="shared" si="96"/>
        <v>0</v>
      </c>
      <c r="AG160" s="457">
        <f t="shared" si="97"/>
        <v>0</v>
      </c>
      <c r="AH160" s="458">
        <f t="shared" si="98"/>
        <v>0</v>
      </c>
      <c r="AI160" s="459">
        <f t="shared" si="99"/>
        <v>0</v>
      </c>
      <c r="AJ160" s="457">
        <f t="shared" si="100"/>
        <v>0</v>
      </c>
      <c r="AK160" s="457">
        <f t="shared" si="101"/>
        <v>0</v>
      </c>
      <c r="AL160" s="460">
        <f t="shared" si="102"/>
        <v>0</v>
      </c>
      <c r="AM160" s="461">
        <f t="shared" si="103"/>
        <v>0.5</v>
      </c>
      <c r="AN160" s="784">
        <f t="shared" si="104"/>
        <v>0</v>
      </c>
      <c r="AO160" s="786"/>
      <c r="AP160" s="424"/>
      <c r="AQ160" s="424"/>
      <c r="AR160" s="424"/>
    </row>
    <row r="161" spans="1:44">
      <c r="A161" s="170"/>
      <c r="B161" s="98" t="s">
        <v>632</v>
      </c>
      <c r="C161" s="781" t="str">
        <f t="shared" si="69"/>
        <v>⑩：午後Ｃ（11：25～15：25）4ｈ</v>
      </c>
      <c r="D161" s="782"/>
      <c r="E161" s="783"/>
      <c r="F161" s="455" t="str">
        <f t="shared" si="70"/>
        <v>⑩</v>
      </c>
      <c r="G161" s="456">
        <f t="shared" si="71"/>
        <v>0</v>
      </c>
      <c r="H161" s="457">
        <f t="shared" si="72"/>
        <v>0</v>
      </c>
      <c r="I161" s="457">
        <f t="shared" si="73"/>
        <v>0</v>
      </c>
      <c r="J161" s="457">
        <f t="shared" si="74"/>
        <v>0</v>
      </c>
      <c r="K161" s="457">
        <f t="shared" si="75"/>
        <v>0</v>
      </c>
      <c r="L161" s="457">
        <f t="shared" si="76"/>
        <v>0</v>
      </c>
      <c r="M161" s="458">
        <f t="shared" si="77"/>
        <v>0</v>
      </c>
      <c r="N161" s="456">
        <f t="shared" si="78"/>
        <v>0</v>
      </c>
      <c r="O161" s="457">
        <f t="shared" si="79"/>
        <v>0</v>
      </c>
      <c r="P161" s="457">
        <f t="shared" si="80"/>
        <v>0</v>
      </c>
      <c r="Q161" s="457">
        <f t="shared" si="81"/>
        <v>0</v>
      </c>
      <c r="R161" s="457">
        <f t="shared" si="82"/>
        <v>0</v>
      </c>
      <c r="S161" s="457">
        <f t="shared" si="83"/>
        <v>0</v>
      </c>
      <c r="T161" s="458">
        <f t="shared" si="84"/>
        <v>0</v>
      </c>
      <c r="U161" s="456">
        <f t="shared" si="85"/>
        <v>0</v>
      </c>
      <c r="V161" s="457">
        <f t="shared" si="86"/>
        <v>0</v>
      </c>
      <c r="W161" s="457">
        <f t="shared" si="87"/>
        <v>0</v>
      </c>
      <c r="X161" s="457">
        <f t="shared" si="88"/>
        <v>0</v>
      </c>
      <c r="Y161" s="457">
        <f t="shared" si="89"/>
        <v>0</v>
      </c>
      <c r="Z161" s="457">
        <f t="shared" si="90"/>
        <v>0</v>
      </c>
      <c r="AA161" s="458">
        <f t="shared" si="91"/>
        <v>0</v>
      </c>
      <c r="AB161" s="456">
        <f t="shared" si="92"/>
        <v>0</v>
      </c>
      <c r="AC161" s="457">
        <f t="shared" si="93"/>
        <v>0</v>
      </c>
      <c r="AD161" s="457">
        <f t="shared" si="94"/>
        <v>0</v>
      </c>
      <c r="AE161" s="457">
        <f t="shared" si="95"/>
        <v>0</v>
      </c>
      <c r="AF161" s="457">
        <f t="shared" si="96"/>
        <v>0</v>
      </c>
      <c r="AG161" s="457">
        <f t="shared" si="97"/>
        <v>0</v>
      </c>
      <c r="AH161" s="458">
        <f t="shared" si="98"/>
        <v>0</v>
      </c>
      <c r="AI161" s="459">
        <f t="shared" si="99"/>
        <v>0</v>
      </c>
      <c r="AJ161" s="457">
        <f t="shared" si="100"/>
        <v>0</v>
      </c>
      <c r="AK161" s="457">
        <f t="shared" si="101"/>
        <v>0</v>
      </c>
      <c r="AL161" s="460">
        <f t="shared" si="102"/>
        <v>0</v>
      </c>
      <c r="AM161" s="461">
        <f t="shared" si="103"/>
        <v>0</v>
      </c>
      <c r="AN161" s="784">
        <f t="shared" si="104"/>
        <v>0</v>
      </c>
      <c r="AO161" s="786"/>
      <c r="AP161" s="424"/>
      <c r="AQ161" s="424"/>
      <c r="AR161" s="424"/>
    </row>
    <row r="162" spans="1:44">
      <c r="A162" s="170"/>
      <c r="B162" s="98" t="s">
        <v>633</v>
      </c>
      <c r="C162" s="781" t="str">
        <f t="shared" si="69"/>
        <v>⑪：午後Ｄ（16：00～20：00）4ｈ</v>
      </c>
      <c r="D162" s="782"/>
      <c r="E162" s="783"/>
      <c r="F162" s="455" t="str">
        <f t="shared" si="70"/>
        <v>⑪</v>
      </c>
      <c r="G162" s="456">
        <f t="shared" si="71"/>
        <v>0</v>
      </c>
      <c r="H162" s="457">
        <f t="shared" si="72"/>
        <v>0</v>
      </c>
      <c r="I162" s="457">
        <f t="shared" si="73"/>
        <v>0</v>
      </c>
      <c r="J162" s="457">
        <f t="shared" si="74"/>
        <v>0</v>
      </c>
      <c r="K162" s="457">
        <f t="shared" si="75"/>
        <v>0</v>
      </c>
      <c r="L162" s="457">
        <f t="shared" si="76"/>
        <v>0</v>
      </c>
      <c r="M162" s="458">
        <f t="shared" si="77"/>
        <v>0</v>
      </c>
      <c r="N162" s="456">
        <f t="shared" si="78"/>
        <v>0</v>
      </c>
      <c r="O162" s="457">
        <f t="shared" si="79"/>
        <v>0</v>
      </c>
      <c r="P162" s="457">
        <f t="shared" si="80"/>
        <v>0</v>
      </c>
      <c r="Q162" s="457">
        <f t="shared" si="81"/>
        <v>0</v>
      </c>
      <c r="R162" s="457">
        <f t="shared" si="82"/>
        <v>0</v>
      </c>
      <c r="S162" s="457">
        <f t="shared" si="83"/>
        <v>0</v>
      </c>
      <c r="T162" s="458">
        <f t="shared" si="84"/>
        <v>0</v>
      </c>
      <c r="U162" s="456">
        <f t="shared" si="85"/>
        <v>0</v>
      </c>
      <c r="V162" s="457">
        <f t="shared" si="86"/>
        <v>0</v>
      </c>
      <c r="W162" s="457">
        <f t="shared" si="87"/>
        <v>0</v>
      </c>
      <c r="X162" s="457">
        <f t="shared" si="88"/>
        <v>0</v>
      </c>
      <c r="Y162" s="457">
        <f t="shared" si="89"/>
        <v>0</v>
      </c>
      <c r="Z162" s="457">
        <f t="shared" si="90"/>
        <v>0</v>
      </c>
      <c r="AA162" s="458">
        <f t="shared" si="91"/>
        <v>0</v>
      </c>
      <c r="AB162" s="456">
        <f t="shared" si="92"/>
        <v>0</v>
      </c>
      <c r="AC162" s="457">
        <f t="shared" si="93"/>
        <v>0</v>
      </c>
      <c r="AD162" s="457">
        <f t="shared" si="94"/>
        <v>0</v>
      </c>
      <c r="AE162" s="457">
        <f t="shared" si="95"/>
        <v>0</v>
      </c>
      <c r="AF162" s="457">
        <f t="shared" si="96"/>
        <v>0</v>
      </c>
      <c r="AG162" s="457">
        <f t="shared" si="97"/>
        <v>0</v>
      </c>
      <c r="AH162" s="458">
        <f t="shared" si="98"/>
        <v>0</v>
      </c>
      <c r="AI162" s="459">
        <f t="shared" si="99"/>
        <v>0</v>
      </c>
      <c r="AJ162" s="457">
        <f t="shared" si="100"/>
        <v>0</v>
      </c>
      <c r="AK162" s="457">
        <f t="shared" si="101"/>
        <v>0</v>
      </c>
      <c r="AL162" s="460">
        <f t="shared" si="102"/>
        <v>0</v>
      </c>
      <c r="AM162" s="461">
        <f t="shared" si="103"/>
        <v>3.5</v>
      </c>
      <c r="AN162" s="784">
        <f t="shared" si="104"/>
        <v>0</v>
      </c>
      <c r="AO162" s="786"/>
      <c r="AP162" s="424"/>
      <c r="AQ162" s="424"/>
      <c r="AR162" s="424"/>
    </row>
    <row r="163" spans="1:44">
      <c r="A163" s="170"/>
      <c r="B163" s="98" t="s">
        <v>634</v>
      </c>
      <c r="C163" s="781" t="str">
        <f t="shared" si="69"/>
        <v>⑱：日勤Ｃ（8：40～17：00）7.5ｈ</v>
      </c>
      <c r="D163" s="782"/>
      <c r="E163" s="783"/>
      <c r="F163" s="455" t="str">
        <f t="shared" si="70"/>
        <v>⑱</v>
      </c>
      <c r="G163" s="456">
        <f t="shared" si="71"/>
        <v>0</v>
      </c>
      <c r="H163" s="457">
        <f t="shared" si="72"/>
        <v>0</v>
      </c>
      <c r="I163" s="457">
        <f t="shared" si="73"/>
        <v>0</v>
      </c>
      <c r="J163" s="457">
        <f t="shared" si="74"/>
        <v>0</v>
      </c>
      <c r="K163" s="457">
        <f t="shared" si="75"/>
        <v>0</v>
      </c>
      <c r="L163" s="457">
        <f t="shared" si="76"/>
        <v>0</v>
      </c>
      <c r="M163" s="458">
        <f t="shared" si="77"/>
        <v>0</v>
      </c>
      <c r="N163" s="456">
        <f t="shared" si="78"/>
        <v>0</v>
      </c>
      <c r="O163" s="457">
        <f t="shared" si="79"/>
        <v>0</v>
      </c>
      <c r="P163" s="457">
        <f t="shared" si="80"/>
        <v>0</v>
      </c>
      <c r="Q163" s="457">
        <f t="shared" si="81"/>
        <v>0</v>
      </c>
      <c r="R163" s="457">
        <f t="shared" si="82"/>
        <v>0</v>
      </c>
      <c r="S163" s="457">
        <f t="shared" si="83"/>
        <v>0</v>
      </c>
      <c r="T163" s="458">
        <f t="shared" si="84"/>
        <v>0</v>
      </c>
      <c r="U163" s="456">
        <f t="shared" si="85"/>
        <v>0</v>
      </c>
      <c r="V163" s="457">
        <f t="shared" si="86"/>
        <v>0</v>
      </c>
      <c r="W163" s="457">
        <f t="shared" si="87"/>
        <v>0</v>
      </c>
      <c r="X163" s="457">
        <f t="shared" si="88"/>
        <v>0</v>
      </c>
      <c r="Y163" s="457">
        <f t="shared" si="89"/>
        <v>0</v>
      </c>
      <c r="Z163" s="457">
        <f t="shared" si="90"/>
        <v>0</v>
      </c>
      <c r="AA163" s="458">
        <f t="shared" si="91"/>
        <v>0</v>
      </c>
      <c r="AB163" s="456">
        <f t="shared" si="92"/>
        <v>0</v>
      </c>
      <c r="AC163" s="457">
        <f t="shared" si="93"/>
        <v>0</v>
      </c>
      <c r="AD163" s="457">
        <f t="shared" si="94"/>
        <v>0</v>
      </c>
      <c r="AE163" s="457">
        <f t="shared" si="95"/>
        <v>0</v>
      </c>
      <c r="AF163" s="457">
        <f t="shared" si="96"/>
        <v>0</v>
      </c>
      <c r="AG163" s="457">
        <f t="shared" si="97"/>
        <v>0</v>
      </c>
      <c r="AH163" s="458">
        <f t="shared" si="98"/>
        <v>0</v>
      </c>
      <c r="AI163" s="459">
        <f t="shared" si="99"/>
        <v>0</v>
      </c>
      <c r="AJ163" s="457">
        <f t="shared" si="100"/>
        <v>0</v>
      </c>
      <c r="AK163" s="457">
        <f t="shared" si="101"/>
        <v>0</v>
      </c>
      <c r="AL163" s="460">
        <f t="shared" si="102"/>
        <v>0</v>
      </c>
      <c r="AM163" s="461">
        <f t="shared" si="103"/>
        <v>1.08</v>
      </c>
      <c r="AN163" s="784">
        <f t="shared" si="104"/>
        <v>0</v>
      </c>
      <c r="AO163" s="786"/>
      <c r="AP163" s="424"/>
      <c r="AQ163" s="424"/>
      <c r="AR163" s="424"/>
    </row>
    <row r="164" spans="1:44">
      <c r="A164" s="170"/>
      <c r="B164" s="98" t="s">
        <v>635</v>
      </c>
      <c r="C164" s="781" t="str">
        <f t="shared" si="69"/>
        <v>⑲：午前Ｃ（9：00～13：00）4ｈ</v>
      </c>
      <c r="D164" s="782"/>
      <c r="E164" s="783"/>
      <c r="F164" s="455" t="str">
        <f t="shared" si="70"/>
        <v>⑲</v>
      </c>
      <c r="G164" s="456">
        <f t="shared" si="71"/>
        <v>0</v>
      </c>
      <c r="H164" s="457">
        <f t="shared" si="72"/>
        <v>0</v>
      </c>
      <c r="I164" s="457">
        <f t="shared" si="73"/>
        <v>0</v>
      </c>
      <c r="J164" s="457">
        <f t="shared" si="74"/>
        <v>0</v>
      </c>
      <c r="K164" s="457">
        <f t="shared" si="75"/>
        <v>0</v>
      </c>
      <c r="L164" s="457">
        <f t="shared" si="76"/>
        <v>0</v>
      </c>
      <c r="M164" s="458">
        <f t="shared" si="77"/>
        <v>0</v>
      </c>
      <c r="N164" s="456">
        <f t="shared" si="78"/>
        <v>0</v>
      </c>
      <c r="O164" s="457">
        <f t="shared" si="79"/>
        <v>0</v>
      </c>
      <c r="P164" s="457">
        <f t="shared" si="80"/>
        <v>0</v>
      </c>
      <c r="Q164" s="457">
        <f t="shared" si="81"/>
        <v>0</v>
      </c>
      <c r="R164" s="457">
        <f t="shared" si="82"/>
        <v>0</v>
      </c>
      <c r="S164" s="457">
        <f t="shared" si="83"/>
        <v>0</v>
      </c>
      <c r="T164" s="458">
        <f t="shared" si="84"/>
        <v>0</v>
      </c>
      <c r="U164" s="456">
        <f t="shared" si="85"/>
        <v>0</v>
      </c>
      <c r="V164" s="457">
        <f t="shared" si="86"/>
        <v>0</v>
      </c>
      <c r="W164" s="457">
        <f t="shared" si="87"/>
        <v>0</v>
      </c>
      <c r="X164" s="457">
        <f t="shared" si="88"/>
        <v>0</v>
      </c>
      <c r="Y164" s="457">
        <f t="shared" si="89"/>
        <v>0</v>
      </c>
      <c r="Z164" s="457">
        <f t="shared" si="90"/>
        <v>0</v>
      </c>
      <c r="AA164" s="458">
        <f t="shared" si="91"/>
        <v>0</v>
      </c>
      <c r="AB164" s="456">
        <f t="shared" si="92"/>
        <v>0</v>
      </c>
      <c r="AC164" s="457">
        <f t="shared" si="93"/>
        <v>0</v>
      </c>
      <c r="AD164" s="457">
        <f t="shared" si="94"/>
        <v>0</v>
      </c>
      <c r="AE164" s="457">
        <f t="shared" si="95"/>
        <v>0</v>
      </c>
      <c r="AF164" s="457">
        <f t="shared" si="96"/>
        <v>0</v>
      </c>
      <c r="AG164" s="457">
        <f t="shared" si="97"/>
        <v>0</v>
      </c>
      <c r="AH164" s="458">
        <f t="shared" si="98"/>
        <v>0</v>
      </c>
      <c r="AI164" s="459">
        <f t="shared" si="99"/>
        <v>0</v>
      </c>
      <c r="AJ164" s="457">
        <f t="shared" si="100"/>
        <v>0</v>
      </c>
      <c r="AK164" s="457">
        <f t="shared" si="101"/>
        <v>0</v>
      </c>
      <c r="AL164" s="460">
        <f t="shared" si="102"/>
        <v>0</v>
      </c>
      <c r="AM164" s="461">
        <f t="shared" si="103"/>
        <v>0.25</v>
      </c>
      <c r="AN164" s="784">
        <f t="shared" si="104"/>
        <v>0</v>
      </c>
      <c r="AO164" s="786"/>
      <c r="AP164" s="424"/>
      <c r="AQ164" s="424"/>
      <c r="AR164" s="424"/>
    </row>
    <row r="165" spans="1:44">
      <c r="A165" s="170"/>
      <c r="B165" s="98" t="s">
        <v>636</v>
      </c>
      <c r="C165" s="781" t="str">
        <f t="shared" si="69"/>
        <v>⑳：午前Ｄ（7：10～11：10）4ｈ</v>
      </c>
      <c r="D165" s="782"/>
      <c r="E165" s="783"/>
      <c r="F165" s="455" t="str">
        <f t="shared" si="70"/>
        <v>⑳</v>
      </c>
      <c r="G165" s="456">
        <f t="shared" si="71"/>
        <v>0</v>
      </c>
      <c r="H165" s="457">
        <f t="shared" si="72"/>
        <v>0</v>
      </c>
      <c r="I165" s="457">
        <f t="shared" si="73"/>
        <v>0</v>
      </c>
      <c r="J165" s="457">
        <f t="shared" si="74"/>
        <v>0</v>
      </c>
      <c r="K165" s="457">
        <f t="shared" si="75"/>
        <v>0</v>
      </c>
      <c r="L165" s="457">
        <f t="shared" si="76"/>
        <v>0</v>
      </c>
      <c r="M165" s="458">
        <f t="shared" si="77"/>
        <v>0</v>
      </c>
      <c r="N165" s="456">
        <f t="shared" si="78"/>
        <v>0</v>
      </c>
      <c r="O165" s="457">
        <f t="shared" si="79"/>
        <v>0</v>
      </c>
      <c r="P165" s="457">
        <f t="shared" si="80"/>
        <v>0</v>
      </c>
      <c r="Q165" s="457">
        <f t="shared" si="81"/>
        <v>0</v>
      </c>
      <c r="R165" s="457">
        <f t="shared" si="82"/>
        <v>0</v>
      </c>
      <c r="S165" s="457">
        <f t="shared" si="83"/>
        <v>0</v>
      </c>
      <c r="T165" s="458">
        <f t="shared" si="84"/>
        <v>0</v>
      </c>
      <c r="U165" s="456">
        <f t="shared" si="85"/>
        <v>0</v>
      </c>
      <c r="V165" s="457">
        <f t="shared" si="86"/>
        <v>0</v>
      </c>
      <c r="W165" s="457">
        <f t="shared" si="87"/>
        <v>0</v>
      </c>
      <c r="X165" s="457">
        <f t="shared" si="88"/>
        <v>0</v>
      </c>
      <c r="Y165" s="457">
        <f t="shared" si="89"/>
        <v>0</v>
      </c>
      <c r="Z165" s="457">
        <f t="shared" si="90"/>
        <v>0</v>
      </c>
      <c r="AA165" s="458">
        <f t="shared" si="91"/>
        <v>0</v>
      </c>
      <c r="AB165" s="456">
        <f t="shared" si="92"/>
        <v>0</v>
      </c>
      <c r="AC165" s="457">
        <f t="shared" si="93"/>
        <v>0</v>
      </c>
      <c r="AD165" s="457">
        <f t="shared" si="94"/>
        <v>0</v>
      </c>
      <c r="AE165" s="457">
        <f t="shared" si="95"/>
        <v>0</v>
      </c>
      <c r="AF165" s="457">
        <f t="shared" si="96"/>
        <v>0</v>
      </c>
      <c r="AG165" s="457">
        <f t="shared" si="97"/>
        <v>0</v>
      </c>
      <c r="AH165" s="458">
        <f t="shared" si="98"/>
        <v>0</v>
      </c>
      <c r="AI165" s="459">
        <f t="shared" si="99"/>
        <v>0</v>
      </c>
      <c r="AJ165" s="457">
        <f t="shared" si="100"/>
        <v>0</v>
      </c>
      <c r="AK165" s="457">
        <f t="shared" si="101"/>
        <v>0</v>
      </c>
      <c r="AL165" s="460">
        <f t="shared" si="102"/>
        <v>0</v>
      </c>
      <c r="AM165" s="461">
        <f t="shared" si="103"/>
        <v>2.08</v>
      </c>
      <c r="AN165" s="784">
        <f t="shared" si="104"/>
        <v>0</v>
      </c>
      <c r="AO165" s="786"/>
      <c r="AP165" s="424"/>
      <c r="AQ165" s="424"/>
      <c r="AR165" s="424"/>
    </row>
    <row r="166" spans="1:44">
      <c r="A166" s="170"/>
      <c r="B166" s="98" t="s">
        <v>637</v>
      </c>
      <c r="C166" s="781" t="str">
        <f t="shared" si="69"/>
        <v>公：公休（～）ｈ</v>
      </c>
      <c r="D166" s="782"/>
      <c r="E166" s="783"/>
      <c r="F166" s="455" t="str">
        <f t="shared" si="70"/>
        <v>公</v>
      </c>
      <c r="G166" s="456">
        <f t="shared" si="71"/>
        <v>0</v>
      </c>
      <c r="H166" s="457">
        <f t="shared" si="72"/>
        <v>0</v>
      </c>
      <c r="I166" s="457">
        <f t="shared" si="73"/>
        <v>0</v>
      </c>
      <c r="J166" s="457">
        <f t="shared" si="74"/>
        <v>0</v>
      </c>
      <c r="K166" s="457">
        <f t="shared" si="75"/>
        <v>0</v>
      </c>
      <c r="L166" s="457">
        <f t="shared" si="76"/>
        <v>0</v>
      </c>
      <c r="M166" s="458">
        <f t="shared" si="77"/>
        <v>0</v>
      </c>
      <c r="N166" s="456">
        <f t="shared" si="78"/>
        <v>0</v>
      </c>
      <c r="O166" s="457">
        <f t="shared" si="79"/>
        <v>0</v>
      </c>
      <c r="P166" s="457">
        <f t="shared" si="80"/>
        <v>0</v>
      </c>
      <c r="Q166" s="457">
        <f t="shared" si="81"/>
        <v>0</v>
      </c>
      <c r="R166" s="457">
        <f t="shared" si="82"/>
        <v>0</v>
      </c>
      <c r="S166" s="457">
        <f t="shared" si="83"/>
        <v>0</v>
      </c>
      <c r="T166" s="458">
        <f t="shared" si="84"/>
        <v>0</v>
      </c>
      <c r="U166" s="456">
        <f t="shared" si="85"/>
        <v>0</v>
      </c>
      <c r="V166" s="457">
        <f t="shared" si="86"/>
        <v>0</v>
      </c>
      <c r="W166" s="457">
        <f t="shared" si="87"/>
        <v>0</v>
      </c>
      <c r="X166" s="457">
        <f t="shared" si="88"/>
        <v>0</v>
      </c>
      <c r="Y166" s="457">
        <f t="shared" si="89"/>
        <v>0</v>
      </c>
      <c r="Z166" s="457">
        <f t="shared" si="90"/>
        <v>0</v>
      </c>
      <c r="AA166" s="458">
        <f t="shared" si="91"/>
        <v>0</v>
      </c>
      <c r="AB166" s="456">
        <f t="shared" si="92"/>
        <v>0</v>
      </c>
      <c r="AC166" s="457">
        <f t="shared" si="93"/>
        <v>0</v>
      </c>
      <c r="AD166" s="457">
        <f t="shared" si="94"/>
        <v>0</v>
      </c>
      <c r="AE166" s="457">
        <f t="shared" si="95"/>
        <v>0</v>
      </c>
      <c r="AF166" s="457">
        <f t="shared" si="96"/>
        <v>0</v>
      </c>
      <c r="AG166" s="457">
        <f t="shared" si="97"/>
        <v>0</v>
      </c>
      <c r="AH166" s="458">
        <f t="shared" si="98"/>
        <v>0</v>
      </c>
      <c r="AI166" s="459">
        <f t="shared" si="99"/>
        <v>0</v>
      </c>
      <c r="AJ166" s="457">
        <f t="shared" si="100"/>
        <v>0</v>
      </c>
      <c r="AK166" s="457">
        <f t="shared" si="101"/>
        <v>0</v>
      </c>
      <c r="AL166" s="460">
        <f t="shared" si="102"/>
        <v>0</v>
      </c>
      <c r="AM166" s="461">
        <f t="shared" si="103"/>
        <v>0</v>
      </c>
      <c r="AN166" s="784">
        <f t="shared" si="104"/>
        <v>0</v>
      </c>
      <c r="AO166" s="786"/>
      <c r="AP166" s="424"/>
      <c r="AQ166" s="424"/>
      <c r="AR166" s="424"/>
    </row>
    <row r="167" spans="1:44">
      <c r="A167" s="170"/>
      <c r="B167" s="98" t="s">
        <v>638</v>
      </c>
      <c r="C167" s="781" t="str">
        <f t="shared" si="69"/>
        <v>有：有休（～）ｈ</v>
      </c>
      <c r="D167" s="782"/>
      <c r="E167" s="783"/>
      <c r="F167" s="455" t="str">
        <f t="shared" si="70"/>
        <v>有</v>
      </c>
      <c r="G167" s="456">
        <f t="shared" si="71"/>
        <v>0</v>
      </c>
      <c r="H167" s="457">
        <f t="shared" si="72"/>
        <v>0</v>
      </c>
      <c r="I167" s="457">
        <f t="shared" si="73"/>
        <v>0</v>
      </c>
      <c r="J167" s="457">
        <f t="shared" si="74"/>
        <v>0</v>
      </c>
      <c r="K167" s="457">
        <f t="shared" si="75"/>
        <v>0</v>
      </c>
      <c r="L167" s="457">
        <f t="shared" si="76"/>
        <v>0</v>
      </c>
      <c r="M167" s="458">
        <f t="shared" si="77"/>
        <v>0</v>
      </c>
      <c r="N167" s="456">
        <f t="shared" si="78"/>
        <v>0</v>
      </c>
      <c r="O167" s="457">
        <f t="shared" si="79"/>
        <v>0</v>
      </c>
      <c r="P167" s="457">
        <f t="shared" si="80"/>
        <v>0</v>
      </c>
      <c r="Q167" s="457">
        <f t="shared" si="81"/>
        <v>0</v>
      </c>
      <c r="R167" s="457">
        <f t="shared" si="82"/>
        <v>0</v>
      </c>
      <c r="S167" s="457">
        <f t="shared" si="83"/>
        <v>0</v>
      </c>
      <c r="T167" s="458">
        <f t="shared" si="84"/>
        <v>0</v>
      </c>
      <c r="U167" s="456">
        <f t="shared" si="85"/>
        <v>0</v>
      </c>
      <c r="V167" s="457">
        <f t="shared" si="86"/>
        <v>0</v>
      </c>
      <c r="W167" s="457">
        <f t="shared" si="87"/>
        <v>0</v>
      </c>
      <c r="X167" s="457">
        <f t="shared" si="88"/>
        <v>0</v>
      </c>
      <c r="Y167" s="457">
        <f t="shared" si="89"/>
        <v>0</v>
      </c>
      <c r="Z167" s="457">
        <f t="shared" si="90"/>
        <v>0</v>
      </c>
      <c r="AA167" s="458">
        <f t="shared" si="91"/>
        <v>0</v>
      </c>
      <c r="AB167" s="456">
        <f t="shared" si="92"/>
        <v>0</v>
      </c>
      <c r="AC167" s="457">
        <f t="shared" si="93"/>
        <v>0</v>
      </c>
      <c r="AD167" s="457">
        <f t="shared" si="94"/>
        <v>0</v>
      </c>
      <c r="AE167" s="457">
        <f t="shared" si="95"/>
        <v>0</v>
      </c>
      <c r="AF167" s="457">
        <f t="shared" si="96"/>
        <v>0</v>
      </c>
      <c r="AG167" s="457">
        <f t="shared" si="97"/>
        <v>0</v>
      </c>
      <c r="AH167" s="458">
        <f t="shared" si="98"/>
        <v>0</v>
      </c>
      <c r="AI167" s="459">
        <f t="shared" si="99"/>
        <v>0</v>
      </c>
      <c r="AJ167" s="457">
        <f t="shared" si="100"/>
        <v>0</v>
      </c>
      <c r="AK167" s="457">
        <f t="shared" si="101"/>
        <v>0</v>
      </c>
      <c r="AL167" s="460">
        <f t="shared" si="102"/>
        <v>0</v>
      </c>
      <c r="AM167" s="461">
        <f t="shared" si="103"/>
        <v>0</v>
      </c>
      <c r="AN167" s="784">
        <f t="shared" si="104"/>
        <v>0</v>
      </c>
      <c r="AO167" s="786"/>
      <c r="AP167" s="424"/>
      <c r="AQ167" s="424"/>
      <c r="AR167" s="424"/>
    </row>
    <row r="168" spans="1:44">
      <c r="A168" s="170"/>
      <c r="B168" s="98" t="s">
        <v>639</v>
      </c>
      <c r="C168" s="781" t="str">
        <f t="shared" si="69"/>
        <v>欠：欠勤（～）ｈ</v>
      </c>
      <c r="D168" s="782"/>
      <c r="E168" s="783"/>
      <c r="F168" s="455" t="str">
        <f t="shared" si="70"/>
        <v>欠</v>
      </c>
      <c r="G168" s="456">
        <f t="shared" si="71"/>
        <v>0</v>
      </c>
      <c r="H168" s="457">
        <f t="shared" si="72"/>
        <v>0</v>
      </c>
      <c r="I168" s="457">
        <f t="shared" si="73"/>
        <v>0</v>
      </c>
      <c r="J168" s="457">
        <f t="shared" si="74"/>
        <v>0</v>
      </c>
      <c r="K168" s="457">
        <f t="shared" si="75"/>
        <v>0</v>
      </c>
      <c r="L168" s="457">
        <f t="shared" si="76"/>
        <v>0</v>
      </c>
      <c r="M168" s="458">
        <f t="shared" si="77"/>
        <v>0</v>
      </c>
      <c r="N168" s="456">
        <f t="shared" si="78"/>
        <v>0</v>
      </c>
      <c r="O168" s="457">
        <f t="shared" si="79"/>
        <v>0</v>
      </c>
      <c r="P168" s="457">
        <f t="shared" si="80"/>
        <v>0</v>
      </c>
      <c r="Q168" s="457">
        <f t="shared" si="81"/>
        <v>0</v>
      </c>
      <c r="R168" s="457">
        <f t="shared" si="82"/>
        <v>0</v>
      </c>
      <c r="S168" s="457">
        <f t="shared" si="83"/>
        <v>0</v>
      </c>
      <c r="T168" s="458">
        <f t="shared" si="84"/>
        <v>0</v>
      </c>
      <c r="U168" s="456">
        <f t="shared" si="85"/>
        <v>0</v>
      </c>
      <c r="V168" s="457">
        <f t="shared" si="86"/>
        <v>0</v>
      </c>
      <c r="W168" s="457">
        <f t="shared" si="87"/>
        <v>0</v>
      </c>
      <c r="X168" s="457">
        <f t="shared" si="88"/>
        <v>0</v>
      </c>
      <c r="Y168" s="457">
        <f t="shared" si="89"/>
        <v>0</v>
      </c>
      <c r="Z168" s="457">
        <f t="shared" si="90"/>
        <v>0</v>
      </c>
      <c r="AA168" s="458">
        <f t="shared" si="91"/>
        <v>0</v>
      </c>
      <c r="AB168" s="456">
        <f t="shared" si="92"/>
        <v>0</v>
      </c>
      <c r="AC168" s="457">
        <f t="shared" si="93"/>
        <v>0</v>
      </c>
      <c r="AD168" s="457">
        <f t="shared" si="94"/>
        <v>0</v>
      </c>
      <c r="AE168" s="457">
        <f t="shared" si="95"/>
        <v>0</v>
      </c>
      <c r="AF168" s="457">
        <f t="shared" si="96"/>
        <v>0</v>
      </c>
      <c r="AG168" s="457">
        <f t="shared" si="97"/>
        <v>0</v>
      </c>
      <c r="AH168" s="458">
        <f t="shared" si="98"/>
        <v>0</v>
      </c>
      <c r="AI168" s="459">
        <f t="shared" si="99"/>
        <v>0</v>
      </c>
      <c r="AJ168" s="457">
        <f t="shared" si="100"/>
        <v>0</v>
      </c>
      <c r="AK168" s="457">
        <f t="shared" si="101"/>
        <v>0</v>
      </c>
      <c r="AL168" s="460">
        <f t="shared" si="102"/>
        <v>0</v>
      </c>
      <c r="AM168" s="461">
        <f t="shared" si="103"/>
        <v>0</v>
      </c>
      <c r="AN168" s="784">
        <f t="shared" si="104"/>
        <v>0</v>
      </c>
      <c r="AO168" s="786"/>
      <c r="AP168" s="424"/>
      <c r="AQ168" s="424"/>
      <c r="AR168" s="424"/>
    </row>
    <row r="169" spans="1:44">
      <c r="A169" s="170"/>
      <c r="B169" s="98" t="s">
        <v>640</v>
      </c>
      <c r="C169" s="781" t="str">
        <f t="shared" si="69"/>
        <v>特：特休（～）ｈ</v>
      </c>
      <c r="D169" s="782"/>
      <c r="E169" s="783"/>
      <c r="F169" s="455" t="str">
        <f t="shared" si="70"/>
        <v>特</v>
      </c>
      <c r="G169" s="456">
        <f t="shared" si="71"/>
        <v>0</v>
      </c>
      <c r="H169" s="457">
        <f t="shared" si="72"/>
        <v>0</v>
      </c>
      <c r="I169" s="457">
        <f t="shared" si="73"/>
        <v>0</v>
      </c>
      <c r="J169" s="457">
        <f t="shared" si="74"/>
        <v>0</v>
      </c>
      <c r="K169" s="457">
        <f t="shared" si="75"/>
        <v>0</v>
      </c>
      <c r="L169" s="457">
        <f t="shared" si="76"/>
        <v>0</v>
      </c>
      <c r="M169" s="458">
        <f t="shared" si="77"/>
        <v>0</v>
      </c>
      <c r="N169" s="456">
        <f t="shared" si="78"/>
        <v>0</v>
      </c>
      <c r="O169" s="457">
        <f t="shared" si="79"/>
        <v>0</v>
      </c>
      <c r="P169" s="457">
        <f t="shared" si="80"/>
        <v>0</v>
      </c>
      <c r="Q169" s="457">
        <f t="shared" si="81"/>
        <v>0</v>
      </c>
      <c r="R169" s="457">
        <f t="shared" si="82"/>
        <v>0</v>
      </c>
      <c r="S169" s="457">
        <f t="shared" si="83"/>
        <v>0</v>
      </c>
      <c r="T169" s="458">
        <f t="shared" si="84"/>
        <v>0</v>
      </c>
      <c r="U169" s="456">
        <f t="shared" si="85"/>
        <v>0</v>
      </c>
      <c r="V169" s="457">
        <f t="shared" si="86"/>
        <v>0</v>
      </c>
      <c r="W169" s="457">
        <f t="shared" si="87"/>
        <v>0</v>
      </c>
      <c r="X169" s="457">
        <f t="shared" si="88"/>
        <v>0</v>
      </c>
      <c r="Y169" s="457">
        <f t="shared" si="89"/>
        <v>0</v>
      </c>
      <c r="Z169" s="457">
        <f t="shared" si="90"/>
        <v>0</v>
      </c>
      <c r="AA169" s="458">
        <f t="shared" si="91"/>
        <v>0</v>
      </c>
      <c r="AB169" s="456">
        <f t="shared" si="92"/>
        <v>0</v>
      </c>
      <c r="AC169" s="457">
        <f t="shared" si="93"/>
        <v>0</v>
      </c>
      <c r="AD169" s="457">
        <f t="shared" si="94"/>
        <v>0</v>
      </c>
      <c r="AE169" s="457">
        <f t="shared" si="95"/>
        <v>0</v>
      </c>
      <c r="AF169" s="457">
        <f t="shared" si="96"/>
        <v>0</v>
      </c>
      <c r="AG169" s="457">
        <f t="shared" si="97"/>
        <v>0</v>
      </c>
      <c r="AH169" s="458">
        <f t="shared" si="98"/>
        <v>0</v>
      </c>
      <c r="AI169" s="459">
        <f t="shared" si="99"/>
        <v>0</v>
      </c>
      <c r="AJ169" s="457">
        <f t="shared" si="100"/>
        <v>0</v>
      </c>
      <c r="AK169" s="457">
        <f t="shared" si="101"/>
        <v>0</v>
      </c>
      <c r="AL169" s="460">
        <f t="shared" si="102"/>
        <v>0</v>
      </c>
      <c r="AM169" s="461">
        <f t="shared" si="103"/>
        <v>0</v>
      </c>
      <c r="AN169" s="784">
        <f t="shared" si="104"/>
        <v>0</v>
      </c>
      <c r="AO169" s="786"/>
      <c r="AP169" s="424"/>
      <c r="AQ169" s="424"/>
      <c r="AR169" s="424"/>
    </row>
    <row r="170" spans="1:44">
      <c r="A170" s="170"/>
      <c r="B170" s="98" t="s">
        <v>641</v>
      </c>
      <c r="C170" s="781" t="str">
        <f t="shared" si="69"/>
        <v>-：（～）ｈ</v>
      </c>
      <c r="D170" s="782"/>
      <c r="E170" s="783"/>
      <c r="F170" s="455" t="str">
        <f t="shared" si="70"/>
        <v>-</v>
      </c>
      <c r="G170" s="456">
        <f t="shared" si="71"/>
        <v>0</v>
      </c>
      <c r="H170" s="457">
        <f t="shared" si="72"/>
        <v>0</v>
      </c>
      <c r="I170" s="457">
        <f t="shared" si="73"/>
        <v>0</v>
      </c>
      <c r="J170" s="457">
        <f t="shared" si="74"/>
        <v>0</v>
      </c>
      <c r="K170" s="457">
        <f t="shared" si="75"/>
        <v>0</v>
      </c>
      <c r="L170" s="457">
        <f t="shared" si="76"/>
        <v>0</v>
      </c>
      <c r="M170" s="458">
        <f t="shared" si="77"/>
        <v>0</v>
      </c>
      <c r="N170" s="456">
        <f t="shared" si="78"/>
        <v>0</v>
      </c>
      <c r="O170" s="457">
        <f t="shared" si="79"/>
        <v>0</v>
      </c>
      <c r="P170" s="457">
        <f t="shared" si="80"/>
        <v>0</v>
      </c>
      <c r="Q170" s="457">
        <f t="shared" si="81"/>
        <v>0</v>
      </c>
      <c r="R170" s="457">
        <f t="shared" si="82"/>
        <v>0</v>
      </c>
      <c r="S170" s="457">
        <f t="shared" si="83"/>
        <v>0</v>
      </c>
      <c r="T170" s="458">
        <f t="shared" si="84"/>
        <v>0</v>
      </c>
      <c r="U170" s="456">
        <f t="shared" si="85"/>
        <v>0</v>
      </c>
      <c r="V170" s="457">
        <f t="shared" si="86"/>
        <v>0</v>
      </c>
      <c r="W170" s="457">
        <f t="shared" si="87"/>
        <v>0</v>
      </c>
      <c r="X170" s="457">
        <f t="shared" si="88"/>
        <v>0</v>
      </c>
      <c r="Y170" s="457">
        <f t="shared" si="89"/>
        <v>0</v>
      </c>
      <c r="Z170" s="457">
        <f t="shared" si="90"/>
        <v>0</v>
      </c>
      <c r="AA170" s="458">
        <f t="shared" si="91"/>
        <v>0</v>
      </c>
      <c r="AB170" s="456">
        <f t="shared" si="92"/>
        <v>0</v>
      </c>
      <c r="AC170" s="457">
        <f t="shared" si="93"/>
        <v>0</v>
      </c>
      <c r="AD170" s="457">
        <f t="shared" si="94"/>
        <v>0</v>
      </c>
      <c r="AE170" s="457">
        <f t="shared" si="95"/>
        <v>0</v>
      </c>
      <c r="AF170" s="457">
        <f t="shared" si="96"/>
        <v>0</v>
      </c>
      <c r="AG170" s="457">
        <f t="shared" si="97"/>
        <v>0</v>
      </c>
      <c r="AH170" s="458">
        <f t="shared" si="98"/>
        <v>0</v>
      </c>
      <c r="AI170" s="459">
        <f t="shared" si="99"/>
        <v>0</v>
      </c>
      <c r="AJ170" s="457">
        <f t="shared" si="100"/>
        <v>0</v>
      </c>
      <c r="AK170" s="457">
        <f t="shared" si="101"/>
        <v>0</v>
      </c>
      <c r="AL170" s="460">
        <f t="shared" si="102"/>
        <v>0</v>
      </c>
      <c r="AM170" s="461">
        <f t="shared" si="103"/>
        <v>0</v>
      </c>
      <c r="AN170" s="784">
        <f t="shared" si="104"/>
        <v>0</v>
      </c>
      <c r="AO170" s="786"/>
      <c r="AP170" s="424"/>
      <c r="AQ170" s="424"/>
      <c r="AR170" s="424"/>
    </row>
    <row r="171" spans="1:44">
      <c r="A171" s="170"/>
      <c r="B171" s="98" t="s">
        <v>642</v>
      </c>
      <c r="C171" s="781" t="str">
        <f t="shared" si="69"/>
        <v>-：（～）ｈ</v>
      </c>
      <c r="D171" s="782"/>
      <c r="E171" s="783"/>
      <c r="F171" s="455" t="str">
        <f t="shared" si="70"/>
        <v>-</v>
      </c>
      <c r="G171" s="456">
        <f t="shared" si="71"/>
        <v>0</v>
      </c>
      <c r="H171" s="457">
        <f t="shared" si="72"/>
        <v>0</v>
      </c>
      <c r="I171" s="457">
        <f t="shared" si="73"/>
        <v>0</v>
      </c>
      <c r="J171" s="457">
        <f t="shared" si="74"/>
        <v>0</v>
      </c>
      <c r="K171" s="457">
        <f t="shared" si="75"/>
        <v>0</v>
      </c>
      <c r="L171" s="457">
        <f t="shared" si="76"/>
        <v>0</v>
      </c>
      <c r="M171" s="458">
        <f t="shared" si="77"/>
        <v>0</v>
      </c>
      <c r="N171" s="456">
        <f t="shared" si="78"/>
        <v>0</v>
      </c>
      <c r="O171" s="457">
        <f t="shared" si="79"/>
        <v>0</v>
      </c>
      <c r="P171" s="457">
        <f t="shared" si="80"/>
        <v>0</v>
      </c>
      <c r="Q171" s="457">
        <f t="shared" si="81"/>
        <v>0</v>
      </c>
      <c r="R171" s="457">
        <f t="shared" si="82"/>
        <v>0</v>
      </c>
      <c r="S171" s="457">
        <f t="shared" si="83"/>
        <v>0</v>
      </c>
      <c r="T171" s="458">
        <f t="shared" si="84"/>
        <v>0</v>
      </c>
      <c r="U171" s="456">
        <f t="shared" si="85"/>
        <v>0</v>
      </c>
      <c r="V171" s="457">
        <f t="shared" si="86"/>
        <v>0</v>
      </c>
      <c r="W171" s="457">
        <f t="shared" si="87"/>
        <v>0</v>
      </c>
      <c r="X171" s="457">
        <f t="shared" si="88"/>
        <v>0</v>
      </c>
      <c r="Y171" s="457">
        <f t="shared" si="89"/>
        <v>0</v>
      </c>
      <c r="Z171" s="457">
        <f t="shared" si="90"/>
        <v>0</v>
      </c>
      <c r="AA171" s="458">
        <f t="shared" si="91"/>
        <v>0</v>
      </c>
      <c r="AB171" s="456">
        <f t="shared" si="92"/>
        <v>0</v>
      </c>
      <c r="AC171" s="457">
        <f t="shared" si="93"/>
        <v>0</v>
      </c>
      <c r="AD171" s="457">
        <f t="shared" si="94"/>
        <v>0</v>
      </c>
      <c r="AE171" s="457">
        <f t="shared" si="95"/>
        <v>0</v>
      </c>
      <c r="AF171" s="457">
        <f t="shared" si="96"/>
        <v>0</v>
      </c>
      <c r="AG171" s="457">
        <f t="shared" si="97"/>
        <v>0</v>
      </c>
      <c r="AH171" s="458">
        <f t="shared" si="98"/>
        <v>0</v>
      </c>
      <c r="AI171" s="459">
        <f t="shared" si="99"/>
        <v>0</v>
      </c>
      <c r="AJ171" s="457">
        <f t="shared" si="100"/>
        <v>0</v>
      </c>
      <c r="AK171" s="457">
        <f t="shared" si="101"/>
        <v>0</v>
      </c>
      <c r="AL171" s="460">
        <f t="shared" si="102"/>
        <v>0</v>
      </c>
      <c r="AM171" s="461">
        <f t="shared" si="103"/>
        <v>0</v>
      </c>
      <c r="AN171" s="784">
        <f t="shared" si="104"/>
        <v>0</v>
      </c>
      <c r="AO171" s="786"/>
      <c r="AP171" s="424"/>
      <c r="AQ171" s="424"/>
      <c r="AR171" s="424"/>
    </row>
    <row r="172" spans="1:44">
      <c r="A172" s="170"/>
      <c r="B172" s="98" t="s">
        <v>643</v>
      </c>
      <c r="C172" s="781" t="str">
        <f t="shared" si="69"/>
        <v>-：（～）ｈ</v>
      </c>
      <c r="D172" s="782"/>
      <c r="E172" s="783"/>
      <c r="F172" s="455" t="str">
        <f t="shared" si="70"/>
        <v>-</v>
      </c>
      <c r="G172" s="456">
        <f t="shared" si="71"/>
        <v>0</v>
      </c>
      <c r="H172" s="457">
        <f t="shared" si="72"/>
        <v>0</v>
      </c>
      <c r="I172" s="457">
        <f t="shared" si="73"/>
        <v>0</v>
      </c>
      <c r="J172" s="457">
        <f t="shared" si="74"/>
        <v>0</v>
      </c>
      <c r="K172" s="457">
        <f t="shared" si="75"/>
        <v>0</v>
      </c>
      <c r="L172" s="457">
        <f t="shared" si="76"/>
        <v>0</v>
      </c>
      <c r="M172" s="458">
        <f t="shared" si="77"/>
        <v>0</v>
      </c>
      <c r="N172" s="456">
        <f t="shared" si="78"/>
        <v>0</v>
      </c>
      <c r="O172" s="457">
        <f t="shared" si="79"/>
        <v>0</v>
      </c>
      <c r="P172" s="457">
        <f t="shared" si="80"/>
        <v>0</v>
      </c>
      <c r="Q172" s="457">
        <f t="shared" si="81"/>
        <v>0</v>
      </c>
      <c r="R172" s="457">
        <f t="shared" si="82"/>
        <v>0</v>
      </c>
      <c r="S172" s="457">
        <f t="shared" si="83"/>
        <v>0</v>
      </c>
      <c r="T172" s="458">
        <f t="shared" si="84"/>
        <v>0</v>
      </c>
      <c r="U172" s="456">
        <f t="shared" si="85"/>
        <v>0</v>
      </c>
      <c r="V172" s="457">
        <f t="shared" si="86"/>
        <v>0</v>
      </c>
      <c r="W172" s="457">
        <f t="shared" si="87"/>
        <v>0</v>
      </c>
      <c r="X172" s="457">
        <f t="shared" si="88"/>
        <v>0</v>
      </c>
      <c r="Y172" s="457">
        <f t="shared" si="89"/>
        <v>0</v>
      </c>
      <c r="Z172" s="457">
        <f t="shared" si="90"/>
        <v>0</v>
      </c>
      <c r="AA172" s="458">
        <f t="shared" si="91"/>
        <v>0</v>
      </c>
      <c r="AB172" s="456">
        <f t="shared" si="92"/>
        <v>0</v>
      </c>
      <c r="AC172" s="457">
        <f t="shared" si="93"/>
        <v>0</v>
      </c>
      <c r="AD172" s="457">
        <f t="shared" si="94"/>
        <v>0</v>
      </c>
      <c r="AE172" s="457">
        <f t="shared" si="95"/>
        <v>0</v>
      </c>
      <c r="AF172" s="457">
        <f t="shared" si="96"/>
        <v>0</v>
      </c>
      <c r="AG172" s="457">
        <f t="shared" si="97"/>
        <v>0</v>
      </c>
      <c r="AH172" s="458">
        <f t="shared" si="98"/>
        <v>0</v>
      </c>
      <c r="AI172" s="459">
        <f t="shared" si="99"/>
        <v>0</v>
      </c>
      <c r="AJ172" s="457">
        <f t="shared" si="100"/>
        <v>0</v>
      </c>
      <c r="AK172" s="457">
        <f t="shared" si="101"/>
        <v>0</v>
      </c>
      <c r="AL172" s="460">
        <f t="shared" si="102"/>
        <v>0</v>
      </c>
      <c r="AM172" s="461">
        <f t="shared" si="103"/>
        <v>0</v>
      </c>
      <c r="AN172" s="784">
        <f t="shared" si="104"/>
        <v>0</v>
      </c>
      <c r="AO172" s="786"/>
      <c r="AP172" s="424"/>
      <c r="AQ172" s="424"/>
      <c r="AR172" s="424"/>
    </row>
    <row r="173" spans="1:44">
      <c r="A173" s="170"/>
      <c r="B173" s="98" t="s">
        <v>644</v>
      </c>
      <c r="C173" s="781" t="str">
        <f t="shared" si="69"/>
        <v>-：（～）ｈ</v>
      </c>
      <c r="D173" s="782"/>
      <c r="E173" s="783"/>
      <c r="F173" s="455" t="str">
        <f t="shared" si="70"/>
        <v>-</v>
      </c>
      <c r="G173" s="456">
        <f t="shared" si="71"/>
        <v>0</v>
      </c>
      <c r="H173" s="457">
        <f t="shared" si="72"/>
        <v>0</v>
      </c>
      <c r="I173" s="457">
        <f t="shared" si="73"/>
        <v>0</v>
      </c>
      <c r="J173" s="457">
        <f t="shared" si="74"/>
        <v>0</v>
      </c>
      <c r="K173" s="457">
        <f t="shared" si="75"/>
        <v>0</v>
      </c>
      <c r="L173" s="457">
        <f t="shared" si="76"/>
        <v>0</v>
      </c>
      <c r="M173" s="458">
        <f t="shared" si="77"/>
        <v>0</v>
      </c>
      <c r="N173" s="456">
        <f t="shared" si="78"/>
        <v>0</v>
      </c>
      <c r="O173" s="457">
        <f t="shared" si="79"/>
        <v>0</v>
      </c>
      <c r="P173" s="457">
        <f t="shared" si="80"/>
        <v>0</v>
      </c>
      <c r="Q173" s="457">
        <f t="shared" si="81"/>
        <v>0</v>
      </c>
      <c r="R173" s="457">
        <f t="shared" si="82"/>
        <v>0</v>
      </c>
      <c r="S173" s="457">
        <f t="shared" si="83"/>
        <v>0</v>
      </c>
      <c r="T173" s="458">
        <f t="shared" si="84"/>
        <v>0</v>
      </c>
      <c r="U173" s="456">
        <f t="shared" si="85"/>
        <v>0</v>
      </c>
      <c r="V173" s="457">
        <f t="shared" si="86"/>
        <v>0</v>
      </c>
      <c r="W173" s="457">
        <f t="shared" si="87"/>
        <v>0</v>
      </c>
      <c r="X173" s="457">
        <f t="shared" si="88"/>
        <v>0</v>
      </c>
      <c r="Y173" s="457">
        <f t="shared" si="89"/>
        <v>0</v>
      </c>
      <c r="Z173" s="457">
        <f t="shared" si="90"/>
        <v>0</v>
      </c>
      <c r="AA173" s="458">
        <f t="shared" si="91"/>
        <v>0</v>
      </c>
      <c r="AB173" s="456">
        <f t="shared" si="92"/>
        <v>0</v>
      </c>
      <c r="AC173" s="457">
        <f t="shared" si="93"/>
        <v>0</v>
      </c>
      <c r="AD173" s="457">
        <f t="shared" si="94"/>
        <v>0</v>
      </c>
      <c r="AE173" s="457">
        <f t="shared" si="95"/>
        <v>0</v>
      </c>
      <c r="AF173" s="457">
        <f t="shared" si="96"/>
        <v>0</v>
      </c>
      <c r="AG173" s="457">
        <f t="shared" si="97"/>
        <v>0</v>
      </c>
      <c r="AH173" s="458">
        <f t="shared" si="98"/>
        <v>0</v>
      </c>
      <c r="AI173" s="459">
        <f t="shared" si="99"/>
        <v>0</v>
      </c>
      <c r="AJ173" s="457">
        <f t="shared" si="100"/>
        <v>0</v>
      </c>
      <c r="AK173" s="457">
        <f t="shared" si="101"/>
        <v>0</v>
      </c>
      <c r="AL173" s="460">
        <f t="shared" si="102"/>
        <v>0</v>
      </c>
      <c r="AM173" s="461">
        <f t="shared" si="103"/>
        <v>0</v>
      </c>
      <c r="AN173" s="784">
        <f t="shared" si="104"/>
        <v>0</v>
      </c>
      <c r="AO173" s="786"/>
      <c r="AP173" s="424"/>
      <c r="AQ173" s="424"/>
      <c r="AR173" s="424"/>
    </row>
    <row r="174" spans="1:44">
      <c r="A174" s="170"/>
      <c r="B174" s="98" t="s">
        <v>645</v>
      </c>
      <c r="C174" s="781" t="str">
        <f t="shared" si="69"/>
        <v>-：（～）ｈ</v>
      </c>
      <c r="D174" s="782"/>
      <c r="E174" s="783"/>
      <c r="F174" s="455" t="str">
        <f t="shared" si="70"/>
        <v>-</v>
      </c>
      <c r="G174" s="456">
        <f t="shared" si="71"/>
        <v>0</v>
      </c>
      <c r="H174" s="457">
        <f t="shared" si="72"/>
        <v>0</v>
      </c>
      <c r="I174" s="457">
        <f t="shared" si="73"/>
        <v>0</v>
      </c>
      <c r="J174" s="457">
        <f t="shared" si="74"/>
        <v>0</v>
      </c>
      <c r="K174" s="457">
        <f t="shared" si="75"/>
        <v>0</v>
      </c>
      <c r="L174" s="457">
        <f t="shared" si="76"/>
        <v>0</v>
      </c>
      <c r="M174" s="458">
        <f t="shared" si="77"/>
        <v>0</v>
      </c>
      <c r="N174" s="456">
        <f t="shared" si="78"/>
        <v>0</v>
      </c>
      <c r="O174" s="457">
        <f t="shared" si="79"/>
        <v>0</v>
      </c>
      <c r="P174" s="457">
        <f t="shared" si="80"/>
        <v>0</v>
      </c>
      <c r="Q174" s="457">
        <f t="shared" si="81"/>
        <v>0</v>
      </c>
      <c r="R174" s="457">
        <f t="shared" si="82"/>
        <v>0</v>
      </c>
      <c r="S174" s="457">
        <f t="shared" si="83"/>
        <v>0</v>
      </c>
      <c r="T174" s="458">
        <f t="shared" si="84"/>
        <v>0</v>
      </c>
      <c r="U174" s="456">
        <f t="shared" si="85"/>
        <v>0</v>
      </c>
      <c r="V174" s="457">
        <f t="shared" si="86"/>
        <v>0</v>
      </c>
      <c r="W174" s="457">
        <f t="shared" si="87"/>
        <v>0</v>
      </c>
      <c r="X174" s="457">
        <f t="shared" si="88"/>
        <v>0</v>
      </c>
      <c r="Y174" s="457">
        <f t="shared" si="89"/>
        <v>0</v>
      </c>
      <c r="Z174" s="457">
        <f t="shared" si="90"/>
        <v>0</v>
      </c>
      <c r="AA174" s="458">
        <f t="shared" si="91"/>
        <v>0</v>
      </c>
      <c r="AB174" s="456">
        <f t="shared" si="92"/>
        <v>0</v>
      </c>
      <c r="AC174" s="457">
        <f t="shared" si="93"/>
        <v>0</v>
      </c>
      <c r="AD174" s="457">
        <f t="shared" si="94"/>
        <v>0</v>
      </c>
      <c r="AE174" s="457">
        <f t="shared" si="95"/>
        <v>0</v>
      </c>
      <c r="AF174" s="457">
        <f t="shared" si="96"/>
        <v>0</v>
      </c>
      <c r="AG174" s="457">
        <f t="shared" si="97"/>
        <v>0</v>
      </c>
      <c r="AH174" s="458">
        <f t="shared" si="98"/>
        <v>0</v>
      </c>
      <c r="AI174" s="459">
        <f t="shared" si="99"/>
        <v>0</v>
      </c>
      <c r="AJ174" s="457">
        <f t="shared" si="100"/>
        <v>0</v>
      </c>
      <c r="AK174" s="457">
        <f t="shared" si="101"/>
        <v>0</v>
      </c>
      <c r="AL174" s="460">
        <f t="shared" si="102"/>
        <v>0</v>
      </c>
      <c r="AM174" s="461">
        <f t="shared" si="103"/>
        <v>0</v>
      </c>
      <c r="AN174" s="784">
        <f t="shared" si="104"/>
        <v>0</v>
      </c>
      <c r="AO174" s="786"/>
      <c r="AP174" s="424"/>
      <c r="AQ174" s="424"/>
      <c r="AR174" s="424"/>
    </row>
    <row r="175" spans="1:44">
      <c r="A175" s="170"/>
      <c r="B175" s="98" t="s">
        <v>646</v>
      </c>
      <c r="C175" s="787" t="str">
        <f t="shared" si="69"/>
        <v>-：（～）ｈ</v>
      </c>
      <c r="D175" s="788"/>
      <c r="E175" s="789"/>
      <c r="F175" s="462" t="str">
        <f t="shared" si="70"/>
        <v>-</v>
      </c>
      <c r="G175" s="463">
        <f t="shared" si="71"/>
        <v>0</v>
      </c>
      <c r="H175" s="464">
        <f t="shared" si="72"/>
        <v>0</v>
      </c>
      <c r="I175" s="464">
        <f t="shared" si="73"/>
        <v>0</v>
      </c>
      <c r="J175" s="464">
        <f t="shared" si="74"/>
        <v>0</v>
      </c>
      <c r="K175" s="464">
        <f t="shared" si="75"/>
        <v>0</v>
      </c>
      <c r="L175" s="464">
        <f t="shared" si="76"/>
        <v>0</v>
      </c>
      <c r="M175" s="465">
        <f t="shared" si="77"/>
        <v>0</v>
      </c>
      <c r="N175" s="463">
        <f t="shared" si="78"/>
        <v>0</v>
      </c>
      <c r="O175" s="464">
        <f t="shared" si="79"/>
        <v>0</v>
      </c>
      <c r="P175" s="464">
        <f t="shared" si="80"/>
        <v>0</v>
      </c>
      <c r="Q175" s="464">
        <f t="shared" si="81"/>
        <v>0</v>
      </c>
      <c r="R175" s="464">
        <f t="shared" si="82"/>
        <v>0</v>
      </c>
      <c r="S175" s="464">
        <f t="shared" si="83"/>
        <v>0</v>
      </c>
      <c r="T175" s="465">
        <f t="shared" si="84"/>
        <v>0</v>
      </c>
      <c r="U175" s="463">
        <f t="shared" si="85"/>
        <v>0</v>
      </c>
      <c r="V175" s="464">
        <f t="shared" si="86"/>
        <v>0</v>
      </c>
      <c r="W175" s="464">
        <f t="shared" si="87"/>
        <v>0</v>
      </c>
      <c r="X175" s="464">
        <f t="shared" si="88"/>
        <v>0</v>
      </c>
      <c r="Y175" s="464">
        <f t="shared" si="89"/>
        <v>0</v>
      </c>
      <c r="Z175" s="464">
        <f t="shared" si="90"/>
        <v>0</v>
      </c>
      <c r="AA175" s="465">
        <f t="shared" si="91"/>
        <v>0</v>
      </c>
      <c r="AB175" s="463">
        <f t="shared" si="92"/>
        <v>0</v>
      </c>
      <c r="AC175" s="464">
        <f t="shared" si="93"/>
        <v>0</v>
      </c>
      <c r="AD175" s="464">
        <f t="shared" si="94"/>
        <v>0</v>
      </c>
      <c r="AE175" s="464">
        <f t="shared" si="95"/>
        <v>0</v>
      </c>
      <c r="AF175" s="464">
        <f t="shared" si="96"/>
        <v>0</v>
      </c>
      <c r="AG175" s="464">
        <f t="shared" si="97"/>
        <v>0</v>
      </c>
      <c r="AH175" s="465">
        <f t="shared" si="98"/>
        <v>0</v>
      </c>
      <c r="AI175" s="466">
        <f t="shared" si="99"/>
        <v>0</v>
      </c>
      <c r="AJ175" s="464">
        <f t="shared" si="100"/>
        <v>0</v>
      </c>
      <c r="AK175" s="464">
        <f t="shared" si="101"/>
        <v>0</v>
      </c>
      <c r="AL175" s="467">
        <f t="shared" si="102"/>
        <v>0</v>
      </c>
      <c r="AM175" s="468">
        <f t="shared" si="103"/>
        <v>0</v>
      </c>
      <c r="AN175" s="790">
        <f t="shared" si="104"/>
        <v>0</v>
      </c>
      <c r="AO175" s="791"/>
      <c r="AP175" s="424"/>
      <c r="AQ175" s="424"/>
      <c r="AR175" s="424"/>
    </row>
    <row r="176" spans="1:44" ht="13.5" customHeight="1">
      <c r="A176" s="170"/>
      <c r="C176" s="282"/>
      <c r="D176" s="171"/>
      <c r="E176" s="171"/>
      <c r="F176" s="171"/>
      <c r="G176" s="469"/>
      <c r="H176" s="470"/>
      <c r="I176" s="470"/>
      <c r="J176" s="470"/>
      <c r="K176" s="470"/>
      <c r="L176" s="470"/>
      <c r="M176" s="470"/>
      <c r="N176" s="470"/>
      <c r="O176" s="470"/>
      <c r="P176" s="470"/>
      <c r="Q176" s="470"/>
      <c r="R176" s="470"/>
      <c r="S176" s="470"/>
      <c r="T176" s="470"/>
      <c r="U176" s="470"/>
      <c r="V176" s="470"/>
      <c r="W176" s="470"/>
      <c r="X176" s="470"/>
      <c r="Y176" s="470"/>
      <c r="Z176" s="470"/>
      <c r="AA176" s="470"/>
      <c r="AB176" s="470"/>
      <c r="AC176" s="470"/>
      <c r="AD176" s="470"/>
      <c r="AE176" s="470"/>
      <c r="AF176" s="470"/>
      <c r="AG176" s="470"/>
      <c r="AH176" s="470"/>
      <c r="AI176" s="792" t="s">
        <v>647</v>
      </c>
      <c r="AJ176" s="792"/>
      <c r="AK176" s="792"/>
      <c r="AL176" s="792"/>
      <c r="AM176" s="793"/>
      <c r="AN176" s="794">
        <f>SUM(AN151:AO175)</f>
        <v>0</v>
      </c>
      <c r="AO176" s="795"/>
      <c r="AP176" s="470"/>
      <c r="AQ176" s="470"/>
      <c r="AR176" s="470"/>
    </row>
    <row r="177" spans="1:44" ht="13.5" customHeight="1">
      <c r="A177" s="170"/>
      <c r="C177" s="282"/>
      <c r="D177" s="171"/>
      <c r="E177" s="171"/>
      <c r="F177" s="171"/>
      <c r="G177" s="469"/>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1"/>
      <c r="AJ177" s="471"/>
      <c r="AK177" s="471"/>
      <c r="AL177" s="471"/>
      <c r="AM177" s="471"/>
      <c r="AN177" s="472"/>
      <c r="AO177" s="472"/>
      <c r="AP177" s="470"/>
      <c r="AQ177" s="470"/>
      <c r="AR177" s="470"/>
    </row>
    <row r="178" spans="1:44" ht="14.4">
      <c r="A178" s="170"/>
      <c r="C178" s="327" t="s">
        <v>648</v>
      </c>
      <c r="D178" s="171"/>
      <c r="E178" s="171"/>
      <c r="F178" s="171"/>
      <c r="G178" s="469"/>
      <c r="H178" s="470"/>
      <c r="I178" s="470"/>
      <c r="J178" s="470"/>
      <c r="K178" s="470"/>
      <c r="L178" s="470"/>
      <c r="M178" s="470"/>
      <c r="N178" s="470"/>
      <c r="O178" s="470"/>
      <c r="P178" s="470"/>
      <c r="Q178" s="470"/>
      <c r="R178" s="470"/>
      <c r="S178" s="470"/>
      <c r="T178" s="470"/>
      <c r="U178" s="470"/>
      <c r="V178" s="470"/>
      <c r="W178" s="470"/>
      <c r="X178" s="470"/>
      <c r="Y178" s="470"/>
      <c r="Z178" s="470"/>
      <c r="AA178" s="470"/>
      <c r="AB178" s="470"/>
      <c r="AC178" s="470"/>
      <c r="AD178" s="470"/>
      <c r="AE178" s="470"/>
      <c r="AF178" s="470"/>
      <c r="AG178" s="470"/>
      <c r="AH178" s="470"/>
      <c r="AI178" s="470"/>
      <c r="AJ178" s="470"/>
      <c r="AK178" s="470"/>
      <c r="AL178" s="470"/>
      <c r="AM178" s="470"/>
      <c r="AN178" s="470"/>
      <c r="AO178" s="470"/>
      <c r="AP178" s="470"/>
      <c r="AQ178" s="470"/>
      <c r="AR178" s="470"/>
    </row>
    <row r="179" spans="1:44">
      <c r="A179" s="170"/>
      <c r="C179" s="282"/>
      <c r="D179" s="171"/>
      <c r="E179" s="171"/>
      <c r="F179" s="171"/>
      <c r="G179" s="469"/>
      <c r="H179" s="470"/>
      <c r="I179" s="470"/>
      <c r="J179" s="470"/>
      <c r="K179" s="470"/>
      <c r="L179" s="470"/>
      <c r="M179" s="470"/>
      <c r="N179" s="470"/>
      <c r="O179" s="470"/>
      <c r="P179" s="470"/>
      <c r="Q179" s="470"/>
      <c r="R179" s="470"/>
      <c r="S179" s="470"/>
      <c r="T179" s="470"/>
      <c r="U179" s="470"/>
      <c r="V179" s="470"/>
      <c r="W179" s="470"/>
      <c r="X179" s="470"/>
      <c r="Y179" s="470"/>
      <c r="Z179" s="470"/>
      <c r="AA179" s="470"/>
      <c r="AB179" s="470"/>
      <c r="AC179" s="470"/>
      <c r="AD179" s="470"/>
      <c r="AE179" s="470"/>
      <c r="AF179" s="470"/>
      <c r="AG179" s="470"/>
      <c r="AH179" s="470"/>
      <c r="AI179" s="470"/>
      <c r="AJ179" s="470"/>
      <c r="AK179" s="470"/>
      <c r="AL179" s="470"/>
      <c r="AM179" s="470"/>
      <c r="AN179" s="470"/>
      <c r="AO179" s="470"/>
      <c r="AP179" s="470"/>
      <c r="AQ179" s="470"/>
      <c r="AR179" s="470"/>
    </row>
    <row r="180" spans="1:44">
      <c r="A180" s="170"/>
      <c r="C180" s="170" t="s">
        <v>649</v>
      </c>
      <c r="D180" s="171"/>
      <c r="E180" s="171"/>
      <c r="F180" s="171"/>
      <c r="G180" s="469"/>
      <c r="H180" s="470"/>
      <c r="I180" s="470"/>
      <c r="J180" s="470"/>
      <c r="K180" s="470"/>
      <c r="L180" s="470"/>
      <c r="M180" s="470"/>
      <c r="N180" s="470"/>
      <c r="O180" s="470"/>
      <c r="P180" s="470"/>
      <c r="Q180" s="470"/>
      <c r="R180" s="470"/>
      <c r="S180" s="470"/>
      <c r="T180" s="470"/>
      <c r="U180" s="470"/>
      <c r="V180" s="470"/>
      <c r="W180" s="470"/>
      <c r="X180" s="470"/>
      <c r="Y180" s="470"/>
      <c r="Z180" s="470"/>
      <c r="AA180" s="470"/>
      <c r="AB180" s="470"/>
      <c r="AC180" s="470"/>
      <c r="AD180" s="470"/>
      <c r="AE180" s="470"/>
      <c r="AF180" s="470"/>
      <c r="AG180" s="470"/>
      <c r="AH180" s="470"/>
      <c r="AI180" s="470"/>
      <c r="AJ180" s="470"/>
      <c r="AK180" s="470"/>
      <c r="AL180" s="470"/>
      <c r="AM180" s="470"/>
      <c r="AN180" s="470"/>
      <c r="AO180" s="470"/>
      <c r="AP180" s="470"/>
      <c r="AQ180" s="470"/>
      <c r="AR180" s="470"/>
    </row>
    <row r="181" spans="1:44">
      <c r="A181" s="170"/>
      <c r="C181" s="167" t="s">
        <v>650</v>
      </c>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row>
    <row r="182" spans="1:44">
      <c r="A182" s="170"/>
      <c r="C182" s="334" t="s">
        <v>651</v>
      </c>
      <c r="AF182" s="171"/>
      <c r="AG182" s="171"/>
      <c r="AH182" s="171"/>
      <c r="AI182" s="171"/>
      <c r="AJ182" s="171"/>
      <c r="AK182" s="171"/>
      <c r="AL182" s="171"/>
      <c r="AM182" s="171"/>
      <c r="AN182" s="171"/>
      <c r="AO182" s="171"/>
      <c r="AP182" s="171"/>
    </row>
    <row r="183" spans="1:44">
      <c r="A183" s="170"/>
      <c r="C183" s="334" t="s">
        <v>652</v>
      </c>
      <c r="AF183" s="171"/>
      <c r="AG183" s="171"/>
      <c r="AH183" s="171"/>
      <c r="AI183" s="171"/>
      <c r="AJ183" s="171"/>
      <c r="AK183" s="171"/>
      <c r="AL183" s="171"/>
      <c r="AM183" s="171"/>
      <c r="AN183" s="171"/>
      <c r="AO183" s="171"/>
      <c r="AP183" s="171"/>
    </row>
    <row r="184" spans="1:44">
      <c r="A184" s="170"/>
      <c r="C184" s="334"/>
      <c r="D184" s="336" t="s">
        <v>870</v>
      </c>
      <c r="AF184" s="171"/>
      <c r="AG184" s="171"/>
      <c r="AH184" s="171"/>
      <c r="AI184" s="171"/>
      <c r="AJ184" s="171"/>
      <c r="AK184" s="171"/>
      <c r="AL184" s="171"/>
      <c r="AM184" s="171"/>
      <c r="AN184" s="171"/>
      <c r="AO184" s="171"/>
      <c r="AP184" s="171"/>
    </row>
    <row r="185" spans="1:44">
      <c r="A185" s="170"/>
      <c r="C185" s="334" t="s">
        <v>653</v>
      </c>
      <c r="AF185" s="171"/>
      <c r="AG185" s="171"/>
      <c r="AH185" s="171"/>
      <c r="AI185" s="171"/>
      <c r="AJ185" s="171"/>
      <c r="AK185" s="171"/>
      <c r="AL185" s="171"/>
      <c r="AM185" s="171"/>
      <c r="AN185" s="171"/>
      <c r="AO185" s="171"/>
      <c r="AP185" s="171"/>
    </row>
    <row r="186" spans="1:44">
      <c r="A186" s="170"/>
      <c r="C186" s="334"/>
      <c r="D186" s="336" t="s">
        <v>654</v>
      </c>
      <c r="E186" s="336"/>
      <c r="F186" s="336"/>
      <c r="AF186" s="171"/>
      <c r="AG186" s="171"/>
      <c r="AH186" s="171"/>
      <c r="AI186" s="171"/>
      <c r="AJ186" s="171"/>
      <c r="AK186" s="171"/>
      <c r="AL186" s="171"/>
      <c r="AM186" s="171"/>
      <c r="AN186" s="171"/>
      <c r="AO186" s="171"/>
      <c r="AP186" s="171"/>
    </row>
    <row r="187" spans="1:44">
      <c r="A187" s="170"/>
      <c r="C187" s="334" t="s">
        <v>655</v>
      </c>
      <c r="AF187" s="171"/>
      <c r="AG187" s="171"/>
      <c r="AH187" s="171"/>
      <c r="AI187" s="171"/>
      <c r="AJ187" s="171"/>
      <c r="AK187" s="171"/>
      <c r="AL187" s="171"/>
      <c r="AM187" s="171"/>
      <c r="AN187" s="171"/>
      <c r="AO187" s="171"/>
      <c r="AP187" s="171"/>
    </row>
    <row r="188" spans="1:44">
      <c r="A188" s="170"/>
      <c r="C188" s="334" t="s">
        <v>656</v>
      </c>
    </row>
    <row r="189" spans="1:44">
      <c r="A189" s="170"/>
    </row>
    <row r="190" spans="1:44" ht="14.4">
      <c r="A190" s="170"/>
      <c r="C190" s="327" t="s">
        <v>657</v>
      </c>
    </row>
    <row r="191" spans="1:44" ht="12.6" thickBot="1">
      <c r="A191" s="170"/>
    </row>
    <row r="192" spans="1:44">
      <c r="A192" s="170"/>
      <c r="C192" s="796" t="s">
        <v>658</v>
      </c>
      <c r="D192" s="797"/>
      <c r="E192" s="797"/>
      <c r="F192" s="473"/>
      <c r="G192" s="800">
        <v>7.75</v>
      </c>
      <c r="H192" s="800"/>
      <c r="I192" s="801" t="s">
        <v>267</v>
      </c>
      <c r="J192" s="801"/>
      <c r="K192" s="474">
        <v>5</v>
      </c>
      <c r="L192" s="801" t="s">
        <v>268</v>
      </c>
      <c r="M192" s="801"/>
      <c r="N192" s="802">
        <f>G192*K192</f>
        <v>38.75</v>
      </c>
      <c r="O192" s="802"/>
      <c r="P192" s="475" t="s">
        <v>659</v>
      </c>
      <c r="Q192" s="803"/>
      <c r="R192" s="804"/>
      <c r="Z192" s="796" t="s">
        <v>660</v>
      </c>
      <c r="AA192" s="797"/>
      <c r="AB192" s="797"/>
      <c r="AC192" s="805"/>
      <c r="AD192" s="807" t="s">
        <v>661</v>
      </c>
      <c r="AE192" s="808"/>
      <c r="AF192" s="811" t="s">
        <v>662</v>
      </c>
      <c r="AG192" s="811"/>
      <c r="AH192" s="801" t="s">
        <v>663</v>
      </c>
      <c r="AI192" s="811" t="s">
        <v>664</v>
      </c>
      <c r="AJ192" s="811"/>
      <c r="AK192" s="814">
        <v>14.75</v>
      </c>
      <c r="AL192" s="814"/>
      <c r="AM192" s="816" t="s">
        <v>665</v>
      </c>
    </row>
    <row r="193" spans="1:49" ht="12.6" thickBot="1">
      <c r="A193" s="170"/>
      <c r="C193" s="798"/>
      <c r="D193" s="799"/>
      <c r="E193" s="799"/>
      <c r="F193" s="476"/>
      <c r="G193" s="476"/>
      <c r="H193" s="476"/>
      <c r="I193" s="477"/>
      <c r="J193" s="477"/>
      <c r="K193" s="478">
        <v>4</v>
      </c>
      <c r="L193" s="813" t="s">
        <v>270</v>
      </c>
      <c r="M193" s="813"/>
      <c r="N193" s="818">
        <f>N192*K193</f>
        <v>155</v>
      </c>
      <c r="O193" s="818"/>
      <c r="P193" s="479" t="s">
        <v>666</v>
      </c>
      <c r="Q193" s="171"/>
      <c r="Z193" s="798"/>
      <c r="AA193" s="799"/>
      <c r="AB193" s="799"/>
      <c r="AC193" s="806"/>
      <c r="AD193" s="809"/>
      <c r="AE193" s="810"/>
      <c r="AF193" s="812"/>
      <c r="AG193" s="812"/>
      <c r="AH193" s="813"/>
      <c r="AI193" s="812"/>
      <c r="AJ193" s="812"/>
      <c r="AK193" s="815"/>
      <c r="AL193" s="815"/>
      <c r="AM193" s="817"/>
    </row>
    <row r="194" spans="1:49">
      <c r="A194" s="170"/>
      <c r="C194" s="135"/>
      <c r="D194" s="135"/>
      <c r="E194" s="135"/>
      <c r="F194" s="135"/>
      <c r="G194" s="135"/>
      <c r="H194" s="135"/>
      <c r="I194" s="135"/>
      <c r="J194" s="135"/>
      <c r="K194" s="135"/>
      <c r="L194" s="135"/>
      <c r="M194" s="135"/>
      <c r="N194" s="135"/>
      <c r="O194" s="135"/>
      <c r="P194" s="135"/>
      <c r="AC194" s="328" t="s">
        <v>667</v>
      </c>
      <c r="AU194" s="171"/>
      <c r="AV194" s="171"/>
      <c r="AW194" s="427"/>
    </row>
    <row r="195" spans="1:49">
      <c r="A195" s="170"/>
      <c r="C195" s="135"/>
      <c r="D195" s="135"/>
      <c r="E195" s="135"/>
      <c r="F195" s="135"/>
      <c r="G195" s="135"/>
      <c r="H195" s="135"/>
      <c r="I195" s="170" t="s">
        <v>668</v>
      </c>
      <c r="J195" s="135"/>
      <c r="K195" s="135"/>
      <c r="L195" s="135"/>
      <c r="M195" s="135"/>
      <c r="N195" s="135"/>
      <c r="O195" s="135"/>
      <c r="P195" s="135"/>
      <c r="AC195" s="328"/>
      <c r="AU195" s="171"/>
      <c r="AV195" s="171"/>
      <c r="AW195" s="427"/>
    </row>
    <row r="196" spans="1:49" ht="15.9" customHeight="1" thickBot="1">
      <c r="A196" s="170"/>
      <c r="E196" s="480" t="s">
        <v>530</v>
      </c>
      <c r="F196" s="819" t="s">
        <v>669</v>
      </c>
      <c r="G196" s="731"/>
      <c r="I196" s="820" t="s">
        <v>670</v>
      </c>
      <c r="J196" s="820"/>
      <c r="K196" s="820" t="s">
        <v>671</v>
      </c>
      <c r="L196" s="820"/>
      <c r="M196" s="819" t="s">
        <v>463</v>
      </c>
      <c r="N196" s="729"/>
      <c r="O196" s="729"/>
      <c r="P196" s="729"/>
      <c r="Q196" s="731"/>
      <c r="S196" s="819" t="s">
        <v>672</v>
      </c>
      <c r="T196" s="729"/>
      <c r="U196" s="729"/>
      <c r="V196" s="729"/>
      <c r="W196" s="731"/>
      <c r="Z196" s="821"/>
      <c r="AA196" s="821"/>
      <c r="AB196" s="821"/>
      <c r="AC196" s="821" t="s">
        <v>673</v>
      </c>
      <c r="AD196" s="821"/>
      <c r="AE196" s="821"/>
      <c r="AF196" s="821" t="s">
        <v>674</v>
      </c>
      <c r="AG196" s="821"/>
      <c r="AH196" s="821"/>
      <c r="AI196" s="821"/>
      <c r="AJ196" s="821"/>
      <c r="AK196" s="821" t="s">
        <v>620</v>
      </c>
      <c r="AL196" s="821"/>
      <c r="AM196" s="821"/>
      <c r="AN196" s="481" t="s">
        <v>168</v>
      </c>
      <c r="AP196" s="822" t="s">
        <v>675</v>
      </c>
      <c r="AQ196" s="823"/>
      <c r="AR196" s="824"/>
      <c r="AU196" s="171"/>
      <c r="AV196" s="171"/>
      <c r="AW196" s="427"/>
    </row>
    <row r="197" spans="1:49" ht="15.9" customHeight="1">
      <c r="A197" s="170"/>
      <c r="E197" s="482" t="s">
        <v>107</v>
      </c>
      <c r="F197" s="825">
        <f t="shared" ref="F197:F221" si="105">IF(E197="","",COUNTIF($C$10:$C$141,E197))</f>
        <v>0</v>
      </c>
      <c r="G197" s="826"/>
      <c r="I197" s="827">
        <f t="shared" ref="I197:I221" si="106">SUMIF($AN$10:$AN$141,E197,$AP$10:$AP$141)</f>
        <v>0</v>
      </c>
      <c r="J197" s="827"/>
      <c r="K197" s="827">
        <f t="shared" ref="K197:K221" si="107">SUMIF($AN$10:$AN$141,E197,$AR$10:$AR$141)</f>
        <v>0</v>
      </c>
      <c r="L197" s="827"/>
      <c r="M197" s="828">
        <f t="shared" ref="M197:M221" si="108">SUM(I197:L197)</f>
        <v>0</v>
      </c>
      <c r="N197" s="829"/>
      <c r="O197" s="483" t="s">
        <v>676</v>
      </c>
      <c r="P197" s="829">
        <f t="shared" ref="P197:P221" si="109">ROUNDDOWN(SUM(M197),1)</f>
        <v>0</v>
      </c>
      <c r="Q197" s="830"/>
      <c r="S197" s="831">
        <f t="shared" ref="S197:S221" si="110">SUMIF($AN$10:$AN$141,E197,$AQ$10:$AQ$141)</f>
        <v>0</v>
      </c>
      <c r="T197" s="832"/>
      <c r="U197" s="483" t="s">
        <v>677</v>
      </c>
      <c r="V197" s="829">
        <f>ROUNDDOWN(SUM(S197),1)</f>
        <v>0</v>
      </c>
      <c r="W197" s="830"/>
      <c r="Y197" s="484" t="s">
        <v>678</v>
      </c>
      <c r="Z197" s="833"/>
      <c r="AA197" s="834"/>
      <c r="AB197" s="834"/>
      <c r="AC197" s="485" t="s">
        <v>679</v>
      </c>
      <c r="AD197" s="835" t="s">
        <v>680</v>
      </c>
      <c r="AE197" s="836"/>
      <c r="AF197" s="837" t="s">
        <v>681</v>
      </c>
      <c r="AG197" s="838"/>
      <c r="AH197" s="486" t="s">
        <v>682</v>
      </c>
      <c r="AI197" s="838" t="s">
        <v>683</v>
      </c>
      <c r="AJ197" s="839"/>
      <c r="AK197" s="840">
        <v>7.5</v>
      </c>
      <c r="AL197" s="841"/>
      <c r="AM197" s="487" t="s">
        <v>684</v>
      </c>
      <c r="AN197" s="488" t="str">
        <f>CONCATENATE(AC197,"：",AD197,"（",AK197,AM197,"）、")</f>
        <v>夜：夜勤（7.5ｈ）、</v>
      </c>
      <c r="AO197" s="170" t="str">
        <f>IF(AC197="","",AC197)</f>
        <v>夜</v>
      </c>
      <c r="AP197" s="489">
        <v>7.5</v>
      </c>
      <c r="AQ197" s="490"/>
      <c r="AR197" s="491">
        <f>SUM(AP197:AQ197)</f>
        <v>7.5</v>
      </c>
      <c r="AU197" s="492"/>
      <c r="AV197" s="493"/>
      <c r="AW197" s="427"/>
    </row>
    <row r="198" spans="1:49" ht="15.9" customHeight="1" thickBot="1">
      <c r="A198" s="170"/>
      <c r="E198" s="494" t="s">
        <v>320</v>
      </c>
      <c r="F198" s="842">
        <f t="shared" si="105"/>
        <v>0</v>
      </c>
      <c r="G198" s="843"/>
      <c r="I198" s="844">
        <f t="shared" si="106"/>
        <v>0</v>
      </c>
      <c r="J198" s="844"/>
      <c r="K198" s="844">
        <f t="shared" si="107"/>
        <v>0</v>
      </c>
      <c r="L198" s="844"/>
      <c r="M198" s="845">
        <f t="shared" si="108"/>
        <v>0</v>
      </c>
      <c r="N198" s="846"/>
      <c r="O198" s="495" t="s">
        <v>685</v>
      </c>
      <c r="P198" s="846">
        <f t="shared" si="109"/>
        <v>0</v>
      </c>
      <c r="Q198" s="847"/>
      <c r="S198" s="848">
        <f t="shared" si="110"/>
        <v>0</v>
      </c>
      <c r="T198" s="849"/>
      <c r="U198" s="495" t="s">
        <v>685</v>
      </c>
      <c r="V198" s="846">
        <f t="shared" ref="V198:V221" si="111">ROUNDDOWN(SUM(S198),1)</f>
        <v>0</v>
      </c>
      <c r="W198" s="847"/>
      <c r="Y198" s="484" t="s">
        <v>686</v>
      </c>
      <c r="Z198" s="850"/>
      <c r="AA198" s="851"/>
      <c r="AB198" s="851"/>
      <c r="AC198" s="496" t="s">
        <v>687</v>
      </c>
      <c r="AD198" s="852" t="s">
        <v>688</v>
      </c>
      <c r="AE198" s="853"/>
      <c r="AF198" s="854" t="s">
        <v>689</v>
      </c>
      <c r="AG198" s="855"/>
      <c r="AH198" s="497" t="s">
        <v>690</v>
      </c>
      <c r="AI198" s="855" t="s">
        <v>691</v>
      </c>
      <c r="AJ198" s="856"/>
      <c r="AK198" s="857">
        <v>7.25</v>
      </c>
      <c r="AL198" s="858"/>
      <c r="AM198" s="498" t="s">
        <v>665</v>
      </c>
      <c r="AN198" s="499" t="str">
        <f t="shared" ref="AN198:AN221" si="112">CONCATENATE(AC198,"：",AD198,"（",AK198,AM198,"）、")</f>
        <v>明：明け（7.25ｈ）、</v>
      </c>
      <c r="AO198" s="170" t="str">
        <f t="shared" ref="AO198:AO221" si="113">IF(AC198="","",AC198)</f>
        <v>明</v>
      </c>
      <c r="AP198" s="500"/>
      <c r="AQ198" s="501">
        <v>7.25</v>
      </c>
      <c r="AR198" s="502">
        <f t="shared" ref="AR198:AR221" si="114">SUM(AP198:AQ198)</f>
        <v>7.25</v>
      </c>
      <c r="AU198" s="492"/>
      <c r="AV198" s="493"/>
      <c r="AW198" s="427"/>
    </row>
    <row r="199" spans="1:49" ht="15.9" customHeight="1">
      <c r="A199" s="170"/>
      <c r="E199" s="494" t="s">
        <v>321</v>
      </c>
      <c r="F199" s="842">
        <f t="shared" si="105"/>
        <v>0</v>
      </c>
      <c r="G199" s="843"/>
      <c r="I199" s="844">
        <f t="shared" si="106"/>
        <v>0</v>
      </c>
      <c r="J199" s="844"/>
      <c r="K199" s="844">
        <f t="shared" si="107"/>
        <v>0</v>
      </c>
      <c r="L199" s="844"/>
      <c r="M199" s="845">
        <f t="shared" si="108"/>
        <v>0</v>
      </c>
      <c r="N199" s="846"/>
      <c r="O199" s="495" t="s">
        <v>692</v>
      </c>
      <c r="P199" s="846">
        <f t="shared" si="109"/>
        <v>0</v>
      </c>
      <c r="Q199" s="847"/>
      <c r="S199" s="848">
        <f t="shared" si="110"/>
        <v>0</v>
      </c>
      <c r="T199" s="849"/>
      <c r="U199" s="495" t="s">
        <v>693</v>
      </c>
      <c r="V199" s="846">
        <f t="shared" si="111"/>
        <v>0</v>
      </c>
      <c r="W199" s="847"/>
      <c r="Y199" s="484" t="s">
        <v>694</v>
      </c>
      <c r="Z199" s="859"/>
      <c r="AA199" s="859"/>
      <c r="AB199" s="859"/>
      <c r="AC199" s="503" t="s">
        <v>695</v>
      </c>
      <c r="AD199" s="860" t="s">
        <v>696</v>
      </c>
      <c r="AE199" s="861"/>
      <c r="AF199" s="862" t="s">
        <v>697</v>
      </c>
      <c r="AG199" s="863"/>
      <c r="AH199" s="504" t="s">
        <v>690</v>
      </c>
      <c r="AI199" s="863" t="s">
        <v>698</v>
      </c>
      <c r="AJ199" s="864"/>
      <c r="AK199" s="865">
        <v>7.75</v>
      </c>
      <c r="AL199" s="866"/>
      <c r="AM199" s="505" t="s">
        <v>699</v>
      </c>
      <c r="AN199" s="506" t="str">
        <f t="shared" si="112"/>
        <v>①：日勤Ａ（7.75ｈ）、</v>
      </c>
      <c r="AO199" s="170" t="str">
        <f t="shared" si="113"/>
        <v>①</v>
      </c>
      <c r="AP199" s="507">
        <v>0.57999999999999996</v>
      </c>
      <c r="AQ199" s="507">
        <v>0.75</v>
      </c>
      <c r="AR199" s="508">
        <f t="shared" si="114"/>
        <v>1.33</v>
      </c>
      <c r="AU199" s="492"/>
      <c r="AV199" s="493"/>
      <c r="AW199" s="427"/>
    </row>
    <row r="200" spans="1:49" ht="15.9" customHeight="1">
      <c r="A200" s="170"/>
      <c r="E200" s="494" t="s">
        <v>108</v>
      </c>
      <c r="F200" s="842">
        <f t="shared" si="105"/>
        <v>0</v>
      </c>
      <c r="G200" s="843"/>
      <c r="I200" s="844">
        <f t="shared" si="106"/>
        <v>0</v>
      </c>
      <c r="J200" s="844"/>
      <c r="K200" s="844">
        <f t="shared" si="107"/>
        <v>0</v>
      </c>
      <c r="L200" s="844"/>
      <c r="M200" s="845">
        <f t="shared" si="108"/>
        <v>0</v>
      </c>
      <c r="N200" s="846"/>
      <c r="O200" s="495" t="s">
        <v>692</v>
      </c>
      <c r="P200" s="846">
        <f t="shared" si="109"/>
        <v>0</v>
      </c>
      <c r="Q200" s="847"/>
      <c r="S200" s="848">
        <f t="shared" si="110"/>
        <v>0</v>
      </c>
      <c r="T200" s="849"/>
      <c r="U200" s="495" t="s">
        <v>685</v>
      </c>
      <c r="V200" s="846">
        <f t="shared" si="111"/>
        <v>0</v>
      </c>
      <c r="W200" s="847"/>
      <c r="Y200" s="484" t="s">
        <v>700</v>
      </c>
      <c r="Z200" s="867"/>
      <c r="AA200" s="867"/>
      <c r="AB200" s="867"/>
      <c r="AC200" s="509" t="s">
        <v>701</v>
      </c>
      <c r="AD200" s="868" t="s">
        <v>702</v>
      </c>
      <c r="AE200" s="869"/>
      <c r="AF200" s="870" t="s">
        <v>703</v>
      </c>
      <c r="AG200" s="871"/>
      <c r="AH200" s="510" t="s">
        <v>704</v>
      </c>
      <c r="AI200" s="871" t="s">
        <v>705</v>
      </c>
      <c r="AJ200" s="872"/>
      <c r="AK200" s="873">
        <v>7.75</v>
      </c>
      <c r="AL200" s="874"/>
      <c r="AM200" s="511" t="s">
        <v>665</v>
      </c>
      <c r="AN200" s="512" t="str">
        <f t="shared" si="112"/>
        <v>②：早出（7.75ｈ）、</v>
      </c>
      <c r="AO200" s="170" t="str">
        <f t="shared" si="113"/>
        <v>②</v>
      </c>
      <c r="AP200" s="513">
        <v>2.08</v>
      </c>
      <c r="AQ200" s="513"/>
      <c r="AR200" s="514">
        <f t="shared" si="114"/>
        <v>2.08</v>
      </c>
      <c r="AU200" s="492"/>
      <c r="AV200" s="493"/>
      <c r="AW200" s="427"/>
    </row>
    <row r="201" spans="1:49" ht="15.9" customHeight="1">
      <c r="A201" s="170"/>
      <c r="E201" s="515" t="s">
        <v>322</v>
      </c>
      <c r="F201" s="842">
        <f t="shared" si="105"/>
        <v>0</v>
      </c>
      <c r="G201" s="843"/>
      <c r="I201" s="844">
        <f t="shared" si="106"/>
        <v>0</v>
      </c>
      <c r="J201" s="844"/>
      <c r="K201" s="844">
        <f t="shared" si="107"/>
        <v>0</v>
      </c>
      <c r="L201" s="844"/>
      <c r="M201" s="845">
        <f t="shared" si="108"/>
        <v>0</v>
      </c>
      <c r="N201" s="846"/>
      <c r="O201" s="495" t="s">
        <v>693</v>
      </c>
      <c r="P201" s="846">
        <f t="shared" si="109"/>
        <v>0</v>
      </c>
      <c r="Q201" s="847"/>
      <c r="S201" s="848">
        <f t="shared" si="110"/>
        <v>0</v>
      </c>
      <c r="T201" s="849"/>
      <c r="U201" s="495" t="s">
        <v>693</v>
      </c>
      <c r="V201" s="846">
        <f t="shared" si="111"/>
        <v>0</v>
      </c>
      <c r="W201" s="847"/>
      <c r="Y201" s="484" t="s">
        <v>706</v>
      </c>
      <c r="Z201" s="867"/>
      <c r="AA201" s="867"/>
      <c r="AB201" s="867"/>
      <c r="AC201" s="509" t="s">
        <v>617</v>
      </c>
      <c r="AD201" s="868" t="s">
        <v>707</v>
      </c>
      <c r="AE201" s="869"/>
      <c r="AF201" s="870" t="s">
        <v>708</v>
      </c>
      <c r="AG201" s="871"/>
      <c r="AH201" s="510" t="s">
        <v>709</v>
      </c>
      <c r="AI201" s="871" t="s">
        <v>710</v>
      </c>
      <c r="AJ201" s="872"/>
      <c r="AK201" s="873">
        <v>7.75</v>
      </c>
      <c r="AL201" s="874"/>
      <c r="AM201" s="511" t="s">
        <v>711</v>
      </c>
      <c r="AN201" s="512" t="str">
        <f t="shared" si="112"/>
        <v>③：遅出（7.75ｈ）、</v>
      </c>
      <c r="AO201" s="170" t="str">
        <f t="shared" si="113"/>
        <v>③</v>
      </c>
      <c r="AP201" s="513"/>
      <c r="AQ201" s="513">
        <v>2.5</v>
      </c>
      <c r="AR201" s="514">
        <f t="shared" si="114"/>
        <v>2.5</v>
      </c>
      <c r="AU201" s="492"/>
      <c r="AV201" s="493"/>
      <c r="AW201" s="427"/>
    </row>
    <row r="202" spans="1:49" ht="15.9" customHeight="1">
      <c r="A202" s="170"/>
      <c r="E202" s="515" t="s">
        <v>323</v>
      </c>
      <c r="F202" s="842">
        <f t="shared" si="105"/>
        <v>0</v>
      </c>
      <c r="G202" s="843"/>
      <c r="I202" s="844">
        <f t="shared" si="106"/>
        <v>0</v>
      </c>
      <c r="J202" s="844"/>
      <c r="K202" s="844">
        <f t="shared" si="107"/>
        <v>0</v>
      </c>
      <c r="L202" s="844"/>
      <c r="M202" s="845">
        <f t="shared" si="108"/>
        <v>0</v>
      </c>
      <c r="N202" s="846"/>
      <c r="O202" s="495" t="s">
        <v>712</v>
      </c>
      <c r="P202" s="846">
        <f t="shared" si="109"/>
        <v>0</v>
      </c>
      <c r="Q202" s="847"/>
      <c r="S202" s="848">
        <f t="shared" si="110"/>
        <v>0</v>
      </c>
      <c r="T202" s="849"/>
      <c r="U202" s="495" t="s">
        <v>712</v>
      </c>
      <c r="V202" s="846">
        <f t="shared" si="111"/>
        <v>0</v>
      </c>
      <c r="W202" s="847"/>
      <c r="Y202" s="484" t="s">
        <v>713</v>
      </c>
      <c r="Z202" s="867"/>
      <c r="AA202" s="867"/>
      <c r="AB202" s="867"/>
      <c r="AC202" s="509" t="s">
        <v>714</v>
      </c>
      <c r="AD202" s="868" t="s">
        <v>715</v>
      </c>
      <c r="AE202" s="869"/>
      <c r="AF202" s="870" t="s">
        <v>716</v>
      </c>
      <c r="AG202" s="871"/>
      <c r="AH202" s="510" t="s">
        <v>717</v>
      </c>
      <c r="AI202" s="871" t="s">
        <v>718</v>
      </c>
      <c r="AJ202" s="872"/>
      <c r="AK202" s="873">
        <v>4</v>
      </c>
      <c r="AL202" s="874"/>
      <c r="AM202" s="511" t="s">
        <v>665</v>
      </c>
      <c r="AN202" s="512" t="str">
        <f t="shared" si="112"/>
        <v>⑤：午前Ａ（4ｈ）、</v>
      </c>
      <c r="AO202" s="281" t="str">
        <f t="shared" si="113"/>
        <v>⑤</v>
      </c>
      <c r="AP202" s="513">
        <v>0.57999999999999996</v>
      </c>
      <c r="AQ202" s="513"/>
      <c r="AR202" s="514">
        <f t="shared" si="114"/>
        <v>0.57999999999999996</v>
      </c>
      <c r="AU202" s="492"/>
      <c r="AV202" s="493"/>
      <c r="AW202" s="427"/>
    </row>
    <row r="203" spans="1:49" ht="15.9" customHeight="1">
      <c r="A203" s="170"/>
      <c r="E203" s="494" t="s">
        <v>109</v>
      </c>
      <c r="F203" s="842">
        <f t="shared" si="105"/>
        <v>0</v>
      </c>
      <c r="G203" s="843"/>
      <c r="I203" s="844">
        <f t="shared" si="106"/>
        <v>0</v>
      </c>
      <c r="J203" s="844"/>
      <c r="K203" s="844">
        <f t="shared" si="107"/>
        <v>0</v>
      </c>
      <c r="L203" s="844"/>
      <c r="M203" s="845">
        <f t="shared" si="108"/>
        <v>0</v>
      </c>
      <c r="N203" s="846"/>
      <c r="O203" s="495" t="s">
        <v>685</v>
      </c>
      <c r="P203" s="846">
        <f t="shared" si="109"/>
        <v>0</v>
      </c>
      <c r="Q203" s="847"/>
      <c r="S203" s="848">
        <f t="shared" si="110"/>
        <v>0</v>
      </c>
      <c r="T203" s="849"/>
      <c r="U203" s="495" t="s">
        <v>685</v>
      </c>
      <c r="V203" s="846">
        <f t="shared" si="111"/>
        <v>0</v>
      </c>
      <c r="W203" s="847"/>
      <c r="Y203" s="484" t="s">
        <v>719</v>
      </c>
      <c r="Z203" s="867"/>
      <c r="AA203" s="867"/>
      <c r="AB203" s="867"/>
      <c r="AC203" s="509" t="s">
        <v>720</v>
      </c>
      <c r="AD203" s="868" t="s">
        <v>721</v>
      </c>
      <c r="AE203" s="869"/>
      <c r="AF203" s="870" t="s">
        <v>722</v>
      </c>
      <c r="AG203" s="871"/>
      <c r="AH203" s="510" t="s">
        <v>682</v>
      </c>
      <c r="AI203" s="871" t="s">
        <v>723</v>
      </c>
      <c r="AJ203" s="872"/>
      <c r="AK203" s="873">
        <v>4</v>
      </c>
      <c r="AL203" s="874"/>
      <c r="AM203" s="511" t="s">
        <v>724</v>
      </c>
      <c r="AN203" s="512" t="str">
        <f t="shared" si="112"/>
        <v>⑥：午後Ａ（4ｈ）、</v>
      </c>
      <c r="AO203" s="281" t="str">
        <f t="shared" si="113"/>
        <v>⑥</v>
      </c>
      <c r="AP203" s="513"/>
      <c r="AQ203" s="513">
        <v>1</v>
      </c>
      <c r="AR203" s="514">
        <f t="shared" si="114"/>
        <v>1</v>
      </c>
      <c r="AU203" s="492"/>
      <c r="AV203" s="493"/>
      <c r="AW203" s="427"/>
    </row>
    <row r="204" spans="1:49" ht="15.9" customHeight="1">
      <c r="A204" s="170"/>
      <c r="E204" s="494" t="s">
        <v>725</v>
      </c>
      <c r="F204" s="842">
        <f t="shared" si="105"/>
        <v>0</v>
      </c>
      <c r="G204" s="843"/>
      <c r="I204" s="844">
        <f t="shared" si="106"/>
        <v>0</v>
      </c>
      <c r="J204" s="844"/>
      <c r="K204" s="844">
        <f t="shared" si="107"/>
        <v>0</v>
      </c>
      <c r="L204" s="844"/>
      <c r="M204" s="845">
        <f t="shared" si="108"/>
        <v>0</v>
      </c>
      <c r="N204" s="846"/>
      <c r="O204" s="495" t="s">
        <v>685</v>
      </c>
      <c r="P204" s="846">
        <f t="shared" si="109"/>
        <v>0</v>
      </c>
      <c r="Q204" s="847"/>
      <c r="S204" s="848">
        <f t="shared" si="110"/>
        <v>0</v>
      </c>
      <c r="T204" s="849"/>
      <c r="U204" s="495" t="s">
        <v>685</v>
      </c>
      <c r="V204" s="846">
        <f t="shared" si="111"/>
        <v>0</v>
      </c>
      <c r="W204" s="847"/>
      <c r="Y204" s="484" t="s">
        <v>726</v>
      </c>
      <c r="Z204" s="867"/>
      <c r="AA204" s="867"/>
      <c r="AB204" s="867"/>
      <c r="AC204" s="509" t="s">
        <v>727</v>
      </c>
      <c r="AD204" s="868" t="s">
        <v>728</v>
      </c>
      <c r="AE204" s="869"/>
      <c r="AF204" s="870" t="s">
        <v>729</v>
      </c>
      <c r="AG204" s="871"/>
      <c r="AH204" s="510" t="s">
        <v>682</v>
      </c>
      <c r="AI204" s="871" t="s">
        <v>730</v>
      </c>
      <c r="AJ204" s="872"/>
      <c r="AK204" s="873">
        <v>7</v>
      </c>
      <c r="AL204" s="874"/>
      <c r="AM204" s="511" t="s">
        <v>684</v>
      </c>
      <c r="AN204" s="512" t="str">
        <f t="shared" si="112"/>
        <v>⑦：日勤Ｂ（7ｈ）、</v>
      </c>
      <c r="AO204" s="281" t="str">
        <f t="shared" si="113"/>
        <v>⑦</v>
      </c>
      <c r="AP204" s="513">
        <v>0.25</v>
      </c>
      <c r="AQ204" s="513">
        <v>0.5</v>
      </c>
      <c r="AR204" s="514">
        <f t="shared" si="114"/>
        <v>0.75</v>
      </c>
      <c r="AU204" s="492"/>
      <c r="AV204" s="493"/>
      <c r="AW204" s="427"/>
    </row>
    <row r="205" spans="1:49" ht="15.9" customHeight="1">
      <c r="A205" s="170"/>
      <c r="E205" s="494" t="s">
        <v>324</v>
      </c>
      <c r="F205" s="842">
        <f t="shared" si="105"/>
        <v>0</v>
      </c>
      <c r="G205" s="843"/>
      <c r="I205" s="844">
        <f t="shared" si="106"/>
        <v>0</v>
      </c>
      <c r="J205" s="844"/>
      <c r="K205" s="844">
        <f t="shared" si="107"/>
        <v>0</v>
      </c>
      <c r="L205" s="844"/>
      <c r="M205" s="845">
        <f t="shared" si="108"/>
        <v>0</v>
      </c>
      <c r="N205" s="846"/>
      <c r="O205" s="495" t="s">
        <v>685</v>
      </c>
      <c r="P205" s="846">
        <f t="shared" si="109"/>
        <v>0</v>
      </c>
      <c r="Q205" s="847"/>
      <c r="S205" s="848">
        <f t="shared" si="110"/>
        <v>0</v>
      </c>
      <c r="T205" s="849"/>
      <c r="U205" s="495" t="s">
        <v>685</v>
      </c>
      <c r="V205" s="846">
        <f t="shared" si="111"/>
        <v>0</v>
      </c>
      <c r="W205" s="847"/>
      <c r="Y205" s="484" t="s">
        <v>731</v>
      </c>
      <c r="Z205" s="867"/>
      <c r="AA205" s="867"/>
      <c r="AB205" s="867"/>
      <c r="AC205" s="509" t="s">
        <v>732</v>
      </c>
      <c r="AD205" s="868" t="s">
        <v>733</v>
      </c>
      <c r="AE205" s="869"/>
      <c r="AF205" s="870" t="s">
        <v>734</v>
      </c>
      <c r="AG205" s="871"/>
      <c r="AH205" s="510" t="s">
        <v>682</v>
      </c>
      <c r="AI205" s="871" t="s">
        <v>735</v>
      </c>
      <c r="AJ205" s="872"/>
      <c r="AK205" s="873">
        <v>4</v>
      </c>
      <c r="AL205" s="874"/>
      <c r="AM205" s="511" t="s">
        <v>684</v>
      </c>
      <c r="AN205" s="512" t="str">
        <f t="shared" si="112"/>
        <v>⑧：午前Ｂ（4ｈ）、</v>
      </c>
      <c r="AO205" s="281" t="str">
        <f t="shared" si="113"/>
        <v>⑧</v>
      </c>
      <c r="AP205" s="513">
        <v>0.25</v>
      </c>
      <c r="AQ205" s="513"/>
      <c r="AR205" s="514">
        <f t="shared" si="114"/>
        <v>0.25</v>
      </c>
      <c r="AU205" s="492"/>
      <c r="AV205" s="493"/>
      <c r="AW205" s="427"/>
    </row>
    <row r="206" spans="1:49" ht="15.9" customHeight="1">
      <c r="A206" s="170"/>
      <c r="E206" s="494" t="s">
        <v>111</v>
      </c>
      <c r="F206" s="842">
        <f t="shared" si="105"/>
        <v>0</v>
      </c>
      <c r="G206" s="843"/>
      <c r="I206" s="844">
        <f t="shared" si="106"/>
        <v>0</v>
      </c>
      <c r="J206" s="844"/>
      <c r="K206" s="844">
        <f t="shared" si="107"/>
        <v>0</v>
      </c>
      <c r="L206" s="844"/>
      <c r="M206" s="845">
        <f t="shared" si="108"/>
        <v>0</v>
      </c>
      <c r="N206" s="846"/>
      <c r="O206" s="495" t="s">
        <v>685</v>
      </c>
      <c r="P206" s="846">
        <f t="shared" si="109"/>
        <v>0</v>
      </c>
      <c r="Q206" s="847"/>
      <c r="S206" s="848">
        <f t="shared" si="110"/>
        <v>0</v>
      </c>
      <c r="T206" s="849"/>
      <c r="U206" s="495" t="s">
        <v>685</v>
      </c>
      <c r="V206" s="846">
        <f t="shared" si="111"/>
        <v>0</v>
      </c>
      <c r="W206" s="847"/>
      <c r="Y206" s="484" t="s">
        <v>736</v>
      </c>
      <c r="Z206" s="867"/>
      <c r="AA206" s="867"/>
      <c r="AB206" s="867"/>
      <c r="AC206" s="509" t="s">
        <v>737</v>
      </c>
      <c r="AD206" s="868" t="s">
        <v>738</v>
      </c>
      <c r="AE206" s="869"/>
      <c r="AF206" s="870" t="s">
        <v>739</v>
      </c>
      <c r="AG206" s="871"/>
      <c r="AH206" s="510" t="s">
        <v>682</v>
      </c>
      <c r="AI206" s="871" t="s">
        <v>740</v>
      </c>
      <c r="AJ206" s="872"/>
      <c r="AK206" s="873">
        <v>4</v>
      </c>
      <c r="AL206" s="874"/>
      <c r="AM206" s="511" t="s">
        <v>684</v>
      </c>
      <c r="AN206" s="512" t="str">
        <f t="shared" si="112"/>
        <v>⑨：午後Ｂ（4ｈ）、</v>
      </c>
      <c r="AO206" s="281" t="str">
        <f t="shared" si="113"/>
        <v>⑨</v>
      </c>
      <c r="AP206" s="513"/>
      <c r="AQ206" s="513">
        <v>0.5</v>
      </c>
      <c r="AR206" s="514">
        <f t="shared" si="114"/>
        <v>0.5</v>
      </c>
      <c r="AU206" s="492"/>
      <c r="AV206" s="493"/>
      <c r="AW206" s="427"/>
    </row>
    <row r="207" spans="1:49" ht="15.9" customHeight="1">
      <c r="A207" s="170"/>
      <c r="E207" s="494" t="s">
        <v>110</v>
      </c>
      <c r="F207" s="842">
        <f t="shared" si="105"/>
        <v>0</v>
      </c>
      <c r="G207" s="843"/>
      <c r="I207" s="844">
        <f t="shared" si="106"/>
        <v>0</v>
      </c>
      <c r="J207" s="844"/>
      <c r="K207" s="844">
        <f t="shared" si="107"/>
        <v>0</v>
      </c>
      <c r="L207" s="844"/>
      <c r="M207" s="845">
        <f t="shared" si="108"/>
        <v>0</v>
      </c>
      <c r="N207" s="846"/>
      <c r="O207" s="495" t="s">
        <v>685</v>
      </c>
      <c r="P207" s="846">
        <f t="shared" si="109"/>
        <v>0</v>
      </c>
      <c r="Q207" s="847"/>
      <c r="S207" s="848">
        <f t="shared" si="110"/>
        <v>0</v>
      </c>
      <c r="T207" s="849"/>
      <c r="U207" s="495" t="s">
        <v>685</v>
      </c>
      <c r="V207" s="846">
        <f t="shared" si="111"/>
        <v>0</v>
      </c>
      <c r="W207" s="847"/>
      <c r="Y207" s="484" t="s">
        <v>741</v>
      </c>
      <c r="Z207" s="867"/>
      <c r="AA207" s="867"/>
      <c r="AB207" s="867"/>
      <c r="AC207" s="509" t="s">
        <v>742</v>
      </c>
      <c r="AD207" s="868" t="s">
        <v>743</v>
      </c>
      <c r="AE207" s="869"/>
      <c r="AF207" s="870" t="s">
        <v>744</v>
      </c>
      <c r="AG207" s="871"/>
      <c r="AH207" s="510" t="s">
        <v>682</v>
      </c>
      <c r="AI207" s="871" t="s">
        <v>745</v>
      </c>
      <c r="AJ207" s="872"/>
      <c r="AK207" s="873">
        <v>4</v>
      </c>
      <c r="AL207" s="874"/>
      <c r="AM207" s="511" t="s">
        <v>684</v>
      </c>
      <c r="AN207" s="512" t="str">
        <f t="shared" si="112"/>
        <v>⑩：午後Ｃ（4ｈ）、</v>
      </c>
      <c r="AO207" s="281" t="str">
        <f t="shared" si="113"/>
        <v>⑩</v>
      </c>
      <c r="AP207" s="513"/>
      <c r="AQ207" s="513"/>
      <c r="AR207" s="514">
        <f t="shared" si="114"/>
        <v>0</v>
      </c>
      <c r="AU207" s="492"/>
      <c r="AV207" s="493"/>
      <c r="AW207" s="427"/>
    </row>
    <row r="208" spans="1:49" ht="15.9" customHeight="1">
      <c r="A208" s="170"/>
      <c r="E208" s="494" t="s">
        <v>325</v>
      </c>
      <c r="F208" s="842">
        <f t="shared" si="105"/>
        <v>0</v>
      </c>
      <c r="G208" s="843"/>
      <c r="I208" s="844">
        <f t="shared" si="106"/>
        <v>0</v>
      </c>
      <c r="J208" s="844"/>
      <c r="K208" s="844">
        <f t="shared" si="107"/>
        <v>0</v>
      </c>
      <c r="L208" s="844"/>
      <c r="M208" s="845">
        <f t="shared" si="108"/>
        <v>0</v>
      </c>
      <c r="N208" s="846"/>
      <c r="O208" s="495" t="s">
        <v>685</v>
      </c>
      <c r="P208" s="846">
        <f t="shared" si="109"/>
        <v>0</v>
      </c>
      <c r="Q208" s="847"/>
      <c r="S208" s="848">
        <f t="shared" si="110"/>
        <v>0</v>
      </c>
      <c r="T208" s="849"/>
      <c r="U208" s="495" t="s">
        <v>693</v>
      </c>
      <c r="V208" s="846">
        <f t="shared" si="111"/>
        <v>0</v>
      </c>
      <c r="W208" s="847"/>
      <c r="Y208" s="484" t="s">
        <v>746</v>
      </c>
      <c r="Z208" s="867"/>
      <c r="AA208" s="867"/>
      <c r="AB208" s="867"/>
      <c r="AC208" s="509" t="s">
        <v>747</v>
      </c>
      <c r="AD208" s="868" t="s">
        <v>748</v>
      </c>
      <c r="AE208" s="869"/>
      <c r="AF208" s="870" t="s">
        <v>749</v>
      </c>
      <c r="AG208" s="871"/>
      <c r="AH208" s="510" t="s">
        <v>717</v>
      </c>
      <c r="AI208" s="871" t="s">
        <v>750</v>
      </c>
      <c r="AJ208" s="872"/>
      <c r="AK208" s="873">
        <v>4</v>
      </c>
      <c r="AL208" s="874"/>
      <c r="AM208" s="511" t="s">
        <v>665</v>
      </c>
      <c r="AN208" s="512" t="str">
        <f t="shared" si="112"/>
        <v>⑪：午後Ｄ（4ｈ）、</v>
      </c>
      <c r="AO208" s="281" t="str">
        <f t="shared" si="113"/>
        <v>⑪</v>
      </c>
      <c r="AP208" s="513"/>
      <c r="AQ208" s="513">
        <v>3.5</v>
      </c>
      <c r="AR208" s="514">
        <f t="shared" si="114"/>
        <v>3.5</v>
      </c>
      <c r="AU208" s="492"/>
      <c r="AV208" s="493"/>
      <c r="AW208" s="427"/>
    </row>
    <row r="209" spans="1:49" ht="15.9" customHeight="1">
      <c r="A209" s="170"/>
      <c r="E209" s="494" t="s">
        <v>326</v>
      </c>
      <c r="F209" s="842">
        <f t="shared" si="105"/>
        <v>0</v>
      </c>
      <c r="G209" s="843"/>
      <c r="I209" s="844">
        <f t="shared" si="106"/>
        <v>0</v>
      </c>
      <c r="J209" s="844"/>
      <c r="K209" s="844">
        <f t="shared" si="107"/>
        <v>0</v>
      </c>
      <c r="L209" s="844"/>
      <c r="M209" s="845">
        <f t="shared" si="108"/>
        <v>0</v>
      </c>
      <c r="N209" s="846"/>
      <c r="O209" s="495" t="s">
        <v>685</v>
      </c>
      <c r="P209" s="846">
        <f t="shared" si="109"/>
        <v>0</v>
      </c>
      <c r="Q209" s="847"/>
      <c r="S209" s="848">
        <f t="shared" si="110"/>
        <v>0</v>
      </c>
      <c r="T209" s="849"/>
      <c r="U209" s="495" t="s">
        <v>685</v>
      </c>
      <c r="V209" s="846">
        <f t="shared" si="111"/>
        <v>0</v>
      </c>
      <c r="W209" s="847"/>
      <c r="Y209" s="484" t="s">
        <v>751</v>
      </c>
      <c r="Z209" s="867"/>
      <c r="AA209" s="867"/>
      <c r="AB209" s="867"/>
      <c r="AC209" s="509" t="s">
        <v>752</v>
      </c>
      <c r="AD209" s="868" t="s">
        <v>753</v>
      </c>
      <c r="AE209" s="869"/>
      <c r="AF209" s="870" t="s">
        <v>697</v>
      </c>
      <c r="AG209" s="871"/>
      <c r="AH209" s="510" t="s">
        <v>682</v>
      </c>
      <c r="AI209" s="871" t="s">
        <v>730</v>
      </c>
      <c r="AJ209" s="872"/>
      <c r="AK209" s="873">
        <v>7.5</v>
      </c>
      <c r="AL209" s="874"/>
      <c r="AM209" s="511" t="s">
        <v>684</v>
      </c>
      <c r="AN209" s="512" t="str">
        <f t="shared" si="112"/>
        <v>⑱：日勤Ｃ（7.5ｈ）、</v>
      </c>
      <c r="AO209" s="281" t="str">
        <f t="shared" si="113"/>
        <v>⑱</v>
      </c>
      <c r="AP209" s="513">
        <v>0.57999999999999996</v>
      </c>
      <c r="AQ209" s="513">
        <v>0.5</v>
      </c>
      <c r="AR209" s="514">
        <f t="shared" si="114"/>
        <v>1.08</v>
      </c>
      <c r="AU209" s="492"/>
      <c r="AV209" s="493"/>
      <c r="AW209" s="427"/>
    </row>
    <row r="210" spans="1:49" ht="15.9" customHeight="1">
      <c r="A210" s="170"/>
      <c r="E210" s="494" t="s">
        <v>327</v>
      </c>
      <c r="F210" s="842">
        <f t="shared" si="105"/>
        <v>0</v>
      </c>
      <c r="G210" s="843"/>
      <c r="I210" s="844">
        <f t="shared" si="106"/>
        <v>0</v>
      </c>
      <c r="J210" s="844"/>
      <c r="K210" s="844">
        <f t="shared" si="107"/>
        <v>0</v>
      </c>
      <c r="L210" s="844"/>
      <c r="M210" s="845">
        <f t="shared" si="108"/>
        <v>0</v>
      </c>
      <c r="N210" s="846"/>
      <c r="O210" s="495" t="s">
        <v>685</v>
      </c>
      <c r="P210" s="846">
        <f t="shared" si="109"/>
        <v>0</v>
      </c>
      <c r="Q210" s="847"/>
      <c r="S210" s="848">
        <f t="shared" si="110"/>
        <v>0</v>
      </c>
      <c r="T210" s="849"/>
      <c r="U210" s="495" t="s">
        <v>685</v>
      </c>
      <c r="V210" s="846">
        <f t="shared" si="111"/>
        <v>0</v>
      </c>
      <c r="W210" s="847"/>
      <c r="Y210" s="484" t="s">
        <v>754</v>
      </c>
      <c r="Z210" s="867"/>
      <c r="AA210" s="867"/>
      <c r="AB210" s="867"/>
      <c r="AC210" s="509" t="s">
        <v>755</v>
      </c>
      <c r="AD210" s="868" t="s">
        <v>756</v>
      </c>
      <c r="AE210" s="869"/>
      <c r="AF210" s="870" t="s">
        <v>734</v>
      </c>
      <c r="AG210" s="871"/>
      <c r="AH210" s="510" t="s">
        <v>682</v>
      </c>
      <c r="AI210" s="871" t="s">
        <v>757</v>
      </c>
      <c r="AJ210" s="872"/>
      <c r="AK210" s="873">
        <v>4</v>
      </c>
      <c r="AL210" s="874"/>
      <c r="AM210" s="511" t="s">
        <v>684</v>
      </c>
      <c r="AN210" s="512" t="str">
        <f t="shared" si="112"/>
        <v>⑲：午前Ｃ（4ｈ）、</v>
      </c>
      <c r="AO210" s="281" t="str">
        <f t="shared" si="113"/>
        <v>⑲</v>
      </c>
      <c r="AP210" s="513">
        <v>0.25</v>
      </c>
      <c r="AQ210" s="513"/>
      <c r="AR210" s="514">
        <f t="shared" si="114"/>
        <v>0.25</v>
      </c>
      <c r="AU210" s="492"/>
      <c r="AV210" s="493"/>
      <c r="AW210" s="427"/>
    </row>
    <row r="211" spans="1:49" ht="15.9" customHeight="1">
      <c r="A211" s="170"/>
      <c r="E211" s="494" t="s">
        <v>61</v>
      </c>
      <c r="F211" s="842">
        <f t="shared" si="105"/>
        <v>0</v>
      </c>
      <c r="G211" s="843"/>
      <c r="I211" s="844">
        <f t="shared" si="106"/>
        <v>0</v>
      </c>
      <c r="J211" s="844"/>
      <c r="K211" s="844">
        <f t="shared" si="107"/>
        <v>0</v>
      </c>
      <c r="L211" s="844"/>
      <c r="M211" s="845">
        <f t="shared" si="108"/>
        <v>0</v>
      </c>
      <c r="N211" s="846"/>
      <c r="O211" s="495" t="s">
        <v>685</v>
      </c>
      <c r="P211" s="846">
        <f t="shared" si="109"/>
        <v>0</v>
      </c>
      <c r="Q211" s="847"/>
      <c r="S211" s="848">
        <f t="shared" si="110"/>
        <v>0</v>
      </c>
      <c r="T211" s="849"/>
      <c r="U211" s="495" t="s">
        <v>685</v>
      </c>
      <c r="V211" s="846">
        <f t="shared" si="111"/>
        <v>0</v>
      </c>
      <c r="W211" s="847"/>
      <c r="Y211" s="484" t="s">
        <v>758</v>
      </c>
      <c r="Z211" s="867"/>
      <c r="AA211" s="867"/>
      <c r="AB211" s="867"/>
      <c r="AC211" s="509" t="s">
        <v>759</v>
      </c>
      <c r="AD211" s="868" t="s">
        <v>760</v>
      </c>
      <c r="AE211" s="869"/>
      <c r="AF211" s="870" t="s">
        <v>761</v>
      </c>
      <c r="AG211" s="871"/>
      <c r="AH211" s="510" t="s">
        <v>682</v>
      </c>
      <c r="AI211" s="871" t="s">
        <v>762</v>
      </c>
      <c r="AJ211" s="872"/>
      <c r="AK211" s="873">
        <v>4</v>
      </c>
      <c r="AL211" s="874"/>
      <c r="AM211" s="511" t="s">
        <v>684</v>
      </c>
      <c r="AN211" s="512" t="str">
        <f t="shared" si="112"/>
        <v>⑳：午前Ｄ（4ｈ）、</v>
      </c>
      <c r="AO211" s="281" t="str">
        <f t="shared" si="113"/>
        <v>⑳</v>
      </c>
      <c r="AP211" s="513">
        <v>2.08</v>
      </c>
      <c r="AQ211" s="513"/>
      <c r="AR211" s="514">
        <f t="shared" si="114"/>
        <v>2.08</v>
      </c>
      <c r="AU211" s="492"/>
      <c r="AV211" s="493"/>
      <c r="AW211" s="427"/>
    </row>
    <row r="212" spans="1:49" ht="15.9" customHeight="1">
      <c r="A212" s="170"/>
      <c r="E212" s="494" t="s">
        <v>328</v>
      </c>
      <c r="F212" s="842">
        <f t="shared" si="105"/>
        <v>0</v>
      </c>
      <c r="G212" s="843"/>
      <c r="I212" s="844">
        <f t="shared" si="106"/>
        <v>0</v>
      </c>
      <c r="J212" s="844"/>
      <c r="K212" s="844">
        <f t="shared" si="107"/>
        <v>0</v>
      </c>
      <c r="L212" s="844"/>
      <c r="M212" s="845">
        <f t="shared" si="108"/>
        <v>0</v>
      </c>
      <c r="N212" s="846"/>
      <c r="O212" s="495" t="s">
        <v>685</v>
      </c>
      <c r="P212" s="846">
        <f t="shared" si="109"/>
        <v>0</v>
      </c>
      <c r="Q212" s="847"/>
      <c r="S212" s="848">
        <f t="shared" si="110"/>
        <v>0</v>
      </c>
      <c r="T212" s="849"/>
      <c r="U212" s="495" t="s">
        <v>685</v>
      </c>
      <c r="V212" s="846">
        <f t="shared" si="111"/>
        <v>0</v>
      </c>
      <c r="W212" s="847"/>
      <c r="Y212" s="484" t="s">
        <v>763</v>
      </c>
      <c r="Z212" s="867"/>
      <c r="AA212" s="867"/>
      <c r="AB212" s="867"/>
      <c r="AC212" s="509" t="s">
        <v>764</v>
      </c>
      <c r="AD212" s="868" t="s">
        <v>765</v>
      </c>
      <c r="AE212" s="869"/>
      <c r="AF212" s="870"/>
      <c r="AG212" s="871"/>
      <c r="AH212" s="510" t="s">
        <v>682</v>
      </c>
      <c r="AI212" s="871"/>
      <c r="AJ212" s="872"/>
      <c r="AK212" s="873"/>
      <c r="AL212" s="874"/>
      <c r="AM212" s="511" t="s">
        <v>684</v>
      </c>
      <c r="AN212" s="512" t="str">
        <f t="shared" si="112"/>
        <v>公：公休（ｈ）、</v>
      </c>
      <c r="AO212" s="281" t="str">
        <f t="shared" si="113"/>
        <v>公</v>
      </c>
      <c r="AP212" s="513"/>
      <c r="AQ212" s="513"/>
      <c r="AR212" s="514">
        <f t="shared" si="114"/>
        <v>0</v>
      </c>
      <c r="AU212" s="492"/>
      <c r="AV212" s="493"/>
      <c r="AW212" s="427"/>
    </row>
    <row r="213" spans="1:49" ht="15.9" customHeight="1">
      <c r="A213" s="170"/>
      <c r="E213" s="494" t="s">
        <v>329</v>
      </c>
      <c r="F213" s="842">
        <f t="shared" si="105"/>
        <v>0</v>
      </c>
      <c r="G213" s="843"/>
      <c r="I213" s="844">
        <f t="shared" si="106"/>
        <v>0</v>
      </c>
      <c r="J213" s="844"/>
      <c r="K213" s="844">
        <f t="shared" si="107"/>
        <v>0</v>
      </c>
      <c r="L213" s="844"/>
      <c r="M213" s="845">
        <f t="shared" si="108"/>
        <v>0</v>
      </c>
      <c r="N213" s="846"/>
      <c r="O213" s="495" t="s">
        <v>685</v>
      </c>
      <c r="P213" s="846">
        <f t="shared" si="109"/>
        <v>0</v>
      </c>
      <c r="Q213" s="847"/>
      <c r="S213" s="848">
        <f t="shared" si="110"/>
        <v>0</v>
      </c>
      <c r="T213" s="849"/>
      <c r="U213" s="495" t="s">
        <v>693</v>
      </c>
      <c r="V213" s="846">
        <f t="shared" si="111"/>
        <v>0</v>
      </c>
      <c r="W213" s="847"/>
      <c r="Y213" s="484" t="s">
        <v>766</v>
      </c>
      <c r="Z213" s="867"/>
      <c r="AA213" s="867"/>
      <c r="AB213" s="867"/>
      <c r="AC213" s="509" t="s">
        <v>767</v>
      </c>
      <c r="AD213" s="868" t="s">
        <v>768</v>
      </c>
      <c r="AE213" s="869"/>
      <c r="AF213" s="870"/>
      <c r="AG213" s="871"/>
      <c r="AH213" s="510" t="s">
        <v>769</v>
      </c>
      <c r="AI213" s="871"/>
      <c r="AJ213" s="872"/>
      <c r="AK213" s="873"/>
      <c r="AL213" s="874"/>
      <c r="AM213" s="511" t="s">
        <v>770</v>
      </c>
      <c r="AN213" s="512" t="str">
        <f t="shared" si="112"/>
        <v>有：有休（ｈ）、</v>
      </c>
      <c r="AO213" s="281" t="str">
        <f t="shared" si="113"/>
        <v>有</v>
      </c>
      <c r="AP213" s="513"/>
      <c r="AQ213" s="513"/>
      <c r="AR213" s="514">
        <f t="shared" si="114"/>
        <v>0</v>
      </c>
      <c r="AU213" s="492"/>
      <c r="AV213" s="493"/>
      <c r="AW213" s="427"/>
    </row>
    <row r="214" spans="1:49" ht="15.9" customHeight="1">
      <c r="A214" s="170"/>
      <c r="E214" s="494" t="s">
        <v>330</v>
      </c>
      <c r="F214" s="842">
        <f t="shared" si="105"/>
        <v>0</v>
      </c>
      <c r="G214" s="843"/>
      <c r="I214" s="844">
        <f t="shared" si="106"/>
        <v>0</v>
      </c>
      <c r="J214" s="844"/>
      <c r="K214" s="844">
        <f t="shared" si="107"/>
        <v>0</v>
      </c>
      <c r="L214" s="844"/>
      <c r="M214" s="845">
        <f t="shared" si="108"/>
        <v>0</v>
      </c>
      <c r="N214" s="846"/>
      <c r="O214" s="495" t="s">
        <v>771</v>
      </c>
      <c r="P214" s="846">
        <f t="shared" si="109"/>
        <v>0</v>
      </c>
      <c r="Q214" s="847"/>
      <c r="S214" s="848">
        <f t="shared" si="110"/>
        <v>0</v>
      </c>
      <c r="T214" s="849"/>
      <c r="U214" s="495" t="s">
        <v>772</v>
      </c>
      <c r="V214" s="846">
        <f t="shared" si="111"/>
        <v>0</v>
      </c>
      <c r="W214" s="847"/>
      <c r="Y214" s="484" t="s">
        <v>773</v>
      </c>
      <c r="Z214" s="867"/>
      <c r="AA214" s="867"/>
      <c r="AB214" s="867"/>
      <c r="AC214" s="509" t="s">
        <v>774</v>
      </c>
      <c r="AD214" s="868" t="s">
        <v>775</v>
      </c>
      <c r="AE214" s="869"/>
      <c r="AF214" s="870"/>
      <c r="AG214" s="871"/>
      <c r="AH214" s="510" t="s">
        <v>776</v>
      </c>
      <c r="AI214" s="871"/>
      <c r="AJ214" s="872"/>
      <c r="AK214" s="873"/>
      <c r="AL214" s="874"/>
      <c r="AM214" s="511" t="s">
        <v>777</v>
      </c>
      <c r="AN214" s="512" t="str">
        <f t="shared" si="112"/>
        <v>欠：欠勤（ｈ）、</v>
      </c>
      <c r="AO214" s="281" t="str">
        <f t="shared" si="113"/>
        <v>欠</v>
      </c>
      <c r="AP214" s="513"/>
      <c r="AQ214" s="513"/>
      <c r="AR214" s="514">
        <f t="shared" si="114"/>
        <v>0</v>
      </c>
      <c r="AU214" s="492"/>
      <c r="AV214" s="493"/>
      <c r="AW214" s="427"/>
    </row>
    <row r="215" spans="1:49" ht="15.9" customHeight="1">
      <c r="A215" s="170"/>
      <c r="E215" s="494"/>
      <c r="F215" s="842" t="str">
        <f t="shared" si="105"/>
        <v/>
      </c>
      <c r="G215" s="843"/>
      <c r="I215" s="844">
        <f t="shared" si="106"/>
        <v>0</v>
      </c>
      <c r="J215" s="844"/>
      <c r="K215" s="844">
        <f t="shared" si="107"/>
        <v>0</v>
      </c>
      <c r="L215" s="844"/>
      <c r="M215" s="845">
        <f t="shared" si="108"/>
        <v>0</v>
      </c>
      <c r="N215" s="846"/>
      <c r="O215" s="495" t="s">
        <v>778</v>
      </c>
      <c r="P215" s="846">
        <f t="shared" si="109"/>
        <v>0</v>
      </c>
      <c r="Q215" s="847"/>
      <c r="S215" s="848">
        <f t="shared" si="110"/>
        <v>0</v>
      </c>
      <c r="T215" s="849"/>
      <c r="U215" s="495" t="s">
        <v>778</v>
      </c>
      <c r="V215" s="846">
        <f t="shared" si="111"/>
        <v>0</v>
      </c>
      <c r="W215" s="847"/>
      <c r="Y215" s="484" t="s">
        <v>779</v>
      </c>
      <c r="Z215" s="867"/>
      <c r="AA215" s="867"/>
      <c r="AB215" s="867"/>
      <c r="AC215" s="509" t="s">
        <v>780</v>
      </c>
      <c r="AD215" s="868" t="s">
        <v>781</v>
      </c>
      <c r="AE215" s="869"/>
      <c r="AF215" s="870"/>
      <c r="AG215" s="871"/>
      <c r="AH215" s="510" t="s">
        <v>782</v>
      </c>
      <c r="AI215" s="871"/>
      <c r="AJ215" s="872"/>
      <c r="AK215" s="873"/>
      <c r="AL215" s="874"/>
      <c r="AM215" s="511" t="s">
        <v>783</v>
      </c>
      <c r="AN215" s="512" t="str">
        <f t="shared" si="112"/>
        <v>特：特休（ｈ）、</v>
      </c>
      <c r="AO215" s="281" t="str">
        <f t="shared" si="113"/>
        <v>特</v>
      </c>
      <c r="AP215" s="513"/>
      <c r="AQ215" s="513"/>
      <c r="AR215" s="514">
        <f t="shared" si="114"/>
        <v>0</v>
      </c>
      <c r="AU215" s="492"/>
      <c r="AV215" s="493"/>
      <c r="AW215" s="427"/>
    </row>
    <row r="216" spans="1:49" ht="15.9" customHeight="1">
      <c r="A216" s="170"/>
      <c r="E216" s="494"/>
      <c r="F216" s="842" t="str">
        <f t="shared" si="105"/>
        <v/>
      </c>
      <c r="G216" s="843"/>
      <c r="I216" s="844">
        <f t="shared" si="106"/>
        <v>0</v>
      </c>
      <c r="J216" s="844"/>
      <c r="K216" s="844">
        <f t="shared" si="107"/>
        <v>0</v>
      </c>
      <c r="L216" s="844"/>
      <c r="M216" s="845">
        <f t="shared" si="108"/>
        <v>0</v>
      </c>
      <c r="N216" s="846"/>
      <c r="O216" s="495" t="s">
        <v>693</v>
      </c>
      <c r="P216" s="846">
        <f t="shared" si="109"/>
        <v>0</v>
      </c>
      <c r="Q216" s="847"/>
      <c r="S216" s="848">
        <f t="shared" si="110"/>
        <v>0</v>
      </c>
      <c r="T216" s="849"/>
      <c r="U216" s="495" t="s">
        <v>693</v>
      </c>
      <c r="V216" s="846">
        <f t="shared" si="111"/>
        <v>0</v>
      </c>
      <c r="W216" s="847"/>
      <c r="Y216" s="484" t="s">
        <v>784</v>
      </c>
      <c r="Z216" s="867"/>
      <c r="AA216" s="867"/>
      <c r="AB216" s="867"/>
      <c r="AC216" s="509" t="s">
        <v>785</v>
      </c>
      <c r="AD216" s="868"/>
      <c r="AE216" s="869"/>
      <c r="AF216" s="870"/>
      <c r="AG216" s="871"/>
      <c r="AH216" s="510" t="s">
        <v>776</v>
      </c>
      <c r="AI216" s="871"/>
      <c r="AJ216" s="872"/>
      <c r="AK216" s="873"/>
      <c r="AL216" s="874"/>
      <c r="AM216" s="511" t="s">
        <v>665</v>
      </c>
      <c r="AN216" s="512" t="str">
        <f t="shared" si="112"/>
        <v>-：（ｈ）、</v>
      </c>
      <c r="AO216" s="281" t="str">
        <f t="shared" si="113"/>
        <v>-</v>
      </c>
      <c r="AP216" s="513"/>
      <c r="AQ216" s="513"/>
      <c r="AR216" s="514">
        <f t="shared" si="114"/>
        <v>0</v>
      </c>
      <c r="AU216" s="492"/>
      <c r="AV216" s="493"/>
      <c r="AW216" s="427"/>
    </row>
    <row r="217" spans="1:49" ht="15.9" customHeight="1">
      <c r="A217" s="170"/>
      <c r="E217" s="494"/>
      <c r="F217" s="842" t="str">
        <f t="shared" si="105"/>
        <v/>
      </c>
      <c r="G217" s="843"/>
      <c r="I217" s="844">
        <f t="shared" si="106"/>
        <v>0</v>
      </c>
      <c r="J217" s="844"/>
      <c r="K217" s="844">
        <f t="shared" si="107"/>
        <v>0</v>
      </c>
      <c r="L217" s="844"/>
      <c r="M217" s="845">
        <f t="shared" si="108"/>
        <v>0</v>
      </c>
      <c r="N217" s="846"/>
      <c r="O217" s="495" t="s">
        <v>693</v>
      </c>
      <c r="P217" s="846">
        <f t="shared" si="109"/>
        <v>0</v>
      </c>
      <c r="Q217" s="847"/>
      <c r="S217" s="848">
        <f t="shared" si="110"/>
        <v>0</v>
      </c>
      <c r="T217" s="849"/>
      <c r="U217" s="495" t="s">
        <v>786</v>
      </c>
      <c r="V217" s="846">
        <f t="shared" si="111"/>
        <v>0</v>
      </c>
      <c r="W217" s="847"/>
      <c r="Y217" s="484" t="s">
        <v>787</v>
      </c>
      <c r="Z217" s="867"/>
      <c r="AA217" s="867"/>
      <c r="AB217" s="867"/>
      <c r="AC217" s="509" t="s">
        <v>785</v>
      </c>
      <c r="AD217" s="868"/>
      <c r="AE217" s="869"/>
      <c r="AF217" s="870"/>
      <c r="AG217" s="871"/>
      <c r="AH217" s="510" t="s">
        <v>776</v>
      </c>
      <c r="AI217" s="871"/>
      <c r="AJ217" s="872"/>
      <c r="AK217" s="873"/>
      <c r="AL217" s="874"/>
      <c r="AM217" s="511" t="s">
        <v>665</v>
      </c>
      <c r="AN217" s="512" t="str">
        <f t="shared" si="112"/>
        <v>-：（ｈ）、</v>
      </c>
      <c r="AO217" s="281" t="str">
        <f t="shared" si="113"/>
        <v>-</v>
      </c>
      <c r="AP217" s="513"/>
      <c r="AQ217" s="513"/>
      <c r="AR217" s="514">
        <f t="shared" si="114"/>
        <v>0</v>
      </c>
      <c r="AU217" s="492"/>
      <c r="AV217" s="493"/>
      <c r="AW217" s="427"/>
    </row>
    <row r="218" spans="1:49" ht="15.9" customHeight="1">
      <c r="A218" s="170"/>
      <c r="E218" s="494"/>
      <c r="F218" s="842" t="str">
        <f t="shared" si="105"/>
        <v/>
      </c>
      <c r="G218" s="843"/>
      <c r="I218" s="844">
        <f t="shared" si="106"/>
        <v>0</v>
      </c>
      <c r="J218" s="844"/>
      <c r="K218" s="844">
        <f t="shared" si="107"/>
        <v>0</v>
      </c>
      <c r="L218" s="844"/>
      <c r="M218" s="845">
        <f t="shared" si="108"/>
        <v>0</v>
      </c>
      <c r="N218" s="846"/>
      <c r="O218" s="495" t="s">
        <v>693</v>
      </c>
      <c r="P218" s="846">
        <f t="shared" si="109"/>
        <v>0</v>
      </c>
      <c r="Q218" s="847"/>
      <c r="S218" s="848">
        <f t="shared" si="110"/>
        <v>0</v>
      </c>
      <c r="T218" s="849"/>
      <c r="U218" s="495" t="s">
        <v>786</v>
      </c>
      <c r="V218" s="846">
        <f t="shared" si="111"/>
        <v>0</v>
      </c>
      <c r="W218" s="847"/>
      <c r="Y218" s="484" t="s">
        <v>788</v>
      </c>
      <c r="Z218" s="867"/>
      <c r="AA218" s="867"/>
      <c r="AB218" s="867"/>
      <c r="AC218" s="509" t="s">
        <v>789</v>
      </c>
      <c r="AD218" s="868"/>
      <c r="AE218" s="869"/>
      <c r="AF218" s="870"/>
      <c r="AG218" s="871"/>
      <c r="AH218" s="510" t="s">
        <v>790</v>
      </c>
      <c r="AI218" s="871"/>
      <c r="AJ218" s="872"/>
      <c r="AK218" s="873"/>
      <c r="AL218" s="874"/>
      <c r="AM218" s="511" t="s">
        <v>665</v>
      </c>
      <c r="AN218" s="512" t="str">
        <f t="shared" si="112"/>
        <v>-：（ｈ）、</v>
      </c>
      <c r="AO218" s="281" t="str">
        <f t="shared" si="113"/>
        <v>-</v>
      </c>
      <c r="AP218" s="513"/>
      <c r="AQ218" s="513"/>
      <c r="AR218" s="514">
        <f t="shared" si="114"/>
        <v>0</v>
      </c>
      <c r="AU218" s="492"/>
      <c r="AV218" s="493"/>
      <c r="AW218" s="427"/>
    </row>
    <row r="219" spans="1:49" ht="15.9" customHeight="1">
      <c r="A219" s="170"/>
      <c r="E219" s="494"/>
      <c r="F219" s="842" t="str">
        <f t="shared" si="105"/>
        <v/>
      </c>
      <c r="G219" s="843"/>
      <c r="I219" s="844">
        <f t="shared" si="106"/>
        <v>0</v>
      </c>
      <c r="J219" s="844"/>
      <c r="K219" s="844">
        <f t="shared" si="107"/>
        <v>0</v>
      </c>
      <c r="L219" s="844"/>
      <c r="M219" s="845">
        <f t="shared" si="108"/>
        <v>0</v>
      </c>
      <c r="N219" s="846"/>
      <c r="O219" s="495" t="s">
        <v>693</v>
      </c>
      <c r="P219" s="846">
        <f t="shared" si="109"/>
        <v>0</v>
      </c>
      <c r="Q219" s="847"/>
      <c r="S219" s="848">
        <f t="shared" si="110"/>
        <v>0</v>
      </c>
      <c r="T219" s="849"/>
      <c r="U219" s="495" t="s">
        <v>693</v>
      </c>
      <c r="V219" s="846">
        <f t="shared" si="111"/>
        <v>0</v>
      </c>
      <c r="W219" s="847"/>
      <c r="Y219" s="484" t="s">
        <v>791</v>
      </c>
      <c r="Z219" s="867"/>
      <c r="AA219" s="867"/>
      <c r="AB219" s="867"/>
      <c r="AC219" s="509" t="s">
        <v>785</v>
      </c>
      <c r="AD219" s="868"/>
      <c r="AE219" s="869"/>
      <c r="AF219" s="870"/>
      <c r="AG219" s="871"/>
      <c r="AH219" s="510" t="s">
        <v>776</v>
      </c>
      <c r="AI219" s="871"/>
      <c r="AJ219" s="872"/>
      <c r="AK219" s="873"/>
      <c r="AL219" s="874"/>
      <c r="AM219" s="511" t="s">
        <v>665</v>
      </c>
      <c r="AN219" s="512" t="str">
        <f t="shared" si="112"/>
        <v>-：（ｈ）、</v>
      </c>
      <c r="AO219" s="281" t="str">
        <f t="shared" si="113"/>
        <v>-</v>
      </c>
      <c r="AP219" s="513"/>
      <c r="AQ219" s="513"/>
      <c r="AR219" s="514">
        <f t="shared" si="114"/>
        <v>0</v>
      </c>
      <c r="AU219" s="492"/>
      <c r="AV219" s="493"/>
      <c r="AW219" s="427"/>
    </row>
    <row r="220" spans="1:49" ht="15.9" customHeight="1">
      <c r="A220" s="170"/>
      <c r="E220" s="516"/>
      <c r="F220" s="842" t="str">
        <f t="shared" si="105"/>
        <v/>
      </c>
      <c r="G220" s="843"/>
      <c r="I220" s="844">
        <f t="shared" si="106"/>
        <v>0</v>
      </c>
      <c r="J220" s="844"/>
      <c r="K220" s="844">
        <f t="shared" si="107"/>
        <v>0</v>
      </c>
      <c r="L220" s="844"/>
      <c r="M220" s="845">
        <f t="shared" si="108"/>
        <v>0</v>
      </c>
      <c r="N220" s="846"/>
      <c r="O220" s="495" t="s">
        <v>693</v>
      </c>
      <c r="P220" s="846">
        <f t="shared" si="109"/>
        <v>0</v>
      </c>
      <c r="Q220" s="847"/>
      <c r="S220" s="848">
        <f t="shared" si="110"/>
        <v>0</v>
      </c>
      <c r="T220" s="849"/>
      <c r="U220" s="495" t="s">
        <v>693</v>
      </c>
      <c r="V220" s="846">
        <f t="shared" si="111"/>
        <v>0</v>
      </c>
      <c r="W220" s="847"/>
      <c r="Y220" s="484" t="s">
        <v>792</v>
      </c>
      <c r="Z220" s="867"/>
      <c r="AA220" s="867"/>
      <c r="AB220" s="867"/>
      <c r="AC220" s="509" t="s">
        <v>785</v>
      </c>
      <c r="AD220" s="868"/>
      <c r="AE220" s="869"/>
      <c r="AF220" s="870"/>
      <c r="AG220" s="871"/>
      <c r="AH220" s="510" t="s">
        <v>776</v>
      </c>
      <c r="AI220" s="871"/>
      <c r="AJ220" s="872"/>
      <c r="AK220" s="873"/>
      <c r="AL220" s="874"/>
      <c r="AM220" s="511" t="s">
        <v>665</v>
      </c>
      <c r="AN220" s="512" t="str">
        <f t="shared" si="112"/>
        <v>-：（ｈ）、</v>
      </c>
      <c r="AO220" s="281" t="str">
        <f t="shared" si="113"/>
        <v>-</v>
      </c>
      <c r="AP220" s="513"/>
      <c r="AQ220" s="513"/>
      <c r="AR220" s="514">
        <f t="shared" si="114"/>
        <v>0</v>
      </c>
      <c r="AU220" s="492"/>
      <c r="AV220" s="493"/>
      <c r="AW220" s="427"/>
    </row>
    <row r="221" spans="1:49" ht="15.9" customHeight="1">
      <c r="A221" s="170"/>
      <c r="E221" s="517"/>
      <c r="F221" s="877" t="str">
        <f t="shared" si="105"/>
        <v/>
      </c>
      <c r="G221" s="878"/>
      <c r="I221" s="879">
        <f t="shared" si="106"/>
        <v>0</v>
      </c>
      <c r="J221" s="879"/>
      <c r="K221" s="879">
        <f t="shared" si="107"/>
        <v>0</v>
      </c>
      <c r="L221" s="879"/>
      <c r="M221" s="880">
        <f t="shared" si="108"/>
        <v>0</v>
      </c>
      <c r="N221" s="881"/>
      <c r="O221" s="518" t="s">
        <v>693</v>
      </c>
      <c r="P221" s="881">
        <f t="shared" si="109"/>
        <v>0</v>
      </c>
      <c r="Q221" s="882"/>
      <c r="S221" s="883">
        <f t="shared" si="110"/>
        <v>0</v>
      </c>
      <c r="T221" s="884"/>
      <c r="U221" s="518" t="s">
        <v>693</v>
      </c>
      <c r="V221" s="881">
        <f t="shared" si="111"/>
        <v>0</v>
      </c>
      <c r="W221" s="882"/>
      <c r="Y221" s="484" t="s">
        <v>793</v>
      </c>
      <c r="Z221" s="886"/>
      <c r="AA221" s="886"/>
      <c r="AB221" s="886"/>
      <c r="AC221" s="519" t="s">
        <v>785</v>
      </c>
      <c r="AD221" s="887"/>
      <c r="AE221" s="888"/>
      <c r="AF221" s="889"/>
      <c r="AG221" s="890"/>
      <c r="AH221" s="520" t="s">
        <v>776</v>
      </c>
      <c r="AI221" s="890"/>
      <c r="AJ221" s="891"/>
      <c r="AK221" s="875"/>
      <c r="AL221" s="876"/>
      <c r="AM221" s="521" t="s">
        <v>665</v>
      </c>
      <c r="AN221" s="522" t="str">
        <f t="shared" si="112"/>
        <v>-：（ｈ）、</v>
      </c>
      <c r="AO221" s="281" t="str">
        <f t="shared" si="113"/>
        <v>-</v>
      </c>
      <c r="AP221" s="523"/>
      <c r="AQ221" s="523"/>
      <c r="AR221" s="524">
        <f t="shared" si="114"/>
        <v>0</v>
      </c>
      <c r="AU221" s="492"/>
      <c r="AV221" s="493"/>
      <c r="AW221" s="427"/>
    </row>
    <row r="222" spans="1:49">
      <c r="A222" s="170"/>
      <c r="AF222" s="885" t="s">
        <v>794</v>
      </c>
      <c r="AG222" s="885"/>
      <c r="AH222" s="885"/>
      <c r="AI222" s="885"/>
      <c r="AJ222" s="885"/>
    </row>
    <row r="223" spans="1:49">
      <c r="A223" s="170"/>
    </row>
    <row r="224" spans="1:49">
      <c r="A224" s="170"/>
      <c r="T224" s="330"/>
    </row>
  </sheetData>
  <mergeCells count="672">
    <mergeCell ref="AF222:AJ222"/>
    <mergeCell ref="V221:W221"/>
    <mergeCell ref="Z221:AB221"/>
    <mergeCell ref="AD221:AE221"/>
    <mergeCell ref="AF221:AG221"/>
    <mergeCell ref="AI221:AJ221"/>
    <mergeCell ref="AF220:AG220"/>
    <mergeCell ref="AI220:AJ220"/>
    <mergeCell ref="AK220:AL220"/>
    <mergeCell ref="AK221:AL221"/>
    <mergeCell ref="F221:G221"/>
    <mergeCell ref="I221:J221"/>
    <mergeCell ref="K221:L221"/>
    <mergeCell ref="M221:N221"/>
    <mergeCell ref="P221:Q221"/>
    <mergeCell ref="S221:T221"/>
    <mergeCell ref="F220:G220"/>
    <mergeCell ref="I220:J220"/>
    <mergeCell ref="K220:L220"/>
    <mergeCell ref="M220:N220"/>
    <mergeCell ref="P220:Q220"/>
    <mergeCell ref="S220:T220"/>
    <mergeCell ref="V220:W220"/>
    <mergeCell ref="Z220:AB220"/>
    <mergeCell ref="AD220:AE220"/>
    <mergeCell ref="AF218:AG218"/>
    <mergeCell ref="AI218:AJ218"/>
    <mergeCell ref="AK218:AL218"/>
    <mergeCell ref="F219:G219"/>
    <mergeCell ref="I219:J219"/>
    <mergeCell ref="K219:L219"/>
    <mergeCell ref="M219:N219"/>
    <mergeCell ref="P219:Q219"/>
    <mergeCell ref="S219:T219"/>
    <mergeCell ref="V219:W219"/>
    <mergeCell ref="Z219:AB219"/>
    <mergeCell ref="AD219:AE219"/>
    <mergeCell ref="AF219:AG219"/>
    <mergeCell ref="AI219:AJ219"/>
    <mergeCell ref="AK219:AL219"/>
    <mergeCell ref="F218:G218"/>
    <mergeCell ref="I218:J218"/>
    <mergeCell ref="K218:L218"/>
    <mergeCell ref="M218:N218"/>
    <mergeCell ref="P218:Q218"/>
    <mergeCell ref="S218:T218"/>
    <mergeCell ref="V218:W218"/>
    <mergeCell ref="Z218:AB218"/>
    <mergeCell ref="AD218:AE218"/>
    <mergeCell ref="AF216:AG216"/>
    <mergeCell ref="AI216:AJ216"/>
    <mergeCell ref="AK216:AL216"/>
    <mergeCell ref="F217:G217"/>
    <mergeCell ref="I217:J217"/>
    <mergeCell ref="K217:L217"/>
    <mergeCell ref="M217:N217"/>
    <mergeCell ref="P217:Q217"/>
    <mergeCell ref="S217:T217"/>
    <mergeCell ref="V217:W217"/>
    <mergeCell ref="Z217:AB217"/>
    <mergeCell ref="AD217:AE217"/>
    <mergeCell ref="AF217:AG217"/>
    <mergeCell ref="AI217:AJ217"/>
    <mergeCell ref="AK217:AL217"/>
    <mergeCell ref="F216:G216"/>
    <mergeCell ref="I216:J216"/>
    <mergeCell ref="K216:L216"/>
    <mergeCell ref="M216:N216"/>
    <mergeCell ref="P216:Q216"/>
    <mergeCell ref="S216:T216"/>
    <mergeCell ref="V216:W216"/>
    <mergeCell ref="Z216:AB216"/>
    <mergeCell ref="AD216:AE216"/>
    <mergeCell ref="AF214:AG214"/>
    <mergeCell ref="AI214:AJ214"/>
    <mergeCell ref="AK214:AL214"/>
    <mergeCell ref="F215:G215"/>
    <mergeCell ref="I215:J215"/>
    <mergeCell ref="K215:L215"/>
    <mergeCell ref="M215:N215"/>
    <mergeCell ref="P215:Q215"/>
    <mergeCell ref="S215:T215"/>
    <mergeCell ref="V215:W215"/>
    <mergeCell ref="Z215:AB215"/>
    <mergeCell ref="AD215:AE215"/>
    <mergeCell ref="AF215:AG215"/>
    <mergeCell ref="AI215:AJ215"/>
    <mergeCell ref="AK215:AL215"/>
    <mergeCell ref="F214:G214"/>
    <mergeCell ref="I214:J214"/>
    <mergeCell ref="K214:L214"/>
    <mergeCell ref="M214:N214"/>
    <mergeCell ref="P214:Q214"/>
    <mergeCell ref="S214:T214"/>
    <mergeCell ref="V214:W214"/>
    <mergeCell ref="Z214:AB214"/>
    <mergeCell ref="AD214:AE214"/>
    <mergeCell ref="AF212:AG212"/>
    <mergeCell ref="AI212:AJ212"/>
    <mergeCell ref="AK212:AL212"/>
    <mergeCell ref="F213:G213"/>
    <mergeCell ref="I213:J213"/>
    <mergeCell ref="K213:L213"/>
    <mergeCell ref="M213:N213"/>
    <mergeCell ref="P213:Q213"/>
    <mergeCell ref="S213:T213"/>
    <mergeCell ref="V213:W213"/>
    <mergeCell ref="Z213:AB213"/>
    <mergeCell ref="AD213:AE213"/>
    <mergeCell ref="AF213:AG213"/>
    <mergeCell ref="AI213:AJ213"/>
    <mergeCell ref="AK213:AL213"/>
    <mergeCell ref="F212:G212"/>
    <mergeCell ref="I212:J212"/>
    <mergeCell ref="K212:L212"/>
    <mergeCell ref="M212:N212"/>
    <mergeCell ref="P212:Q212"/>
    <mergeCell ref="S212:T212"/>
    <mergeCell ref="V212:W212"/>
    <mergeCell ref="Z212:AB212"/>
    <mergeCell ref="AD212:AE212"/>
    <mergeCell ref="AF210:AG210"/>
    <mergeCell ref="AI210:AJ210"/>
    <mergeCell ref="AK210:AL210"/>
    <mergeCell ref="F211:G211"/>
    <mergeCell ref="I211:J211"/>
    <mergeCell ref="K211:L211"/>
    <mergeCell ref="M211:N211"/>
    <mergeCell ref="P211:Q211"/>
    <mergeCell ref="S211:T211"/>
    <mergeCell ref="V211:W211"/>
    <mergeCell ref="Z211:AB211"/>
    <mergeCell ref="AD211:AE211"/>
    <mergeCell ref="AF211:AG211"/>
    <mergeCell ref="AI211:AJ211"/>
    <mergeCell ref="AK211:AL211"/>
    <mergeCell ref="F210:G210"/>
    <mergeCell ref="I210:J210"/>
    <mergeCell ref="K210:L210"/>
    <mergeCell ref="M210:N210"/>
    <mergeCell ref="P210:Q210"/>
    <mergeCell ref="S210:T210"/>
    <mergeCell ref="V210:W210"/>
    <mergeCell ref="Z210:AB210"/>
    <mergeCell ref="AD210:AE210"/>
    <mergeCell ref="AF208:AG208"/>
    <mergeCell ref="AI208:AJ208"/>
    <mergeCell ref="AK208:AL208"/>
    <mergeCell ref="F209:G209"/>
    <mergeCell ref="I209:J209"/>
    <mergeCell ref="K209:L209"/>
    <mergeCell ref="M209:N209"/>
    <mergeCell ref="P209:Q209"/>
    <mergeCell ref="S209:T209"/>
    <mergeCell ref="V209:W209"/>
    <mergeCell ref="Z209:AB209"/>
    <mergeCell ref="AD209:AE209"/>
    <mergeCell ref="AF209:AG209"/>
    <mergeCell ref="AI209:AJ209"/>
    <mergeCell ref="AK209:AL209"/>
    <mergeCell ref="F208:G208"/>
    <mergeCell ref="I208:J208"/>
    <mergeCell ref="K208:L208"/>
    <mergeCell ref="M208:N208"/>
    <mergeCell ref="P208:Q208"/>
    <mergeCell ref="S208:T208"/>
    <mergeCell ref="V208:W208"/>
    <mergeCell ref="Z208:AB208"/>
    <mergeCell ref="AD208:AE208"/>
    <mergeCell ref="AF206:AG206"/>
    <mergeCell ref="AI206:AJ206"/>
    <mergeCell ref="AK206:AL206"/>
    <mergeCell ref="F207:G207"/>
    <mergeCell ref="I207:J207"/>
    <mergeCell ref="K207:L207"/>
    <mergeCell ref="M207:N207"/>
    <mergeCell ref="P207:Q207"/>
    <mergeCell ref="S207:T207"/>
    <mergeCell ref="V207:W207"/>
    <mergeCell ref="Z207:AB207"/>
    <mergeCell ref="AD207:AE207"/>
    <mergeCell ref="AF207:AG207"/>
    <mergeCell ref="AI207:AJ207"/>
    <mergeCell ref="AK207:AL207"/>
    <mergeCell ref="F206:G206"/>
    <mergeCell ref="I206:J206"/>
    <mergeCell ref="K206:L206"/>
    <mergeCell ref="M206:N206"/>
    <mergeCell ref="P206:Q206"/>
    <mergeCell ref="S206:T206"/>
    <mergeCell ref="V206:W206"/>
    <mergeCell ref="Z206:AB206"/>
    <mergeCell ref="AD206:AE206"/>
    <mergeCell ref="AF204:AG204"/>
    <mergeCell ref="AI204:AJ204"/>
    <mergeCell ref="AK204:AL204"/>
    <mergeCell ref="F205:G205"/>
    <mergeCell ref="I205:J205"/>
    <mergeCell ref="K205:L205"/>
    <mergeCell ref="M205:N205"/>
    <mergeCell ref="P205:Q205"/>
    <mergeCell ref="S205:T205"/>
    <mergeCell ref="V205:W205"/>
    <mergeCell ref="Z205:AB205"/>
    <mergeCell ref="AD205:AE205"/>
    <mergeCell ref="AF205:AG205"/>
    <mergeCell ref="AI205:AJ205"/>
    <mergeCell ref="AK205:AL205"/>
    <mergeCell ref="F204:G204"/>
    <mergeCell ref="I204:J204"/>
    <mergeCell ref="K204:L204"/>
    <mergeCell ref="M204:N204"/>
    <mergeCell ref="P204:Q204"/>
    <mergeCell ref="S204:T204"/>
    <mergeCell ref="V204:W204"/>
    <mergeCell ref="Z204:AB204"/>
    <mergeCell ref="AD204:AE204"/>
    <mergeCell ref="AF202:AG202"/>
    <mergeCell ref="AI202:AJ202"/>
    <mergeCell ref="AK202:AL202"/>
    <mergeCell ref="F203:G203"/>
    <mergeCell ref="I203:J203"/>
    <mergeCell ref="K203:L203"/>
    <mergeCell ref="M203:N203"/>
    <mergeCell ref="P203:Q203"/>
    <mergeCell ref="S203:T203"/>
    <mergeCell ref="V203:W203"/>
    <mergeCell ref="Z203:AB203"/>
    <mergeCell ref="AD203:AE203"/>
    <mergeCell ref="AF203:AG203"/>
    <mergeCell ref="AI203:AJ203"/>
    <mergeCell ref="AK203:AL203"/>
    <mergeCell ref="F202:G202"/>
    <mergeCell ref="I202:J202"/>
    <mergeCell ref="K202:L202"/>
    <mergeCell ref="M202:N202"/>
    <mergeCell ref="P202:Q202"/>
    <mergeCell ref="S202:T202"/>
    <mergeCell ref="V202:W202"/>
    <mergeCell ref="Z202:AB202"/>
    <mergeCell ref="AD202:AE202"/>
    <mergeCell ref="AF200:AG200"/>
    <mergeCell ref="AI200:AJ200"/>
    <mergeCell ref="AK200:AL200"/>
    <mergeCell ref="F201:G201"/>
    <mergeCell ref="I201:J201"/>
    <mergeCell ref="K201:L201"/>
    <mergeCell ref="M201:N201"/>
    <mergeCell ref="P201:Q201"/>
    <mergeCell ref="S201:T201"/>
    <mergeCell ref="V201:W201"/>
    <mergeCell ref="Z201:AB201"/>
    <mergeCell ref="AD201:AE201"/>
    <mergeCell ref="AF201:AG201"/>
    <mergeCell ref="AI201:AJ201"/>
    <mergeCell ref="AK201:AL201"/>
    <mergeCell ref="F200:G200"/>
    <mergeCell ref="I200:J200"/>
    <mergeCell ref="K200:L200"/>
    <mergeCell ref="M200:N200"/>
    <mergeCell ref="P200:Q200"/>
    <mergeCell ref="S200:T200"/>
    <mergeCell ref="V200:W200"/>
    <mergeCell ref="Z200:AB200"/>
    <mergeCell ref="AD200:AE200"/>
    <mergeCell ref="AF198:AG198"/>
    <mergeCell ref="AI198:AJ198"/>
    <mergeCell ref="AK198:AL198"/>
    <mergeCell ref="F199:G199"/>
    <mergeCell ref="I199:J199"/>
    <mergeCell ref="K199:L199"/>
    <mergeCell ref="M199:N199"/>
    <mergeCell ref="P199:Q199"/>
    <mergeCell ref="S199:T199"/>
    <mergeCell ref="V199:W199"/>
    <mergeCell ref="Z199:AB199"/>
    <mergeCell ref="AD199:AE199"/>
    <mergeCell ref="AF199:AG199"/>
    <mergeCell ref="AI199:AJ199"/>
    <mergeCell ref="AK199:AL199"/>
    <mergeCell ref="F198:G198"/>
    <mergeCell ref="I198:J198"/>
    <mergeCell ref="K198:L198"/>
    <mergeCell ref="M198:N198"/>
    <mergeCell ref="P198:Q198"/>
    <mergeCell ref="S198:T198"/>
    <mergeCell ref="V198:W198"/>
    <mergeCell ref="Z198:AB198"/>
    <mergeCell ref="AD198:AE198"/>
    <mergeCell ref="AP196:AR196"/>
    <mergeCell ref="F197:G197"/>
    <mergeCell ref="I197:J197"/>
    <mergeCell ref="K197:L197"/>
    <mergeCell ref="M197:N197"/>
    <mergeCell ref="P197:Q197"/>
    <mergeCell ref="S197:T197"/>
    <mergeCell ref="V197:W197"/>
    <mergeCell ref="Z197:AB197"/>
    <mergeCell ref="AD197:AE197"/>
    <mergeCell ref="AF197:AG197"/>
    <mergeCell ref="AI197:AJ197"/>
    <mergeCell ref="AK197:AL197"/>
    <mergeCell ref="F196:G196"/>
    <mergeCell ref="I196:J196"/>
    <mergeCell ref="K196:L196"/>
    <mergeCell ref="M196:Q196"/>
    <mergeCell ref="S196:W196"/>
    <mergeCell ref="Z196:AB196"/>
    <mergeCell ref="AC196:AE196"/>
    <mergeCell ref="AF196:AJ196"/>
    <mergeCell ref="AK196:AM196"/>
    <mergeCell ref="C173:E173"/>
    <mergeCell ref="AN173:AO173"/>
    <mergeCell ref="C174:E174"/>
    <mergeCell ref="AN174:AO174"/>
    <mergeCell ref="C175:E175"/>
    <mergeCell ref="AN175:AO175"/>
    <mergeCell ref="AI176:AM176"/>
    <mergeCell ref="AN176:AO176"/>
    <mergeCell ref="C192:E193"/>
    <mergeCell ref="G192:H192"/>
    <mergeCell ref="I192:J192"/>
    <mergeCell ref="L192:M192"/>
    <mergeCell ref="N192:O192"/>
    <mergeCell ref="Q192:R192"/>
    <mergeCell ref="Z192:AB193"/>
    <mergeCell ref="AC192:AC193"/>
    <mergeCell ref="AD192:AE193"/>
    <mergeCell ref="AF192:AG193"/>
    <mergeCell ref="AH192:AH193"/>
    <mergeCell ref="AI192:AJ193"/>
    <mergeCell ref="AK192:AL193"/>
    <mergeCell ref="AM192:AM193"/>
    <mergeCell ref="L193:M193"/>
    <mergeCell ref="N193:O193"/>
    <mergeCell ref="C168:E168"/>
    <mergeCell ref="AN168:AO168"/>
    <mergeCell ref="C169:E169"/>
    <mergeCell ref="AN169:AO169"/>
    <mergeCell ref="C170:E170"/>
    <mergeCell ref="AN170:AO170"/>
    <mergeCell ref="C171:E171"/>
    <mergeCell ref="AN171:AO171"/>
    <mergeCell ref="C172:E172"/>
    <mergeCell ref="AN172:AO172"/>
    <mergeCell ref="C163:E163"/>
    <mergeCell ref="AN163:AO163"/>
    <mergeCell ref="C164:E164"/>
    <mergeCell ref="AN164:AO164"/>
    <mergeCell ref="C165:E165"/>
    <mergeCell ref="AN165:AO165"/>
    <mergeCell ref="C166:E166"/>
    <mergeCell ref="AN166:AO166"/>
    <mergeCell ref="C167:E167"/>
    <mergeCell ref="AN167:AO167"/>
    <mergeCell ref="C158:E158"/>
    <mergeCell ref="AN158:AO158"/>
    <mergeCell ref="C159:E159"/>
    <mergeCell ref="AN159:AO159"/>
    <mergeCell ref="C160:E160"/>
    <mergeCell ref="AN160:AO160"/>
    <mergeCell ref="C161:E161"/>
    <mergeCell ref="AN161:AO161"/>
    <mergeCell ref="C162:E162"/>
    <mergeCell ref="AN162:AO162"/>
    <mergeCell ref="C153:E153"/>
    <mergeCell ref="AN153:AO153"/>
    <mergeCell ref="C154:E154"/>
    <mergeCell ref="AN154:AO154"/>
    <mergeCell ref="C155:E155"/>
    <mergeCell ref="AN155:AO155"/>
    <mergeCell ref="C156:E156"/>
    <mergeCell ref="AN156:AO156"/>
    <mergeCell ref="C157:E157"/>
    <mergeCell ref="AN157:AO157"/>
    <mergeCell ref="AN149:AO149"/>
    <mergeCell ref="C150:F150"/>
    <mergeCell ref="AN150:AO150"/>
    <mergeCell ref="C151:E151"/>
    <mergeCell ref="AN151:AO151"/>
    <mergeCell ref="G148:I148"/>
    <mergeCell ref="M148:N148"/>
    <mergeCell ref="Q148:R148"/>
    <mergeCell ref="C152:E152"/>
    <mergeCell ref="AN152:AO152"/>
    <mergeCell ref="U148:V148"/>
    <mergeCell ref="Y148:AA148"/>
    <mergeCell ref="AD148:AE148"/>
    <mergeCell ref="C140:C141"/>
    <mergeCell ref="D140:D141"/>
    <mergeCell ref="E140:E141"/>
    <mergeCell ref="C143:E143"/>
    <mergeCell ref="Y146:AB146"/>
    <mergeCell ref="AD146:AL147"/>
    <mergeCell ref="F147:I147"/>
    <mergeCell ref="AG148:AH148"/>
    <mergeCell ref="AJ148:AK148"/>
    <mergeCell ref="L147:O147"/>
    <mergeCell ref="S147:W147"/>
    <mergeCell ref="Y147:AB147"/>
    <mergeCell ref="B136:B137"/>
    <mergeCell ref="C136:C137"/>
    <mergeCell ref="D136:D137"/>
    <mergeCell ref="E136:E137"/>
    <mergeCell ref="B138:B139"/>
    <mergeCell ref="C138:C139"/>
    <mergeCell ref="D138:D139"/>
    <mergeCell ref="B130:B131"/>
    <mergeCell ref="C130:C131"/>
    <mergeCell ref="D130:D131"/>
    <mergeCell ref="E130:E131"/>
    <mergeCell ref="E138:E139"/>
    <mergeCell ref="B132:B133"/>
    <mergeCell ref="C132:C133"/>
    <mergeCell ref="D132:D133"/>
    <mergeCell ref="E132:E133"/>
    <mergeCell ref="B134:B135"/>
    <mergeCell ref="C134:C135"/>
    <mergeCell ref="D134:D135"/>
    <mergeCell ref="E134:E135"/>
    <mergeCell ref="B124:B125"/>
    <mergeCell ref="C124:C125"/>
    <mergeCell ref="D124:D125"/>
    <mergeCell ref="E124:E125"/>
    <mergeCell ref="B126:B127"/>
    <mergeCell ref="C126:C127"/>
    <mergeCell ref="D126:D127"/>
    <mergeCell ref="E126:E127"/>
    <mergeCell ref="B128:B129"/>
    <mergeCell ref="C128:C129"/>
    <mergeCell ref="D128:D129"/>
    <mergeCell ref="E128:E129"/>
    <mergeCell ref="B118:B119"/>
    <mergeCell ref="C118:C119"/>
    <mergeCell ref="D118:D119"/>
    <mergeCell ref="E118:E119"/>
    <mergeCell ref="B120:B121"/>
    <mergeCell ref="C120:C121"/>
    <mergeCell ref="D120:D121"/>
    <mergeCell ref="E120:E121"/>
    <mergeCell ref="B122:B123"/>
    <mergeCell ref="C122:C123"/>
    <mergeCell ref="D122:D123"/>
    <mergeCell ref="E122:E123"/>
    <mergeCell ref="B112:B113"/>
    <mergeCell ref="C112:C113"/>
    <mergeCell ref="D112:D113"/>
    <mergeCell ref="E112:E113"/>
    <mergeCell ref="B114:B115"/>
    <mergeCell ref="C114:C115"/>
    <mergeCell ref="D114:D115"/>
    <mergeCell ref="E114:E115"/>
    <mergeCell ref="B116:B117"/>
    <mergeCell ref="C116:C117"/>
    <mergeCell ref="D116:D117"/>
    <mergeCell ref="E116:E117"/>
    <mergeCell ref="B106:B107"/>
    <mergeCell ref="C106:C107"/>
    <mergeCell ref="D106:D107"/>
    <mergeCell ref="E106:E107"/>
    <mergeCell ref="B108:B109"/>
    <mergeCell ref="C108:C109"/>
    <mergeCell ref="D108:D109"/>
    <mergeCell ref="E108:E109"/>
    <mergeCell ref="B110:B111"/>
    <mergeCell ref="C110:C111"/>
    <mergeCell ref="D110:D111"/>
    <mergeCell ref="E110:E111"/>
    <mergeCell ref="B100:B101"/>
    <mergeCell ref="C100:C101"/>
    <mergeCell ref="D100:D101"/>
    <mergeCell ref="E100:E101"/>
    <mergeCell ref="B102:B103"/>
    <mergeCell ref="C102:C103"/>
    <mergeCell ref="D102:D103"/>
    <mergeCell ref="E102:E103"/>
    <mergeCell ref="B104:B105"/>
    <mergeCell ref="C104:C105"/>
    <mergeCell ref="D104:D105"/>
    <mergeCell ref="E104:E105"/>
    <mergeCell ref="B94:B95"/>
    <mergeCell ref="C94:C95"/>
    <mergeCell ref="D94:D95"/>
    <mergeCell ref="E94:E95"/>
    <mergeCell ref="B96:B97"/>
    <mergeCell ref="C96:C97"/>
    <mergeCell ref="D96:D97"/>
    <mergeCell ref="E96:E97"/>
    <mergeCell ref="B98:B99"/>
    <mergeCell ref="C98:C99"/>
    <mergeCell ref="D98:D99"/>
    <mergeCell ref="E98:E99"/>
    <mergeCell ref="B88:B89"/>
    <mergeCell ref="C88:C89"/>
    <mergeCell ref="D88:D89"/>
    <mergeCell ref="E88:E89"/>
    <mergeCell ref="B90:B91"/>
    <mergeCell ref="C90:C91"/>
    <mergeCell ref="D90:D91"/>
    <mergeCell ref="E90:E91"/>
    <mergeCell ref="B92:B93"/>
    <mergeCell ref="C92:C93"/>
    <mergeCell ref="D92:D93"/>
    <mergeCell ref="E92:E93"/>
    <mergeCell ref="B82:B83"/>
    <mergeCell ref="C82:C83"/>
    <mergeCell ref="D82:D83"/>
    <mergeCell ref="E82:E83"/>
    <mergeCell ref="B84:B85"/>
    <mergeCell ref="C84:C85"/>
    <mergeCell ref="D84:D85"/>
    <mergeCell ref="E84:E85"/>
    <mergeCell ref="B86:B87"/>
    <mergeCell ref="C86:C87"/>
    <mergeCell ref="D86:D87"/>
    <mergeCell ref="E86:E87"/>
    <mergeCell ref="B76:B77"/>
    <mergeCell ref="C76:C77"/>
    <mergeCell ref="D76:D77"/>
    <mergeCell ref="E76:E77"/>
    <mergeCell ref="B78:B79"/>
    <mergeCell ref="C78:C79"/>
    <mergeCell ref="D78:D79"/>
    <mergeCell ref="E78:E79"/>
    <mergeCell ref="B80:B81"/>
    <mergeCell ref="C80:C81"/>
    <mergeCell ref="D80:D81"/>
    <mergeCell ref="E80:E81"/>
    <mergeCell ref="B70:B71"/>
    <mergeCell ref="C70:C71"/>
    <mergeCell ref="D70:D71"/>
    <mergeCell ref="E70:E71"/>
    <mergeCell ref="B72:B73"/>
    <mergeCell ref="C72:C73"/>
    <mergeCell ref="D72:D73"/>
    <mergeCell ref="E72:E73"/>
    <mergeCell ref="B74:B75"/>
    <mergeCell ref="C74:C75"/>
    <mergeCell ref="D74:D75"/>
    <mergeCell ref="E74:E75"/>
    <mergeCell ref="B64:B65"/>
    <mergeCell ref="C64:C65"/>
    <mergeCell ref="D64:D65"/>
    <mergeCell ref="E64:E65"/>
    <mergeCell ref="B66:B67"/>
    <mergeCell ref="C66:C67"/>
    <mergeCell ref="D66:D67"/>
    <mergeCell ref="E66:E67"/>
    <mergeCell ref="B68:B69"/>
    <mergeCell ref="C68:C69"/>
    <mergeCell ref="D68:D69"/>
    <mergeCell ref="E68:E69"/>
    <mergeCell ref="B58:B59"/>
    <mergeCell ref="C58:C59"/>
    <mergeCell ref="D58:D59"/>
    <mergeCell ref="E58:E59"/>
    <mergeCell ref="B60:B61"/>
    <mergeCell ref="C60:C61"/>
    <mergeCell ref="D60:D61"/>
    <mergeCell ref="E60:E61"/>
    <mergeCell ref="B62:B63"/>
    <mergeCell ref="C62:C63"/>
    <mergeCell ref="D62:D63"/>
    <mergeCell ref="E62:E63"/>
    <mergeCell ref="B52:B53"/>
    <mergeCell ref="C52:C53"/>
    <mergeCell ref="D52:D53"/>
    <mergeCell ref="E52:E53"/>
    <mergeCell ref="B54:B55"/>
    <mergeCell ref="C54:C55"/>
    <mergeCell ref="D54:D55"/>
    <mergeCell ref="E54:E55"/>
    <mergeCell ref="B56:B57"/>
    <mergeCell ref="C56:C57"/>
    <mergeCell ref="D56:D57"/>
    <mergeCell ref="E56:E57"/>
    <mergeCell ref="B46:B47"/>
    <mergeCell ref="C46:C47"/>
    <mergeCell ref="D46:D47"/>
    <mergeCell ref="E46:E47"/>
    <mergeCell ref="B48:B49"/>
    <mergeCell ref="C48:C49"/>
    <mergeCell ref="D48:D49"/>
    <mergeCell ref="E48:E49"/>
    <mergeCell ref="B50:B51"/>
    <mergeCell ref="C50:C51"/>
    <mergeCell ref="D50:D51"/>
    <mergeCell ref="E50:E51"/>
    <mergeCell ref="B40:B41"/>
    <mergeCell ref="C40:C41"/>
    <mergeCell ref="D40:D41"/>
    <mergeCell ref="E40:E41"/>
    <mergeCell ref="B42:B43"/>
    <mergeCell ref="C42:C43"/>
    <mergeCell ref="D42:D43"/>
    <mergeCell ref="E42:E43"/>
    <mergeCell ref="B44:B45"/>
    <mergeCell ref="C44:C45"/>
    <mergeCell ref="D44:D45"/>
    <mergeCell ref="E44:E45"/>
    <mergeCell ref="B34:B35"/>
    <mergeCell ref="C34:C35"/>
    <mergeCell ref="D34:D35"/>
    <mergeCell ref="E34:E35"/>
    <mergeCell ref="B36:B37"/>
    <mergeCell ref="C36:C37"/>
    <mergeCell ref="D36:D37"/>
    <mergeCell ref="E36:E37"/>
    <mergeCell ref="B38:B39"/>
    <mergeCell ref="C38:C39"/>
    <mergeCell ref="D38:D39"/>
    <mergeCell ref="E38:E39"/>
    <mergeCell ref="B28:B29"/>
    <mergeCell ref="C28:C29"/>
    <mergeCell ref="D28:D29"/>
    <mergeCell ref="E28:E29"/>
    <mergeCell ref="B30:B31"/>
    <mergeCell ref="C30:C31"/>
    <mergeCell ref="D30:D31"/>
    <mergeCell ref="E30:E31"/>
    <mergeCell ref="B32:B33"/>
    <mergeCell ref="C32:C33"/>
    <mergeCell ref="D32:D33"/>
    <mergeCell ref="E32:E33"/>
    <mergeCell ref="B22:B23"/>
    <mergeCell ref="C22:C23"/>
    <mergeCell ref="D22:D23"/>
    <mergeCell ref="E22:E23"/>
    <mergeCell ref="B24:B25"/>
    <mergeCell ref="C24:C25"/>
    <mergeCell ref="D24:D25"/>
    <mergeCell ref="E24:E25"/>
    <mergeCell ref="B26:B27"/>
    <mergeCell ref="C26:C27"/>
    <mergeCell ref="D26:D27"/>
    <mergeCell ref="E26:E27"/>
    <mergeCell ref="B16:B17"/>
    <mergeCell ref="C16:C17"/>
    <mergeCell ref="D16:D17"/>
    <mergeCell ref="E16:E17"/>
    <mergeCell ref="B18:B19"/>
    <mergeCell ref="C18:C19"/>
    <mergeCell ref="D18:D19"/>
    <mergeCell ref="E18:E19"/>
    <mergeCell ref="B20:B21"/>
    <mergeCell ref="C20:C21"/>
    <mergeCell ref="D20:D21"/>
    <mergeCell ref="E20:E21"/>
    <mergeCell ref="B10:B11"/>
    <mergeCell ref="C10:C11"/>
    <mergeCell ref="D10:D11"/>
    <mergeCell ref="E10:E11"/>
    <mergeCell ref="B12:B13"/>
    <mergeCell ref="C12:C13"/>
    <mergeCell ref="D12:D13"/>
    <mergeCell ref="E12:E13"/>
    <mergeCell ref="B14:B15"/>
    <mergeCell ref="C14:C15"/>
    <mergeCell ref="D14:D15"/>
    <mergeCell ref="E14:E15"/>
    <mergeCell ref="AQ1:AR1"/>
    <mergeCell ref="J2:K2"/>
    <mergeCell ref="O2:P2"/>
    <mergeCell ref="E4:AK5"/>
    <mergeCell ref="D7:D9"/>
    <mergeCell ref="G7:M7"/>
    <mergeCell ref="N7:T7"/>
    <mergeCell ref="U7:AA7"/>
    <mergeCell ref="AB7:AH7"/>
    <mergeCell ref="AI7:AK7"/>
    <mergeCell ref="AL7:AL9"/>
    <mergeCell ref="AN7:AR8"/>
  </mergeCells>
  <phoneticPr fontId="2"/>
  <dataValidations count="3">
    <dataValidation type="list" allowBlank="1" showInputMessage="1" showErrorMessage="1" sqref="C10:C141" xr:uid="{00000000-0002-0000-0400-000000000000}">
      <formula1>$E$197:$E$221</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xr:uid="{00000000-0002-0000-0400-000001000000}">
      <formula1>$AC$197:$AC$221</formula1>
    </dataValidation>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10 D76 D62 D66 D12 D14" xr:uid="{00000000-0002-0000-0400-000002000000}">
      <formula1>$AU$2:$AU$6</formula1>
    </dataValidation>
  </dataValidations>
  <printOptions horizontalCentered="1"/>
  <pageMargins left="0.19685039370078741" right="0.19685039370078741" top="0.78740157480314965" bottom="0.78740157480314965" header="0.31496062992125984" footer="0.31496062992125984"/>
  <pageSetup paperSize="9" scale="76" orientation="landscape" r:id="rId1"/>
  <rowBreaks count="2" manualBreakCount="2">
    <brk id="144" max="44" man="1"/>
    <brk id="189" max="4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W224"/>
  <sheetViews>
    <sheetView view="pageBreakPreview" zoomScale="85" zoomScaleNormal="100" zoomScaleSheetLayoutView="85" workbookViewId="0"/>
  </sheetViews>
  <sheetFormatPr defaultColWidth="9" defaultRowHeight="12"/>
  <cols>
    <col min="1" max="1" width="1.77734375" style="330" customWidth="1"/>
    <col min="2" max="2" width="3.44140625" style="170" customWidth="1"/>
    <col min="3" max="3" width="12.88671875" style="170" customWidth="1"/>
    <col min="4" max="4" width="3.44140625" style="170" customWidth="1"/>
    <col min="5" max="5" width="12" style="170" customWidth="1"/>
    <col min="6" max="6" width="3.88671875" style="170" customWidth="1"/>
    <col min="7" max="37" width="3.77734375" style="170" customWidth="1"/>
    <col min="38" max="38" width="8.33203125" style="170" customWidth="1"/>
    <col min="39" max="40" width="5.88671875" style="170" customWidth="1"/>
    <col min="41" max="41" width="2.6640625" style="170" bestFit="1" customWidth="1"/>
    <col min="42" max="42" width="5.21875" style="170" bestFit="1" customWidth="1"/>
    <col min="43" max="43" width="4.88671875" style="170" bestFit="1" customWidth="1"/>
    <col min="44" max="44" width="5.109375" style="170" bestFit="1" customWidth="1"/>
    <col min="45" max="46" width="1.88671875" style="170" customWidth="1"/>
    <col min="47" max="47" width="3.109375" style="170" bestFit="1" customWidth="1"/>
    <col min="48" max="48" width="3.21875" style="170" customWidth="1"/>
    <col min="49" max="16384" width="9" style="330"/>
  </cols>
  <sheetData>
    <row r="1" spans="1:48" ht="15" thickBot="1">
      <c r="A1" s="170"/>
      <c r="C1" s="327" t="s">
        <v>516</v>
      </c>
      <c r="R1" s="328" t="s">
        <v>517</v>
      </c>
      <c r="AM1" s="329"/>
      <c r="AN1" s="329"/>
      <c r="AO1" s="329"/>
      <c r="AP1" s="329"/>
      <c r="AQ1" s="692" t="s">
        <v>106</v>
      </c>
      <c r="AR1" s="692"/>
      <c r="AS1" s="324"/>
    </row>
    <row r="2" spans="1:48" ht="14.4">
      <c r="A2" s="170"/>
      <c r="C2" s="330"/>
      <c r="J2" s="717" t="s">
        <v>122</v>
      </c>
      <c r="K2" s="717"/>
      <c r="L2" s="331"/>
      <c r="M2" s="332" t="s">
        <v>114</v>
      </c>
      <c r="N2" s="333"/>
      <c r="O2" s="718" t="s">
        <v>795</v>
      </c>
      <c r="P2" s="718"/>
      <c r="Q2" s="330"/>
      <c r="T2" s="91"/>
      <c r="U2" s="91"/>
      <c r="AA2" s="334"/>
      <c r="AB2" s="334"/>
      <c r="AC2" s="334"/>
      <c r="AD2" s="334"/>
      <c r="AE2" s="335"/>
      <c r="AF2" s="335"/>
      <c r="AG2" s="335"/>
      <c r="AH2" s="335"/>
      <c r="AI2" s="335"/>
      <c r="AJ2" s="335"/>
      <c r="AK2" s="335"/>
      <c r="AL2" s="335"/>
      <c r="AM2" s="335"/>
      <c r="AN2" s="335"/>
      <c r="AO2" s="335"/>
      <c r="AP2" s="335"/>
      <c r="AQ2" s="336"/>
      <c r="AR2" s="336"/>
      <c r="AU2" s="337" t="s">
        <v>113</v>
      </c>
      <c r="AV2" s="338">
        <v>1</v>
      </c>
    </row>
    <row r="3" spans="1:48" ht="12.75" customHeight="1" thickBot="1">
      <c r="A3" s="170"/>
      <c r="C3" s="339" t="s">
        <v>520</v>
      </c>
      <c r="D3" s="340"/>
      <c r="E3" s="330"/>
      <c r="F3" s="171"/>
      <c r="G3" s="330"/>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35"/>
      <c r="AO3" s="335"/>
      <c r="AP3" s="335"/>
      <c r="AQ3" s="336"/>
      <c r="AR3" s="336"/>
      <c r="AU3" s="342" t="s">
        <v>117</v>
      </c>
      <c r="AV3" s="343">
        <v>1</v>
      </c>
    </row>
    <row r="4" spans="1:48" ht="12.6" thickBot="1">
      <c r="A4" s="170"/>
      <c r="C4" s="344">
        <v>43800</v>
      </c>
      <c r="D4" s="340"/>
      <c r="E4" s="719"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1"/>
      <c r="AL4" s="341"/>
      <c r="AM4" s="341"/>
      <c r="AN4" s="335"/>
      <c r="AO4" s="335"/>
      <c r="AP4" s="335"/>
      <c r="AQ4" s="336"/>
      <c r="AR4" s="336"/>
      <c r="AU4" s="342" t="s">
        <v>118</v>
      </c>
      <c r="AV4" s="343"/>
    </row>
    <row r="5" spans="1:48" s="170" customFormat="1">
      <c r="C5" s="345">
        <f>DAY(EOMONTH(C4,0))</f>
        <v>31</v>
      </c>
      <c r="D5" s="340"/>
      <c r="E5" s="722"/>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4"/>
      <c r="AL5" s="341"/>
      <c r="AM5" s="341"/>
      <c r="AN5" s="335"/>
      <c r="AO5" s="335"/>
      <c r="AP5" s="335"/>
      <c r="AQ5" s="336"/>
      <c r="AR5" s="336"/>
      <c r="AU5" s="342" t="s">
        <v>119</v>
      </c>
      <c r="AV5" s="343"/>
    </row>
    <row r="6" spans="1:48" ht="12.6" thickBot="1">
      <c r="A6" s="170"/>
      <c r="C6" s="346" t="s">
        <v>521</v>
      </c>
      <c r="T6" s="91"/>
      <c r="U6" s="91"/>
      <c r="AA6" s="334"/>
      <c r="AB6" s="334"/>
      <c r="AC6" s="334"/>
      <c r="AD6" s="334"/>
      <c r="AE6" s="335"/>
      <c r="AF6" s="335"/>
      <c r="AG6" s="335"/>
      <c r="AH6" s="335"/>
      <c r="AI6" s="335"/>
      <c r="AJ6" s="335"/>
      <c r="AK6" s="347" t="s">
        <v>522</v>
      </c>
      <c r="AL6" s="348">
        <f>N193</f>
        <v>155</v>
      </c>
      <c r="AM6" s="349">
        <f>N192</f>
        <v>38.75</v>
      </c>
      <c r="AN6" s="350"/>
      <c r="AO6" s="350"/>
      <c r="AP6" s="350"/>
      <c r="AQ6" s="336"/>
      <c r="AR6" s="336"/>
      <c r="AU6" s="351"/>
      <c r="AV6" s="352"/>
    </row>
    <row r="7" spans="1:48" ht="15.9" customHeight="1">
      <c r="A7" s="170"/>
      <c r="C7" s="353"/>
      <c r="D7" s="725" t="s">
        <v>120</v>
      </c>
      <c r="E7" s="353"/>
      <c r="F7" s="354"/>
      <c r="G7" s="728" t="s">
        <v>796</v>
      </c>
      <c r="H7" s="729"/>
      <c r="I7" s="729"/>
      <c r="J7" s="729"/>
      <c r="K7" s="729"/>
      <c r="L7" s="729"/>
      <c r="M7" s="730"/>
      <c r="N7" s="728" t="s">
        <v>128</v>
      </c>
      <c r="O7" s="729"/>
      <c r="P7" s="729"/>
      <c r="Q7" s="729"/>
      <c r="R7" s="729"/>
      <c r="S7" s="729"/>
      <c r="T7" s="730"/>
      <c r="U7" s="728" t="s">
        <v>254</v>
      </c>
      <c r="V7" s="729"/>
      <c r="W7" s="729"/>
      <c r="X7" s="729"/>
      <c r="Y7" s="729"/>
      <c r="Z7" s="729"/>
      <c r="AA7" s="730"/>
      <c r="AB7" s="728" t="s">
        <v>255</v>
      </c>
      <c r="AC7" s="729"/>
      <c r="AD7" s="729"/>
      <c r="AE7" s="729"/>
      <c r="AF7" s="729"/>
      <c r="AG7" s="729"/>
      <c r="AH7" s="730"/>
      <c r="AI7" s="729"/>
      <c r="AJ7" s="729"/>
      <c r="AK7" s="731"/>
      <c r="AL7" s="732" t="s">
        <v>527</v>
      </c>
      <c r="AM7" s="355" t="s">
        <v>94</v>
      </c>
      <c r="AN7" s="735" t="s">
        <v>528</v>
      </c>
      <c r="AO7" s="736"/>
      <c r="AP7" s="736"/>
      <c r="AQ7" s="736"/>
      <c r="AR7" s="737"/>
    </row>
    <row r="8" spans="1:48" ht="15.9" customHeight="1">
      <c r="A8" s="170"/>
      <c r="C8" s="356" t="s">
        <v>96</v>
      </c>
      <c r="D8" s="726"/>
      <c r="E8" s="356" t="s">
        <v>97</v>
      </c>
      <c r="F8" s="357" t="s">
        <v>28</v>
      </c>
      <c r="G8" s="358">
        <v>1</v>
      </c>
      <c r="H8" s="359">
        <v>2</v>
      </c>
      <c r="I8" s="359">
        <v>3</v>
      </c>
      <c r="J8" s="359">
        <v>4</v>
      </c>
      <c r="K8" s="359">
        <v>5</v>
      </c>
      <c r="L8" s="359">
        <v>6</v>
      </c>
      <c r="M8" s="360">
        <v>7</v>
      </c>
      <c r="N8" s="358">
        <v>8</v>
      </c>
      <c r="O8" s="359">
        <v>9</v>
      </c>
      <c r="P8" s="359">
        <v>10</v>
      </c>
      <c r="Q8" s="359">
        <v>11</v>
      </c>
      <c r="R8" s="359">
        <v>12</v>
      </c>
      <c r="S8" s="359">
        <v>13</v>
      </c>
      <c r="T8" s="360">
        <v>14</v>
      </c>
      <c r="U8" s="358">
        <v>15</v>
      </c>
      <c r="V8" s="359">
        <v>16</v>
      </c>
      <c r="W8" s="359">
        <v>17</v>
      </c>
      <c r="X8" s="359">
        <v>18</v>
      </c>
      <c r="Y8" s="359">
        <v>19</v>
      </c>
      <c r="Z8" s="359">
        <v>20</v>
      </c>
      <c r="AA8" s="360">
        <v>21</v>
      </c>
      <c r="AB8" s="358">
        <v>22</v>
      </c>
      <c r="AC8" s="359">
        <v>23</v>
      </c>
      <c r="AD8" s="359">
        <v>24</v>
      </c>
      <c r="AE8" s="359">
        <v>25</v>
      </c>
      <c r="AF8" s="359">
        <v>26</v>
      </c>
      <c r="AG8" s="359">
        <v>27</v>
      </c>
      <c r="AH8" s="360">
        <v>28</v>
      </c>
      <c r="AI8" s="361">
        <v>29</v>
      </c>
      <c r="AJ8" s="359">
        <v>30</v>
      </c>
      <c r="AK8" s="359">
        <v>31</v>
      </c>
      <c r="AL8" s="733"/>
      <c r="AM8" s="356" t="s">
        <v>98</v>
      </c>
      <c r="AN8" s="738"/>
      <c r="AO8" s="739"/>
      <c r="AP8" s="739"/>
      <c r="AQ8" s="739"/>
      <c r="AR8" s="740"/>
    </row>
    <row r="9" spans="1:48" ht="15.9" customHeight="1">
      <c r="A9" s="170"/>
      <c r="C9" s="362"/>
      <c r="D9" s="727"/>
      <c r="E9" s="362"/>
      <c r="F9" s="363" t="s">
        <v>529</v>
      </c>
      <c r="G9" s="364">
        <f>IF(C4="","",WEEKDAY(C4))</f>
        <v>1</v>
      </c>
      <c r="H9" s="365">
        <f>G9+1</f>
        <v>2</v>
      </c>
      <c r="I9" s="365">
        <f t="shared" ref="I9:AK9" si="0">H9+1</f>
        <v>3</v>
      </c>
      <c r="J9" s="365">
        <f t="shared" si="0"/>
        <v>4</v>
      </c>
      <c r="K9" s="365">
        <f t="shared" si="0"/>
        <v>5</v>
      </c>
      <c r="L9" s="365">
        <f t="shared" si="0"/>
        <v>6</v>
      </c>
      <c r="M9" s="366">
        <f t="shared" si="0"/>
        <v>7</v>
      </c>
      <c r="N9" s="364">
        <f t="shared" si="0"/>
        <v>8</v>
      </c>
      <c r="O9" s="365">
        <f t="shared" si="0"/>
        <v>9</v>
      </c>
      <c r="P9" s="365">
        <f t="shared" si="0"/>
        <v>10</v>
      </c>
      <c r="Q9" s="365">
        <f t="shared" si="0"/>
        <v>11</v>
      </c>
      <c r="R9" s="365">
        <f t="shared" si="0"/>
        <v>12</v>
      </c>
      <c r="S9" s="365">
        <f t="shared" si="0"/>
        <v>13</v>
      </c>
      <c r="T9" s="366">
        <f t="shared" si="0"/>
        <v>14</v>
      </c>
      <c r="U9" s="364">
        <f t="shared" si="0"/>
        <v>15</v>
      </c>
      <c r="V9" s="365">
        <f t="shared" si="0"/>
        <v>16</v>
      </c>
      <c r="W9" s="365">
        <f t="shared" si="0"/>
        <v>17</v>
      </c>
      <c r="X9" s="365">
        <f t="shared" si="0"/>
        <v>18</v>
      </c>
      <c r="Y9" s="365">
        <f t="shared" si="0"/>
        <v>19</v>
      </c>
      <c r="Z9" s="365">
        <f t="shared" si="0"/>
        <v>20</v>
      </c>
      <c r="AA9" s="366">
        <f t="shared" si="0"/>
        <v>21</v>
      </c>
      <c r="AB9" s="364">
        <f t="shared" si="0"/>
        <v>22</v>
      </c>
      <c r="AC9" s="365">
        <f t="shared" si="0"/>
        <v>23</v>
      </c>
      <c r="AD9" s="365">
        <f t="shared" si="0"/>
        <v>24</v>
      </c>
      <c r="AE9" s="365">
        <f t="shared" si="0"/>
        <v>25</v>
      </c>
      <c r="AF9" s="365">
        <f t="shared" si="0"/>
        <v>26</v>
      </c>
      <c r="AG9" s="365">
        <f t="shared" si="0"/>
        <v>27</v>
      </c>
      <c r="AH9" s="366">
        <f t="shared" si="0"/>
        <v>28</v>
      </c>
      <c r="AI9" s="365">
        <f t="shared" si="0"/>
        <v>29</v>
      </c>
      <c r="AJ9" s="365">
        <f t="shared" si="0"/>
        <v>30</v>
      </c>
      <c r="AK9" s="365">
        <f t="shared" si="0"/>
        <v>31</v>
      </c>
      <c r="AL9" s="734"/>
      <c r="AM9" s="356" t="s">
        <v>101</v>
      </c>
      <c r="AN9" s="363" t="s">
        <v>530</v>
      </c>
      <c r="AO9" s="367" t="s">
        <v>531</v>
      </c>
      <c r="AP9" s="368" t="s">
        <v>532</v>
      </c>
      <c r="AQ9" s="368" t="s">
        <v>533</v>
      </c>
      <c r="AR9" s="368" t="s">
        <v>797</v>
      </c>
    </row>
    <row r="10" spans="1:48" ht="15.9" customHeight="1">
      <c r="A10" s="170"/>
      <c r="B10" s="741" t="s">
        <v>798</v>
      </c>
      <c r="C10" s="742" t="s">
        <v>322</v>
      </c>
      <c r="D10" s="744" t="s">
        <v>113</v>
      </c>
      <c r="E10" s="746" t="s">
        <v>799</v>
      </c>
      <c r="F10" s="369" t="s">
        <v>536</v>
      </c>
      <c r="G10" s="370" t="s">
        <v>679</v>
      </c>
      <c r="H10" s="371" t="s">
        <v>687</v>
      </c>
      <c r="I10" s="110"/>
      <c r="J10" s="110" t="s">
        <v>800</v>
      </c>
      <c r="K10" s="110" t="s">
        <v>800</v>
      </c>
      <c r="L10" s="110" t="s">
        <v>800</v>
      </c>
      <c r="M10" s="372"/>
      <c r="N10" s="370" t="s">
        <v>679</v>
      </c>
      <c r="O10" s="371" t="s">
        <v>687</v>
      </c>
      <c r="P10" s="110"/>
      <c r="Q10" s="110" t="s">
        <v>800</v>
      </c>
      <c r="R10" s="110" t="s">
        <v>800</v>
      </c>
      <c r="S10" s="110" t="s">
        <v>800</v>
      </c>
      <c r="T10" s="372"/>
      <c r="U10" s="370" t="s">
        <v>679</v>
      </c>
      <c r="V10" s="371" t="s">
        <v>687</v>
      </c>
      <c r="W10" s="110"/>
      <c r="X10" s="110" t="s">
        <v>800</v>
      </c>
      <c r="Y10" s="110" t="s">
        <v>800</v>
      </c>
      <c r="Z10" s="110" t="s">
        <v>800</v>
      </c>
      <c r="AA10" s="372"/>
      <c r="AB10" s="370" t="s">
        <v>679</v>
      </c>
      <c r="AC10" s="371" t="s">
        <v>687</v>
      </c>
      <c r="AD10" s="110"/>
      <c r="AE10" s="110" t="s">
        <v>800</v>
      </c>
      <c r="AF10" s="110" t="s">
        <v>800</v>
      </c>
      <c r="AG10" s="110" t="s">
        <v>800</v>
      </c>
      <c r="AH10" s="372"/>
      <c r="AI10" s="373" t="s">
        <v>679</v>
      </c>
      <c r="AJ10" s="110" t="s">
        <v>687</v>
      </c>
      <c r="AK10" s="110"/>
      <c r="AL10" s="374">
        <f>SUM(G11:AK11)</f>
        <v>166.75</v>
      </c>
      <c r="AM10" s="375"/>
      <c r="AN10" s="325"/>
      <c r="AO10" s="326"/>
      <c r="AP10" s="376"/>
      <c r="AQ10" s="376"/>
      <c r="AR10" s="376"/>
    </row>
    <row r="11" spans="1:48" ht="15.9" customHeight="1">
      <c r="A11" s="170"/>
      <c r="B11" s="741"/>
      <c r="C11" s="743"/>
      <c r="D11" s="745"/>
      <c r="E11" s="747"/>
      <c r="F11" s="377" t="s">
        <v>537</v>
      </c>
      <c r="G11" s="378">
        <f t="shared" ref="G11:AK11" si="1">IF(G10&lt;&gt;"",VLOOKUP(G10,$AC$197:$AL$221,9,FALSE),"")</f>
        <v>7.5</v>
      </c>
      <c r="H11" s="379">
        <f t="shared" si="1"/>
        <v>7.25</v>
      </c>
      <c r="I11" s="379" t="str">
        <f t="shared" si="1"/>
        <v/>
      </c>
      <c r="J11" s="379">
        <f t="shared" si="1"/>
        <v>7.75</v>
      </c>
      <c r="K11" s="379">
        <f t="shared" si="1"/>
        <v>7.75</v>
      </c>
      <c r="L11" s="379">
        <f t="shared" si="1"/>
        <v>7.75</v>
      </c>
      <c r="M11" s="380" t="str">
        <f t="shared" si="1"/>
        <v/>
      </c>
      <c r="N11" s="378">
        <f t="shared" si="1"/>
        <v>7.5</v>
      </c>
      <c r="O11" s="379">
        <f t="shared" si="1"/>
        <v>7.25</v>
      </c>
      <c r="P11" s="379" t="str">
        <f t="shared" si="1"/>
        <v/>
      </c>
      <c r="Q11" s="379">
        <f t="shared" si="1"/>
        <v>7.75</v>
      </c>
      <c r="R11" s="379">
        <f t="shared" si="1"/>
        <v>7.75</v>
      </c>
      <c r="S11" s="379">
        <f t="shared" si="1"/>
        <v>7.75</v>
      </c>
      <c r="T11" s="380" t="str">
        <f t="shared" si="1"/>
        <v/>
      </c>
      <c r="U11" s="378">
        <f t="shared" si="1"/>
        <v>7.5</v>
      </c>
      <c r="V11" s="379">
        <f t="shared" si="1"/>
        <v>7.25</v>
      </c>
      <c r="W11" s="379" t="str">
        <f t="shared" si="1"/>
        <v/>
      </c>
      <c r="X11" s="379">
        <f t="shared" si="1"/>
        <v>7.75</v>
      </c>
      <c r="Y11" s="379">
        <f t="shared" si="1"/>
        <v>7.75</v>
      </c>
      <c r="Z11" s="379">
        <f t="shared" si="1"/>
        <v>7.75</v>
      </c>
      <c r="AA11" s="380" t="str">
        <f t="shared" si="1"/>
        <v/>
      </c>
      <c r="AB11" s="378">
        <f t="shared" si="1"/>
        <v>7.5</v>
      </c>
      <c r="AC11" s="379">
        <f t="shared" si="1"/>
        <v>7.25</v>
      </c>
      <c r="AD11" s="379" t="str">
        <f t="shared" si="1"/>
        <v/>
      </c>
      <c r="AE11" s="379">
        <f t="shared" si="1"/>
        <v>7.75</v>
      </c>
      <c r="AF11" s="379">
        <f t="shared" si="1"/>
        <v>7.75</v>
      </c>
      <c r="AG11" s="379">
        <f t="shared" si="1"/>
        <v>7.75</v>
      </c>
      <c r="AH11" s="380" t="str">
        <f t="shared" si="1"/>
        <v/>
      </c>
      <c r="AI11" s="381">
        <f t="shared" si="1"/>
        <v>7.5</v>
      </c>
      <c r="AJ11" s="379">
        <f t="shared" si="1"/>
        <v>7.25</v>
      </c>
      <c r="AK11" s="379" t="str">
        <f t="shared" si="1"/>
        <v/>
      </c>
      <c r="AL11" s="382">
        <f>SUM(G11:AH11)</f>
        <v>152</v>
      </c>
      <c r="AM11" s="383">
        <f>AL11/4</f>
        <v>38</v>
      </c>
      <c r="AN11" s="384" t="str">
        <f>IF(C10="","",C10)</f>
        <v>看護職員（正）</v>
      </c>
      <c r="AO11" s="385" t="str">
        <f>IF(D10="","",D10)</f>
        <v>A</v>
      </c>
      <c r="AP11" s="386">
        <f>IF(D10&lt;&gt;"",VLOOKUP(D10,$AU$2:$AV$6,2,FALSE),"")</f>
        <v>1</v>
      </c>
      <c r="AQ11" s="383">
        <f>ROUNDDOWN(AL11/$AL$6,2)</f>
        <v>0.98</v>
      </c>
      <c r="AR11" s="383" t="str">
        <f>IF(AP11=1,"",AQ11)</f>
        <v/>
      </c>
    </row>
    <row r="12" spans="1:48" ht="15.9" customHeight="1">
      <c r="A12" s="170"/>
      <c r="B12" s="741" t="s">
        <v>538</v>
      </c>
      <c r="C12" s="742" t="s">
        <v>322</v>
      </c>
      <c r="D12" s="744" t="s">
        <v>113</v>
      </c>
      <c r="E12" s="746"/>
      <c r="F12" s="369" t="s">
        <v>536</v>
      </c>
      <c r="G12" s="370"/>
      <c r="H12" s="371" t="s">
        <v>679</v>
      </c>
      <c r="I12" s="110" t="s">
        <v>687</v>
      </c>
      <c r="J12" s="110"/>
      <c r="K12" s="110" t="s">
        <v>800</v>
      </c>
      <c r="L12" s="110" t="s">
        <v>800</v>
      </c>
      <c r="M12" s="372" t="s">
        <v>800</v>
      </c>
      <c r="N12" s="370"/>
      <c r="O12" s="371" t="s">
        <v>679</v>
      </c>
      <c r="P12" s="110" t="s">
        <v>687</v>
      </c>
      <c r="Q12" s="110"/>
      <c r="R12" s="110" t="s">
        <v>800</v>
      </c>
      <c r="S12" s="110" t="s">
        <v>800</v>
      </c>
      <c r="T12" s="372" t="s">
        <v>800</v>
      </c>
      <c r="U12" s="370"/>
      <c r="V12" s="371" t="s">
        <v>679</v>
      </c>
      <c r="W12" s="110" t="s">
        <v>687</v>
      </c>
      <c r="X12" s="110"/>
      <c r="Y12" s="110" t="s">
        <v>800</v>
      </c>
      <c r="Z12" s="110" t="s">
        <v>800</v>
      </c>
      <c r="AA12" s="372" t="s">
        <v>800</v>
      </c>
      <c r="AB12" s="370"/>
      <c r="AC12" s="371" t="s">
        <v>679</v>
      </c>
      <c r="AD12" s="110" t="s">
        <v>687</v>
      </c>
      <c r="AE12" s="110"/>
      <c r="AF12" s="110" t="s">
        <v>800</v>
      </c>
      <c r="AG12" s="110" t="s">
        <v>800</v>
      </c>
      <c r="AH12" s="372" t="s">
        <v>800</v>
      </c>
      <c r="AI12" s="387"/>
      <c r="AJ12" s="371" t="s">
        <v>679</v>
      </c>
      <c r="AK12" s="371" t="s">
        <v>687</v>
      </c>
      <c r="AL12" s="374">
        <f>SUM(G13:AK13)</f>
        <v>166.75</v>
      </c>
      <c r="AM12" s="375"/>
      <c r="AN12" s="325"/>
      <c r="AO12" s="326"/>
      <c r="AP12" s="375"/>
      <c r="AQ12" s="376"/>
      <c r="AR12" s="376"/>
    </row>
    <row r="13" spans="1:48" ht="15.9" customHeight="1">
      <c r="A13" s="170"/>
      <c r="B13" s="741"/>
      <c r="C13" s="743"/>
      <c r="D13" s="745"/>
      <c r="E13" s="747"/>
      <c r="F13" s="377" t="s">
        <v>537</v>
      </c>
      <c r="G13" s="378" t="str">
        <f t="shared" ref="G13:AK13" si="2">IF(G12&lt;&gt;"",VLOOKUP(G12,$AC$197:$AL$221,9,FALSE),"")</f>
        <v/>
      </c>
      <c r="H13" s="379">
        <f t="shared" si="2"/>
        <v>7.5</v>
      </c>
      <c r="I13" s="379">
        <f t="shared" si="2"/>
        <v>7.25</v>
      </c>
      <c r="J13" s="379" t="str">
        <f t="shared" si="2"/>
        <v/>
      </c>
      <c r="K13" s="379">
        <f t="shared" si="2"/>
        <v>7.75</v>
      </c>
      <c r="L13" s="379">
        <f t="shared" si="2"/>
        <v>7.75</v>
      </c>
      <c r="M13" s="380">
        <f t="shared" si="2"/>
        <v>7.75</v>
      </c>
      <c r="N13" s="378" t="str">
        <f t="shared" si="2"/>
        <v/>
      </c>
      <c r="O13" s="379">
        <f t="shared" si="2"/>
        <v>7.5</v>
      </c>
      <c r="P13" s="379">
        <f t="shared" si="2"/>
        <v>7.25</v>
      </c>
      <c r="Q13" s="379" t="str">
        <f t="shared" si="2"/>
        <v/>
      </c>
      <c r="R13" s="379">
        <f t="shared" si="2"/>
        <v>7.75</v>
      </c>
      <c r="S13" s="379">
        <f t="shared" si="2"/>
        <v>7.75</v>
      </c>
      <c r="T13" s="380">
        <f t="shared" si="2"/>
        <v>7.75</v>
      </c>
      <c r="U13" s="378" t="str">
        <f t="shared" si="2"/>
        <v/>
      </c>
      <c r="V13" s="379">
        <f t="shared" si="2"/>
        <v>7.5</v>
      </c>
      <c r="W13" s="379">
        <f t="shared" si="2"/>
        <v>7.25</v>
      </c>
      <c r="X13" s="379" t="str">
        <f t="shared" si="2"/>
        <v/>
      </c>
      <c r="Y13" s="379">
        <f t="shared" si="2"/>
        <v>7.75</v>
      </c>
      <c r="Z13" s="379">
        <f t="shared" si="2"/>
        <v>7.75</v>
      </c>
      <c r="AA13" s="380">
        <f t="shared" si="2"/>
        <v>7.75</v>
      </c>
      <c r="AB13" s="378" t="str">
        <f t="shared" si="2"/>
        <v/>
      </c>
      <c r="AC13" s="379">
        <f t="shared" si="2"/>
        <v>7.5</v>
      </c>
      <c r="AD13" s="379">
        <f t="shared" si="2"/>
        <v>7.25</v>
      </c>
      <c r="AE13" s="379" t="str">
        <f t="shared" si="2"/>
        <v/>
      </c>
      <c r="AF13" s="379">
        <f t="shared" si="2"/>
        <v>7.75</v>
      </c>
      <c r="AG13" s="379">
        <f t="shared" si="2"/>
        <v>7.75</v>
      </c>
      <c r="AH13" s="380">
        <f t="shared" si="2"/>
        <v>7.75</v>
      </c>
      <c r="AI13" s="381" t="str">
        <f t="shared" si="2"/>
        <v/>
      </c>
      <c r="AJ13" s="379">
        <f t="shared" si="2"/>
        <v>7.5</v>
      </c>
      <c r="AK13" s="379">
        <f t="shared" si="2"/>
        <v>7.25</v>
      </c>
      <c r="AL13" s="382">
        <f>SUM(G13:AH13)</f>
        <v>152</v>
      </c>
      <c r="AM13" s="383">
        <f>AL13/4</f>
        <v>38</v>
      </c>
      <c r="AN13" s="384" t="str">
        <f>IF(C12="","",C12)</f>
        <v>看護職員（正）</v>
      </c>
      <c r="AO13" s="385" t="str">
        <f>IF(D12="","",D12)</f>
        <v>A</v>
      </c>
      <c r="AP13" s="386">
        <f>IF(D12&lt;&gt;"",VLOOKUP(D12,$AU$2:$AV$6,2,FALSE),"")</f>
        <v>1</v>
      </c>
      <c r="AQ13" s="383">
        <f>ROUNDDOWN(AL13/$AL$6,2)</f>
        <v>0.98</v>
      </c>
      <c r="AR13" s="383" t="str">
        <f>IF(AP13=1,"",AQ13)</f>
        <v/>
      </c>
    </row>
    <row r="14" spans="1:48" ht="15.9" customHeight="1">
      <c r="A14" s="170"/>
      <c r="B14" s="741" t="s">
        <v>539</v>
      </c>
      <c r="C14" s="742" t="s">
        <v>323</v>
      </c>
      <c r="D14" s="744" t="s">
        <v>113</v>
      </c>
      <c r="E14" s="746"/>
      <c r="F14" s="369" t="s">
        <v>536</v>
      </c>
      <c r="G14" s="370"/>
      <c r="H14" s="371"/>
      <c r="I14" s="110" t="s">
        <v>679</v>
      </c>
      <c r="J14" s="110" t="s">
        <v>687</v>
      </c>
      <c r="K14" s="110"/>
      <c r="L14" s="110" t="s">
        <v>800</v>
      </c>
      <c r="M14" s="372" t="s">
        <v>800</v>
      </c>
      <c r="N14" s="370" t="s">
        <v>800</v>
      </c>
      <c r="O14" s="371"/>
      <c r="P14" s="110" t="s">
        <v>679</v>
      </c>
      <c r="Q14" s="110" t="s">
        <v>687</v>
      </c>
      <c r="R14" s="110"/>
      <c r="S14" s="110" t="s">
        <v>800</v>
      </c>
      <c r="T14" s="372" t="s">
        <v>800</v>
      </c>
      <c r="U14" s="370" t="s">
        <v>800</v>
      </c>
      <c r="V14" s="371"/>
      <c r="W14" s="110" t="s">
        <v>679</v>
      </c>
      <c r="X14" s="110" t="s">
        <v>687</v>
      </c>
      <c r="Y14" s="110"/>
      <c r="Z14" s="110" t="s">
        <v>800</v>
      </c>
      <c r="AA14" s="372" t="s">
        <v>800</v>
      </c>
      <c r="AB14" s="370" t="s">
        <v>800</v>
      </c>
      <c r="AC14" s="371"/>
      <c r="AD14" s="110" t="s">
        <v>679</v>
      </c>
      <c r="AE14" s="110" t="s">
        <v>687</v>
      </c>
      <c r="AF14" s="110"/>
      <c r="AG14" s="110" t="s">
        <v>800</v>
      </c>
      <c r="AH14" s="372" t="s">
        <v>800</v>
      </c>
      <c r="AI14" s="387" t="s">
        <v>800</v>
      </c>
      <c r="AJ14" s="371"/>
      <c r="AK14" s="371" t="s">
        <v>679</v>
      </c>
      <c r="AL14" s="374">
        <f>SUM(G15:AK15)</f>
        <v>159.5</v>
      </c>
      <c r="AM14" s="375"/>
      <c r="AN14" s="325"/>
      <c r="AO14" s="326"/>
      <c r="AP14" s="375"/>
      <c r="AQ14" s="376"/>
      <c r="AR14" s="376"/>
    </row>
    <row r="15" spans="1:48" ht="15.9" customHeight="1">
      <c r="A15" s="170"/>
      <c r="B15" s="741"/>
      <c r="C15" s="743"/>
      <c r="D15" s="745"/>
      <c r="E15" s="747"/>
      <c r="F15" s="377" t="s">
        <v>537</v>
      </c>
      <c r="G15" s="378" t="str">
        <f t="shared" ref="G15:AK15" si="3">IF(G14&lt;&gt;"",VLOOKUP(G14,$AC$197:$AL$221,9,FALSE),"")</f>
        <v/>
      </c>
      <c r="H15" s="379" t="str">
        <f t="shared" si="3"/>
        <v/>
      </c>
      <c r="I15" s="379">
        <f t="shared" si="3"/>
        <v>7.5</v>
      </c>
      <c r="J15" s="379">
        <f t="shared" si="3"/>
        <v>7.25</v>
      </c>
      <c r="K15" s="379" t="str">
        <f t="shared" si="3"/>
        <v/>
      </c>
      <c r="L15" s="379">
        <f t="shared" si="3"/>
        <v>7.75</v>
      </c>
      <c r="M15" s="380">
        <f t="shared" si="3"/>
        <v>7.75</v>
      </c>
      <c r="N15" s="378">
        <f t="shared" si="3"/>
        <v>7.75</v>
      </c>
      <c r="O15" s="379" t="str">
        <f t="shared" si="3"/>
        <v/>
      </c>
      <c r="P15" s="379">
        <f t="shared" si="3"/>
        <v>7.5</v>
      </c>
      <c r="Q15" s="379">
        <f t="shared" si="3"/>
        <v>7.25</v>
      </c>
      <c r="R15" s="379" t="str">
        <f t="shared" si="3"/>
        <v/>
      </c>
      <c r="S15" s="379">
        <f t="shared" si="3"/>
        <v>7.75</v>
      </c>
      <c r="T15" s="380">
        <f t="shared" si="3"/>
        <v>7.75</v>
      </c>
      <c r="U15" s="378">
        <f t="shared" si="3"/>
        <v>7.75</v>
      </c>
      <c r="V15" s="379" t="str">
        <f t="shared" si="3"/>
        <v/>
      </c>
      <c r="W15" s="379">
        <f t="shared" si="3"/>
        <v>7.5</v>
      </c>
      <c r="X15" s="379">
        <f t="shared" si="3"/>
        <v>7.25</v>
      </c>
      <c r="Y15" s="379" t="str">
        <f t="shared" si="3"/>
        <v/>
      </c>
      <c r="Z15" s="379">
        <f t="shared" si="3"/>
        <v>7.75</v>
      </c>
      <c r="AA15" s="380">
        <f t="shared" si="3"/>
        <v>7.75</v>
      </c>
      <c r="AB15" s="378">
        <f t="shared" si="3"/>
        <v>7.75</v>
      </c>
      <c r="AC15" s="379" t="str">
        <f t="shared" si="3"/>
        <v/>
      </c>
      <c r="AD15" s="379">
        <f t="shared" si="3"/>
        <v>7.5</v>
      </c>
      <c r="AE15" s="379">
        <f t="shared" si="3"/>
        <v>7.25</v>
      </c>
      <c r="AF15" s="379" t="str">
        <f t="shared" si="3"/>
        <v/>
      </c>
      <c r="AG15" s="379">
        <f t="shared" si="3"/>
        <v>7.75</v>
      </c>
      <c r="AH15" s="380">
        <f t="shared" si="3"/>
        <v>7.75</v>
      </c>
      <c r="AI15" s="381">
        <f t="shared" si="3"/>
        <v>7.75</v>
      </c>
      <c r="AJ15" s="379" t="str">
        <f t="shared" si="3"/>
        <v/>
      </c>
      <c r="AK15" s="379">
        <f t="shared" si="3"/>
        <v>7.5</v>
      </c>
      <c r="AL15" s="382">
        <f>SUM(G15:AH15)</f>
        <v>144.25</v>
      </c>
      <c r="AM15" s="383">
        <f>AL15/4</f>
        <v>36.0625</v>
      </c>
      <c r="AN15" s="384" t="str">
        <f>IF(C14="","",C14)</f>
        <v>看護職員（准）</v>
      </c>
      <c r="AO15" s="385" t="str">
        <f>IF(D14="","",D14)</f>
        <v>A</v>
      </c>
      <c r="AP15" s="386">
        <f>IF(D14&lt;&gt;"",VLOOKUP(D14,$AU$2:$AV$6,2,FALSE),"")</f>
        <v>1</v>
      </c>
      <c r="AQ15" s="383">
        <f>ROUNDDOWN(AL15/$AL$6,2)</f>
        <v>0.93</v>
      </c>
      <c r="AR15" s="383" t="str">
        <f>IF(AP15=1,"",AQ15)</f>
        <v/>
      </c>
    </row>
    <row r="16" spans="1:48" ht="15.9" customHeight="1">
      <c r="A16" s="170"/>
      <c r="B16" s="741" t="s">
        <v>540</v>
      </c>
      <c r="C16" s="742" t="s">
        <v>322</v>
      </c>
      <c r="D16" s="744" t="s">
        <v>118</v>
      </c>
      <c r="E16" s="746"/>
      <c r="F16" s="369" t="s">
        <v>536</v>
      </c>
      <c r="G16" s="370"/>
      <c r="H16" s="371"/>
      <c r="I16" s="110"/>
      <c r="J16" s="110" t="s">
        <v>679</v>
      </c>
      <c r="K16" s="110" t="s">
        <v>687</v>
      </c>
      <c r="L16" s="110"/>
      <c r="M16" s="372" t="s">
        <v>800</v>
      </c>
      <c r="N16" s="370" t="s">
        <v>800</v>
      </c>
      <c r="O16" s="371" t="s">
        <v>800</v>
      </c>
      <c r="P16" s="110"/>
      <c r="Q16" s="110" t="s">
        <v>679</v>
      </c>
      <c r="R16" s="110" t="s">
        <v>687</v>
      </c>
      <c r="S16" s="110"/>
      <c r="T16" s="372" t="s">
        <v>800</v>
      </c>
      <c r="U16" s="370" t="s">
        <v>800</v>
      </c>
      <c r="V16" s="371" t="s">
        <v>800</v>
      </c>
      <c r="W16" s="110"/>
      <c r="X16" s="110" t="s">
        <v>679</v>
      </c>
      <c r="Y16" s="110" t="s">
        <v>687</v>
      </c>
      <c r="Z16" s="110"/>
      <c r="AA16" s="372" t="s">
        <v>800</v>
      </c>
      <c r="AB16" s="370" t="s">
        <v>800</v>
      </c>
      <c r="AC16" s="371" t="s">
        <v>800</v>
      </c>
      <c r="AD16" s="110"/>
      <c r="AE16" s="110" t="s">
        <v>679</v>
      </c>
      <c r="AF16" s="110" t="s">
        <v>687</v>
      </c>
      <c r="AG16" s="110"/>
      <c r="AH16" s="372" t="s">
        <v>800</v>
      </c>
      <c r="AI16" s="387" t="s">
        <v>800</v>
      </c>
      <c r="AJ16" s="371" t="s">
        <v>800</v>
      </c>
      <c r="AK16" s="371"/>
      <c r="AL16" s="374">
        <f>SUM(G17:AK17)</f>
        <v>152</v>
      </c>
      <c r="AM16" s="375"/>
      <c r="AN16" s="325"/>
      <c r="AO16" s="326"/>
      <c r="AP16" s="375"/>
      <c r="AQ16" s="376"/>
      <c r="AR16" s="376"/>
    </row>
    <row r="17" spans="1:44" ht="15.9" customHeight="1">
      <c r="A17" s="170"/>
      <c r="B17" s="741"/>
      <c r="C17" s="743"/>
      <c r="D17" s="745"/>
      <c r="E17" s="747"/>
      <c r="F17" s="377" t="s">
        <v>537</v>
      </c>
      <c r="G17" s="378" t="str">
        <f t="shared" ref="G17:AK17" si="4">IF(G16&lt;&gt;"",VLOOKUP(G16,$AC$197:$AL$221,9,FALSE),"")</f>
        <v/>
      </c>
      <c r="H17" s="379" t="str">
        <f t="shared" si="4"/>
        <v/>
      </c>
      <c r="I17" s="379" t="str">
        <f t="shared" si="4"/>
        <v/>
      </c>
      <c r="J17" s="379">
        <f t="shared" si="4"/>
        <v>7.5</v>
      </c>
      <c r="K17" s="379">
        <f t="shared" si="4"/>
        <v>7.25</v>
      </c>
      <c r="L17" s="379" t="str">
        <f t="shared" si="4"/>
        <v/>
      </c>
      <c r="M17" s="380">
        <f t="shared" si="4"/>
        <v>7.75</v>
      </c>
      <c r="N17" s="378">
        <f t="shared" si="4"/>
        <v>7.75</v>
      </c>
      <c r="O17" s="379">
        <f t="shared" si="4"/>
        <v>7.75</v>
      </c>
      <c r="P17" s="379" t="str">
        <f t="shared" si="4"/>
        <v/>
      </c>
      <c r="Q17" s="379">
        <f t="shared" si="4"/>
        <v>7.5</v>
      </c>
      <c r="R17" s="379">
        <f t="shared" si="4"/>
        <v>7.25</v>
      </c>
      <c r="S17" s="379" t="str">
        <f t="shared" si="4"/>
        <v/>
      </c>
      <c r="T17" s="380">
        <f t="shared" si="4"/>
        <v>7.75</v>
      </c>
      <c r="U17" s="378">
        <f t="shared" si="4"/>
        <v>7.75</v>
      </c>
      <c r="V17" s="379">
        <f t="shared" si="4"/>
        <v>7.75</v>
      </c>
      <c r="W17" s="379" t="str">
        <f t="shared" si="4"/>
        <v/>
      </c>
      <c r="X17" s="379">
        <f t="shared" si="4"/>
        <v>7.5</v>
      </c>
      <c r="Y17" s="379">
        <f t="shared" si="4"/>
        <v>7.25</v>
      </c>
      <c r="Z17" s="379" t="str">
        <f t="shared" si="4"/>
        <v/>
      </c>
      <c r="AA17" s="380">
        <f t="shared" si="4"/>
        <v>7.75</v>
      </c>
      <c r="AB17" s="378">
        <f t="shared" si="4"/>
        <v>7.75</v>
      </c>
      <c r="AC17" s="379">
        <f t="shared" si="4"/>
        <v>7.75</v>
      </c>
      <c r="AD17" s="379" t="str">
        <f t="shared" si="4"/>
        <v/>
      </c>
      <c r="AE17" s="379">
        <f t="shared" si="4"/>
        <v>7.5</v>
      </c>
      <c r="AF17" s="379">
        <f t="shared" si="4"/>
        <v>7.25</v>
      </c>
      <c r="AG17" s="379" t="str">
        <f t="shared" si="4"/>
        <v/>
      </c>
      <c r="AH17" s="380">
        <f t="shared" si="4"/>
        <v>7.75</v>
      </c>
      <c r="AI17" s="381">
        <f t="shared" si="4"/>
        <v>7.75</v>
      </c>
      <c r="AJ17" s="379">
        <f t="shared" si="4"/>
        <v>7.75</v>
      </c>
      <c r="AK17" s="379" t="str">
        <f t="shared" si="4"/>
        <v/>
      </c>
      <c r="AL17" s="382">
        <f>SUM(G17:AH17)</f>
        <v>136.5</v>
      </c>
      <c r="AM17" s="383">
        <f>AL17/4</f>
        <v>34.125</v>
      </c>
      <c r="AN17" s="384" t="str">
        <f>IF(C16="","",C16)</f>
        <v>看護職員（正）</v>
      </c>
      <c r="AO17" s="385" t="str">
        <f>IF(D16="","",D16)</f>
        <v>Ｃ</v>
      </c>
      <c r="AP17" s="386">
        <f>IF(D16&lt;&gt;"",VLOOKUP(D16,$AU$2:$AV$6,2,FALSE),"")</f>
        <v>0</v>
      </c>
      <c r="AQ17" s="383">
        <f>ROUNDDOWN(AL17/$AL$6,2)</f>
        <v>0.88</v>
      </c>
      <c r="AR17" s="383">
        <f>IF(AP17=1,"",AQ17)</f>
        <v>0.88</v>
      </c>
    </row>
    <row r="18" spans="1:44" ht="15.9" customHeight="1">
      <c r="A18" s="170"/>
      <c r="B18" s="741" t="s">
        <v>541</v>
      </c>
      <c r="C18" s="742"/>
      <c r="D18" s="744"/>
      <c r="E18" s="746"/>
      <c r="F18" s="369" t="s">
        <v>536</v>
      </c>
      <c r="G18" s="370"/>
      <c r="H18" s="371"/>
      <c r="I18" s="110"/>
      <c r="J18" s="110"/>
      <c r="K18" s="110" t="s">
        <v>679</v>
      </c>
      <c r="L18" s="110" t="s">
        <v>687</v>
      </c>
      <c r="M18" s="372"/>
      <c r="N18" s="370" t="s">
        <v>800</v>
      </c>
      <c r="O18" s="371" t="s">
        <v>800</v>
      </c>
      <c r="P18" s="110" t="s">
        <v>800</v>
      </c>
      <c r="Q18" s="110"/>
      <c r="R18" s="110" t="s">
        <v>679</v>
      </c>
      <c r="S18" s="110" t="s">
        <v>687</v>
      </c>
      <c r="T18" s="372"/>
      <c r="U18" s="370" t="s">
        <v>800</v>
      </c>
      <c r="V18" s="371" t="s">
        <v>800</v>
      </c>
      <c r="W18" s="110" t="s">
        <v>800</v>
      </c>
      <c r="X18" s="110"/>
      <c r="Y18" s="110" t="s">
        <v>679</v>
      </c>
      <c r="Z18" s="110" t="s">
        <v>687</v>
      </c>
      <c r="AA18" s="372"/>
      <c r="AB18" s="370" t="s">
        <v>800</v>
      </c>
      <c r="AC18" s="371" t="s">
        <v>800</v>
      </c>
      <c r="AD18" s="110" t="s">
        <v>800</v>
      </c>
      <c r="AE18" s="110"/>
      <c r="AF18" s="110" t="s">
        <v>679</v>
      </c>
      <c r="AG18" s="110" t="s">
        <v>687</v>
      </c>
      <c r="AH18" s="372"/>
      <c r="AI18" s="373" t="s">
        <v>800</v>
      </c>
      <c r="AJ18" s="110" t="s">
        <v>800</v>
      </c>
      <c r="AK18" s="110" t="s">
        <v>800</v>
      </c>
      <c r="AL18" s="374">
        <f>SUM(G19:AK19)</f>
        <v>152</v>
      </c>
      <c r="AM18" s="375"/>
      <c r="AN18" s="325"/>
      <c r="AO18" s="326"/>
      <c r="AP18" s="375"/>
      <c r="AQ18" s="376"/>
      <c r="AR18" s="376"/>
    </row>
    <row r="19" spans="1:44" ht="15.9" customHeight="1">
      <c r="A19" s="170"/>
      <c r="B19" s="741"/>
      <c r="C19" s="743"/>
      <c r="D19" s="745"/>
      <c r="E19" s="747"/>
      <c r="F19" s="377" t="s">
        <v>537</v>
      </c>
      <c r="G19" s="378" t="str">
        <f t="shared" ref="G19:AK19" si="5">IF(G18&lt;&gt;"",VLOOKUP(G18,$AC$197:$AL$221,9,FALSE),"")</f>
        <v/>
      </c>
      <c r="H19" s="379" t="str">
        <f t="shared" si="5"/>
        <v/>
      </c>
      <c r="I19" s="379" t="str">
        <f t="shared" si="5"/>
        <v/>
      </c>
      <c r="J19" s="379" t="str">
        <f t="shared" si="5"/>
        <v/>
      </c>
      <c r="K19" s="379">
        <f t="shared" si="5"/>
        <v>7.5</v>
      </c>
      <c r="L19" s="379">
        <f t="shared" si="5"/>
        <v>7.25</v>
      </c>
      <c r="M19" s="380" t="str">
        <f t="shared" si="5"/>
        <v/>
      </c>
      <c r="N19" s="378">
        <f t="shared" si="5"/>
        <v>7.75</v>
      </c>
      <c r="O19" s="379">
        <f t="shared" si="5"/>
        <v>7.75</v>
      </c>
      <c r="P19" s="379">
        <f t="shared" si="5"/>
        <v>7.75</v>
      </c>
      <c r="Q19" s="379" t="str">
        <f t="shared" si="5"/>
        <v/>
      </c>
      <c r="R19" s="379">
        <f t="shared" si="5"/>
        <v>7.5</v>
      </c>
      <c r="S19" s="379">
        <f t="shared" si="5"/>
        <v>7.25</v>
      </c>
      <c r="T19" s="380" t="str">
        <f t="shared" si="5"/>
        <v/>
      </c>
      <c r="U19" s="378">
        <f t="shared" si="5"/>
        <v>7.75</v>
      </c>
      <c r="V19" s="379">
        <f t="shared" si="5"/>
        <v>7.75</v>
      </c>
      <c r="W19" s="379">
        <f t="shared" si="5"/>
        <v>7.75</v>
      </c>
      <c r="X19" s="379" t="str">
        <f t="shared" si="5"/>
        <v/>
      </c>
      <c r="Y19" s="379">
        <f t="shared" si="5"/>
        <v>7.5</v>
      </c>
      <c r="Z19" s="379">
        <f t="shared" si="5"/>
        <v>7.25</v>
      </c>
      <c r="AA19" s="380" t="str">
        <f t="shared" si="5"/>
        <v/>
      </c>
      <c r="AB19" s="378">
        <f t="shared" si="5"/>
        <v>7.75</v>
      </c>
      <c r="AC19" s="379">
        <f t="shared" si="5"/>
        <v>7.75</v>
      </c>
      <c r="AD19" s="379">
        <f t="shared" si="5"/>
        <v>7.75</v>
      </c>
      <c r="AE19" s="379" t="str">
        <f t="shared" si="5"/>
        <v/>
      </c>
      <c r="AF19" s="379">
        <f t="shared" si="5"/>
        <v>7.5</v>
      </c>
      <c r="AG19" s="379">
        <f t="shared" si="5"/>
        <v>7.25</v>
      </c>
      <c r="AH19" s="380" t="str">
        <f t="shared" si="5"/>
        <v/>
      </c>
      <c r="AI19" s="381">
        <f t="shared" si="5"/>
        <v>7.75</v>
      </c>
      <c r="AJ19" s="379">
        <f t="shared" si="5"/>
        <v>7.75</v>
      </c>
      <c r="AK19" s="379">
        <f t="shared" si="5"/>
        <v>7.75</v>
      </c>
      <c r="AL19" s="382">
        <f>SUM(G19:AH19)</f>
        <v>128.75</v>
      </c>
      <c r="AM19" s="383">
        <f>AL19/4</f>
        <v>32.1875</v>
      </c>
      <c r="AN19" s="384" t="str">
        <f>IF(C18="","",C18)</f>
        <v/>
      </c>
      <c r="AO19" s="385" t="str">
        <f>IF(D18="","",D18)</f>
        <v/>
      </c>
      <c r="AP19" s="386" t="str">
        <f>IF(D18&lt;&gt;"",VLOOKUP(D18,$AU$2:$AV$6,2,FALSE),"")</f>
        <v/>
      </c>
      <c r="AQ19" s="383">
        <f>ROUNDDOWN(AL19/$AL$6,2)</f>
        <v>0.83</v>
      </c>
      <c r="AR19" s="383">
        <f>IF(AP19=1,"",AQ19)</f>
        <v>0.83</v>
      </c>
    </row>
    <row r="20" spans="1:44" ht="15.9" customHeight="1">
      <c r="A20" s="170"/>
      <c r="B20" s="741" t="s">
        <v>542</v>
      </c>
      <c r="C20" s="742"/>
      <c r="D20" s="744"/>
      <c r="E20" s="746"/>
      <c r="F20" s="369" t="s">
        <v>536</v>
      </c>
      <c r="G20" s="370"/>
      <c r="H20" s="371"/>
      <c r="I20" s="110"/>
      <c r="J20" s="110"/>
      <c r="K20" s="110"/>
      <c r="L20" s="110" t="s">
        <v>679</v>
      </c>
      <c r="M20" s="372" t="s">
        <v>687</v>
      </c>
      <c r="N20" s="370"/>
      <c r="O20" s="371" t="s">
        <v>800</v>
      </c>
      <c r="P20" s="110" t="s">
        <v>800</v>
      </c>
      <c r="Q20" s="110" t="s">
        <v>800</v>
      </c>
      <c r="R20" s="110"/>
      <c r="S20" s="110" t="s">
        <v>679</v>
      </c>
      <c r="T20" s="372" t="s">
        <v>687</v>
      </c>
      <c r="U20" s="370"/>
      <c r="V20" s="371" t="s">
        <v>800</v>
      </c>
      <c r="W20" s="110" t="s">
        <v>800</v>
      </c>
      <c r="X20" s="110" t="s">
        <v>800</v>
      </c>
      <c r="Y20" s="110"/>
      <c r="Z20" s="110" t="s">
        <v>679</v>
      </c>
      <c r="AA20" s="372" t="s">
        <v>687</v>
      </c>
      <c r="AB20" s="370"/>
      <c r="AC20" s="371" t="s">
        <v>800</v>
      </c>
      <c r="AD20" s="110" t="s">
        <v>800</v>
      </c>
      <c r="AE20" s="110" t="s">
        <v>800</v>
      </c>
      <c r="AF20" s="110"/>
      <c r="AG20" s="110" t="s">
        <v>679</v>
      </c>
      <c r="AH20" s="372" t="s">
        <v>687</v>
      </c>
      <c r="AI20" s="373"/>
      <c r="AJ20" s="110" t="s">
        <v>800</v>
      </c>
      <c r="AK20" s="110" t="s">
        <v>800</v>
      </c>
      <c r="AL20" s="374">
        <f>SUM(G21:AK21)</f>
        <v>144.25</v>
      </c>
      <c r="AM20" s="375"/>
      <c r="AN20" s="325"/>
      <c r="AO20" s="326"/>
      <c r="AP20" s="375"/>
      <c r="AQ20" s="376"/>
      <c r="AR20" s="376"/>
    </row>
    <row r="21" spans="1:44" ht="15.9" customHeight="1">
      <c r="A21" s="170"/>
      <c r="B21" s="741"/>
      <c r="C21" s="743"/>
      <c r="D21" s="745"/>
      <c r="E21" s="747"/>
      <c r="F21" s="377" t="s">
        <v>537</v>
      </c>
      <c r="G21" s="378" t="str">
        <f t="shared" ref="G21:AK21" si="6">IF(G20&lt;&gt;"",VLOOKUP(G20,$AC$197:$AL$221,9,FALSE),"")</f>
        <v/>
      </c>
      <c r="H21" s="379" t="str">
        <f t="shared" si="6"/>
        <v/>
      </c>
      <c r="I21" s="379" t="str">
        <f t="shared" si="6"/>
        <v/>
      </c>
      <c r="J21" s="379" t="str">
        <f t="shared" si="6"/>
        <v/>
      </c>
      <c r="K21" s="379" t="str">
        <f t="shared" si="6"/>
        <v/>
      </c>
      <c r="L21" s="379">
        <f t="shared" si="6"/>
        <v>7.5</v>
      </c>
      <c r="M21" s="380">
        <f t="shared" si="6"/>
        <v>7.25</v>
      </c>
      <c r="N21" s="378" t="str">
        <f t="shared" si="6"/>
        <v/>
      </c>
      <c r="O21" s="379">
        <f t="shared" si="6"/>
        <v>7.75</v>
      </c>
      <c r="P21" s="379">
        <f t="shared" si="6"/>
        <v>7.75</v>
      </c>
      <c r="Q21" s="379">
        <f t="shared" si="6"/>
        <v>7.75</v>
      </c>
      <c r="R21" s="379" t="str">
        <f t="shared" si="6"/>
        <v/>
      </c>
      <c r="S21" s="379">
        <f t="shared" si="6"/>
        <v>7.5</v>
      </c>
      <c r="T21" s="380">
        <f t="shared" si="6"/>
        <v>7.25</v>
      </c>
      <c r="U21" s="378" t="str">
        <f t="shared" si="6"/>
        <v/>
      </c>
      <c r="V21" s="379">
        <f t="shared" si="6"/>
        <v>7.75</v>
      </c>
      <c r="W21" s="379">
        <f t="shared" si="6"/>
        <v>7.75</v>
      </c>
      <c r="X21" s="379">
        <f t="shared" si="6"/>
        <v>7.75</v>
      </c>
      <c r="Y21" s="379" t="str">
        <f t="shared" si="6"/>
        <v/>
      </c>
      <c r="Z21" s="379">
        <f t="shared" si="6"/>
        <v>7.5</v>
      </c>
      <c r="AA21" s="380">
        <f t="shared" si="6"/>
        <v>7.25</v>
      </c>
      <c r="AB21" s="378" t="str">
        <f t="shared" si="6"/>
        <v/>
      </c>
      <c r="AC21" s="379">
        <f t="shared" si="6"/>
        <v>7.75</v>
      </c>
      <c r="AD21" s="379">
        <f t="shared" si="6"/>
        <v>7.75</v>
      </c>
      <c r="AE21" s="379">
        <f t="shared" si="6"/>
        <v>7.75</v>
      </c>
      <c r="AF21" s="379" t="str">
        <f t="shared" si="6"/>
        <v/>
      </c>
      <c r="AG21" s="379">
        <f t="shared" si="6"/>
        <v>7.5</v>
      </c>
      <c r="AH21" s="380">
        <f t="shared" si="6"/>
        <v>7.25</v>
      </c>
      <c r="AI21" s="381" t="str">
        <f t="shared" si="6"/>
        <v/>
      </c>
      <c r="AJ21" s="379">
        <f t="shared" si="6"/>
        <v>7.75</v>
      </c>
      <c r="AK21" s="379">
        <f t="shared" si="6"/>
        <v>7.75</v>
      </c>
      <c r="AL21" s="382">
        <f>SUM(G21:AH21)</f>
        <v>128.75</v>
      </c>
      <c r="AM21" s="383">
        <f>AL21/4</f>
        <v>32.1875</v>
      </c>
      <c r="AN21" s="384" t="str">
        <f>IF(C20="","",C20)</f>
        <v/>
      </c>
      <c r="AO21" s="385" t="str">
        <f>IF(D20="","",D20)</f>
        <v/>
      </c>
      <c r="AP21" s="386" t="str">
        <f>IF(D20&lt;&gt;"",VLOOKUP(D20,$AU$2:$AV$6,2,FALSE),"")</f>
        <v/>
      </c>
      <c r="AQ21" s="383">
        <f>ROUNDDOWN(AL21/$AL$6,2)</f>
        <v>0.83</v>
      </c>
      <c r="AR21" s="383">
        <f>IF(AP21=1,"",AQ21)</f>
        <v>0.83</v>
      </c>
    </row>
    <row r="22" spans="1:44" ht="15.9" customHeight="1">
      <c r="A22" s="170"/>
      <c r="B22" s="741" t="s">
        <v>543</v>
      </c>
      <c r="C22" s="742"/>
      <c r="D22" s="744"/>
      <c r="E22" s="746"/>
      <c r="F22" s="369" t="s">
        <v>536</v>
      </c>
      <c r="G22" s="370"/>
      <c r="H22" s="371"/>
      <c r="I22" s="110"/>
      <c r="J22" s="110"/>
      <c r="K22" s="110"/>
      <c r="L22" s="110"/>
      <c r="M22" s="372" t="s">
        <v>679</v>
      </c>
      <c r="N22" s="370" t="s">
        <v>687</v>
      </c>
      <c r="O22" s="371"/>
      <c r="P22" s="110" t="s">
        <v>800</v>
      </c>
      <c r="Q22" s="110" t="s">
        <v>800</v>
      </c>
      <c r="R22" s="110" t="s">
        <v>800</v>
      </c>
      <c r="S22" s="110"/>
      <c r="T22" s="372" t="s">
        <v>679</v>
      </c>
      <c r="U22" s="370" t="s">
        <v>687</v>
      </c>
      <c r="V22" s="371"/>
      <c r="W22" s="110" t="s">
        <v>800</v>
      </c>
      <c r="X22" s="110" t="s">
        <v>800</v>
      </c>
      <c r="Y22" s="110" t="s">
        <v>800</v>
      </c>
      <c r="Z22" s="110"/>
      <c r="AA22" s="372" t="s">
        <v>679</v>
      </c>
      <c r="AB22" s="370" t="s">
        <v>687</v>
      </c>
      <c r="AC22" s="371"/>
      <c r="AD22" s="110" t="s">
        <v>800</v>
      </c>
      <c r="AE22" s="110" t="s">
        <v>800</v>
      </c>
      <c r="AF22" s="110" t="s">
        <v>800</v>
      </c>
      <c r="AG22" s="110"/>
      <c r="AH22" s="372" t="s">
        <v>679</v>
      </c>
      <c r="AI22" s="387" t="s">
        <v>687</v>
      </c>
      <c r="AJ22" s="371"/>
      <c r="AK22" s="371" t="s">
        <v>800</v>
      </c>
      <c r="AL22" s="374">
        <f>SUM(G23:AK23)</f>
        <v>136.5</v>
      </c>
      <c r="AM22" s="375"/>
      <c r="AN22" s="325"/>
      <c r="AO22" s="326"/>
      <c r="AP22" s="375"/>
      <c r="AQ22" s="376"/>
      <c r="AR22" s="376"/>
    </row>
    <row r="23" spans="1:44" ht="15.9" customHeight="1">
      <c r="A23" s="170"/>
      <c r="B23" s="741"/>
      <c r="C23" s="743"/>
      <c r="D23" s="745"/>
      <c r="E23" s="747"/>
      <c r="F23" s="377" t="s">
        <v>537</v>
      </c>
      <c r="G23" s="378" t="str">
        <f t="shared" ref="G23:AK23" si="7">IF(G22&lt;&gt;"",VLOOKUP(G22,$AC$197:$AL$221,9,FALSE),"")</f>
        <v/>
      </c>
      <c r="H23" s="379" t="str">
        <f t="shared" si="7"/>
        <v/>
      </c>
      <c r="I23" s="379" t="str">
        <f t="shared" si="7"/>
        <v/>
      </c>
      <c r="J23" s="379" t="str">
        <f t="shared" si="7"/>
        <v/>
      </c>
      <c r="K23" s="379" t="str">
        <f t="shared" si="7"/>
        <v/>
      </c>
      <c r="L23" s="379" t="str">
        <f t="shared" si="7"/>
        <v/>
      </c>
      <c r="M23" s="380">
        <f t="shared" si="7"/>
        <v>7.5</v>
      </c>
      <c r="N23" s="378">
        <f t="shared" si="7"/>
        <v>7.25</v>
      </c>
      <c r="O23" s="379" t="str">
        <f t="shared" si="7"/>
        <v/>
      </c>
      <c r="P23" s="379">
        <f t="shared" si="7"/>
        <v>7.75</v>
      </c>
      <c r="Q23" s="379">
        <f t="shared" si="7"/>
        <v>7.75</v>
      </c>
      <c r="R23" s="379">
        <f t="shared" si="7"/>
        <v>7.75</v>
      </c>
      <c r="S23" s="379" t="str">
        <f t="shared" si="7"/>
        <v/>
      </c>
      <c r="T23" s="380">
        <f t="shared" si="7"/>
        <v>7.5</v>
      </c>
      <c r="U23" s="378">
        <f t="shared" si="7"/>
        <v>7.25</v>
      </c>
      <c r="V23" s="379" t="str">
        <f t="shared" si="7"/>
        <v/>
      </c>
      <c r="W23" s="379">
        <f t="shared" si="7"/>
        <v>7.75</v>
      </c>
      <c r="X23" s="379">
        <f t="shared" si="7"/>
        <v>7.75</v>
      </c>
      <c r="Y23" s="379">
        <f t="shared" si="7"/>
        <v>7.75</v>
      </c>
      <c r="Z23" s="379" t="str">
        <f t="shared" si="7"/>
        <v/>
      </c>
      <c r="AA23" s="380">
        <f t="shared" si="7"/>
        <v>7.5</v>
      </c>
      <c r="AB23" s="378">
        <f t="shared" si="7"/>
        <v>7.25</v>
      </c>
      <c r="AC23" s="379" t="str">
        <f t="shared" si="7"/>
        <v/>
      </c>
      <c r="AD23" s="379">
        <f t="shared" si="7"/>
        <v>7.75</v>
      </c>
      <c r="AE23" s="379">
        <f t="shared" si="7"/>
        <v>7.75</v>
      </c>
      <c r="AF23" s="379">
        <f t="shared" si="7"/>
        <v>7.75</v>
      </c>
      <c r="AG23" s="379" t="str">
        <f t="shared" si="7"/>
        <v/>
      </c>
      <c r="AH23" s="380">
        <f t="shared" si="7"/>
        <v>7.5</v>
      </c>
      <c r="AI23" s="381">
        <f t="shared" si="7"/>
        <v>7.25</v>
      </c>
      <c r="AJ23" s="379" t="str">
        <f t="shared" si="7"/>
        <v/>
      </c>
      <c r="AK23" s="379">
        <f t="shared" si="7"/>
        <v>7.75</v>
      </c>
      <c r="AL23" s="382">
        <f>SUM(G23:AH23)</f>
        <v>121.5</v>
      </c>
      <c r="AM23" s="383">
        <f>AL23/4</f>
        <v>30.375</v>
      </c>
      <c r="AN23" s="384" t="str">
        <f>IF(C22="","",C22)</f>
        <v/>
      </c>
      <c r="AO23" s="385" t="str">
        <f>IF(D22="","",D22)</f>
        <v/>
      </c>
      <c r="AP23" s="386" t="str">
        <f>IF(D22&lt;&gt;"",VLOOKUP(D22,$AU$2:$AV$6,2,FALSE),"")</f>
        <v/>
      </c>
      <c r="AQ23" s="383">
        <f>ROUNDDOWN(AL23/$AL$6,2)</f>
        <v>0.78</v>
      </c>
      <c r="AR23" s="383">
        <f>IF(AP23=1,"",AQ23)</f>
        <v>0.78</v>
      </c>
    </row>
    <row r="24" spans="1:44" ht="15.9" customHeight="1">
      <c r="A24" s="170"/>
      <c r="B24" s="741" t="s">
        <v>544</v>
      </c>
      <c r="C24" s="742"/>
      <c r="D24" s="744"/>
      <c r="E24" s="746"/>
      <c r="F24" s="369" t="s">
        <v>536</v>
      </c>
      <c r="G24" s="370"/>
      <c r="H24" s="371"/>
      <c r="I24" s="110"/>
      <c r="J24" s="110"/>
      <c r="K24" s="110"/>
      <c r="L24" s="110"/>
      <c r="M24" s="372"/>
      <c r="N24" s="370"/>
      <c r="O24" s="371"/>
      <c r="P24" s="110"/>
      <c r="Q24" s="110"/>
      <c r="R24" s="110"/>
      <c r="S24" s="110"/>
      <c r="T24" s="372"/>
      <c r="U24" s="370"/>
      <c r="V24" s="371"/>
      <c r="W24" s="110"/>
      <c r="X24" s="110"/>
      <c r="Y24" s="110"/>
      <c r="Z24" s="110"/>
      <c r="AA24" s="372"/>
      <c r="AB24" s="370"/>
      <c r="AC24" s="371"/>
      <c r="AD24" s="110"/>
      <c r="AE24" s="110"/>
      <c r="AF24" s="110"/>
      <c r="AG24" s="110"/>
      <c r="AH24" s="372"/>
      <c r="AI24" s="387"/>
      <c r="AJ24" s="371"/>
      <c r="AK24" s="371"/>
      <c r="AL24" s="374">
        <f>SUM(G25:AK25)</f>
        <v>0</v>
      </c>
      <c r="AM24" s="375"/>
      <c r="AN24" s="325"/>
      <c r="AO24" s="326"/>
      <c r="AP24" s="375"/>
      <c r="AQ24" s="376"/>
      <c r="AR24" s="376"/>
    </row>
    <row r="25" spans="1:44" ht="15.9" customHeight="1">
      <c r="A25" s="170"/>
      <c r="B25" s="741"/>
      <c r="C25" s="743"/>
      <c r="D25" s="745"/>
      <c r="E25" s="747"/>
      <c r="F25" s="377" t="s">
        <v>537</v>
      </c>
      <c r="G25" s="378" t="str">
        <f t="shared" ref="G25:AK25" si="8">IF(G24&lt;&gt;"",VLOOKUP(G24,$AC$197:$AL$221,9,FALSE),"")</f>
        <v/>
      </c>
      <c r="H25" s="379" t="str">
        <f t="shared" si="8"/>
        <v/>
      </c>
      <c r="I25" s="379" t="str">
        <f t="shared" si="8"/>
        <v/>
      </c>
      <c r="J25" s="379" t="str">
        <f t="shared" si="8"/>
        <v/>
      </c>
      <c r="K25" s="379" t="str">
        <f t="shared" si="8"/>
        <v/>
      </c>
      <c r="L25" s="379" t="str">
        <f t="shared" si="8"/>
        <v/>
      </c>
      <c r="M25" s="380" t="str">
        <f t="shared" si="8"/>
        <v/>
      </c>
      <c r="N25" s="378" t="str">
        <f t="shared" si="8"/>
        <v/>
      </c>
      <c r="O25" s="379" t="str">
        <f t="shared" si="8"/>
        <v/>
      </c>
      <c r="P25" s="379" t="str">
        <f t="shared" si="8"/>
        <v/>
      </c>
      <c r="Q25" s="379" t="str">
        <f t="shared" si="8"/>
        <v/>
      </c>
      <c r="R25" s="379" t="str">
        <f t="shared" si="8"/>
        <v/>
      </c>
      <c r="S25" s="379" t="str">
        <f t="shared" si="8"/>
        <v/>
      </c>
      <c r="T25" s="380" t="str">
        <f t="shared" si="8"/>
        <v/>
      </c>
      <c r="U25" s="378" t="str">
        <f t="shared" si="8"/>
        <v/>
      </c>
      <c r="V25" s="379" t="str">
        <f t="shared" si="8"/>
        <v/>
      </c>
      <c r="W25" s="379" t="str">
        <f t="shared" si="8"/>
        <v/>
      </c>
      <c r="X25" s="379" t="str">
        <f t="shared" si="8"/>
        <v/>
      </c>
      <c r="Y25" s="379" t="str">
        <f t="shared" si="8"/>
        <v/>
      </c>
      <c r="Z25" s="379" t="str">
        <f t="shared" si="8"/>
        <v/>
      </c>
      <c r="AA25" s="380" t="str">
        <f t="shared" si="8"/>
        <v/>
      </c>
      <c r="AB25" s="378" t="str">
        <f t="shared" si="8"/>
        <v/>
      </c>
      <c r="AC25" s="379" t="str">
        <f t="shared" si="8"/>
        <v/>
      </c>
      <c r="AD25" s="379" t="str">
        <f t="shared" si="8"/>
        <v/>
      </c>
      <c r="AE25" s="379" t="str">
        <f t="shared" si="8"/>
        <v/>
      </c>
      <c r="AF25" s="379" t="str">
        <f t="shared" si="8"/>
        <v/>
      </c>
      <c r="AG25" s="379" t="str">
        <f t="shared" si="8"/>
        <v/>
      </c>
      <c r="AH25" s="380" t="str">
        <f t="shared" si="8"/>
        <v/>
      </c>
      <c r="AI25" s="381" t="str">
        <f t="shared" si="8"/>
        <v/>
      </c>
      <c r="AJ25" s="379" t="str">
        <f t="shared" si="8"/>
        <v/>
      </c>
      <c r="AK25" s="379" t="str">
        <f t="shared" si="8"/>
        <v/>
      </c>
      <c r="AL25" s="382">
        <f>SUM(G25:AH25)</f>
        <v>0</v>
      </c>
      <c r="AM25" s="383">
        <f>AL25/4</f>
        <v>0</v>
      </c>
      <c r="AN25" s="384" t="str">
        <f>IF(C24="","",C24)</f>
        <v/>
      </c>
      <c r="AO25" s="385" t="str">
        <f>IF(D24="","",D24)</f>
        <v/>
      </c>
      <c r="AP25" s="386" t="str">
        <f>IF(D24&lt;&gt;"",VLOOKUP(D24,$AU$2:$AV$6,2,FALSE),"")</f>
        <v/>
      </c>
      <c r="AQ25" s="383">
        <f>ROUNDDOWN(AL25/$AL$6,2)</f>
        <v>0</v>
      </c>
      <c r="AR25" s="383">
        <f>IF(AP25=1,"",AQ25)</f>
        <v>0</v>
      </c>
    </row>
    <row r="26" spans="1:44" ht="15.9" customHeight="1">
      <c r="A26" s="170"/>
      <c r="B26" s="741" t="s">
        <v>545</v>
      </c>
      <c r="C26" s="742"/>
      <c r="D26" s="744"/>
      <c r="E26" s="746"/>
      <c r="F26" s="369" t="s">
        <v>536</v>
      </c>
      <c r="G26" s="370"/>
      <c r="H26" s="371"/>
      <c r="I26" s="110"/>
      <c r="J26" s="110"/>
      <c r="K26" s="110"/>
      <c r="L26" s="110"/>
      <c r="M26" s="372"/>
      <c r="N26" s="370"/>
      <c r="O26" s="371"/>
      <c r="P26" s="110"/>
      <c r="Q26" s="110"/>
      <c r="R26" s="110"/>
      <c r="S26" s="110"/>
      <c r="T26" s="372"/>
      <c r="U26" s="370"/>
      <c r="V26" s="371"/>
      <c r="W26" s="110"/>
      <c r="X26" s="110"/>
      <c r="Y26" s="110"/>
      <c r="Z26" s="110"/>
      <c r="AA26" s="372"/>
      <c r="AB26" s="370"/>
      <c r="AC26" s="371"/>
      <c r="AD26" s="110"/>
      <c r="AE26" s="110"/>
      <c r="AF26" s="110"/>
      <c r="AG26" s="110"/>
      <c r="AH26" s="372"/>
      <c r="AI26" s="373"/>
      <c r="AJ26" s="110"/>
      <c r="AK26" s="110"/>
      <c r="AL26" s="374">
        <f>SUM(G27:AK27)</f>
        <v>0</v>
      </c>
      <c r="AM26" s="375"/>
      <c r="AN26" s="325"/>
      <c r="AO26" s="326"/>
      <c r="AP26" s="375"/>
      <c r="AQ26" s="376"/>
      <c r="AR26" s="376"/>
    </row>
    <row r="27" spans="1:44" ht="15.9" customHeight="1">
      <c r="A27" s="170"/>
      <c r="B27" s="741"/>
      <c r="C27" s="743"/>
      <c r="D27" s="745"/>
      <c r="E27" s="747"/>
      <c r="F27" s="377" t="s">
        <v>537</v>
      </c>
      <c r="G27" s="378" t="str">
        <f t="shared" ref="G27:AK27" si="9">IF(G26&lt;&gt;"",VLOOKUP(G26,$AC$197:$AL$221,9,FALSE),"")</f>
        <v/>
      </c>
      <c r="H27" s="379" t="str">
        <f t="shared" si="9"/>
        <v/>
      </c>
      <c r="I27" s="379" t="str">
        <f t="shared" si="9"/>
        <v/>
      </c>
      <c r="J27" s="379" t="str">
        <f t="shared" si="9"/>
        <v/>
      </c>
      <c r="K27" s="379" t="str">
        <f t="shared" si="9"/>
        <v/>
      </c>
      <c r="L27" s="379" t="str">
        <f t="shared" si="9"/>
        <v/>
      </c>
      <c r="M27" s="380" t="str">
        <f t="shared" si="9"/>
        <v/>
      </c>
      <c r="N27" s="378" t="str">
        <f t="shared" si="9"/>
        <v/>
      </c>
      <c r="O27" s="379" t="str">
        <f t="shared" si="9"/>
        <v/>
      </c>
      <c r="P27" s="379" t="str">
        <f t="shared" si="9"/>
        <v/>
      </c>
      <c r="Q27" s="379" t="str">
        <f t="shared" si="9"/>
        <v/>
      </c>
      <c r="R27" s="379" t="str">
        <f t="shared" si="9"/>
        <v/>
      </c>
      <c r="S27" s="379" t="str">
        <f t="shared" si="9"/>
        <v/>
      </c>
      <c r="T27" s="380" t="str">
        <f t="shared" si="9"/>
        <v/>
      </c>
      <c r="U27" s="378" t="str">
        <f t="shared" si="9"/>
        <v/>
      </c>
      <c r="V27" s="379" t="str">
        <f t="shared" si="9"/>
        <v/>
      </c>
      <c r="W27" s="379" t="str">
        <f t="shared" si="9"/>
        <v/>
      </c>
      <c r="X27" s="379" t="str">
        <f t="shared" si="9"/>
        <v/>
      </c>
      <c r="Y27" s="379" t="str">
        <f t="shared" si="9"/>
        <v/>
      </c>
      <c r="Z27" s="379" t="str">
        <f t="shared" si="9"/>
        <v/>
      </c>
      <c r="AA27" s="380" t="str">
        <f t="shared" si="9"/>
        <v/>
      </c>
      <c r="AB27" s="378" t="str">
        <f t="shared" si="9"/>
        <v/>
      </c>
      <c r="AC27" s="379" t="str">
        <f t="shared" si="9"/>
        <v/>
      </c>
      <c r="AD27" s="379" t="str">
        <f t="shared" si="9"/>
        <v/>
      </c>
      <c r="AE27" s="379" t="str">
        <f t="shared" si="9"/>
        <v/>
      </c>
      <c r="AF27" s="379" t="str">
        <f t="shared" si="9"/>
        <v/>
      </c>
      <c r="AG27" s="379" t="str">
        <f t="shared" si="9"/>
        <v/>
      </c>
      <c r="AH27" s="380" t="str">
        <f t="shared" si="9"/>
        <v/>
      </c>
      <c r="AI27" s="381" t="str">
        <f t="shared" si="9"/>
        <v/>
      </c>
      <c r="AJ27" s="379" t="str">
        <f t="shared" si="9"/>
        <v/>
      </c>
      <c r="AK27" s="379" t="str">
        <f t="shared" si="9"/>
        <v/>
      </c>
      <c r="AL27" s="382">
        <f>SUM(G27:AH27)</f>
        <v>0</v>
      </c>
      <c r="AM27" s="383">
        <f>AL27/4</f>
        <v>0</v>
      </c>
      <c r="AN27" s="384" t="str">
        <f>IF(C26="","",C26)</f>
        <v/>
      </c>
      <c r="AO27" s="385" t="str">
        <f>IF(D26="","",D26)</f>
        <v/>
      </c>
      <c r="AP27" s="386" t="str">
        <f>IF(D26&lt;&gt;"",VLOOKUP(D26,$AU$2:$AV$6,2,FALSE),"")</f>
        <v/>
      </c>
      <c r="AQ27" s="383">
        <f>ROUNDDOWN(AL27/$AL$6,2)</f>
        <v>0</v>
      </c>
      <c r="AR27" s="383">
        <f>IF(AP27=1,"",AQ27)</f>
        <v>0</v>
      </c>
    </row>
    <row r="28" spans="1:44" ht="15.9" customHeight="1">
      <c r="A28" s="170"/>
      <c r="B28" s="741" t="s">
        <v>546</v>
      </c>
      <c r="C28" s="742"/>
      <c r="D28" s="744"/>
      <c r="E28" s="746"/>
      <c r="F28" s="369" t="s">
        <v>536</v>
      </c>
      <c r="G28" s="370"/>
      <c r="H28" s="371"/>
      <c r="I28" s="110"/>
      <c r="J28" s="110"/>
      <c r="K28" s="110"/>
      <c r="L28" s="110"/>
      <c r="M28" s="372"/>
      <c r="N28" s="370"/>
      <c r="O28" s="371"/>
      <c r="P28" s="110"/>
      <c r="Q28" s="110"/>
      <c r="R28" s="110"/>
      <c r="S28" s="110"/>
      <c r="T28" s="372"/>
      <c r="U28" s="370"/>
      <c r="V28" s="371"/>
      <c r="W28" s="110"/>
      <c r="X28" s="110"/>
      <c r="Y28" s="110"/>
      <c r="Z28" s="110"/>
      <c r="AA28" s="372"/>
      <c r="AB28" s="370"/>
      <c r="AC28" s="371"/>
      <c r="AD28" s="110"/>
      <c r="AE28" s="110"/>
      <c r="AF28" s="110"/>
      <c r="AG28" s="110"/>
      <c r="AH28" s="372"/>
      <c r="AI28" s="373"/>
      <c r="AJ28" s="110"/>
      <c r="AK28" s="110"/>
      <c r="AL28" s="374">
        <f>SUM(G29:AK29)</f>
        <v>0</v>
      </c>
      <c r="AM28" s="375"/>
      <c r="AN28" s="325"/>
      <c r="AO28" s="326"/>
      <c r="AP28" s="375"/>
      <c r="AQ28" s="376"/>
      <c r="AR28" s="376"/>
    </row>
    <row r="29" spans="1:44" ht="15.9" customHeight="1">
      <c r="A29" s="170"/>
      <c r="B29" s="741"/>
      <c r="C29" s="743"/>
      <c r="D29" s="745"/>
      <c r="E29" s="747"/>
      <c r="F29" s="377" t="s">
        <v>537</v>
      </c>
      <c r="G29" s="378" t="str">
        <f t="shared" ref="G29:AK29" si="10">IF(G28&lt;&gt;"",VLOOKUP(G28,$AC$197:$AL$221,9,FALSE),"")</f>
        <v/>
      </c>
      <c r="H29" s="379" t="str">
        <f t="shared" si="10"/>
        <v/>
      </c>
      <c r="I29" s="379" t="str">
        <f t="shared" si="10"/>
        <v/>
      </c>
      <c r="J29" s="379" t="str">
        <f t="shared" si="10"/>
        <v/>
      </c>
      <c r="K29" s="379" t="str">
        <f t="shared" si="10"/>
        <v/>
      </c>
      <c r="L29" s="379" t="str">
        <f t="shared" si="10"/>
        <v/>
      </c>
      <c r="M29" s="380" t="str">
        <f t="shared" si="10"/>
        <v/>
      </c>
      <c r="N29" s="378" t="str">
        <f t="shared" si="10"/>
        <v/>
      </c>
      <c r="O29" s="379" t="str">
        <f t="shared" si="10"/>
        <v/>
      </c>
      <c r="P29" s="379" t="str">
        <f t="shared" si="10"/>
        <v/>
      </c>
      <c r="Q29" s="379" t="str">
        <f t="shared" si="10"/>
        <v/>
      </c>
      <c r="R29" s="379" t="str">
        <f t="shared" si="10"/>
        <v/>
      </c>
      <c r="S29" s="379" t="str">
        <f t="shared" si="10"/>
        <v/>
      </c>
      <c r="T29" s="380" t="str">
        <f t="shared" si="10"/>
        <v/>
      </c>
      <c r="U29" s="378" t="str">
        <f t="shared" si="10"/>
        <v/>
      </c>
      <c r="V29" s="379" t="str">
        <f t="shared" si="10"/>
        <v/>
      </c>
      <c r="W29" s="379" t="str">
        <f t="shared" si="10"/>
        <v/>
      </c>
      <c r="X29" s="379" t="str">
        <f t="shared" si="10"/>
        <v/>
      </c>
      <c r="Y29" s="379" t="str">
        <f t="shared" si="10"/>
        <v/>
      </c>
      <c r="Z29" s="379" t="str">
        <f t="shared" si="10"/>
        <v/>
      </c>
      <c r="AA29" s="380" t="str">
        <f t="shared" si="10"/>
        <v/>
      </c>
      <c r="AB29" s="378" t="str">
        <f t="shared" si="10"/>
        <v/>
      </c>
      <c r="AC29" s="379" t="str">
        <f t="shared" si="10"/>
        <v/>
      </c>
      <c r="AD29" s="379" t="str">
        <f t="shared" si="10"/>
        <v/>
      </c>
      <c r="AE29" s="379" t="str">
        <f t="shared" si="10"/>
        <v/>
      </c>
      <c r="AF29" s="379" t="str">
        <f t="shared" si="10"/>
        <v/>
      </c>
      <c r="AG29" s="379" t="str">
        <f t="shared" si="10"/>
        <v/>
      </c>
      <c r="AH29" s="380" t="str">
        <f t="shared" si="10"/>
        <v/>
      </c>
      <c r="AI29" s="381" t="str">
        <f t="shared" si="10"/>
        <v/>
      </c>
      <c r="AJ29" s="379" t="str">
        <f t="shared" si="10"/>
        <v/>
      </c>
      <c r="AK29" s="379" t="str">
        <f t="shared" si="10"/>
        <v/>
      </c>
      <c r="AL29" s="382">
        <f>SUM(G29:AH29)</f>
        <v>0</v>
      </c>
      <c r="AM29" s="383">
        <f>AL29/4</f>
        <v>0</v>
      </c>
      <c r="AN29" s="384" t="str">
        <f>IF(C28="","",C28)</f>
        <v/>
      </c>
      <c r="AO29" s="385" t="str">
        <f>IF(D28="","",D28)</f>
        <v/>
      </c>
      <c r="AP29" s="386" t="str">
        <f>IF(D28&lt;&gt;"",VLOOKUP(D28,$AU$2:$AV$6,2,FALSE),"")</f>
        <v/>
      </c>
      <c r="AQ29" s="383">
        <f>ROUNDDOWN(AL29/$AL$6,2)</f>
        <v>0</v>
      </c>
      <c r="AR29" s="383">
        <f>IF(AP29=1,"",AQ29)</f>
        <v>0</v>
      </c>
    </row>
    <row r="30" spans="1:44" ht="15.9" customHeight="1">
      <c r="A30" s="170"/>
      <c r="B30" s="741" t="s">
        <v>547</v>
      </c>
      <c r="C30" s="742"/>
      <c r="D30" s="744"/>
      <c r="E30" s="746"/>
      <c r="F30" s="369" t="s">
        <v>536</v>
      </c>
      <c r="G30" s="370"/>
      <c r="H30" s="371"/>
      <c r="I30" s="110"/>
      <c r="J30" s="110"/>
      <c r="K30" s="110"/>
      <c r="L30" s="110"/>
      <c r="M30" s="372"/>
      <c r="N30" s="370"/>
      <c r="O30" s="371"/>
      <c r="P30" s="110"/>
      <c r="Q30" s="110"/>
      <c r="R30" s="110"/>
      <c r="S30" s="110"/>
      <c r="T30" s="372"/>
      <c r="U30" s="370"/>
      <c r="V30" s="371"/>
      <c r="W30" s="110"/>
      <c r="X30" s="110"/>
      <c r="Y30" s="110"/>
      <c r="Z30" s="110"/>
      <c r="AA30" s="372"/>
      <c r="AB30" s="370"/>
      <c r="AC30" s="371"/>
      <c r="AD30" s="110"/>
      <c r="AE30" s="110"/>
      <c r="AF30" s="110"/>
      <c r="AG30" s="110"/>
      <c r="AH30" s="372"/>
      <c r="AI30" s="387"/>
      <c r="AJ30" s="371"/>
      <c r="AK30" s="371"/>
      <c r="AL30" s="374">
        <f>SUM(G31:AK31)</f>
        <v>0</v>
      </c>
      <c r="AM30" s="375"/>
      <c r="AN30" s="325"/>
      <c r="AO30" s="326"/>
      <c r="AP30" s="375"/>
      <c r="AQ30" s="376"/>
      <c r="AR30" s="376"/>
    </row>
    <row r="31" spans="1:44" ht="15.9" customHeight="1">
      <c r="A31" s="170"/>
      <c r="B31" s="741"/>
      <c r="C31" s="743"/>
      <c r="D31" s="745"/>
      <c r="E31" s="747"/>
      <c r="F31" s="377" t="s">
        <v>537</v>
      </c>
      <c r="G31" s="378" t="str">
        <f t="shared" ref="G31:AK31" si="11">IF(G30&lt;&gt;"",VLOOKUP(G30,$AC$197:$AL$221,9,FALSE),"")</f>
        <v/>
      </c>
      <c r="H31" s="379" t="str">
        <f t="shared" si="11"/>
        <v/>
      </c>
      <c r="I31" s="379" t="str">
        <f t="shared" si="11"/>
        <v/>
      </c>
      <c r="J31" s="379" t="str">
        <f t="shared" si="11"/>
        <v/>
      </c>
      <c r="K31" s="379" t="str">
        <f t="shared" si="11"/>
        <v/>
      </c>
      <c r="L31" s="379" t="str">
        <f t="shared" si="11"/>
        <v/>
      </c>
      <c r="M31" s="380" t="str">
        <f t="shared" si="11"/>
        <v/>
      </c>
      <c r="N31" s="378" t="str">
        <f t="shared" si="11"/>
        <v/>
      </c>
      <c r="O31" s="379" t="str">
        <f t="shared" si="11"/>
        <v/>
      </c>
      <c r="P31" s="379" t="str">
        <f t="shared" si="11"/>
        <v/>
      </c>
      <c r="Q31" s="379" t="str">
        <f t="shared" si="11"/>
        <v/>
      </c>
      <c r="R31" s="379" t="str">
        <f t="shared" si="11"/>
        <v/>
      </c>
      <c r="S31" s="379" t="str">
        <f t="shared" si="11"/>
        <v/>
      </c>
      <c r="T31" s="380" t="str">
        <f t="shared" si="11"/>
        <v/>
      </c>
      <c r="U31" s="378" t="str">
        <f t="shared" si="11"/>
        <v/>
      </c>
      <c r="V31" s="379" t="str">
        <f t="shared" si="11"/>
        <v/>
      </c>
      <c r="W31" s="379" t="str">
        <f t="shared" si="11"/>
        <v/>
      </c>
      <c r="X31" s="379" t="str">
        <f t="shared" si="11"/>
        <v/>
      </c>
      <c r="Y31" s="379" t="str">
        <f t="shared" si="11"/>
        <v/>
      </c>
      <c r="Z31" s="379" t="str">
        <f t="shared" si="11"/>
        <v/>
      </c>
      <c r="AA31" s="380" t="str">
        <f t="shared" si="11"/>
        <v/>
      </c>
      <c r="AB31" s="378" t="str">
        <f t="shared" si="11"/>
        <v/>
      </c>
      <c r="AC31" s="379" t="str">
        <f t="shared" si="11"/>
        <v/>
      </c>
      <c r="AD31" s="379" t="str">
        <f t="shared" si="11"/>
        <v/>
      </c>
      <c r="AE31" s="379" t="str">
        <f t="shared" si="11"/>
        <v/>
      </c>
      <c r="AF31" s="379" t="str">
        <f t="shared" si="11"/>
        <v/>
      </c>
      <c r="AG31" s="379" t="str">
        <f t="shared" si="11"/>
        <v/>
      </c>
      <c r="AH31" s="380" t="str">
        <f t="shared" si="11"/>
        <v/>
      </c>
      <c r="AI31" s="381" t="str">
        <f t="shared" si="11"/>
        <v/>
      </c>
      <c r="AJ31" s="379" t="str">
        <f t="shared" si="11"/>
        <v/>
      </c>
      <c r="AK31" s="379" t="str">
        <f t="shared" si="11"/>
        <v/>
      </c>
      <c r="AL31" s="382">
        <f>SUM(G31:AH31)</f>
        <v>0</v>
      </c>
      <c r="AM31" s="383">
        <f>AL31/4</f>
        <v>0</v>
      </c>
      <c r="AN31" s="384" t="str">
        <f>IF(C30="","",C30)</f>
        <v/>
      </c>
      <c r="AO31" s="385" t="str">
        <f>IF(D30="","",D30)</f>
        <v/>
      </c>
      <c r="AP31" s="386" t="str">
        <f>IF(D30&lt;&gt;"",VLOOKUP(D30,$AU$2:$AV$6,2,FALSE),"")</f>
        <v/>
      </c>
      <c r="AQ31" s="383">
        <f>ROUNDDOWN(AL31/$AL$6,2)</f>
        <v>0</v>
      </c>
      <c r="AR31" s="383">
        <f>IF(AP31=1,"",AQ31)</f>
        <v>0</v>
      </c>
    </row>
    <row r="32" spans="1:44" ht="15.9" customHeight="1">
      <c r="A32" s="170"/>
      <c r="B32" s="741" t="s">
        <v>548</v>
      </c>
      <c r="C32" s="742"/>
      <c r="D32" s="744"/>
      <c r="E32" s="746"/>
      <c r="F32" s="369" t="s">
        <v>536</v>
      </c>
      <c r="G32" s="370"/>
      <c r="H32" s="371"/>
      <c r="I32" s="110"/>
      <c r="J32" s="110"/>
      <c r="K32" s="110"/>
      <c r="L32" s="110"/>
      <c r="M32" s="372"/>
      <c r="N32" s="370"/>
      <c r="O32" s="371"/>
      <c r="P32" s="110"/>
      <c r="Q32" s="110"/>
      <c r="R32" s="110"/>
      <c r="S32" s="110"/>
      <c r="T32" s="372"/>
      <c r="U32" s="370"/>
      <c r="V32" s="371"/>
      <c r="W32" s="110"/>
      <c r="X32" s="110"/>
      <c r="Y32" s="110"/>
      <c r="Z32" s="110"/>
      <c r="AA32" s="372"/>
      <c r="AB32" s="370"/>
      <c r="AC32" s="371"/>
      <c r="AD32" s="110"/>
      <c r="AE32" s="110"/>
      <c r="AF32" s="110"/>
      <c r="AG32" s="110"/>
      <c r="AH32" s="372"/>
      <c r="AI32" s="387"/>
      <c r="AJ32" s="371"/>
      <c r="AK32" s="371"/>
      <c r="AL32" s="374">
        <f>SUM(G33:AK33)</f>
        <v>0</v>
      </c>
      <c r="AM32" s="375"/>
      <c r="AN32" s="325"/>
      <c r="AO32" s="326"/>
      <c r="AP32" s="375"/>
      <c r="AQ32" s="376"/>
      <c r="AR32" s="376"/>
    </row>
    <row r="33" spans="1:44" ht="15.9" customHeight="1">
      <c r="A33" s="170"/>
      <c r="B33" s="741"/>
      <c r="C33" s="743"/>
      <c r="D33" s="745"/>
      <c r="E33" s="747"/>
      <c r="F33" s="377" t="s">
        <v>537</v>
      </c>
      <c r="G33" s="378" t="str">
        <f t="shared" ref="G33:AK33" si="12">IF(G32&lt;&gt;"",VLOOKUP(G32,$AC$197:$AL$221,9,FALSE),"")</f>
        <v/>
      </c>
      <c r="H33" s="379" t="str">
        <f t="shared" si="12"/>
        <v/>
      </c>
      <c r="I33" s="379" t="str">
        <f t="shared" si="12"/>
        <v/>
      </c>
      <c r="J33" s="379" t="str">
        <f t="shared" si="12"/>
        <v/>
      </c>
      <c r="K33" s="379" t="str">
        <f t="shared" si="12"/>
        <v/>
      </c>
      <c r="L33" s="379" t="str">
        <f t="shared" si="12"/>
        <v/>
      </c>
      <c r="M33" s="380" t="str">
        <f t="shared" si="12"/>
        <v/>
      </c>
      <c r="N33" s="378" t="str">
        <f t="shared" si="12"/>
        <v/>
      </c>
      <c r="O33" s="379" t="str">
        <f t="shared" si="12"/>
        <v/>
      </c>
      <c r="P33" s="379" t="str">
        <f t="shared" si="12"/>
        <v/>
      </c>
      <c r="Q33" s="379" t="str">
        <f t="shared" si="12"/>
        <v/>
      </c>
      <c r="R33" s="379" t="str">
        <f t="shared" si="12"/>
        <v/>
      </c>
      <c r="S33" s="379" t="str">
        <f t="shared" si="12"/>
        <v/>
      </c>
      <c r="T33" s="380" t="str">
        <f t="shared" si="12"/>
        <v/>
      </c>
      <c r="U33" s="378" t="str">
        <f t="shared" si="12"/>
        <v/>
      </c>
      <c r="V33" s="379" t="str">
        <f t="shared" si="12"/>
        <v/>
      </c>
      <c r="W33" s="379" t="str">
        <f t="shared" si="12"/>
        <v/>
      </c>
      <c r="X33" s="379" t="str">
        <f t="shared" si="12"/>
        <v/>
      </c>
      <c r="Y33" s="379" t="str">
        <f t="shared" si="12"/>
        <v/>
      </c>
      <c r="Z33" s="379" t="str">
        <f t="shared" si="12"/>
        <v/>
      </c>
      <c r="AA33" s="380" t="str">
        <f t="shared" si="12"/>
        <v/>
      </c>
      <c r="AB33" s="378" t="str">
        <f t="shared" si="12"/>
        <v/>
      </c>
      <c r="AC33" s="379" t="str">
        <f t="shared" si="12"/>
        <v/>
      </c>
      <c r="AD33" s="379" t="str">
        <f t="shared" si="12"/>
        <v/>
      </c>
      <c r="AE33" s="379" t="str">
        <f t="shared" si="12"/>
        <v/>
      </c>
      <c r="AF33" s="379" t="str">
        <f t="shared" si="12"/>
        <v/>
      </c>
      <c r="AG33" s="379" t="str">
        <f t="shared" si="12"/>
        <v/>
      </c>
      <c r="AH33" s="380" t="str">
        <f t="shared" si="12"/>
        <v/>
      </c>
      <c r="AI33" s="381" t="str">
        <f t="shared" si="12"/>
        <v/>
      </c>
      <c r="AJ33" s="379" t="str">
        <f t="shared" si="12"/>
        <v/>
      </c>
      <c r="AK33" s="379" t="str">
        <f t="shared" si="12"/>
        <v/>
      </c>
      <c r="AL33" s="382">
        <f>SUM(G33:AH33)</f>
        <v>0</v>
      </c>
      <c r="AM33" s="383">
        <f>AL33/4</f>
        <v>0</v>
      </c>
      <c r="AN33" s="384" t="str">
        <f>IF(C32="","",C32)</f>
        <v/>
      </c>
      <c r="AO33" s="385" t="str">
        <f>IF(D32="","",D32)</f>
        <v/>
      </c>
      <c r="AP33" s="386" t="str">
        <f>IF(D32&lt;&gt;"",VLOOKUP(D32,$AU$2:$AV$6,2,FALSE),"")</f>
        <v/>
      </c>
      <c r="AQ33" s="383">
        <f>ROUNDDOWN(AL33/$AL$6,2)</f>
        <v>0</v>
      </c>
      <c r="AR33" s="383">
        <f>IF(AP33=1,"",AQ33)</f>
        <v>0</v>
      </c>
    </row>
    <row r="34" spans="1:44" ht="15.9" customHeight="1">
      <c r="A34" s="170"/>
      <c r="B34" s="741" t="s">
        <v>549</v>
      </c>
      <c r="C34" s="742"/>
      <c r="D34" s="744"/>
      <c r="E34" s="746"/>
      <c r="F34" s="369" t="s">
        <v>536</v>
      </c>
      <c r="G34" s="370"/>
      <c r="H34" s="371"/>
      <c r="I34" s="110"/>
      <c r="J34" s="110"/>
      <c r="K34" s="110"/>
      <c r="L34" s="110"/>
      <c r="M34" s="372"/>
      <c r="N34" s="370"/>
      <c r="O34" s="371"/>
      <c r="P34" s="110"/>
      <c r="Q34" s="110"/>
      <c r="R34" s="110"/>
      <c r="S34" s="110"/>
      <c r="T34" s="372"/>
      <c r="U34" s="370"/>
      <c r="V34" s="371"/>
      <c r="W34" s="110"/>
      <c r="X34" s="110"/>
      <c r="Y34" s="110"/>
      <c r="Z34" s="110"/>
      <c r="AA34" s="372"/>
      <c r="AB34" s="370"/>
      <c r="AC34" s="371"/>
      <c r="AD34" s="110"/>
      <c r="AE34" s="110"/>
      <c r="AF34" s="110"/>
      <c r="AG34" s="110"/>
      <c r="AH34" s="372"/>
      <c r="AI34" s="373"/>
      <c r="AJ34" s="110"/>
      <c r="AK34" s="110"/>
      <c r="AL34" s="374">
        <f>SUM(G35:AK35)</f>
        <v>0</v>
      </c>
      <c r="AM34" s="375"/>
      <c r="AN34" s="325"/>
      <c r="AO34" s="326"/>
      <c r="AP34" s="375"/>
      <c r="AQ34" s="376"/>
      <c r="AR34" s="376"/>
    </row>
    <row r="35" spans="1:44" ht="15.9" customHeight="1">
      <c r="A35" s="170"/>
      <c r="B35" s="741"/>
      <c r="C35" s="743"/>
      <c r="D35" s="745"/>
      <c r="E35" s="747"/>
      <c r="F35" s="377" t="s">
        <v>537</v>
      </c>
      <c r="G35" s="378" t="str">
        <f t="shared" ref="G35:AK35" si="13">IF(G34&lt;&gt;"",VLOOKUP(G34,$AC$197:$AL$221,9,FALSE),"")</f>
        <v/>
      </c>
      <c r="H35" s="379" t="str">
        <f t="shared" si="13"/>
        <v/>
      </c>
      <c r="I35" s="379" t="str">
        <f t="shared" si="13"/>
        <v/>
      </c>
      <c r="J35" s="379" t="str">
        <f t="shared" si="13"/>
        <v/>
      </c>
      <c r="K35" s="379" t="str">
        <f t="shared" si="13"/>
        <v/>
      </c>
      <c r="L35" s="379" t="str">
        <f t="shared" si="13"/>
        <v/>
      </c>
      <c r="M35" s="380" t="str">
        <f t="shared" si="13"/>
        <v/>
      </c>
      <c r="N35" s="378" t="str">
        <f t="shared" si="13"/>
        <v/>
      </c>
      <c r="O35" s="379" t="str">
        <f t="shared" si="13"/>
        <v/>
      </c>
      <c r="P35" s="379" t="str">
        <f t="shared" si="13"/>
        <v/>
      </c>
      <c r="Q35" s="379" t="str">
        <f t="shared" si="13"/>
        <v/>
      </c>
      <c r="R35" s="379" t="str">
        <f t="shared" si="13"/>
        <v/>
      </c>
      <c r="S35" s="379" t="str">
        <f t="shared" si="13"/>
        <v/>
      </c>
      <c r="T35" s="380" t="str">
        <f t="shared" si="13"/>
        <v/>
      </c>
      <c r="U35" s="378" t="str">
        <f t="shared" si="13"/>
        <v/>
      </c>
      <c r="V35" s="379" t="str">
        <f t="shared" si="13"/>
        <v/>
      </c>
      <c r="W35" s="379" t="str">
        <f t="shared" si="13"/>
        <v/>
      </c>
      <c r="X35" s="379" t="str">
        <f t="shared" si="13"/>
        <v/>
      </c>
      <c r="Y35" s="379" t="str">
        <f t="shared" si="13"/>
        <v/>
      </c>
      <c r="Z35" s="379" t="str">
        <f t="shared" si="13"/>
        <v/>
      </c>
      <c r="AA35" s="380" t="str">
        <f t="shared" si="13"/>
        <v/>
      </c>
      <c r="AB35" s="378" t="str">
        <f t="shared" si="13"/>
        <v/>
      </c>
      <c r="AC35" s="379" t="str">
        <f t="shared" si="13"/>
        <v/>
      </c>
      <c r="AD35" s="379" t="str">
        <f t="shared" si="13"/>
        <v/>
      </c>
      <c r="AE35" s="379" t="str">
        <f t="shared" si="13"/>
        <v/>
      </c>
      <c r="AF35" s="379" t="str">
        <f t="shared" si="13"/>
        <v/>
      </c>
      <c r="AG35" s="379" t="str">
        <f t="shared" si="13"/>
        <v/>
      </c>
      <c r="AH35" s="380" t="str">
        <f t="shared" si="13"/>
        <v/>
      </c>
      <c r="AI35" s="381" t="str">
        <f t="shared" si="13"/>
        <v/>
      </c>
      <c r="AJ35" s="379" t="str">
        <f t="shared" si="13"/>
        <v/>
      </c>
      <c r="AK35" s="379" t="str">
        <f t="shared" si="13"/>
        <v/>
      </c>
      <c r="AL35" s="382">
        <f>SUM(G35:AH35)</f>
        <v>0</v>
      </c>
      <c r="AM35" s="383">
        <f>AL35/4</f>
        <v>0</v>
      </c>
      <c r="AN35" s="384" t="str">
        <f>IF(C34="","",C34)</f>
        <v/>
      </c>
      <c r="AO35" s="385" t="str">
        <f>IF(D34="","",D34)</f>
        <v/>
      </c>
      <c r="AP35" s="386" t="str">
        <f>IF(D34&lt;&gt;"",VLOOKUP(D34,$AU$2:$AV$6,2,FALSE),"")</f>
        <v/>
      </c>
      <c r="AQ35" s="383">
        <f>ROUNDDOWN(AL35/$AL$6,2)</f>
        <v>0</v>
      </c>
      <c r="AR35" s="383">
        <f>IF(AP35=1,"",AQ35)</f>
        <v>0</v>
      </c>
    </row>
    <row r="36" spans="1:44" ht="15.9" customHeight="1">
      <c r="A36" s="170"/>
      <c r="B36" s="741" t="s">
        <v>550</v>
      </c>
      <c r="C36" s="742"/>
      <c r="D36" s="744"/>
      <c r="E36" s="746"/>
      <c r="F36" s="369" t="s">
        <v>536</v>
      </c>
      <c r="G36" s="370"/>
      <c r="H36" s="371"/>
      <c r="I36" s="110"/>
      <c r="J36" s="110"/>
      <c r="K36" s="110"/>
      <c r="L36" s="110"/>
      <c r="M36" s="372"/>
      <c r="N36" s="370"/>
      <c r="O36" s="371"/>
      <c r="P36" s="110"/>
      <c r="Q36" s="110"/>
      <c r="R36" s="110"/>
      <c r="S36" s="110"/>
      <c r="T36" s="372"/>
      <c r="U36" s="370"/>
      <c r="V36" s="371"/>
      <c r="W36" s="110"/>
      <c r="X36" s="110"/>
      <c r="Y36" s="110"/>
      <c r="Z36" s="110"/>
      <c r="AA36" s="372"/>
      <c r="AB36" s="370"/>
      <c r="AC36" s="371"/>
      <c r="AD36" s="110"/>
      <c r="AE36" s="110"/>
      <c r="AF36" s="110"/>
      <c r="AG36" s="110"/>
      <c r="AH36" s="372"/>
      <c r="AI36" s="373"/>
      <c r="AJ36" s="110"/>
      <c r="AK36" s="110"/>
      <c r="AL36" s="374">
        <f>SUM(G37:AK37)</f>
        <v>0</v>
      </c>
      <c r="AM36" s="375"/>
      <c r="AN36" s="325"/>
      <c r="AO36" s="326"/>
      <c r="AP36" s="375"/>
      <c r="AQ36" s="376"/>
      <c r="AR36" s="376"/>
    </row>
    <row r="37" spans="1:44" ht="15.9" customHeight="1">
      <c r="A37" s="170"/>
      <c r="B37" s="741"/>
      <c r="C37" s="743"/>
      <c r="D37" s="745"/>
      <c r="E37" s="747"/>
      <c r="F37" s="377" t="s">
        <v>537</v>
      </c>
      <c r="G37" s="378" t="str">
        <f t="shared" ref="G37:AK37" si="14">IF(G36&lt;&gt;"",VLOOKUP(G36,$AC$197:$AL$221,9,FALSE),"")</f>
        <v/>
      </c>
      <c r="H37" s="379" t="str">
        <f t="shared" si="14"/>
        <v/>
      </c>
      <c r="I37" s="379" t="str">
        <f t="shared" si="14"/>
        <v/>
      </c>
      <c r="J37" s="379" t="str">
        <f t="shared" si="14"/>
        <v/>
      </c>
      <c r="K37" s="379" t="str">
        <f t="shared" si="14"/>
        <v/>
      </c>
      <c r="L37" s="379" t="str">
        <f t="shared" si="14"/>
        <v/>
      </c>
      <c r="M37" s="380" t="str">
        <f t="shared" si="14"/>
        <v/>
      </c>
      <c r="N37" s="378" t="str">
        <f t="shared" si="14"/>
        <v/>
      </c>
      <c r="O37" s="379" t="str">
        <f t="shared" si="14"/>
        <v/>
      </c>
      <c r="P37" s="379" t="str">
        <f t="shared" si="14"/>
        <v/>
      </c>
      <c r="Q37" s="379" t="str">
        <f t="shared" si="14"/>
        <v/>
      </c>
      <c r="R37" s="379" t="str">
        <f t="shared" si="14"/>
        <v/>
      </c>
      <c r="S37" s="379" t="str">
        <f t="shared" si="14"/>
        <v/>
      </c>
      <c r="T37" s="380" t="str">
        <f t="shared" si="14"/>
        <v/>
      </c>
      <c r="U37" s="378" t="str">
        <f t="shared" si="14"/>
        <v/>
      </c>
      <c r="V37" s="379" t="str">
        <f t="shared" si="14"/>
        <v/>
      </c>
      <c r="W37" s="379" t="str">
        <f t="shared" si="14"/>
        <v/>
      </c>
      <c r="X37" s="379" t="str">
        <f t="shared" si="14"/>
        <v/>
      </c>
      <c r="Y37" s="379" t="str">
        <f t="shared" si="14"/>
        <v/>
      </c>
      <c r="Z37" s="379" t="str">
        <f t="shared" si="14"/>
        <v/>
      </c>
      <c r="AA37" s="380" t="str">
        <f t="shared" si="14"/>
        <v/>
      </c>
      <c r="AB37" s="378" t="str">
        <f t="shared" si="14"/>
        <v/>
      </c>
      <c r="AC37" s="379" t="str">
        <f t="shared" si="14"/>
        <v/>
      </c>
      <c r="AD37" s="379" t="str">
        <f t="shared" si="14"/>
        <v/>
      </c>
      <c r="AE37" s="379" t="str">
        <f t="shared" si="14"/>
        <v/>
      </c>
      <c r="AF37" s="379" t="str">
        <f t="shared" si="14"/>
        <v/>
      </c>
      <c r="AG37" s="379" t="str">
        <f t="shared" si="14"/>
        <v/>
      </c>
      <c r="AH37" s="380" t="str">
        <f t="shared" si="14"/>
        <v/>
      </c>
      <c r="AI37" s="381" t="str">
        <f t="shared" si="14"/>
        <v/>
      </c>
      <c r="AJ37" s="379" t="str">
        <f t="shared" si="14"/>
        <v/>
      </c>
      <c r="AK37" s="379" t="str">
        <f t="shared" si="14"/>
        <v/>
      </c>
      <c r="AL37" s="382">
        <f>SUM(G37:AH37)</f>
        <v>0</v>
      </c>
      <c r="AM37" s="383">
        <f>AL37/4</f>
        <v>0</v>
      </c>
      <c r="AN37" s="384" t="str">
        <f>IF(C36="","",C36)</f>
        <v/>
      </c>
      <c r="AO37" s="385" t="str">
        <f>IF(D36="","",D36)</f>
        <v/>
      </c>
      <c r="AP37" s="386" t="str">
        <f>IF(D36&lt;&gt;"",VLOOKUP(D36,$AU$2:$AV$6,2,FALSE),"")</f>
        <v/>
      </c>
      <c r="AQ37" s="383">
        <f>ROUNDDOWN(AL37/$AL$6,2)</f>
        <v>0</v>
      </c>
      <c r="AR37" s="383">
        <f>IF(AP37=1,"",AQ37)</f>
        <v>0</v>
      </c>
    </row>
    <row r="38" spans="1:44" ht="15.9" customHeight="1">
      <c r="A38" s="170"/>
      <c r="B38" s="741" t="s">
        <v>551</v>
      </c>
      <c r="C38" s="742"/>
      <c r="D38" s="744"/>
      <c r="E38" s="746"/>
      <c r="F38" s="369" t="s">
        <v>536</v>
      </c>
      <c r="G38" s="370"/>
      <c r="H38" s="371"/>
      <c r="I38" s="110"/>
      <c r="J38" s="110"/>
      <c r="K38" s="110"/>
      <c r="L38" s="110"/>
      <c r="M38" s="372"/>
      <c r="N38" s="370"/>
      <c r="O38" s="371"/>
      <c r="P38" s="110"/>
      <c r="Q38" s="110"/>
      <c r="R38" s="110"/>
      <c r="S38" s="110"/>
      <c r="T38" s="372"/>
      <c r="U38" s="370"/>
      <c r="V38" s="371"/>
      <c r="W38" s="110"/>
      <c r="X38" s="110"/>
      <c r="Y38" s="110"/>
      <c r="Z38" s="110"/>
      <c r="AA38" s="372"/>
      <c r="AB38" s="370"/>
      <c r="AC38" s="371"/>
      <c r="AD38" s="110"/>
      <c r="AE38" s="110"/>
      <c r="AF38" s="110"/>
      <c r="AG38" s="110"/>
      <c r="AH38" s="372"/>
      <c r="AI38" s="387"/>
      <c r="AJ38" s="371"/>
      <c r="AK38" s="371"/>
      <c r="AL38" s="374">
        <f>SUM(G39:AK39)</f>
        <v>0</v>
      </c>
      <c r="AM38" s="375"/>
      <c r="AN38" s="325"/>
      <c r="AO38" s="326"/>
      <c r="AP38" s="375"/>
      <c r="AQ38" s="376"/>
      <c r="AR38" s="376"/>
    </row>
    <row r="39" spans="1:44" ht="15.9" customHeight="1">
      <c r="A39" s="170"/>
      <c r="B39" s="741"/>
      <c r="C39" s="743"/>
      <c r="D39" s="745"/>
      <c r="E39" s="747"/>
      <c r="F39" s="377" t="s">
        <v>537</v>
      </c>
      <c r="G39" s="378" t="str">
        <f t="shared" ref="G39:AK39" si="15">IF(G38&lt;&gt;"",VLOOKUP(G38,$AC$197:$AL$221,9,FALSE),"")</f>
        <v/>
      </c>
      <c r="H39" s="379" t="str">
        <f t="shared" si="15"/>
        <v/>
      </c>
      <c r="I39" s="379" t="str">
        <f t="shared" si="15"/>
        <v/>
      </c>
      <c r="J39" s="379" t="str">
        <f t="shared" si="15"/>
        <v/>
      </c>
      <c r="K39" s="379" t="str">
        <f t="shared" si="15"/>
        <v/>
      </c>
      <c r="L39" s="379" t="str">
        <f t="shared" si="15"/>
        <v/>
      </c>
      <c r="M39" s="380" t="str">
        <f t="shared" si="15"/>
        <v/>
      </c>
      <c r="N39" s="378" t="str">
        <f t="shared" si="15"/>
        <v/>
      </c>
      <c r="O39" s="379" t="str">
        <f t="shared" si="15"/>
        <v/>
      </c>
      <c r="P39" s="379" t="str">
        <f t="shared" si="15"/>
        <v/>
      </c>
      <c r="Q39" s="379" t="str">
        <f t="shared" si="15"/>
        <v/>
      </c>
      <c r="R39" s="379" t="str">
        <f t="shared" si="15"/>
        <v/>
      </c>
      <c r="S39" s="379" t="str">
        <f t="shared" si="15"/>
        <v/>
      </c>
      <c r="T39" s="380" t="str">
        <f t="shared" si="15"/>
        <v/>
      </c>
      <c r="U39" s="378" t="str">
        <f t="shared" si="15"/>
        <v/>
      </c>
      <c r="V39" s="379" t="str">
        <f t="shared" si="15"/>
        <v/>
      </c>
      <c r="W39" s="379" t="str">
        <f t="shared" si="15"/>
        <v/>
      </c>
      <c r="X39" s="379" t="str">
        <f t="shared" si="15"/>
        <v/>
      </c>
      <c r="Y39" s="379" t="str">
        <f t="shared" si="15"/>
        <v/>
      </c>
      <c r="Z39" s="379" t="str">
        <f t="shared" si="15"/>
        <v/>
      </c>
      <c r="AA39" s="380" t="str">
        <f t="shared" si="15"/>
        <v/>
      </c>
      <c r="AB39" s="378" t="str">
        <f t="shared" si="15"/>
        <v/>
      </c>
      <c r="AC39" s="379" t="str">
        <f t="shared" si="15"/>
        <v/>
      </c>
      <c r="AD39" s="379" t="str">
        <f t="shared" si="15"/>
        <v/>
      </c>
      <c r="AE39" s="379" t="str">
        <f t="shared" si="15"/>
        <v/>
      </c>
      <c r="AF39" s="379" t="str">
        <f t="shared" si="15"/>
        <v/>
      </c>
      <c r="AG39" s="379" t="str">
        <f t="shared" si="15"/>
        <v/>
      </c>
      <c r="AH39" s="380" t="str">
        <f t="shared" si="15"/>
        <v/>
      </c>
      <c r="AI39" s="381" t="str">
        <f t="shared" si="15"/>
        <v/>
      </c>
      <c r="AJ39" s="379" t="str">
        <f t="shared" si="15"/>
        <v/>
      </c>
      <c r="AK39" s="379" t="str">
        <f t="shared" si="15"/>
        <v/>
      </c>
      <c r="AL39" s="382">
        <f>SUM(G39:AH39)</f>
        <v>0</v>
      </c>
      <c r="AM39" s="383">
        <f>AL39/4</f>
        <v>0</v>
      </c>
      <c r="AN39" s="384" t="str">
        <f>IF(C38="","",C38)</f>
        <v/>
      </c>
      <c r="AO39" s="385" t="str">
        <f>IF(D38="","",D38)</f>
        <v/>
      </c>
      <c r="AP39" s="386" t="str">
        <f>IF(D38&lt;&gt;"",VLOOKUP(D38,$AU$2:$AV$6,2,FALSE),"")</f>
        <v/>
      </c>
      <c r="AQ39" s="383">
        <f>ROUNDDOWN(AL39/$AL$6,2)</f>
        <v>0</v>
      </c>
      <c r="AR39" s="383">
        <f>IF(AP39=1,"",AQ39)</f>
        <v>0</v>
      </c>
    </row>
    <row r="40" spans="1:44" ht="15.9" customHeight="1">
      <c r="A40" s="170"/>
      <c r="B40" s="741" t="s">
        <v>552</v>
      </c>
      <c r="C40" s="742"/>
      <c r="D40" s="744"/>
      <c r="E40" s="746"/>
      <c r="F40" s="369" t="s">
        <v>536</v>
      </c>
      <c r="G40" s="370"/>
      <c r="H40" s="371"/>
      <c r="I40" s="110"/>
      <c r="J40" s="110"/>
      <c r="K40" s="110"/>
      <c r="L40" s="110"/>
      <c r="M40" s="372"/>
      <c r="N40" s="370"/>
      <c r="O40" s="371"/>
      <c r="P40" s="110"/>
      <c r="Q40" s="110"/>
      <c r="R40" s="110"/>
      <c r="S40" s="110"/>
      <c r="T40" s="372"/>
      <c r="U40" s="370"/>
      <c r="V40" s="371"/>
      <c r="W40" s="110"/>
      <c r="X40" s="110"/>
      <c r="Y40" s="110"/>
      <c r="Z40" s="110"/>
      <c r="AA40" s="372"/>
      <c r="AB40" s="370"/>
      <c r="AC40" s="371"/>
      <c r="AD40" s="110"/>
      <c r="AE40" s="110"/>
      <c r="AF40" s="110"/>
      <c r="AG40" s="110"/>
      <c r="AH40" s="372"/>
      <c r="AI40" s="387"/>
      <c r="AJ40" s="371"/>
      <c r="AK40" s="371"/>
      <c r="AL40" s="374">
        <f>SUM(G41:AK41)</f>
        <v>0</v>
      </c>
      <c r="AM40" s="375"/>
      <c r="AN40" s="325"/>
      <c r="AO40" s="326"/>
      <c r="AP40" s="375"/>
      <c r="AQ40" s="376"/>
      <c r="AR40" s="376"/>
    </row>
    <row r="41" spans="1:44" ht="15.9" customHeight="1">
      <c r="A41" s="170"/>
      <c r="B41" s="741"/>
      <c r="C41" s="743"/>
      <c r="D41" s="745"/>
      <c r="E41" s="747"/>
      <c r="F41" s="377" t="s">
        <v>537</v>
      </c>
      <c r="G41" s="378" t="str">
        <f t="shared" ref="G41:AK41" si="16">IF(G40&lt;&gt;"",VLOOKUP(G40,$AC$197:$AL$221,9,FALSE),"")</f>
        <v/>
      </c>
      <c r="H41" s="379" t="str">
        <f t="shared" si="16"/>
        <v/>
      </c>
      <c r="I41" s="379" t="str">
        <f t="shared" si="16"/>
        <v/>
      </c>
      <c r="J41" s="379" t="str">
        <f t="shared" si="16"/>
        <v/>
      </c>
      <c r="K41" s="379" t="str">
        <f t="shared" si="16"/>
        <v/>
      </c>
      <c r="L41" s="379" t="str">
        <f t="shared" si="16"/>
        <v/>
      </c>
      <c r="M41" s="380" t="str">
        <f t="shared" si="16"/>
        <v/>
      </c>
      <c r="N41" s="378" t="str">
        <f t="shared" si="16"/>
        <v/>
      </c>
      <c r="O41" s="379" t="str">
        <f t="shared" si="16"/>
        <v/>
      </c>
      <c r="P41" s="379" t="str">
        <f t="shared" si="16"/>
        <v/>
      </c>
      <c r="Q41" s="379" t="str">
        <f t="shared" si="16"/>
        <v/>
      </c>
      <c r="R41" s="379" t="str">
        <f t="shared" si="16"/>
        <v/>
      </c>
      <c r="S41" s="379" t="str">
        <f t="shared" si="16"/>
        <v/>
      </c>
      <c r="T41" s="380" t="str">
        <f t="shared" si="16"/>
        <v/>
      </c>
      <c r="U41" s="378" t="str">
        <f t="shared" si="16"/>
        <v/>
      </c>
      <c r="V41" s="379" t="str">
        <f t="shared" si="16"/>
        <v/>
      </c>
      <c r="W41" s="379" t="str">
        <f t="shared" si="16"/>
        <v/>
      </c>
      <c r="X41" s="379" t="str">
        <f t="shared" si="16"/>
        <v/>
      </c>
      <c r="Y41" s="379" t="str">
        <f t="shared" si="16"/>
        <v/>
      </c>
      <c r="Z41" s="379" t="str">
        <f t="shared" si="16"/>
        <v/>
      </c>
      <c r="AA41" s="380" t="str">
        <f t="shared" si="16"/>
        <v/>
      </c>
      <c r="AB41" s="378" t="str">
        <f t="shared" si="16"/>
        <v/>
      </c>
      <c r="AC41" s="379" t="str">
        <f t="shared" si="16"/>
        <v/>
      </c>
      <c r="AD41" s="379" t="str">
        <f t="shared" si="16"/>
        <v/>
      </c>
      <c r="AE41" s="379" t="str">
        <f t="shared" si="16"/>
        <v/>
      </c>
      <c r="AF41" s="379" t="str">
        <f t="shared" si="16"/>
        <v/>
      </c>
      <c r="AG41" s="379" t="str">
        <f t="shared" si="16"/>
        <v/>
      </c>
      <c r="AH41" s="380" t="str">
        <f t="shared" si="16"/>
        <v/>
      </c>
      <c r="AI41" s="381" t="str">
        <f t="shared" si="16"/>
        <v/>
      </c>
      <c r="AJ41" s="379" t="str">
        <f t="shared" si="16"/>
        <v/>
      </c>
      <c r="AK41" s="379" t="str">
        <f t="shared" si="16"/>
        <v/>
      </c>
      <c r="AL41" s="382">
        <f>SUM(G41:AH41)</f>
        <v>0</v>
      </c>
      <c r="AM41" s="383">
        <f>AL41/4</f>
        <v>0</v>
      </c>
      <c r="AN41" s="384" t="str">
        <f>IF(C40="","",C40)</f>
        <v/>
      </c>
      <c r="AO41" s="385" t="str">
        <f>IF(D40="","",D40)</f>
        <v/>
      </c>
      <c r="AP41" s="386" t="str">
        <f>IF(D40&lt;&gt;"",VLOOKUP(D40,$AU$2:$AV$6,2,FALSE),"")</f>
        <v/>
      </c>
      <c r="AQ41" s="383">
        <f>ROUNDDOWN(AL41/$AL$6,2)</f>
        <v>0</v>
      </c>
      <c r="AR41" s="383">
        <f>IF(AP41=1,"",AQ41)</f>
        <v>0</v>
      </c>
    </row>
    <row r="42" spans="1:44" ht="15.9" customHeight="1">
      <c r="A42" s="170"/>
      <c r="B42" s="741" t="s">
        <v>553</v>
      </c>
      <c r="C42" s="742"/>
      <c r="D42" s="744"/>
      <c r="E42" s="746"/>
      <c r="F42" s="369" t="s">
        <v>536</v>
      </c>
      <c r="G42" s="370"/>
      <c r="H42" s="371"/>
      <c r="I42" s="110"/>
      <c r="J42" s="110"/>
      <c r="K42" s="110"/>
      <c r="L42" s="110"/>
      <c r="M42" s="372"/>
      <c r="N42" s="370"/>
      <c r="O42" s="371"/>
      <c r="P42" s="110"/>
      <c r="Q42" s="110"/>
      <c r="R42" s="110"/>
      <c r="S42" s="110"/>
      <c r="T42" s="372"/>
      <c r="U42" s="370"/>
      <c r="V42" s="371"/>
      <c r="W42" s="110"/>
      <c r="X42" s="110"/>
      <c r="Y42" s="110"/>
      <c r="Z42" s="110"/>
      <c r="AA42" s="372"/>
      <c r="AB42" s="370"/>
      <c r="AC42" s="371"/>
      <c r="AD42" s="110"/>
      <c r="AE42" s="110"/>
      <c r="AF42" s="110"/>
      <c r="AG42" s="110"/>
      <c r="AH42" s="372"/>
      <c r="AI42" s="373"/>
      <c r="AJ42" s="110"/>
      <c r="AK42" s="110"/>
      <c r="AL42" s="374">
        <f>SUM(G43:AK43)</f>
        <v>0</v>
      </c>
      <c r="AM42" s="375"/>
      <c r="AN42" s="325"/>
      <c r="AO42" s="326"/>
      <c r="AP42" s="375"/>
      <c r="AQ42" s="376"/>
      <c r="AR42" s="376"/>
    </row>
    <row r="43" spans="1:44" ht="15.9" customHeight="1">
      <c r="A43" s="170"/>
      <c r="B43" s="741"/>
      <c r="C43" s="743"/>
      <c r="D43" s="745"/>
      <c r="E43" s="747"/>
      <c r="F43" s="377" t="s">
        <v>537</v>
      </c>
      <c r="G43" s="378" t="str">
        <f t="shared" ref="G43:AK43" si="17">IF(G42&lt;&gt;"",VLOOKUP(G42,$AC$197:$AL$221,9,FALSE),"")</f>
        <v/>
      </c>
      <c r="H43" s="379" t="str">
        <f t="shared" si="17"/>
        <v/>
      </c>
      <c r="I43" s="379" t="str">
        <f t="shared" si="17"/>
        <v/>
      </c>
      <c r="J43" s="379" t="str">
        <f t="shared" si="17"/>
        <v/>
      </c>
      <c r="K43" s="379" t="str">
        <f t="shared" si="17"/>
        <v/>
      </c>
      <c r="L43" s="379" t="str">
        <f t="shared" si="17"/>
        <v/>
      </c>
      <c r="M43" s="380" t="str">
        <f t="shared" si="17"/>
        <v/>
      </c>
      <c r="N43" s="378" t="str">
        <f t="shared" si="17"/>
        <v/>
      </c>
      <c r="O43" s="379" t="str">
        <f t="shared" si="17"/>
        <v/>
      </c>
      <c r="P43" s="379" t="str">
        <f t="shared" si="17"/>
        <v/>
      </c>
      <c r="Q43" s="379" t="str">
        <f t="shared" si="17"/>
        <v/>
      </c>
      <c r="R43" s="379" t="str">
        <f t="shared" si="17"/>
        <v/>
      </c>
      <c r="S43" s="379" t="str">
        <f t="shared" si="17"/>
        <v/>
      </c>
      <c r="T43" s="380" t="str">
        <f t="shared" si="17"/>
        <v/>
      </c>
      <c r="U43" s="378" t="str">
        <f t="shared" si="17"/>
        <v/>
      </c>
      <c r="V43" s="379" t="str">
        <f t="shared" si="17"/>
        <v/>
      </c>
      <c r="W43" s="379" t="str">
        <f t="shared" si="17"/>
        <v/>
      </c>
      <c r="X43" s="379" t="str">
        <f t="shared" si="17"/>
        <v/>
      </c>
      <c r="Y43" s="379" t="str">
        <f t="shared" si="17"/>
        <v/>
      </c>
      <c r="Z43" s="379" t="str">
        <f t="shared" si="17"/>
        <v/>
      </c>
      <c r="AA43" s="380" t="str">
        <f t="shared" si="17"/>
        <v/>
      </c>
      <c r="AB43" s="378" t="str">
        <f t="shared" si="17"/>
        <v/>
      </c>
      <c r="AC43" s="379" t="str">
        <f t="shared" si="17"/>
        <v/>
      </c>
      <c r="AD43" s="379" t="str">
        <f t="shared" si="17"/>
        <v/>
      </c>
      <c r="AE43" s="379" t="str">
        <f t="shared" si="17"/>
        <v/>
      </c>
      <c r="AF43" s="379" t="str">
        <f t="shared" si="17"/>
        <v/>
      </c>
      <c r="AG43" s="379" t="str">
        <f t="shared" si="17"/>
        <v/>
      </c>
      <c r="AH43" s="380" t="str">
        <f t="shared" si="17"/>
        <v/>
      </c>
      <c r="AI43" s="381" t="str">
        <f t="shared" si="17"/>
        <v/>
      </c>
      <c r="AJ43" s="379" t="str">
        <f t="shared" si="17"/>
        <v/>
      </c>
      <c r="AK43" s="379" t="str">
        <f t="shared" si="17"/>
        <v/>
      </c>
      <c r="AL43" s="382">
        <f>SUM(G43:AH43)</f>
        <v>0</v>
      </c>
      <c r="AM43" s="383">
        <f>AL43/4</f>
        <v>0</v>
      </c>
      <c r="AN43" s="384" t="str">
        <f>IF(C42="","",C42)</f>
        <v/>
      </c>
      <c r="AO43" s="385" t="str">
        <f>IF(D42="","",D42)</f>
        <v/>
      </c>
      <c r="AP43" s="386" t="str">
        <f>IF(D42&lt;&gt;"",VLOOKUP(D42,$AU$2:$AV$6,2,FALSE),"")</f>
        <v/>
      </c>
      <c r="AQ43" s="383">
        <f>ROUNDDOWN(AL43/$AL$6,2)</f>
        <v>0</v>
      </c>
      <c r="AR43" s="383">
        <f>IF(AP43=1,"",AQ43)</f>
        <v>0</v>
      </c>
    </row>
    <row r="44" spans="1:44" ht="15.9" customHeight="1">
      <c r="A44" s="170"/>
      <c r="B44" s="741" t="s">
        <v>554</v>
      </c>
      <c r="C44" s="742"/>
      <c r="D44" s="744"/>
      <c r="E44" s="746"/>
      <c r="F44" s="369" t="s">
        <v>536</v>
      </c>
      <c r="G44" s="370"/>
      <c r="H44" s="371"/>
      <c r="I44" s="110"/>
      <c r="J44" s="110"/>
      <c r="K44" s="110"/>
      <c r="L44" s="110"/>
      <c r="M44" s="372"/>
      <c r="N44" s="370"/>
      <c r="O44" s="371"/>
      <c r="P44" s="110"/>
      <c r="Q44" s="110"/>
      <c r="R44" s="110"/>
      <c r="S44" s="110"/>
      <c r="T44" s="372"/>
      <c r="U44" s="370"/>
      <c r="V44" s="371"/>
      <c r="W44" s="110"/>
      <c r="X44" s="110"/>
      <c r="Y44" s="110"/>
      <c r="Z44" s="110"/>
      <c r="AA44" s="372"/>
      <c r="AB44" s="370"/>
      <c r="AC44" s="371"/>
      <c r="AD44" s="110"/>
      <c r="AE44" s="110"/>
      <c r="AF44" s="110"/>
      <c r="AG44" s="110"/>
      <c r="AH44" s="372"/>
      <c r="AI44" s="373"/>
      <c r="AJ44" s="110"/>
      <c r="AK44" s="110"/>
      <c r="AL44" s="374">
        <f>SUM(G45:AK45)</f>
        <v>0</v>
      </c>
      <c r="AM44" s="375"/>
      <c r="AN44" s="325"/>
      <c r="AO44" s="326"/>
      <c r="AP44" s="375"/>
      <c r="AQ44" s="376"/>
      <c r="AR44" s="376"/>
    </row>
    <row r="45" spans="1:44" ht="15.9" customHeight="1">
      <c r="A45" s="170"/>
      <c r="B45" s="741"/>
      <c r="C45" s="743"/>
      <c r="D45" s="745"/>
      <c r="E45" s="747"/>
      <c r="F45" s="377" t="s">
        <v>537</v>
      </c>
      <c r="G45" s="378" t="str">
        <f t="shared" ref="G45:AK45" si="18">IF(G44&lt;&gt;"",VLOOKUP(G44,$AC$197:$AL$221,9,FALSE),"")</f>
        <v/>
      </c>
      <c r="H45" s="379" t="str">
        <f t="shared" si="18"/>
        <v/>
      </c>
      <c r="I45" s="379" t="str">
        <f t="shared" si="18"/>
        <v/>
      </c>
      <c r="J45" s="379" t="str">
        <f t="shared" si="18"/>
        <v/>
      </c>
      <c r="K45" s="379" t="str">
        <f t="shared" si="18"/>
        <v/>
      </c>
      <c r="L45" s="379" t="str">
        <f t="shared" si="18"/>
        <v/>
      </c>
      <c r="M45" s="380" t="str">
        <f t="shared" si="18"/>
        <v/>
      </c>
      <c r="N45" s="378" t="str">
        <f t="shared" si="18"/>
        <v/>
      </c>
      <c r="O45" s="379" t="str">
        <f t="shared" si="18"/>
        <v/>
      </c>
      <c r="P45" s="379" t="str">
        <f t="shared" si="18"/>
        <v/>
      </c>
      <c r="Q45" s="379" t="str">
        <f t="shared" si="18"/>
        <v/>
      </c>
      <c r="R45" s="379" t="str">
        <f t="shared" si="18"/>
        <v/>
      </c>
      <c r="S45" s="379" t="str">
        <f t="shared" si="18"/>
        <v/>
      </c>
      <c r="T45" s="380" t="str">
        <f t="shared" si="18"/>
        <v/>
      </c>
      <c r="U45" s="378" t="str">
        <f t="shared" si="18"/>
        <v/>
      </c>
      <c r="V45" s="379" t="str">
        <f t="shared" si="18"/>
        <v/>
      </c>
      <c r="W45" s="379" t="str">
        <f t="shared" si="18"/>
        <v/>
      </c>
      <c r="X45" s="379" t="str">
        <f t="shared" si="18"/>
        <v/>
      </c>
      <c r="Y45" s="379" t="str">
        <f t="shared" si="18"/>
        <v/>
      </c>
      <c r="Z45" s="379" t="str">
        <f t="shared" si="18"/>
        <v/>
      </c>
      <c r="AA45" s="380" t="str">
        <f t="shared" si="18"/>
        <v/>
      </c>
      <c r="AB45" s="378" t="str">
        <f t="shared" si="18"/>
        <v/>
      </c>
      <c r="AC45" s="379" t="str">
        <f t="shared" si="18"/>
        <v/>
      </c>
      <c r="AD45" s="379" t="str">
        <f t="shared" si="18"/>
        <v/>
      </c>
      <c r="AE45" s="379" t="str">
        <f t="shared" si="18"/>
        <v/>
      </c>
      <c r="AF45" s="379" t="str">
        <f t="shared" si="18"/>
        <v/>
      </c>
      <c r="AG45" s="379" t="str">
        <f t="shared" si="18"/>
        <v/>
      </c>
      <c r="AH45" s="380" t="str">
        <f t="shared" si="18"/>
        <v/>
      </c>
      <c r="AI45" s="381" t="str">
        <f t="shared" si="18"/>
        <v/>
      </c>
      <c r="AJ45" s="379" t="str">
        <f t="shared" si="18"/>
        <v/>
      </c>
      <c r="AK45" s="379" t="str">
        <f t="shared" si="18"/>
        <v/>
      </c>
      <c r="AL45" s="382">
        <f>SUM(G45:AH45)</f>
        <v>0</v>
      </c>
      <c r="AM45" s="383">
        <f>AL45/4</f>
        <v>0</v>
      </c>
      <c r="AN45" s="384" t="str">
        <f>IF(C44="","",C44)</f>
        <v/>
      </c>
      <c r="AO45" s="385" t="str">
        <f>IF(D44="","",D44)</f>
        <v/>
      </c>
      <c r="AP45" s="386" t="str">
        <f>IF(D44&lt;&gt;"",VLOOKUP(D44,$AU$2:$AV$6,2,FALSE),"")</f>
        <v/>
      </c>
      <c r="AQ45" s="383">
        <f>ROUNDDOWN(AL45/$AL$6,2)</f>
        <v>0</v>
      </c>
      <c r="AR45" s="383">
        <f>IF(AP45=1,"",AQ45)</f>
        <v>0</v>
      </c>
    </row>
    <row r="46" spans="1:44" ht="15.9" customHeight="1">
      <c r="A46" s="170"/>
      <c r="B46" s="741" t="s">
        <v>555</v>
      </c>
      <c r="C46" s="742"/>
      <c r="D46" s="744"/>
      <c r="E46" s="746"/>
      <c r="F46" s="369" t="s">
        <v>536</v>
      </c>
      <c r="G46" s="370"/>
      <c r="H46" s="371"/>
      <c r="I46" s="110"/>
      <c r="J46" s="110"/>
      <c r="K46" s="110"/>
      <c r="L46" s="110"/>
      <c r="M46" s="372"/>
      <c r="N46" s="370"/>
      <c r="O46" s="371"/>
      <c r="P46" s="110"/>
      <c r="Q46" s="110"/>
      <c r="R46" s="110"/>
      <c r="S46" s="110"/>
      <c r="T46" s="372"/>
      <c r="U46" s="370"/>
      <c r="V46" s="371"/>
      <c r="W46" s="110"/>
      <c r="X46" s="110"/>
      <c r="Y46" s="110"/>
      <c r="Z46" s="110"/>
      <c r="AA46" s="372"/>
      <c r="AB46" s="370"/>
      <c r="AC46" s="371"/>
      <c r="AD46" s="110"/>
      <c r="AE46" s="110"/>
      <c r="AF46" s="110"/>
      <c r="AG46" s="110"/>
      <c r="AH46" s="372"/>
      <c r="AI46" s="387"/>
      <c r="AJ46" s="371"/>
      <c r="AK46" s="371"/>
      <c r="AL46" s="374">
        <f>SUM(G47:AK47)</f>
        <v>0</v>
      </c>
      <c r="AM46" s="375"/>
      <c r="AN46" s="325"/>
      <c r="AO46" s="326"/>
      <c r="AP46" s="375"/>
      <c r="AQ46" s="376"/>
      <c r="AR46" s="376"/>
    </row>
    <row r="47" spans="1:44" ht="15.9" customHeight="1">
      <c r="A47" s="170"/>
      <c r="B47" s="741"/>
      <c r="C47" s="743"/>
      <c r="D47" s="745"/>
      <c r="E47" s="747"/>
      <c r="F47" s="377" t="s">
        <v>537</v>
      </c>
      <c r="G47" s="378" t="str">
        <f t="shared" ref="G47:AK47" si="19">IF(G46&lt;&gt;"",VLOOKUP(G46,$AC$197:$AL$221,9,FALSE),"")</f>
        <v/>
      </c>
      <c r="H47" s="379" t="str">
        <f t="shared" si="19"/>
        <v/>
      </c>
      <c r="I47" s="379" t="str">
        <f t="shared" si="19"/>
        <v/>
      </c>
      <c r="J47" s="379" t="str">
        <f t="shared" si="19"/>
        <v/>
      </c>
      <c r="K47" s="379" t="str">
        <f t="shared" si="19"/>
        <v/>
      </c>
      <c r="L47" s="379" t="str">
        <f t="shared" si="19"/>
        <v/>
      </c>
      <c r="M47" s="380" t="str">
        <f t="shared" si="19"/>
        <v/>
      </c>
      <c r="N47" s="378" t="str">
        <f t="shared" si="19"/>
        <v/>
      </c>
      <c r="O47" s="379" t="str">
        <f t="shared" si="19"/>
        <v/>
      </c>
      <c r="P47" s="379" t="str">
        <f t="shared" si="19"/>
        <v/>
      </c>
      <c r="Q47" s="379" t="str">
        <f t="shared" si="19"/>
        <v/>
      </c>
      <c r="R47" s="379" t="str">
        <f t="shared" si="19"/>
        <v/>
      </c>
      <c r="S47" s="379" t="str">
        <f t="shared" si="19"/>
        <v/>
      </c>
      <c r="T47" s="380" t="str">
        <f t="shared" si="19"/>
        <v/>
      </c>
      <c r="U47" s="378" t="str">
        <f t="shared" si="19"/>
        <v/>
      </c>
      <c r="V47" s="379" t="str">
        <f t="shared" si="19"/>
        <v/>
      </c>
      <c r="W47" s="379" t="str">
        <f t="shared" si="19"/>
        <v/>
      </c>
      <c r="X47" s="379" t="str">
        <f t="shared" si="19"/>
        <v/>
      </c>
      <c r="Y47" s="379" t="str">
        <f t="shared" si="19"/>
        <v/>
      </c>
      <c r="Z47" s="379" t="str">
        <f t="shared" si="19"/>
        <v/>
      </c>
      <c r="AA47" s="380" t="str">
        <f t="shared" si="19"/>
        <v/>
      </c>
      <c r="AB47" s="378" t="str">
        <f t="shared" si="19"/>
        <v/>
      </c>
      <c r="AC47" s="379" t="str">
        <f t="shared" si="19"/>
        <v/>
      </c>
      <c r="AD47" s="379" t="str">
        <f t="shared" si="19"/>
        <v/>
      </c>
      <c r="AE47" s="379" t="str">
        <f t="shared" si="19"/>
        <v/>
      </c>
      <c r="AF47" s="379" t="str">
        <f t="shared" si="19"/>
        <v/>
      </c>
      <c r="AG47" s="379" t="str">
        <f t="shared" si="19"/>
        <v/>
      </c>
      <c r="AH47" s="380" t="str">
        <f t="shared" si="19"/>
        <v/>
      </c>
      <c r="AI47" s="381" t="str">
        <f t="shared" si="19"/>
        <v/>
      </c>
      <c r="AJ47" s="379" t="str">
        <f t="shared" si="19"/>
        <v/>
      </c>
      <c r="AK47" s="379" t="str">
        <f t="shared" si="19"/>
        <v/>
      </c>
      <c r="AL47" s="382">
        <f>SUM(G47:AH47)</f>
        <v>0</v>
      </c>
      <c r="AM47" s="383">
        <f>AL47/4</f>
        <v>0</v>
      </c>
      <c r="AN47" s="384" t="str">
        <f>IF(C46="","",C46)</f>
        <v/>
      </c>
      <c r="AO47" s="385" t="str">
        <f>IF(D46="","",D46)</f>
        <v/>
      </c>
      <c r="AP47" s="386" t="str">
        <f>IF(D46&lt;&gt;"",VLOOKUP(D46,$AU$2:$AV$6,2,FALSE),"")</f>
        <v/>
      </c>
      <c r="AQ47" s="383">
        <f>ROUNDDOWN(AL47/$AL$6,2)</f>
        <v>0</v>
      </c>
      <c r="AR47" s="383">
        <f>IF(AP47=1,"",AQ47)</f>
        <v>0</v>
      </c>
    </row>
    <row r="48" spans="1:44" ht="15.9" customHeight="1">
      <c r="A48" s="170"/>
      <c r="B48" s="741" t="s">
        <v>556</v>
      </c>
      <c r="C48" s="742"/>
      <c r="D48" s="744"/>
      <c r="E48" s="746"/>
      <c r="F48" s="369" t="s">
        <v>536</v>
      </c>
      <c r="G48" s="370"/>
      <c r="H48" s="371"/>
      <c r="I48" s="110"/>
      <c r="J48" s="110"/>
      <c r="K48" s="110"/>
      <c r="L48" s="110"/>
      <c r="M48" s="372"/>
      <c r="N48" s="370"/>
      <c r="O48" s="371"/>
      <c r="P48" s="110"/>
      <c r="Q48" s="110"/>
      <c r="R48" s="110"/>
      <c r="S48" s="110"/>
      <c r="T48" s="372"/>
      <c r="U48" s="370"/>
      <c r="V48" s="371"/>
      <c r="W48" s="110"/>
      <c r="X48" s="110"/>
      <c r="Y48" s="110"/>
      <c r="Z48" s="110"/>
      <c r="AA48" s="372"/>
      <c r="AB48" s="370"/>
      <c r="AC48" s="371"/>
      <c r="AD48" s="110"/>
      <c r="AE48" s="110"/>
      <c r="AF48" s="110"/>
      <c r="AG48" s="110"/>
      <c r="AH48" s="372"/>
      <c r="AI48" s="387"/>
      <c r="AJ48" s="371"/>
      <c r="AK48" s="371"/>
      <c r="AL48" s="374">
        <f>SUM(G49:AK49)</f>
        <v>0</v>
      </c>
      <c r="AM48" s="375"/>
      <c r="AN48" s="325"/>
      <c r="AO48" s="326"/>
      <c r="AP48" s="375"/>
      <c r="AQ48" s="376"/>
      <c r="AR48" s="376"/>
    </row>
    <row r="49" spans="1:44" ht="15.9" customHeight="1">
      <c r="A49" s="170"/>
      <c r="B49" s="741"/>
      <c r="C49" s="743"/>
      <c r="D49" s="745"/>
      <c r="E49" s="747"/>
      <c r="F49" s="377" t="s">
        <v>537</v>
      </c>
      <c r="G49" s="378" t="str">
        <f t="shared" ref="G49:AK49" si="20">IF(G48&lt;&gt;"",VLOOKUP(G48,$AC$197:$AL$221,9,FALSE),"")</f>
        <v/>
      </c>
      <c r="H49" s="379" t="str">
        <f t="shared" si="20"/>
        <v/>
      </c>
      <c r="I49" s="379" t="str">
        <f t="shared" si="20"/>
        <v/>
      </c>
      <c r="J49" s="379" t="str">
        <f t="shared" si="20"/>
        <v/>
      </c>
      <c r="K49" s="379" t="str">
        <f t="shared" si="20"/>
        <v/>
      </c>
      <c r="L49" s="379" t="str">
        <f t="shared" si="20"/>
        <v/>
      </c>
      <c r="M49" s="380" t="str">
        <f t="shared" si="20"/>
        <v/>
      </c>
      <c r="N49" s="378" t="str">
        <f t="shared" si="20"/>
        <v/>
      </c>
      <c r="O49" s="379" t="str">
        <f t="shared" si="20"/>
        <v/>
      </c>
      <c r="P49" s="379" t="str">
        <f t="shared" si="20"/>
        <v/>
      </c>
      <c r="Q49" s="379" t="str">
        <f t="shared" si="20"/>
        <v/>
      </c>
      <c r="R49" s="379" t="str">
        <f t="shared" si="20"/>
        <v/>
      </c>
      <c r="S49" s="379" t="str">
        <f t="shared" si="20"/>
        <v/>
      </c>
      <c r="T49" s="380" t="str">
        <f t="shared" si="20"/>
        <v/>
      </c>
      <c r="U49" s="378" t="str">
        <f t="shared" si="20"/>
        <v/>
      </c>
      <c r="V49" s="379" t="str">
        <f t="shared" si="20"/>
        <v/>
      </c>
      <c r="W49" s="379" t="str">
        <f t="shared" si="20"/>
        <v/>
      </c>
      <c r="X49" s="379" t="str">
        <f t="shared" si="20"/>
        <v/>
      </c>
      <c r="Y49" s="379" t="str">
        <f t="shared" si="20"/>
        <v/>
      </c>
      <c r="Z49" s="379" t="str">
        <f t="shared" si="20"/>
        <v/>
      </c>
      <c r="AA49" s="380" t="str">
        <f t="shared" si="20"/>
        <v/>
      </c>
      <c r="AB49" s="378" t="str">
        <f t="shared" si="20"/>
        <v/>
      </c>
      <c r="AC49" s="379" t="str">
        <f t="shared" si="20"/>
        <v/>
      </c>
      <c r="AD49" s="379" t="str">
        <f t="shared" si="20"/>
        <v/>
      </c>
      <c r="AE49" s="379" t="str">
        <f t="shared" si="20"/>
        <v/>
      </c>
      <c r="AF49" s="379" t="str">
        <f t="shared" si="20"/>
        <v/>
      </c>
      <c r="AG49" s="379" t="str">
        <f t="shared" si="20"/>
        <v/>
      </c>
      <c r="AH49" s="380" t="str">
        <f t="shared" si="20"/>
        <v/>
      </c>
      <c r="AI49" s="381" t="str">
        <f t="shared" si="20"/>
        <v/>
      </c>
      <c r="AJ49" s="379" t="str">
        <f t="shared" si="20"/>
        <v/>
      </c>
      <c r="AK49" s="379" t="str">
        <f t="shared" si="20"/>
        <v/>
      </c>
      <c r="AL49" s="382">
        <f>SUM(G49:AH49)</f>
        <v>0</v>
      </c>
      <c r="AM49" s="383">
        <f>AL49/4</f>
        <v>0</v>
      </c>
      <c r="AN49" s="384" t="str">
        <f>IF(C48="","",C48)</f>
        <v/>
      </c>
      <c r="AO49" s="385" t="str">
        <f>IF(D48="","",D48)</f>
        <v/>
      </c>
      <c r="AP49" s="386" t="str">
        <f>IF(D48&lt;&gt;"",VLOOKUP(D48,$AU$2:$AV$6,2,FALSE),"")</f>
        <v/>
      </c>
      <c r="AQ49" s="383">
        <f>ROUNDDOWN(AL49/$AL$6,2)</f>
        <v>0</v>
      </c>
      <c r="AR49" s="383">
        <f>IF(AP49=1,"",AQ49)</f>
        <v>0</v>
      </c>
    </row>
    <row r="50" spans="1:44" ht="15.9" customHeight="1">
      <c r="A50" s="170"/>
      <c r="B50" s="741" t="s">
        <v>557</v>
      </c>
      <c r="C50" s="742"/>
      <c r="D50" s="744"/>
      <c r="E50" s="746"/>
      <c r="F50" s="369" t="s">
        <v>536</v>
      </c>
      <c r="G50" s="370"/>
      <c r="H50" s="371"/>
      <c r="I50" s="110"/>
      <c r="J50" s="110"/>
      <c r="K50" s="110"/>
      <c r="L50" s="110"/>
      <c r="M50" s="372"/>
      <c r="N50" s="370"/>
      <c r="O50" s="371"/>
      <c r="P50" s="110"/>
      <c r="Q50" s="110"/>
      <c r="R50" s="110"/>
      <c r="S50" s="110"/>
      <c r="T50" s="372"/>
      <c r="U50" s="370"/>
      <c r="V50" s="371"/>
      <c r="W50" s="110"/>
      <c r="X50" s="110"/>
      <c r="Y50" s="110"/>
      <c r="Z50" s="110"/>
      <c r="AA50" s="372"/>
      <c r="AB50" s="370"/>
      <c r="AC50" s="371"/>
      <c r="AD50" s="110"/>
      <c r="AE50" s="110"/>
      <c r="AF50" s="110"/>
      <c r="AG50" s="110"/>
      <c r="AH50" s="372"/>
      <c r="AI50" s="373"/>
      <c r="AJ50" s="110"/>
      <c r="AK50" s="110"/>
      <c r="AL50" s="374">
        <f>SUM(G51:AK51)</f>
        <v>0</v>
      </c>
      <c r="AM50" s="375"/>
      <c r="AN50" s="325"/>
      <c r="AO50" s="326"/>
      <c r="AP50" s="375"/>
      <c r="AQ50" s="376"/>
      <c r="AR50" s="376"/>
    </row>
    <row r="51" spans="1:44" ht="15.9" customHeight="1">
      <c r="A51" s="170"/>
      <c r="B51" s="741"/>
      <c r="C51" s="743"/>
      <c r="D51" s="745"/>
      <c r="E51" s="747"/>
      <c r="F51" s="377" t="s">
        <v>537</v>
      </c>
      <c r="G51" s="378" t="str">
        <f t="shared" ref="G51:AK51" si="21">IF(G50&lt;&gt;"",VLOOKUP(G50,$AC$197:$AL$221,9,FALSE),"")</f>
        <v/>
      </c>
      <c r="H51" s="379" t="str">
        <f t="shared" si="21"/>
        <v/>
      </c>
      <c r="I51" s="379" t="str">
        <f t="shared" si="21"/>
        <v/>
      </c>
      <c r="J51" s="379" t="str">
        <f t="shared" si="21"/>
        <v/>
      </c>
      <c r="K51" s="379" t="str">
        <f t="shared" si="21"/>
        <v/>
      </c>
      <c r="L51" s="379" t="str">
        <f t="shared" si="21"/>
        <v/>
      </c>
      <c r="M51" s="380" t="str">
        <f t="shared" si="21"/>
        <v/>
      </c>
      <c r="N51" s="378" t="str">
        <f t="shared" si="21"/>
        <v/>
      </c>
      <c r="O51" s="379" t="str">
        <f t="shared" si="21"/>
        <v/>
      </c>
      <c r="P51" s="379" t="str">
        <f t="shared" si="21"/>
        <v/>
      </c>
      <c r="Q51" s="379" t="str">
        <f t="shared" si="21"/>
        <v/>
      </c>
      <c r="R51" s="379" t="str">
        <f t="shared" si="21"/>
        <v/>
      </c>
      <c r="S51" s="379" t="str">
        <f t="shared" si="21"/>
        <v/>
      </c>
      <c r="T51" s="380" t="str">
        <f t="shared" si="21"/>
        <v/>
      </c>
      <c r="U51" s="378" t="str">
        <f t="shared" si="21"/>
        <v/>
      </c>
      <c r="V51" s="379" t="str">
        <f t="shared" si="21"/>
        <v/>
      </c>
      <c r="W51" s="379" t="str">
        <f t="shared" si="21"/>
        <v/>
      </c>
      <c r="X51" s="379" t="str">
        <f t="shared" si="21"/>
        <v/>
      </c>
      <c r="Y51" s="379" t="str">
        <f t="shared" si="21"/>
        <v/>
      </c>
      <c r="Z51" s="379" t="str">
        <f t="shared" si="21"/>
        <v/>
      </c>
      <c r="AA51" s="380" t="str">
        <f t="shared" si="21"/>
        <v/>
      </c>
      <c r="AB51" s="378" t="str">
        <f t="shared" si="21"/>
        <v/>
      </c>
      <c r="AC51" s="379" t="str">
        <f t="shared" si="21"/>
        <v/>
      </c>
      <c r="AD51" s="379" t="str">
        <f t="shared" si="21"/>
        <v/>
      </c>
      <c r="AE51" s="379" t="str">
        <f t="shared" si="21"/>
        <v/>
      </c>
      <c r="AF51" s="379" t="str">
        <f t="shared" si="21"/>
        <v/>
      </c>
      <c r="AG51" s="379" t="str">
        <f t="shared" si="21"/>
        <v/>
      </c>
      <c r="AH51" s="380" t="str">
        <f t="shared" si="21"/>
        <v/>
      </c>
      <c r="AI51" s="381" t="str">
        <f t="shared" si="21"/>
        <v/>
      </c>
      <c r="AJ51" s="379" t="str">
        <f t="shared" si="21"/>
        <v/>
      </c>
      <c r="AK51" s="379" t="str">
        <f t="shared" si="21"/>
        <v/>
      </c>
      <c r="AL51" s="382">
        <f>SUM(G51:AH51)</f>
        <v>0</v>
      </c>
      <c r="AM51" s="383">
        <f>AL51/4</f>
        <v>0</v>
      </c>
      <c r="AN51" s="384" t="str">
        <f>IF(C50="","",C50)</f>
        <v/>
      </c>
      <c r="AO51" s="385" t="str">
        <f>IF(D50="","",D50)</f>
        <v/>
      </c>
      <c r="AP51" s="386" t="str">
        <f>IF(D50&lt;&gt;"",VLOOKUP(D50,$AU$2:$AV$6,2,FALSE),"")</f>
        <v/>
      </c>
      <c r="AQ51" s="383">
        <f>ROUNDDOWN(AL51/$AL$6,2)</f>
        <v>0</v>
      </c>
      <c r="AR51" s="383">
        <f>IF(AP51=1,"",AQ51)</f>
        <v>0</v>
      </c>
    </row>
    <row r="52" spans="1:44" ht="15.9" customHeight="1">
      <c r="A52" s="170"/>
      <c r="B52" s="741" t="s">
        <v>558</v>
      </c>
      <c r="C52" s="742"/>
      <c r="D52" s="744"/>
      <c r="E52" s="746"/>
      <c r="F52" s="369" t="s">
        <v>536</v>
      </c>
      <c r="G52" s="370"/>
      <c r="H52" s="371"/>
      <c r="I52" s="110"/>
      <c r="J52" s="110"/>
      <c r="K52" s="110"/>
      <c r="L52" s="110"/>
      <c r="M52" s="372"/>
      <c r="N52" s="370"/>
      <c r="O52" s="371"/>
      <c r="P52" s="110"/>
      <c r="Q52" s="110"/>
      <c r="R52" s="110"/>
      <c r="S52" s="110"/>
      <c r="T52" s="372"/>
      <c r="U52" s="370"/>
      <c r="V52" s="371"/>
      <c r="W52" s="110"/>
      <c r="X52" s="110"/>
      <c r="Y52" s="110"/>
      <c r="Z52" s="110"/>
      <c r="AA52" s="372"/>
      <c r="AB52" s="370"/>
      <c r="AC52" s="371"/>
      <c r="AD52" s="110"/>
      <c r="AE52" s="110"/>
      <c r="AF52" s="110"/>
      <c r="AG52" s="110"/>
      <c r="AH52" s="372"/>
      <c r="AI52" s="373"/>
      <c r="AJ52" s="110"/>
      <c r="AK52" s="110"/>
      <c r="AL52" s="374">
        <f>SUM(G53:AK53)</f>
        <v>0</v>
      </c>
      <c r="AM52" s="375"/>
      <c r="AN52" s="325"/>
      <c r="AO52" s="326"/>
      <c r="AP52" s="375"/>
      <c r="AQ52" s="376"/>
      <c r="AR52" s="376"/>
    </row>
    <row r="53" spans="1:44" ht="15.9" customHeight="1">
      <c r="A53" s="170"/>
      <c r="B53" s="741"/>
      <c r="C53" s="743"/>
      <c r="D53" s="745"/>
      <c r="E53" s="747"/>
      <c r="F53" s="377" t="s">
        <v>537</v>
      </c>
      <c r="G53" s="378" t="str">
        <f t="shared" ref="G53:AK53" si="22">IF(G52&lt;&gt;"",VLOOKUP(G52,$AC$197:$AL$221,9,FALSE),"")</f>
        <v/>
      </c>
      <c r="H53" s="379" t="str">
        <f t="shared" si="22"/>
        <v/>
      </c>
      <c r="I53" s="379" t="str">
        <f t="shared" si="22"/>
        <v/>
      </c>
      <c r="J53" s="379" t="str">
        <f t="shared" si="22"/>
        <v/>
      </c>
      <c r="K53" s="379" t="str">
        <f t="shared" si="22"/>
        <v/>
      </c>
      <c r="L53" s="379" t="str">
        <f t="shared" si="22"/>
        <v/>
      </c>
      <c r="M53" s="380" t="str">
        <f t="shared" si="22"/>
        <v/>
      </c>
      <c r="N53" s="378" t="str">
        <f t="shared" si="22"/>
        <v/>
      </c>
      <c r="O53" s="379" t="str">
        <f t="shared" si="22"/>
        <v/>
      </c>
      <c r="P53" s="379" t="str">
        <f t="shared" si="22"/>
        <v/>
      </c>
      <c r="Q53" s="379" t="str">
        <f t="shared" si="22"/>
        <v/>
      </c>
      <c r="R53" s="379" t="str">
        <f t="shared" si="22"/>
        <v/>
      </c>
      <c r="S53" s="379" t="str">
        <f t="shared" si="22"/>
        <v/>
      </c>
      <c r="T53" s="380" t="str">
        <f t="shared" si="22"/>
        <v/>
      </c>
      <c r="U53" s="378" t="str">
        <f t="shared" si="22"/>
        <v/>
      </c>
      <c r="V53" s="379" t="str">
        <f t="shared" si="22"/>
        <v/>
      </c>
      <c r="W53" s="379" t="str">
        <f t="shared" si="22"/>
        <v/>
      </c>
      <c r="X53" s="379" t="str">
        <f t="shared" si="22"/>
        <v/>
      </c>
      <c r="Y53" s="379" t="str">
        <f t="shared" si="22"/>
        <v/>
      </c>
      <c r="Z53" s="379" t="str">
        <f t="shared" si="22"/>
        <v/>
      </c>
      <c r="AA53" s="380" t="str">
        <f t="shared" si="22"/>
        <v/>
      </c>
      <c r="AB53" s="378" t="str">
        <f t="shared" si="22"/>
        <v/>
      </c>
      <c r="AC53" s="379" t="str">
        <f t="shared" si="22"/>
        <v/>
      </c>
      <c r="AD53" s="379" t="str">
        <f t="shared" si="22"/>
        <v/>
      </c>
      <c r="AE53" s="379" t="str">
        <f t="shared" si="22"/>
        <v/>
      </c>
      <c r="AF53" s="379" t="str">
        <f t="shared" si="22"/>
        <v/>
      </c>
      <c r="AG53" s="379" t="str">
        <f t="shared" si="22"/>
        <v/>
      </c>
      <c r="AH53" s="380" t="str">
        <f t="shared" si="22"/>
        <v/>
      </c>
      <c r="AI53" s="381" t="str">
        <f t="shared" si="22"/>
        <v/>
      </c>
      <c r="AJ53" s="379" t="str">
        <f t="shared" si="22"/>
        <v/>
      </c>
      <c r="AK53" s="379" t="str">
        <f t="shared" si="22"/>
        <v/>
      </c>
      <c r="AL53" s="382">
        <f>SUM(G53:AH53)</f>
        <v>0</v>
      </c>
      <c r="AM53" s="383">
        <f>AL53/4</f>
        <v>0</v>
      </c>
      <c r="AN53" s="384" t="str">
        <f>IF(C52="","",C52)</f>
        <v/>
      </c>
      <c r="AO53" s="385" t="str">
        <f>IF(D52="","",D52)</f>
        <v/>
      </c>
      <c r="AP53" s="386" t="str">
        <f>IF(D52&lt;&gt;"",VLOOKUP(D52,$AU$2:$AV$6,2,FALSE),"")</f>
        <v/>
      </c>
      <c r="AQ53" s="383">
        <f>ROUNDDOWN(AL53/$AL$6,2)</f>
        <v>0</v>
      </c>
      <c r="AR53" s="383">
        <f>IF(AP53=1,"",AQ53)</f>
        <v>0</v>
      </c>
    </row>
    <row r="54" spans="1:44" ht="15.9" customHeight="1">
      <c r="A54" s="170"/>
      <c r="B54" s="741" t="s">
        <v>559</v>
      </c>
      <c r="C54" s="742"/>
      <c r="D54" s="744"/>
      <c r="E54" s="746"/>
      <c r="F54" s="369" t="s">
        <v>536</v>
      </c>
      <c r="G54" s="370"/>
      <c r="H54" s="371"/>
      <c r="I54" s="110"/>
      <c r="J54" s="110"/>
      <c r="K54" s="110"/>
      <c r="L54" s="110"/>
      <c r="M54" s="372"/>
      <c r="N54" s="370"/>
      <c r="O54" s="371"/>
      <c r="P54" s="110"/>
      <c r="Q54" s="110"/>
      <c r="R54" s="110"/>
      <c r="S54" s="110"/>
      <c r="T54" s="372"/>
      <c r="U54" s="370"/>
      <c r="V54" s="371"/>
      <c r="W54" s="110"/>
      <c r="X54" s="110"/>
      <c r="Y54" s="110"/>
      <c r="Z54" s="110"/>
      <c r="AA54" s="372"/>
      <c r="AB54" s="370"/>
      <c r="AC54" s="371"/>
      <c r="AD54" s="110"/>
      <c r="AE54" s="110"/>
      <c r="AF54" s="110"/>
      <c r="AG54" s="110"/>
      <c r="AH54" s="372"/>
      <c r="AI54" s="387"/>
      <c r="AJ54" s="371"/>
      <c r="AK54" s="371"/>
      <c r="AL54" s="374">
        <f>SUM(G55:AK55)</f>
        <v>0</v>
      </c>
      <c r="AM54" s="375"/>
      <c r="AN54" s="325"/>
      <c r="AO54" s="326"/>
      <c r="AP54" s="375"/>
      <c r="AQ54" s="376"/>
      <c r="AR54" s="376"/>
    </row>
    <row r="55" spans="1:44" ht="15.9" customHeight="1">
      <c r="A55" s="170"/>
      <c r="B55" s="741"/>
      <c r="C55" s="743"/>
      <c r="D55" s="745"/>
      <c r="E55" s="747"/>
      <c r="F55" s="377" t="s">
        <v>537</v>
      </c>
      <c r="G55" s="378" t="str">
        <f t="shared" ref="G55:AK55" si="23">IF(G54&lt;&gt;"",VLOOKUP(G54,$AC$197:$AL$221,9,FALSE),"")</f>
        <v/>
      </c>
      <c r="H55" s="379" t="str">
        <f t="shared" si="23"/>
        <v/>
      </c>
      <c r="I55" s="379" t="str">
        <f t="shared" si="23"/>
        <v/>
      </c>
      <c r="J55" s="379" t="str">
        <f t="shared" si="23"/>
        <v/>
      </c>
      <c r="K55" s="379" t="str">
        <f t="shared" si="23"/>
        <v/>
      </c>
      <c r="L55" s="379" t="str">
        <f t="shared" si="23"/>
        <v/>
      </c>
      <c r="M55" s="380" t="str">
        <f t="shared" si="23"/>
        <v/>
      </c>
      <c r="N55" s="378" t="str">
        <f t="shared" si="23"/>
        <v/>
      </c>
      <c r="O55" s="379" t="str">
        <f t="shared" si="23"/>
        <v/>
      </c>
      <c r="P55" s="379" t="str">
        <f t="shared" si="23"/>
        <v/>
      </c>
      <c r="Q55" s="379" t="str">
        <f t="shared" si="23"/>
        <v/>
      </c>
      <c r="R55" s="379" t="str">
        <f t="shared" si="23"/>
        <v/>
      </c>
      <c r="S55" s="379" t="str">
        <f t="shared" si="23"/>
        <v/>
      </c>
      <c r="T55" s="380" t="str">
        <f t="shared" si="23"/>
        <v/>
      </c>
      <c r="U55" s="378" t="str">
        <f t="shared" si="23"/>
        <v/>
      </c>
      <c r="V55" s="379" t="str">
        <f t="shared" si="23"/>
        <v/>
      </c>
      <c r="W55" s="379" t="str">
        <f t="shared" si="23"/>
        <v/>
      </c>
      <c r="X55" s="379" t="str">
        <f t="shared" si="23"/>
        <v/>
      </c>
      <c r="Y55" s="379" t="str">
        <f t="shared" si="23"/>
        <v/>
      </c>
      <c r="Z55" s="379" t="str">
        <f t="shared" si="23"/>
        <v/>
      </c>
      <c r="AA55" s="380" t="str">
        <f t="shared" si="23"/>
        <v/>
      </c>
      <c r="AB55" s="378" t="str">
        <f t="shared" si="23"/>
        <v/>
      </c>
      <c r="AC55" s="379" t="str">
        <f t="shared" si="23"/>
        <v/>
      </c>
      <c r="AD55" s="379" t="str">
        <f t="shared" si="23"/>
        <v/>
      </c>
      <c r="AE55" s="379" t="str">
        <f t="shared" si="23"/>
        <v/>
      </c>
      <c r="AF55" s="379" t="str">
        <f t="shared" si="23"/>
        <v/>
      </c>
      <c r="AG55" s="379" t="str">
        <f t="shared" si="23"/>
        <v/>
      </c>
      <c r="AH55" s="380" t="str">
        <f t="shared" si="23"/>
        <v/>
      </c>
      <c r="AI55" s="381" t="str">
        <f t="shared" si="23"/>
        <v/>
      </c>
      <c r="AJ55" s="379" t="str">
        <f t="shared" si="23"/>
        <v/>
      </c>
      <c r="AK55" s="379" t="str">
        <f t="shared" si="23"/>
        <v/>
      </c>
      <c r="AL55" s="382">
        <f>SUM(G55:AH55)</f>
        <v>0</v>
      </c>
      <c r="AM55" s="383">
        <f>AL55/4</f>
        <v>0</v>
      </c>
      <c r="AN55" s="384" t="str">
        <f>IF(C54="","",C54)</f>
        <v/>
      </c>
      <c r="AO55" s="385" t="str">
        <f>IF(D54="","",D54)</f>
        <v/>
      </c>
      <c r="AP55" s="386" t="str">
        <f>IF(D54&lt;&gt;"",VLOOKUP(D54,$AU$2:$AV$6,2,FALSE),"")</f>
        <v/>
      </c>
      <c r="AQ55" s="383">
        <f>ROUNDDOWN(AL55/$AL$6,2)</f>
        <v>0</v>
      </c>
      <c r="AR55" s="383">
        <f>IF(AP55=1,"",AQ55)</f>
        <v>0</v>
      </c>
    </row>
    <row r="56" spans="1:44" ht="15.9" customHeight="1">
      <c r="A56" s="170"/>
      <c r="B56" s="741" t="s">
        <v>560</v>
      </c>
      <c r="C56" s="742"/>
      <c r="D56" s="744"/>
      <c r="E56" s="746"/>
      <c r="F56" s="369" t="s">
        <v>536</v>
      </c>
      <c r="G56" s="370"/>
      <c r="H56" s="371"/>
      <c r="I56" s="110"/>
      <c r="J56" s="110"/>
      <c r="K56" s="110"/>
      <c r="L56" s="110"/>
      <c r="M56" s="372"/>
      <c r="N56" s="370"/>
      <c r="O56" s="371"/>
      <c r="P56" s="110"/>
      <c r="Q56" s="110"/>
      <c r="R56" s="110"/>
      <c r="S56" s="110"/>
      <c r="T56" s="372"/>
      <c r="U56" s="370"/>
      <c r="V56" s="371"/>
      <c r="W56" s="110"/>
      <c r="X56" s="110"/>
      <c r="Y56" s="110"/>
      <c r="Z56" s="110"/>
      <c r="AA56" s="372"/>
      <c r="AB56" s="370"/>
      <c r="AC56" s="371"/>
      <c r="AD56" s="110"/>
      <c r="AE56" s="110"/>
      <c r="AF56" s="110"/>
      <c r="AG56" s="110"/>
      <c r="AH56" s="372"/>
      <c r="AI56" s="387"/>
      <c r="AJ56" s="371"/>
      <c r="AK56" s="371"/>
      <c r="AL56" s="374">
        <f>SUM(G57:AK57)</f>
        <v>0</v>
      </c>
      <c r="AM56" s="375"/>
      <c r="AN56" s="325"/>
      <c r="AO56" s="326"/>
      <c r="AP56" s="375"/>
      <c r="AQ56" s="376"/>
      <c r="AR56" s="376"/>
    </row>
    <row r="57" spans="1:44" ht="15.9" customHeight="1">
      <c r="A57" s="170"/>
      <c r="B57" s="741"/>
      <c r="C57" s="743"/>
      <c r="D57" s="745"/>
      <c r="E57" s="747"/>
      <c r="F57" s="377" t="s">
        <v>537</v>
      </c>
      <c r="G57" s="378" t="str">
        <f t="shared" ref="G57:AK57" si="24">IF(G56&lt;&gt;"",VLOOKUP(G56,$AC$197:$AL$221,9,FALSE),"")</f>
        <v/>
      </c>
      <c r="H57" s="379" t="str">
        <f t="shared" si="24"/>
        <v/>
      </c>
      <c r="I57" s="379" t="str">
        <f t="shared" si="24"/>
        <v/>
      </c>
      <c r="J57" s="379" t="str">
        <f t="shared" si="24"/>
        <v/>
      </c>
      <c r="K57" s="379" t="str">
        <f t="shared" si="24"/>
        <v/>
      </c>
      <c r="L57" s="379" t="str">
        <f t="shared" si="24"/>
        <v/>
      </c>
      <c r="M57" s="380" t="str">
        <f t="shared" si="24"/>
        <v/>
      </c>
      <c r="N57" s="378" t="str">
        <f t="shared" si="24"/>
        <v/>
      </c>
      <c r="O57" s="379" t="str">
        <f t="shared" si="24"/>
        <v/>
      </c>
      <c r="P57" s="379" t="str">
        <f t="shared" si="24"/>
        <v/>
      </c>
      <c r="Q57" s="379" t="str">
        <f t="shared" si="24"/>
        <v/>
      </c>
      <c r="R57" s="379" t="str">
        <f t="shared" si="24"/>
        <v/>
      </c>
      <c r="S57" s="379" t="str">
        <f t="shared" si="24"/>
        <v/>
      </c>
      <c r="T57" s="380" t="str">
        <f t="shared" si="24"/>
        <v/>
      </c>
      <c r="U57" s="378" t="str">
        <f t="shared" si="24"/>
        <v/>
      </c>
      <c r="V57" s="379" t="str">
        <f t="shared" si="24"/>
        <v/>
      </c>
      <c r="W57" s="379" t="str">
        <f t="shared" si="24"/>
        <v/>
      </c>
      <c r="X57" s="379" t="str">
        <f t="shared" si="24"/>
        <v/>
      </c>
      <c r="Y57" s="379" t="str">
        <f t="shared" si="24"/>
        <v/>
      </c>
      <c r="Z57" s="379" t="str">
        <f t="shared" si="24"/>
        <v/>
      </c>
      <c r="AA57" s="380" t="str">
        <f t="shared" si="24"/>
        <v/>
      </c>
      <c r="AB57" s="378" t="str">
        <f t="shared" si="24"/>
        <v/>
      </c>
      <c r="AC57" s="379" t="str">
        <f t="shared" si="24"/>
        <v/>
      </c>
      <c r="AD57" s="379" t="str">
        <f t="shared" si="24"/>
        <v/>
      </c>
      <c r="AE57" s="379" t="str">
        <f t="shared" si="24"/>
        <v/>
      </c>
      <c r="AF57" s="379" t="str">
        <f t="shared" si="24"/>
        <v/>
      </c>
      <c r="AG57" s="379" t="str">
        <f t="shared" si="24"/>
        <v/>
      </c>
      <c r="AH57" s="380" t="str">
        <f t="shared" si="24"/>
        <v/>
      </c>
      <c r="AI57" s="381" t="str">
        <f t="shared" si="24"/>
        <v/>
      </c>
      <c r="AJ57" s="379" t="str">
        <f t="shared" si="24"/>
        <v/>
      </c>
      <c r="AK57" s="379" t="str">
        <f t="shared" si="24"/>
        <v/>
      </c>
      <c r="AL57" s="382">
        <f>SUM(G57:AH57)</f>
        <v>0</v>
      </c>
      <c r="AM57" s="383">
        <f>AL57/4</f>
        <v>0</v>
      </c>
      <c r="AN57" s="384" t="str">
        <f>IF(C56="","",C56)</f>
        <v/>
      </c>
      <c r="AO57" s="385" t="str">
        <f>IF(D56="","",D56)</f>
        <v/>
      </c>
      <c r="AP57" s="386" t="str">
        <f>IF(D56&lt;&gt;"",VLOOKUP(D56,$AU$2:$AV$6,2,FALSE),"")</f>
        <v/>
      </c>
      <c r="AQ57" s="383">
        <f>ROUNDDOWN(AL57/$AL$6,2)</f>
        <v>0</v>
      </c>
      <c r="AR57" s="383">
        <f>IF(AP57=1,"",AQ57)</f>
        <v>0</v>
      </c>
    </row>
    <row r="58" spans="1:44" ht="15.9" customHeight="1">
      <c r="A58" s="170"/>
      <c r="B58" s="741" t="s">
        <v>561</v>
      </c>
      <c r="C58" s="742"/>
      <c r="D58" s="744"/>
      <c r="E58" s="746"/>
      <c r="F58" s="369" t="s">
        <v>536</v>
      </c>
      <c r="G58" s="370"/>
      <c r="H58" s="371"/>
      <c r="I58" s="110"/>
      <c r="J58" s="110"/>
      <c r="K58" s="110"/>
      <c r="L58" s="110"/>
      <c r="M58" s="372"/>
      <c r="N58" s="370"/>
      <c r="O58" s="371"/>
      <c r="P58" s="110"/>
      <c r="Q58" s="110"/>
      <c r="R58" s="110"/>
      <c r="S58" s="110"/>
      <c r="T58" s="372"/>
      <c r="U58" s="370"/>
      <c r="V58" s="371"/>
      <c r="W58" s="110"/>
      <c r="X58" s="110"/>
      <c r="Y58" s="110"/>
      <c r="Z58" s="110"/>
      <c r="AA58" s="372"/>
      <c r="AB58" s="370"/>
      <c r="AC58" s="371"/>
      <c r="AD58" s="110"/>
      <c r="AE58" s="110"/>
      <c r="AF58" s="110"/>
      <c r="AG58" s="110"/>
      <c r="AH58" s="372"/>
      <c r="AI58" s="373"/>
      <c r="AJ58" s="110"/>
      <c r="AK58" s="110"/>
      <c r="AL58" s="374">
        <f>SUM(G59:AK59)</f>
        <v>0</v>
      </c>
      <c r="AM58" s="375"/>
      <c r="AN58" s="325"/>
      <c r="AO58" s="326"/>
      <c r="AP58" s="375"/>
      <c r="AQ58" s="376"/>
      <c r="AR58" s="376"/>
    </row>
    <row r="59" spans="1:44" ht="15.9" customHeight="1">
      <c r="A59" s="170"/>
      <c r="B59" s="741"/>
      <c r="C59" s="743"/>
      <c r="D59" s="745"/>
      <c r="E59" s="747"/>
      <c r="F59" s="377" t="s">
        <v>537</v>
      </c>
      <c r="G59" s="378" t="str">
        <f t="shared" ref="G59:AK59" si="25">IF(G58&lt;&gt;"",VLOOKUP(G58,$AC$197:$AL$221,9,FALSE),"")</f>
        <v/>
      </c>
      <c r="H59" s="379" t="str">
        <f t="shared" si="25"/>
        <v/>
      </c>
      <c r="I59" s="379" t="str">
        <f t="shared" si="25"/>
        <v/>
      </c>
      <c r="J59" s="379" t="str">
        <f t="shared" si="25"/>
        <v/>
      </c>
      <c r="K59" s="379" t="str">
        <f t="shared" si="25"/>
        <v/>
      </c>
      <c r="L59" s="379" t="str">
        <f t="shared" si="25"/>
        <v/>
      </c>
      <c r="M59" s="380" t="str">
        <f t="shared" si="25"/>
        <v/>
      </c>
      <c r="N59" s="378" t="str">
        <f t="shared" si="25"/>
        <v/>
      </c>
      <c r="O59" s="379" t="str">
        <f t="shared" si="25"/>
        <v/>
      </c>
      <c r="P59" s="379" t="str">
        <f t="shared" si="25"/>
        <v/>
      </c>
      <c r="Q59" s="379" t="str">
        <f t="shared" si="25"/>
        <v/>
      </c>
      <c r="R59" s="379" t="str">
        <f t="shared" si="25"/>
        <v/>
      </c>
      <c r="S59" s="379" t="str">
        <f t="shared" si="25"/>
        <v/>
      </c>
      <c r="T59" s="380" t="str">
        <f t="shared" si="25"/>
        <v/>
      </c>
      <c r="U59" s="378" t="str">
        <f t="shared" si="25"/>
        <v/>
      </c>
      <c r="V59" s="379" t="str">
        <f t="shared" si="25"/>
        <v/>
      </c>
      <c r="W59" s="379" t="str">
        <f t="shared" si="25"/>
        <v/>
      </c>
      <c r="X59" s="379" t="str">
        <f t="shared" si="25"/>
        <v/>
      </c>
      <c r="Y59" s="379" t="str">
        <f t="shared" si="25"/>
        <v/>
      </c>
      <c r="Z59" s="379" t="str">
        <f t="shared" si="25"/>
        <v/>
      </c>
      <c r="AA59" s="380" t="str">
        <f t="shared" si="25"/>
        <v/>
      </c>
      <c r="AB59" s="378" t="str">
        <f t="shared" si="25"/>
        <v/>
      </c>
      <c r="AC59" s="379" t="str">
        <f t="shared" si="25"/>
        <v/>
      </c>
      <c r="AD59" s="379" t="str">
        <f t="shared" si="25"/>
        <v/>
      </c>
      <c r="AE59" s="379" t="str">
        <f t="shared" si="25"/>
        <v/>
      </c>
      <c r="AF59" s="379" t="str">
        <f t="shared" si="25"/>
        <v/>
      </c>
      <c r="AG59" s="379" t="str">
        <f t="shared" si="25"/>
        <v/>
      </c>
      <c r="AH59" s="380" t="str">
        <f t="shared" si="25"/>
        <v/>
      </c>
      <c r="AI59" s="381" t="str">
        <f t="shared" si="25"/>
        <v/>
      </c>
      <c r="AJ59" s="379" t="str">
        <f t="shared" si="25"/>
        <v/>
      </c>
      <c r="AK59" s="379" t="str">
        <f t="shared" si="25"/>
        <v/>
      </c>
      <c r="AL59" s="382">
        <f>SUM(G59:AH59)</f>
        <v>0</v>
      </c>
      <c r="AM59" s="383">
        <f>AL59/4</f>
        <v>0</v>
      </c>
      <c r="AN59" s="384" t="str">
        <f>IF(C58="","",C58)</f>
        <v/>
      </c>
      <c r="AO59" s="385" t="str">
        <f>IF(D58="","",D58)</f>
        <v/>
      </c>
      <c r="AP59" s="386" t="str">
        <f>IF(D58&lt;&gt;"",VLOOKUP(D58,$AU$2:$AV$6,2,FALSE),"")</f>
        <v/>
      </c>
      <c r="AQ59" s="383">
        <f>ROUNDDOWN(AL59/$AL$6,2)</f>
        <v>0</v>
      </c>
      <c r="AR59" s="383">
        <f>IF(AP59=1,"",AQ59)</f>
        <v>0</v>
      </c>
    </row>
    <row r="60" spans="1:44" ht="15.9" customHeight="1">
      <c r="A60" s="170"/>
      <c r="B60" s="741" t="s">
        <v>562</v>
      </c>
      <c r="C60" s="742"/>
      <c r="D60" s="744"/>
      <c r="E60" s="746"/>
      <c r="F60" s="369" t="s">
        <v>536</v>
      </c>
      <c r="G60" s="370"/>
      <c r="H60" s="371"/>
      <c r="I60" s="110"/>
      <c r="J60" s="110"/>
      <c r="K60" s="110"/>
      <c r="L60" s="110"/>
      <c r="M60" s="372"/>
      <c r="N60" s="370"/>
      <c r="O60" s="371"/>
      <c r="P60" s="110"/>
      <c r="Q60" s="110"/>
      <c r="R60" s="110"/>
      <c r="S60" s="110"/>
      <c r="T60" s="372"/>
      <c r="U60" s="370"/>
      <c r="V60" s="371"/>
      <c r="W60" s="110"/>
      <c r="X60" s="110"/>
      <c r="Y60" s="110"/>
      <c r="Z60" s="110"/>
      <c r="AA60" s="372"/>
      <c r="AB60" s="370"/>
      <c r="AC60" s="371"/>
      <c r="AD60" s="110"/>
      <c r="AE60" s="110"/>
      <c r="AF60" s="110"/>
      <c r="AG60" s="110"/>
      <c r="AH60" s="372"/>
      <c r="AI60" s="373"/>
      <c r="AJ60" s="110"/>
      <c r="AK60" s="110"/>
      <c r="AL60" s="374">
        <f>SUM(G61:AK61)</f>
        <v>0</v>
      </c>
      <c r="AM60" s="375"/>
      <c r="AN60" s="325"/>
      <c r="AO60" s="326"/>
      <c r="AP60" s="375"/>
      <c r="AQ60" s="376"/>
      <c r="AR60" s="376"/>
    </row>
    <row r="61" spans="1:44" ht="15.9" customHeight="1">
      <c r="A61" s="170"/>
      <c r="B61" s="741"/>
      <c r="C61" s="743"/>
      <c r="D61" s="745"/>
      <c r="E61" s="747"/>
      <c r="F61" s="377" t="s">
        <v>537</v>
      </c>
      <c r="G61" s="378" t="str">
        <f t="shared" ref="G61:AK61" si="26">IF(G60&lt;&gt;"",VLOOKUP(G60,$AC$197:$AL$221,9,FALSE),"")</f>
        <v/>
      </c>
      <c r="H61" s="379" t="str">
        <f t="shared" si="26"/>
        <v/>
      </c>
      <c r="I61" s="379" t="str">
        <f t="shared" si="26"/>
        <v/>
      </c>
      <c r="J61" s="379" t="str">
        <f t="shared" si="26"/>
        <v/>
      </c>
      <c r="K61" s="379" t="str">
        <f t="shared" si="26"/>
        <v/>
      </c>
      <c r="L61" s="379" t="str">
        <f t="shared" si="26"/>
        <v/>
      </c>
      <c r="M61" s="380" t="str">
        <f t="shared" si="26"/>
        <v/>
      </c>
      <c r="N61" s="378" t="str">
        <f t="shared" si="26"/>
        <v/>
      </c>
      <c r="O61" s="379" t="str">
        <f t="shared" si="26"/>
        <v/>
      </c>
      <c r="P61" s="379" t="str">
        <f t="shared" si="26"/>
        <v/>
      </c>
      <c r="Q61" s="379" t="str">
        <f t="shared" si="26"/>
        <v/>
      </c>
      <c r="R61" s="379" t="str">
        <f t="shared" si="26"/>
        <v/>
      </c>
      <c r="S61" s="379" t="str">
        <f t="shared" si="26"/>
        <v/>
      </c>
      <c r="T61" s="380" t="str">
        <f t="shared" si="26"/>
        <v/>
      </c>
      <c r="U61" s="378" t="str">
        <f t="shared" si="26"/>
        <v/>
      </c>
      <c r="V61" s="379" t="str">
        <f t="shared" si="26"/>
        <v/>
      </c>
      <c r="W61" s="379" t="str">
        <f t="shared" si="26"/>
        <v/>
      </c>
      <c r="X61" s="379" t="str">
        <f t="shared" si="26"/>
        <v/>
      </c>
      <c r="Y61" s="379" t="str">
        <f t="shared" si="26"/>
        <v/>
      </c>
      <c r="Z61" s="379" t="str">
        <f t="shared" si="26"/>
        <v/>
      </c>
      <c r="AA61" s="380" t="str">
        <f t="shared" si="26"/>
        <v/>
      </c>
      <c r="AB61" s="378" t="str">
        <f t="shared" si="26"/>
        <v/>
      </c>
      <c r="AC61" s="379" t="str">
        <f t="shared" si="26"/>
        <v/>
      </c>
      <c r="AD61" s="379" t="str">
        <f t="shared" si="26"/>
        <v/>
      </c>
      <c r="AE61" s="379" t="str">
        <f t="shared" si="26"/>
        <v/>
      </c>
      <c r="AF61" s="379" t="str">
        <f t="shared" si="26"/>
        <v/>
      </c>
      <c r="AG61" s="379" t="str">
        <f t="shared" si="26"/>
        <v/>
      </c>
      <c r="AH61" s="380" t="str">
        <f t="shared" si="26"/>
        <v/>
      </c>
      <c r="AI61" s="381" t="str">
        <f t="shared" si="26"/>
        <v/>
      </c>
      <c r="AJ61" s="379" t="str">
        <f t="shared" si="26"/>
        <v/>
      </c>
      <c r="AK61" s="379" t="str">
        <f t="shared" si="26"/>
        <v/>
      </c>
      <c r="AL61" s="382">
        <f>SUM(G61:AH61)</f>
        <v>0</v>
      </c>
      <c r="AM61" s="383">
        <f>AL61/4</f>
        <v>0</v>
      </c>
      <c r="AN61" s="384" t="str">
        <f>IF(C60="","",C60)</f>
        <v/>
      </c>
      <c r="AO61" s="385" t="str">
        <f>IF(D60="","",D60)</f>
        <v/>
      </c>
      <c r="AP61" s="386" t="str">
        <f>IF(D60&lt;&gt;"",VLOOKUP(D60,$AU$2:$AV$6,2,FALSE),"")</f>
        <v/>
      </c>
      <c r="AQ61" s="383">
        <f>ROUNDDOWN(AL61/$AL$6,2)</f>
        <v>0</v>
      </c>
      <c r="AR61" s="383">
        <f>IF(AP61=1,"",AQ61)</f>
        <v>0</v>
      </c>
    </row>
    <row r="62" spans="1:44" ht="15.9" customHeight="1">
      <c r="A62" s="170"/>
      <c r="B62" s="741" t="s">
        <v>563</v>
      </c>
      <c r="C62" s="742"/>
      <c r="D62" s="744"/>
      <c r="E62" s="746"/>
      <c r="F62" s="369" t="s">
        <v>536</v>
      </c>
      <c r="G62" s="370"/>
      <c r="H62" s="371"/>
      <c r="I62" s="110"/>
      <c r="J62" s="110"/>
      <c r="K62" s="110"/>
      <c r="L62" s="110"/>
      <c r="M62" s="372"/>
      <c r="N62" s="370"/>
      <c r="O62" s="371"/>
      <c r="P62" s="110"/>
      <c r="Q62" s="110"/>
      <c r="R62" s="110"/>
      <c r="S62" s="110"/>
      <c r="T62" s="372"/>
      <c r="U62" s="370"/>
      <c r="V62" s="371"/>
      <c r="W62" s="110"/>
      <c r="X62" s="110"/>
      <c r="Y62" s="110"/>
      <c r="Z62" s="110"/>
      <c r="AA62" s="372"/>
      <c r="AB62" s="370"/>
      <c r="AC62" s="371"/>
      <c r="AD62" s="110"/>
      <c r="AE62" s="110"/>
      <c r="AF62" s="110"/>
      <c r="AG62" s="110"/>
      <c r="AH62" s="372"/>
      <c r="AI62" s="387"/>
      <c r="AJ62" s="371"/>
      <c r="AK62" s="371"/>
      <c r="AL62" s="374">
        <f>SUM(G63:AK63)</f>
        <v>0</v>
      </c>
      <c r="AM62" s="375"/>
      <c r="AN62" s="325"/>
      <c r="AO62" s="326"/>
      <c r="AP62" s="375"/>
      <c r="AQ62" s="376"/>
      <c r="AR62" s="376"/>
    </row>
    <row r="63" spans="1:44" ht="15.9" customHeight="1">
      <c r="A63" s="170"/>
      <c r="B63" s="741"/>
      <c r="C63" s="743"/>
      <c r="D63" s="745"/>
      <c r="E63" s="747"/>
      <c r="F63" s="377" t="s">
        <v>537</v>
      </c>
      <c r="G63" s="378" t="str">
        <f t="shared" ref="G63:AK63" si="27">IF(G62&lt;&gt;"",VLOOKUP(G62,$AC$197:$AL$221,9,FALSE),"")</f>
        <v/>
      </c>
      <c r="H63" s="379" t="str">
        <f t="shared" si="27"/>
        <v/>
      </c>
      <c r="I63" s="379" t="str">
        <f t="shared" si="27"/>
        <v/>
      </c>
      <c r="J63" s="379" t="str">
        <f t="shared" si="27"/>
        <v/>
      </c>
      <c r="K63" s="379" t="str">
        <f t="shared" si="27"/>
        <v/>
      </c>
      <c r="L63" s="379" t="str">
        <f t="shared" si="27"/>
        <v/>
      </c>
      <c r="M63" s="380" t="str">
        <f t="shared" si="27"/>
        <v/>
      </c>
      <c r="N63" s="378" t="str">
        <f t="shared" si="27"/>
        <v/>
      </c>
      <c r="O63" s="379" t="str">
        <f t="shared" si="27"/>
        <v/>
      </c>
      <c r="P63" s="379" t="str">
        <f t="shared" si="27"/>
        <v/>
      </c>
      <c r="Q63" s="379" t="str">
        <f t="shared" si="27"/>
        <v/>
      </c>
      <c r="R63" s="379" t="str">
        <f t="shared" si="27"/>
        <v/>
      </c>
      <c r="S63" s="379" t="str">
        <f t="shared" si="27"/>
        <v/>
      </c>
      <c r="T63" s="380" t="str">
        <f t="shared" si="27"/>
        <v/>
      </c>
      <c r="U63" s="378" t="str">
        <f t="shared" si="27"/>
        <v/>
      </c>
      <c r="V63" s="379" t="str">
        <f t="shared" si="27"/>
        <v/>
      </c>
      <c r="W63" s="379" t="str">
        <f t="shared" si="27"/>
        <v/>
      </c>
      <c r="X63" s="379" t="str">
        <f t="shared" si="27"/>
        <v/>
      </c>
      <c r="Y63" s="379" t="str">
        <f t="shared" si="27"/>
        <v/>
      </c>
      <c r="Z63" s="379" t="str">
        <f t="shared" si="27"/>
        <v/>
      </c>
      <c r="AA63" s="380" t="str">
        <f t="shared" si="27"/>
        <v/>
      </c>
      <c r="AB63" s="378" t="str">
        <f t="shared" si="27"/>
        <v/>
      </c>
      <c r="AC63" s="379" t="str">
        <f t="shared" si="27"/>
        <v/>
      </c>
      <c r="AD63" s="379" t="str">
        <f t="shared" si="27"/>
        <v/>
      </c>
      <c r="AE63" s="379" t="str">
        <f t="shared" si="27"/>
        <v/>
      </c>
      <c r="AF63" s="379" t="str">
        <f t="shared" si="27"/>
        <v/>
      </c>
      <c r="AG63" s="379" t="str">
        <f t="shared" si="27"/>
        <v/>
      </c>
      <c r="AH63" s="380" t="str">
        <f t="shared" si="27"/>
        <v/>
      </c>
      <c r="AI63" s="381" t="str">
        <f t="shared" si="27"/>
        <v/>
      </c>
      <c r="AJ63" s="379" t="str">
        <f t="shared" si="27"/>
        <v/>
      </c>
      <c r="AK63" s="379" t="str">
        <f t="shared" si="27"/>
        <v/>
      </c>
      <c r="AL63" s="382">
        <f>SUM(G63:AH63)</f>
        <v>0</v>
      </c>
      <c r="AM63" s="383">
        <f>AL63/4</f>
        <v>0</v>
      </c>
      <c r="AN63" s="384" t="str">
        <f>IF(C62="","",C62)</f>
        <v/>
      </c>
      <c r="AO63" s="385" t="str">
        <f>IF(D62="","",D62)</f>
        <v/>
      </c>
      <c r="AP63" s="386" t="str">
        <f>IF(D62&lt;&gt;"",VLOOKUP(D62,$AU$2:$AV$6,2,FALSE),"")</f>
        <v/>
      </c>
      <c r="AQ63" s="383">
        <f>ROUNDDOWN(AL63/$AL$6,2)</f>
        <v>0</v>
      </c>
      <c r="AR63" s="383">
        <f>IF(AP63=1,"",AQ63)</f>
        <v>0</v>
      </c>
    </row>
    <row r="64" spans="1:44" ht="15.9" customHeight="1">
      <c r="A64" s="170"/>
      <c r="B64" s="741" t="s">
        <v>564</v>
      </c>
      <c r="C64" s="742"/>
      <c r="D64" s="744"/>
      <c r="E64" s="746"/>
      <c r="F64" s="369" t="s">
        <v>536</v>
      </c>
      <c r="G64" s="370"/>
      <c r="H64" s="371"/>
      <c r="I64" s="110"/>
      <c r="J64" s="110"/>
      <c r="K64" s="110"/>
      <c r="L64" s="110"/>
      <c r="M64" s="372"/>
      <c r="N64" s="370"/>
      <c r="O64" s="371"/>
      <c r="P64" s="110"/>
      <c r="Q64" s="110"/>
      <c r="R64" s="110"/>
      <c r="S64" s="110"/>
      <c r="T64" s="372"/>
      <c r="U64" s="370"/>
      <c r="V64" s="371"/>
      <c r="W64" s="110"/>
      <c r="X64" s="110"/>
      <c r="Y64" s="110"/>
      <c r="Z64" s="110"/>
      <c r="AA64" s="372"/>
      <c r="AB64" s="370"/>
      <c r="AC64" s="371"/>
      <c r="AD64" s="110"/>
      <c r="AE64" s="110"/>
      <c r="AF64" s="110"/>
      <c r="AG64" s="110"/>
      <c r="AH64" s="372"/>
      <c r="AI64" s="387"/>
      <c r="AJ64" s="371"/>
      <c r="AK64" s="371"/>
      <c r="AL64" s="374">
        <f>SUM(G65:AK65)</f>
        <v>0</v>
      </c>
      <c r="AM64" s="375"/>
      <c r="AN64" s="325"/>
      <c r="AO64" s="326"/>
      <c r="AP64" s="375"/>
      <c r="AQ64" s="376"/>
      <c r="AR64" s="376"/>
    </row>
    <row r="65" spans="1:44" ht="15.9" customHeight="1">
      <c r="A65" s="170"/>
      <c r="B65" s="741"/>
      <c r="C65" s="743"/>
      <c r="D65" s="745"/>
      <c r="E65" s="747"/>
      <c r="F65" s="377" t="s">
        <v>537</v>
      </c>
      <c r="G65" s="378" t="str">
        <f t="shared" ref="G65:AK65" si="28">IF(G64&lt;&gt;"",VLOOKUP(G64,$AC$197:$AL$221,9,FALSE),"")</f>
        <v/>
      </c>
      <c r="H65" s="379" t="str">
        <f t="shared" si="28"/>
        <v/>
      </c>
      <c r="I65" s="379" t="str">
        <f t="shared" si="28"/>
        <v/>
      </c>
      <c r="J65" s="379" t="str">
        <f t="shared" si="28"/>
        <v/>
      </c>
      <c r="K65" s="379" t="str">
        <f t="shared" si="28"/>
        <v/>
      </c>
      <c r="L65" s="379" t="str">
        <f t="shared" si="28"/>
        <v/>
      </c>
      <c r="M65" s="380" t="str">
        <f t="shared" si="28"/>
        <v/>
      </c>
      <c r="N65" s="378" t="str">
        <f t="shared" si="28"/>
        <v/>
      </c>
      <c r="O65" s="379" t="str">
        <f t="shared" si="28"/>
        <v/>
      </c>
      <c r="P65" s="379" t="str">
        <f t="shared" si="28"/>
        <v/>
      </c>
      <c r="Q65" s="379" t="str">
        <f t="shared" si="28"/>
        <v/>
      </c>
      <c r="R65" s="379" t="str">
        <f t="shared" si="28"/>
        <v/>
      </c>
      <c r="S65" s="379" t="str">
        <f t="shared" si="28"/>
        <v/>
      </c>
      <c r="T65" s="380" t="str">
        <f t="shared" si="28"/>
        <v/>
      </c>
      <c r="U65" s="378" t="str">
        <f t="shared" si="28"/>
        <v/>
      </c>
      <c r="V65" s="379" t="str">
        <f t="shared" si="28"/>
        <v/>
      </c>
      <c r="W65" s="379" t="str">
        <f t="shared" si="28"/>
        <v/>
      </c>
      <c r="X65" s="379" t="str">
        <f t="shared" si="28"/>
        <v/>
      </c>
      <c r="Y65" s="379" t="str">
        <f t="shared" si="28"/>
        <v/>
      </c>
      <c r="Z65" s="379" t="str">
        <f t="shared" si="28"/>
        <v/>
      </c>
      <c r="AA65" s="380" t="str">
        <f t="shared" si="28"/>
        <v/>
      </c>
      <c r="AB65" s="378" t="str">
        <f t="shared" si="28"/>
        <v/>
      </c>
      <c r="AC65" s="379" t="str">
        <f t="shared" si="28"/>
        <v/>
      </c>
      <c r="AD65" s="379" t="str">
        <f t="shared" si="28"/>
        <v/>
      </c>
      <c r="AE65" s="379" t="str">
        <f t="shared" si="28"/>
        <v/>
      </c>
      <c r="AF65" s="379" t="str">
        <f t="shared" si="28"/>
        <v/>
      </c>
      <c r="AG65" s="379" t="str">
        <f t="shared" si="28"/>
        <v/>
      </c>
      <c r="AH65" s="380" t="str">
        <f t="shared" si="28"/>
        <v/>
      </c>
      <c r="AI65" s="381" t="str">
        <f t="shared" si="28"/>
        <v/>
      </c>
      <c r="AJ65" s="379" t="str">
        <f t="shared" si="28"/>
        <v/>
      </c>
      <c r="AK65" s="379" t="str">
        <f t="shared" si="28"/>
        <v/>
      </c>
      <c r="AL65" s="382">
        <f>SUM(G65:AH65)</f>
        <v>0</v>
      </c>
      <c r="AM65" s="383">
        <f>AL65/4</f>
        <v>0</v>
      </c>
      <c r="AN65" s="384" t="str">
        <f>IF(C64="","",C64)</f>
        <v/>
      </c>
      <c r="AO65" s="385" t="str">
        <f>IF(D64="","",D64)</f>
        <v/>
      </c>
      <c r="AP65" s="386" t="str">
        <f>IF(D64&lt;&gt;"",VLOOKUP(D64,$AU$2:$AV$6,2,FALSE),"")</f>
        <v/>
      </c>
      <c r="AQ65" s="383">
        <f>ROUNDDOWN(AL65/$AL$6,2)</f>
        <v>0</v>
      </c>
      <c r="AR65" s="383">
        <f>IF(AP65=1,"",AQ65)</f>
        <v>0</v>
      </c>
    </row>
    <row r="66" spans="1:44" ht="15.9" customHeight="1">
      <c r="A66" s="170"/>
      <c r="B66" s="741" t="s">
        <v>565</v>
      </c>
      <c r="C66" s="742"/>
      <c r="D66" s="744"/>
      <c r="E66" s="746"/>
      <c r="F66" s="369" t="s">
        <v>536</v>
      </c>
      <c r="G66" s="370"/>
      <c r="H66" s="371"/>
      <c r="I66" s="110"/>
      <c r="J66" s="110"/>
      <c r="K66" s="110"/>
      <c r="L66" s="110"/>
      <c r="M66" s="372"/>
      <c r="N66" s="370"/>
      <c r="O66" s="371"/>
      <c r="P66" s="110"/>
      <c r="Q66" s="110"/>
      <c r="R66" s="110"/>
      <c r="S66" s="110"/>
      <c r="T66" s="372"/>
      <c r="U66" s="370"/>
      <c r="V66" s="371"/>
      <c r="W66" s="110"/>
      <c r="X66" s="110"/>
      <c r="Y66" s="110"/>
      <c r="Z66" s="110"/>
      <c r="AA66" s="372"/>
      <c r="AB66" s="370"/>
      <c r="AC66" s="371"/>
      <c r="AD66" s="110"/>
      <c r="AE66" s="110"/>
      <c r="AF66" s="110"/>
      <c r="AG66" s="110"/>
      <c r="AH66" s="372"/>
      <c r="AI66" s="373"/>
      <c r="AJ66" s="110"/>
      <c r="AK66" s="110"/>
      <c r="AL66" s="374">
        <f>SUM(G67:AK67)</f>
        <v>0</v>
      </c>
      <c r="AM66" s="375"/>
      <c r="AN66" s="325"/>
      <c r="AO66" s="326"/>
      <c r="AP66" s="375"/>
      <c r="AQ66" s="376"/>
      <c r="AR66" s="376"/>
    </row>
    <row r="67" spans="1:44" ht="15.9" customHeight="1">
      <c r="A67" s="170"/>
      <c r="B67" s="741"/>
      <c r="C67" s="743"/>
      <c r="D67" s="745"/>
      <c r="E67" s="747"/>
      <c r="F67" s="377" t="s">
        <v>537</v>
      </c>
      <c r="G67" s="378" t="str">
        <f t="shared" ref="G67:AK67" si="29">IF(G66&lt;&gt;"",VLOOKUP(G66,$AC$197:$AL$221,9,FALSE),"")</f>
        <v/>
      </c>
      <c r="H67" s="379" t="str">
        <f t="shared" si="29"/>
        <v/>
      </c>
      <c r="I67" s="379" t="str">
        <f t="shared" si="29"/>
        <v/>
      </c>
      <c r="J67" s="379" t="str">
        <f t="shared" si="29"/>
        <v/>
      </c>
      <c r="K67" s="379" t="str">
        <f t="shared" si="29"/>
        <v/>
      </c>
      <c r="L67" s="379" t="str">
        <f t="shared" si="29"/>
        <v/>
      </c>
      <c r="M67" s="380" t="str">
        <f t="shared" si="29"/>
        <v/>
      </c>
      <c r="N67" s="378" t="str">
        <f t="shared" si="29"/>
        <v/>
      </c>
      <c r="O67" s="379" t="str">
        <f t="shared" si="29"/>
        <v/>
      </c>
      <c r="P67" s="379" t="str">
        <f t="shared" si="29"/>
        <v/>
      </c>
      <c r="Q67" s="379" t="str">
        <f t="shared" si="29"/>
        <v/>
      </c>
      <c r="R67" s="379" t="str">
        <f t="shared" si="29"/>
        <v/>
      </c>
      <c r="S67" s="379" t="str">
        <f t="shared" si="29"/>
        <v/>
      </c>
      <c r="T67" s="380" t="str">
        <f t="shared" si="29"/>
        <v/>
      </c>
      <c r="U67" s="378" t="str">
        <f t="shared" si="29"/>
        <v/>
      </c>
      <c r="V67" s="379" t="str">
        <f t="shared" si="29"/>
        <v/>
      </c>
      <c r="W67" s="379" t="str">
        <f t="shared" si="29"/>
        <v/>
      </c>
      <c r="X67" s="379" t="str">
        <f t="shared" si="29"/>
        <v/>
      </c>
      <c r="Y67" s="379" t="str">
        <f t="shared" si="29"/>
        <v/>
      </c>
      <c r="Z67" s="379" t="str">
        <f t="shared" si="29"/>
        <v/>
      </c>
      <c r="AA67" s="380" t="str">
        <f t="shared" si="29"/>
        <v/>
      </c>
      <c r="AB67" s="378" t="str">
        <f t="shared" si="29"/>
        <v/>
      </c>
      <c r="AC67" s="379" t="str">
        <f t="shared" si="29"/>
        <v/>
      </c>
      <c r="AD67" s="379" t="str">
        <f t="shared" si="29"/>
        <v/>
      </c>
      <c r="AE67" s="379" t="str">
        <f t="shared" si="29"/>
        <v/>
      </c>
      <c r="AF67" s="379" t="str">
        <f t="shared" si="29"/>
        <v/>
      </c>
      <c r="AG67" s="379" t="str">
        <f t="shared" si="29"/>
        <v/>
      </c>
      <c r="AH67" s="380" t="str">
        <f t="shared" si="29"/>
        <v/>
      </c>
      <c r="AI67" s="381" t="str">
        <f t="shared" si="29"/>
        <v/>
      </c>
      <c r="AJ67" s="379" t="str">
        <f t="shared" si="29"/>
        <v/>
      </c>
      <c r="AK67" s="379" t="str">
        <f t="shared" si="29"/>
        <v/>
      </c>
      <c r="AL67" s="382">
        <f>SUM(G67:AH67)</f>
        <v>0</v>
      </c>
      <c r="AM67" s="383">
        <f>AL67/4</f>
        <v>0</v>
      </c>
      <c r="AN67" s="384" t="str">
        <f>IF(C66="","",C66)</f>
        <v/>
      </c>
      <c r="AO67" s="385" t="str">
        <f>IF(D66="","",D66)</f>
        <v/>
      </c>
      <c r="AP67" s="386" t="str">
        <f>IF(D66&lt;&gt;"",VLOOKUP(D66,$AU$2:$AV$6,2,FALSE),"")</f>
        <v/>
      </c>
      <c r="AQ67" s="383">
        <f>ROUNDDOWN(AL67/$AL$6,2)</f>
        <v>0</v>
      </c>
      <c r="AR67" s="383">
        <f>IF(AP67=1,"",AQ67)</f>
        <v>0</v>
      </c>
    </row>
    <row r="68" spans="1:44" ht="15.9" customHeight="1">
      <c r="A68" s="170"/>
      <c r="B68" s="741" t="s">
        <v>566</v>
      </c>
      <c r="C68" s="742"/>
      <c r="D68" s="744"/>
      <c r="E68" s="746"/>
      <c r="F68" s="369" t="s">
        <v>536</v>
      </c>
      <c r="G68" s="370"/>
      <c r="H68" s="371"/>
      <c r="I68" s="110"/>
      <c r="J68" s="110"/>
      <c r="K68" s="110"/>
      <c r="L68" s="110"/>
      <c r="M68" s="372"/>
      <c r="N68" s="370"/>
      <c r="O68" s="371"/>
      <c r="P68" s="110"/>
      <c r="Q68" s="110"/>
      <c r="R68" s="110"/>
      <c r="S68" s="110"/>
      <c r="T68" s="372"/>
      <c r="U68" s="370"/>
      <c r="V68" s="371"/>
      <c r="W68" s="110"/>
      <c r="X68" s="110"/>
      <c r="Y68" s="110"/>
      <c r="Z68" s="110"/>
      <c r="AA68" s="372"/>
      <c r="AB68" s="370"/>
      <c r="AC68" s="371"/>
      <c r="AD68" s="110"/>
      <c r="AE68" s="110"/>
      <c r="AF68" s="110"/>
      <c r="AG68" s="110"/>
      <c r="AH68" s="372"/>
      <c r="AI68" s="373"/>
      <c r="AJ68" s="110"/>
      <c r="AK68" s="110"/>
      <c r="AL68" s="374">
        <f>SUM(G69:AK69)</f>
        <v>0</v>
      </c>
      <c r="AM68" s="375"/>
      <c r="AN68" s="325"/>
      <c r="AO68" s="326"/>
      <c r="AP68" s="375"/>
      <c r="AQ68" s="376"/>
      <c r="AR68" s="376"/>
    </row>
    <row r="69" spans="1:44" ht="15.9" customHeight="1">
      <c r="A69" s="170"/>
      <c r="B69" s="741"/>
      <c r="C69" s="743"/>
      <c r="D69" s="745"/>
      <c r="E69" s="747"/>
      <c r="F69" s="377" t="s">
        <v>537</v>
      </c>
      <c r="G69" s="378" t="str">
        <f t="shared" ref="G69:AK69" si="30">IF(G68&lt;&gt;"",VLOOKUP(G68,$AC$197:$AL$221,9,FALSE),"")</f>
        <v/>
      </c>
      <c r="H69" s="379" t="str">
        <f t="shared" si="30"/>
        <v/>
      </c>
      <c r="I69" s="379" t="str">
        <f t="shared" si="30"/>
        <v/>
      </c>
      <c r="J69" s="379" t="str">
        <f t="shared" si="30"/>
        <v/>
      </c>
      <c r="K69" s="379" t="str">
        <f t="shared" si="30"/>
        <v/>
      </c>
      <c r="L69" s="379" t="str">
        <f t="shared" si="30"/>
        <v/>
      </c>
      <c r="M69" s="380" t="str">
        <f t="shared" si="30"/>
        <v/>
      </c>
      <c r="N69" s="378" t="str">
        <f t="shared" si="30"/>
        <v/>
      </c>
      <c r="O69" s="379" t="str">
        <f t="shared" si="30"/>
        <v/>
      </c>
      <c r="P69" s="379" t="str">
        <f t="shared" si="30"/>
        <v/>
      </c>
      <c r="Q69" s="379" t="str">
        <f t="shared" si="30"/>
        <v/>
      </c>
      <c r="R69" s="379" t="str">
        <f t="shared" si="30"/>
        <v/>
      </c>
      <c r="S69" s="379" t="str">
        <f t="shared" si="30"/>
        <v/>
      </c>
      <c r="T69" s="380" t="str">
        <f t="shared" si="30"/>
        <v/>
      </c>
      <c r="U69" s="378" t="str">
        <f t="shared" si="30"/>
        <v/>
      </c>
      <c r="V69" s="379" t="str">
        <f t="shared" si="30"/>
        <v/>
      </c>
      <c r="W69" s="379" t="str">
        <f t="shared" si="30"/>
        <v/>
      </c>
      <c r="X69" s="379" t="str">
        <f t="shared" si="30"/>
        <v/>
      </c>
      <c r="Y69" s="379" t="str">
        <f t="shared" si="30"/>
        <v/>
      </c>
      <c r="Z69" s="379" t="str">
        <f t="shared" si="30"/>
        <v/>
      </c>
      <c r="AA69" s="380" t="str">
        <f t="shared" si="30"/>
        <v/>
      </c>
      <c r="AB69" s="378" t="str">
        <f t="shared" si="30"/>
        <v/>
      </c>
      <c r="AC69" s="379" t="str">
        <f t="shared" si="30"/>
        <v/>
      </c>
      <c r="AD69" s="379" t="str">
        <f t="shared" si="30"/>
        <v/>
      </c>
      <c r="AE69" s="379" t="str">
        <f t="shared" si="30"/>
        <v/>
      </c>
      <c r="AF69" s="379" t="str">
        <f t="shared" si="30"/>
        <v/>
      </c>
      <c r="AG69" s="379" t="str">
        <f t="shared" si="30"/>
        <v/>
      </c>
      <c r="AH69" s="380" t="str">
        <f t="shared" si="30"/>
        <v/>
      </c>
      <c r="AI69" s="381" t="str">
        <f t="shared" si="30"/>
        <v/>
      </c>
      <c r="AJ69" s="379" t="str">
        <f t="shared" si="30"/>
        <v/>
      </c>
      <c r="AK69" s="379" t="str">
        <f t="shared" si="30"/>
        <v/>
      </c>
      <c r="AL69" s="382">
        <f>SUM(G69:AH69)</f>
        <v>0</v>
      </c>
      <c r="AM69" s="383">
        <f>AL69/4</f>
        <v>0</v>
      </c>
      <c r="AN69" s="384" t="str">
        <f>IF(C68="","",C68)</f>
        <v/>
      </c>
      <c r="AO69" s="385" t="str">
        <f>IF(D68="","",D68)</f>
        <v/>
      </c>
      <c r="AP69" s="386" t="str">
        <f>IF(D68&lt;&gt;"",VLOOKUP(D68,$AU$2:$AV$6,2,FALSE),"")</f>
        <v/>
      </c>
      <c r="AQ69" s="383">
        <f>ROUNDDOWN(AL69/$AL$6,2)</f>
        <v>0</v>
      </c>
      <c r="AR69" s="383">
        <f>IF(AP69=1,"",AQ69)</f>
        <v>0</v>
      </c>
    </row>
    <row r="70" spans="1:44" ht="15.9" customHeight="1">
      <c r="A70" s="170"/>
      <c r="B70" s="741" t="s">
        <v>567</v>
      </c>
      <c r="C70" s="742"/>
      <c r="D70" s="744"/>
      <c r="E70" s="746"/>
      <c r="F70" s="369" t="s">
        <v>536</v>
      </c>
      <c r="G70" s="370"/>
      <c r="H70" s="371"/>
      <c r="I70" s="110"/>
      <c r="J70" s="110"/>
      <c r="K70" s="110"/>
      <c r="L70" s="110"/>
      <c r="M70" s="372"/>
      <c r="N70" s="370"/>
      <c r="O70" s="371"/>
      <c r="P70" s="110"/>
      <c r="Q70" s="110"/>
      <c r="R70" s="110"/>
      <c r="S70" s="110"/>
      <c r="T70" s="372"/>
      <c r="U70" s="370"/>
      <c r="V70" s="371"/>
      <c r="W70" s="110"/>
      <c r="X70" s="110"/>
      <c r="Y70" s="110"/>
      <c r="Z70" s="110"/>
      <c r="AA70" s="372"/>
      <c r="AB70" s="370"/>
      <c r="AC70" s="371"/>
      <c r="AD70" s="110"/>
      <c r="AE70" s="110"/>
      <c r="AF70" s="110"/>
      <c r="AG70" s="110"/>
      <c r="AH70" s="372"/>
      <c r="AI70" s="387"/>
      <c r="AJ70" s="371"/>
      <c r="AK70" s="371"/>
      <c r="AL70" s="374">
        <f>SUM(G71:AK71)</f>
        <v>0</v>
      </c>
      <c r="AM70" s="375"/>
      <c r="AN70" s="325"/>
      <c r="AO70" s="326"/>
      <c r="AP70" s="375"/>
      <c r="AQ70" s="376"/>
      <c r="AR70" s="376"/>
    </row>
    <row r="71" spans="1:44" ht="15.9" customHeight="1">
      <c r="A71" s="170"/>
      <c r="B71" s="741"/>
      <c r="C71" s="743"/>
      <c r="D71" s="745"/>
      <c r="E71" s="747"/>
      <c r="F71" s="377" t="s">
        <v>537</v>
      </c>
      <c r="G71" s="378" t="str">
        <f t="shared" ref="G71:AK71" si="31">IF(G70&lt;&gt;"",VLOOKUP(G70,$AC$197:$AL$221,9,FALSE),"")</f>
        <v/>
      </c>
      <c r="H71" s="379" t="str">
        <f t="shared" si="31"/>
        <v/>
      </c>
      <c r="I71" s="379" t="str">
        <f t="shared" si="31"/>
        <v/>
      </c>
      <c r="J71" s="379" t="str">
        <f t="shared" si="31"/>
        <v/>
      </c>
      <c r="K71" s="379" t="str">
        <f t="shared" si="31"/>
        <v/>
      </c>
      <c r="L71" s="379" t="str">
        <f t="shared" si="31"/>
        <v/>
      </c>
      <c r="M71" s="380" t="str">
        <f t="shared" si="31"/>
        <v/>
      </c>
      <c r="N71" s="378" t="str">
        <f t="shared" si="31"/>
        <v/>
      </c>
      <c r="O71" s="379" t="str">
        <f t="shared" si="31"/>
        <v/>
      </c>
      <c r="P71" s="379" t="str">
        <f t="shared" si="31"/>
        <v/>
      </c>
      <c r="Q71" s="379" t="str">
        <f t="shared" si="31"/>
        <v/>
      </c>
      <c r="R71" s="379" t="str">
        <f t="shared" si="31"/>
        <v/>
      </c>
      <c r="S71" s="379" t="str">
        <f t="shared" si="31"/>
        <v/>
      </c>
      <c r="T71" s="380" t="str">
        <f t="shared" si="31"/>
        <v/>
      </c>
      <c r="U71" s="378" t="str">
        <f t="shared" si="31"/>
        <v/>
      </c>
      <c r="V71" s="379" t="str">
        <f t="shared" si="31"/>
        <v/>
      </c>
      <c r="W71" s="379" t="str">
        <f t="shared" si="31"/>
        <v/>
      </c>
      <c r="X71" s="379" t="str">
        <f t="shared" si="31"/>
        <v/>
      </c>
      <c r="Y71" s="379" t="str">
        <f t="shared" si="31"/>
        <v/>
      </c>
      <c r="Z71" s="379" t="str">
        <f t="shared" si="31"/>
        <v/>
      </c>
      <c r="AA71" s="380" t="str">
        <f t="shared" si="31"/>
        <v/>
      </c>
      <c r="AB71" s="378" t="str">
        <f t="shared" si="31"/>
        <v/>
      </c>
      <c r="AC71" s="379" t="str">
        <f t="shared" si="31"/>
        <v/>
      </c>
      <c r="AD71" s="379" t="str">
        <f t="shared" si="31"/>
        <v/>
      </c>
      <c r="AE71" s="379" t="str">
        <f t="shared" si="31"/>
        <v/>
      </c>
      <c r="AF71" s="379" t="str">
        <f t="shared" si="31"/>
        <v/>
      </c>
      <c r="AG71" s="379" t="str">
        <f t="shared" si="31"/>
        <v/>
      </c>
      <c r="AH71" s="380" t="str">
        <f t="shared" si="31"/>
        <v/>
      </c>
      <c r="AI71" s="381" t="str">
        <f t="shared" si="31"/>
        <v/>
      </c>
      <c r="AJ71" s="379" t="str">
        <f t="shared" si="31"/>
        <v/>
      </c>
      <c r="AK71" s="379" t="str">
        <f t="shared" si="31"/>
        <v/>
      </c>
      <c r="AL71" s="382">
        <f>SUM(G71:AH71)</f>
        <v>0</v>
      </c>
      <c r="AM71" s="383">
        <f>AL71/4</f>
        <v>0</v>
      </c>
      <c r="AN71" s="384" t="str">
        <f>IF(C70="","",C70)</f>
        <v/>
      </c>
      <c r="AO71" s="385" t="str">
        <f>IF(D70="","",D70)</f>
        <v/>
      </c>
      <c r="AP71" s="386" t="str">
        <f>IF(D70&lt;&gt;"",VLOOKUP(D70,$AU$2:$AV$6,2,FALSE),"")</f>
        <v/>
      </c>
      <c r="AQ71" s="383">
        <f>ROUNDDOWN(AL71/$AL$6,2)</f>
        <v>0</v>
      </c>
      <c r="AR71" s="383">
        <f>IF(AP71=1,"",AQ71)</f>
        <v>0</v>
      </c>
    </row>
    <row r="72" spans="1:44" ht="15.9" customHeight="1">
      <c r="A72" s="170"/>
      <c r="B72" s="741" t="s">
        <v>568</v>
      </c>
      <c r="C72" s="742"/>
      <c r="D72" s="744"/>
      <c r="E72" s="746"/>
      <c r="F72" s="369" t="s">
        <v>536</v>
      </c>
      <c r="G72" s="370"/>
      <c r="H72" s="371"/>
      <c r="I72" s="110"/>
      <c r="J72" s="110"/>
      <c r="K72" s="110"/>
      <c r="L72" s="110"/>
      <c r="M72" s="372"/>
      <c r="N72" s="370"/>
      <c r="O72" s="371"/>
      <c r="P72" s="110"/>
      <c r="Q72" s="110"/>
      <c r="R72" s="110"/>
      <c r="S72" s="110"/>
      <c r="T72" s="372"/>
      <c r="U72" s="370"/>
      <c r="V72" s="371"/>
      <c r="W72" s="110"/>
      <c r="X72" s="110"/>
      <c r="Y72" s="110"/>
      <c r="Z72" s="110"/>
      <c r="AA72" s="372"/>
      <c r="AB72" s="370"/>
      <c r="AC72" s="371"/>
      <c r="AD72" s="110"/>
      <c r="AE72" s="110"/>
      <c r="AF72" s="110"/>
      <c r="AG72" s="110"/>
      <c r="AH72" s="372"/>
      <c r="AI72" s="387"/>
      <c r="AJ72" s="371"/>
      <c r="AK72" s="371"/>
      <c r="AL72" s="374">
        <f>SUM(G73:AK73)</f>
        <v>0</v>
      </c>
      <c r="AM72" s="375"/>
      <c r="AN72" s="325"/>
      <c r="AO72" s="326"/>
      <c r="AP72" s="375"/>
      <c r="AQ72" s="376"/>
      <c r="AR72" s="376"/>
    </row>
    <row r="73" spans="1:44" ht="15.9" customHeight="1">
      <c r="A73" s="170"/>
      <c r="B73" s="741"/>
      <c r="C73" s="743"/>
      <c r="D73" s="745"/>
      <c r="E73" s="747"/>
      <c r="F73" s="377" t="s">
        <v>537</v>
      </c>
      <c r="G73" s="378" t="str">
        <f t="shared" ref="G73:AK73" si="32">IF(G72&lt;&gt;"",VLOOKUP(G72,$AC$197:$AL$221,9,FALSE),"")</f>
        <v/>
      </c>
      <c r="H73" s="379" t="str">
        <f t="shared" si="32"/>
        <v/>
      </c>
      <c r="I73" s="379" t="str">
        <f t="shared" si="32"/>
        <v/>
      </c>
      <c r="J73" s="379" t="str">
        <f t="shared" si="32"/>
        <v/>
      </c>
      <c r="K73" s="379" t="str">
        <f t="shared" si="32"/>
        <v/>
      </c>
      <c r="L73" s="379" t="str">
        <f t="shared" si="32"/>
        <v/>
      </c>
      <c r="M73" s="380" t="str">
        <f t="shared" si="32"/>
        <v/>
      </c>
      <c r="N73" s="378" t="str">
        <f t="shared" si="32"/>
        <v/>
      </c>
      <c r="O73" s="379" t="str">
        <f t="shared" si="32"/>
        <v/>
      </c>
      <c r="P73" s="379" t="str">
        <f t="shared" si="32"/>
        <v/>
      </c>
      <c r="Q73" s="379" t="str">
        <f t="shared" si="32"/>
        <v/>
      </c>
      <c r="R73" s="379" t="str">
        <f t="shared" si="32"/>
        <v/>
      </c>
      <c r="S73" s="379" t="str">
        <f t="shared" si="32"/>
        <v/>
      </c>
      <c r="T73" s="380" t="str">
        <f t="shared" si="32"/>
        <v/>
      </c>
      <c r="U73" s="378" t="str">
        <f t="shared" si="32"/>
        <v/>
      </c>
      <c r="V73" s="379" t="str">
        <f t="shared" si="32"/>
        <v/>
      </c>
      <c r="W73" s="379" t="str">
        <f t="shared" si="32"/>
        <v/>
      </c>
      <c r="X73" s="379" t="str">
        <f t="shared" si="32"/>
        <v/>
      </c>
      <c r="Y73" s="379" t="str">
        <f t="shared" si="32"/>
        <v/>
      </c>
      <c r="Z73" s="379" t="str">
        <f t="shared" si="32"/>
        <v/>
      </c>
      <c r="AA73" s="380" t="str">
        <f t="shared" si="32"/>
        <v/>
      </c>
      <c r="AB73" s="378" t="str">
        <f t="shared" si="32"/>
        <v/>
      </c>
      <c r="AC73" s="379" t="str">
        <f t="shared" si="32"/>
        <v/>
      </c>
      <c r="AD73" s="379" t="str">
        <f t="shared" si="32"/>
        <v/>
      </c>
      <c r="AE73" s="379" t="str">
        <f t="shared" si="32"/>
        <v/>
      </c>
      <c r="AF73" s="379" t="str">
        <f t="shared" si="32"/>
        <v/>
      </c>
      <c r="AG73" s="379" t="str">
        <f t="shared" si="32"/>
        <v/>
      </c>
      <c r="AH73" s="380" t="str">
        <f t="shared" si="32"/>
        <v/>
      </c>
      <c r="AI73" s="381" t="str">
        <f t="shared" si="32"/>
        <v/>
      </c>
      <c r="AJ73" s="379" t="str">
        <f t="shared" si="32"/>
        <v/>
      </c>
      <c r="AK73" s="379" t="str">
        <f t="shared" si="32"/>
        <v/>
      </c>
      <c r="AL73" s="382">
        <f>SUM(G73:AH73)</f>
        <v>0</v>
      </c>
      <c r="AM73" s="383">
        <f>AL73/4</f>
        <v>0</v>
      </c>
      <c r="AN73" s="384" t="str">
        <f>IF(C72="","",C72)</f>
        <v/>
      </c>
      <c r="AO73" s="385" t="str">
        <f>IF(D72="","",D72)</f>
        <v/>
      </c>
      <c r="AP73" s="386" t="str">
        <f>IF(D72&lt;&gt;"",VLOOKUP(D72,$AU$2:$AV$6,2,FALSE),"")</f>
        <v/>
      </c>
      <c r="AQ73" s="383">
        <f>ROUNDDOWN(AL73/$AL$6,2)</f>
        <v>0</v>
      </c>
      <c r="AR73" s="383">
        <f>IF(AP73=1,"",AQ73)</f>
        <v>0</v>
      </c>
    </row>
    <row r="74" spans="1:44" ht="15.9" customHeight="1">
      <c r="A74" s="170"/>
      <c r="B74" s="741" t="s">
        <v>569</v>
      </c>
      <c r="C74" s="742"/>
      <c r="D74" s="744"/>
      <c r="E74" s="746"/>
      <c r="F74" s="369" t="s">
        <v>536</v>
      </c>
      <c r="G74" s="370"/>
      <c r="H74" s="371"/>
      <c r="I74" s="110"/>
      <c r="J74" s="110"/>
      <c r="K74" s="110"/>
      <c r="L74" s="110"/>
      <c r="M74" s="372"/>
      <c r="N74" s="370"/>
      <c r="O74" s="371"/>
      <c r="P74" s="110"/>
      <c r="Q74" s="110"/>
      <c r="R74" s="110"/>
      <c r="S74" s="110"/>
      <c r="T74" s="372"/>
      <c r="U74" s="370"/>
      <c r="V74" s="371"/>
      <c r="W74" s="110"/>
      <c r="X74" s="110"/>
      <c r="Y74" s="110"/>
      <c r="Z74" s="110"/>
      <c r="AA74" s="372"/>
      <c r="AB74" s="370"/>
      <c r="AC74" s="371"/>
      <c r="AD74" s="110"/>
      <c r="AE74" s="110"/>
      <c r="AF74" s="110"/>
      <c r="AG74" s="110"/>
      <c r="AH74" s="372"/>
      <c r="AI74" s="373"/>
      <c r="AJ74" s="110"/>
      <c r="AK74" s="110"/>
      <c r="AL74" s="374">
        <f>SUM(G75:AK75)</f>
        <v>0</v>
      </c>
      <c r="AM74" s="375"/>
      <c r="AN74" s="325"/>
      <c r="AO74" s="326"/>
      <c r="AP74" s="375"/>
      <c r="AQ74" s="376"/>
      <c r="AR74" s="376"/>
    </row>
    <row r="75" spans="1:44" ht="15.9" customHeight="1">
      <c r="A75" s="170"/>
      <c r="B75" s="741"/>
      <c r="C75" s="743"/>
      <c r="D75" s="745"/>
      <c r="E75" s="747"/>
      <c r="F75" s="377" t="s">
        <v>537</v>
      </c>
      <c r="G75" s="378" t="str">
        <f t="shared" ref="G75:AK75" si="33">IF(G74&lt;&gt;"",VLOOKUP(G74,$AC$197:$AL$221,9,FALSE),"")</f>
        <v/>
      </c>
      <c r="H75" s="379" t="str">
        <f t="shared" si="33"/>
        <v/>
      </c>
      <c r="I75" s="379" t="str">
        <f t="shared" si="33"/>
        <v/>
      </c>
      <c r="J75" s="379" t="str">
        <f t="shared" si="33"/>
        <v/>
      </c>
      <c r="K75" s="379" t="str">
        <f t="shared" si="33"/>
        <v/>
      </c>
      <c r="L75" s="379" t="str">
        <f t="shared" si="33"/>
        <v/>
      </c>
      <c r="M75" s="380" t="str">
        <f t="shared" si="33"/>
        <v/>
      </c>
      <c r="N75" s="378" t="str">
        <f t="shared" si="33"/>
        <v/>
      </c>
      <c r="O75" s="379" t="str">
        <f t="shared" si="33"/>
        <v/>
      </c>
      <c r="P75" s="379" t="str">
        <f t="shared" si="33"/>
        <v/>
      </c>
      <c r="Q75" s="379" t="str">
        <f t="shared" si="33"/>
        <v/>
      </c>
      <c r="R75" s="379" t="str">
        <f t="shared" si="33"/>
        <v/>
      </c>
      <c r="S75" s="379" t="str">
        <f t="shared" si="33"/>
        <v/>
      </c>
      <c r="T75" s="380" t="str">
        <f t="shared" si="33"/>
        <v/>
      </c>
      <c r="U75" s="378" t="str">
        <f t="shared" si="33"/>
        <v/>
      </c>
      <c r="V75" s="379" t="str">
        <f t="shared" si="33"/>
        <v/>
      </c>
      <c r="W75" s="379" t="str">
        <f t="shared" si="33"/>
        <v/>
      </c>
      <c r="X75" s="379" t="str">
        <f t="shared" si="33"/>
        <v/>
      </c>
      <c r="Y75" s="379" t="str">
        <f t="shared" si="33"/>
        <v/>
      </c>
      <c r="Z75" s="379" t="str">
        <f t="shared" si="33"/>
        <v/>
      </c>
      <c r="AA75" s="380" t="str">
        <f t="shared" si="33"/>
        <v/>
      </c>
      <c r="AB75" s="378" t="str">
        <f t="shared" si="33"/>
        <v/>
      </c>
      <c r="AC75" s="379" t="str">
        <f t="shared" si="33"/>
        <v/>
      </c>
      <c r="AD75" s="379" t="str">
        <f t="shared" si="33"/>
        <v/>
      </c>
      <c r="AE75" s="379" t="str">
        <f t="shared" si="33"/>
        <v/>
      </c>
      <c r="AF75" s="379" t="str">
        <f t="shared" si="33"/>
        <v/>
      </c>
      <c r="AG75" s="379" t="str">
        <f t="shared" si="33"/>
        <v/>
      </c>
      <c r="AH75" s="380" t="str">
        <f t="shared" si="33"/>
        <v/>
      </c>
      <c r="AI75" s="381" t="str">
        <f t="shared" si="33"/>
        <v/>
      </c>
      <c r="AJ75" s="379" t="str">
        <f t="shared" si="33"/>
        <v/>
      </c>
      <c r="AK75" s="379" t="str">
        <f t="shared" si="33"/>
        <v/>
      </c>
      <c r="AL75" s="382">
        <f>SUM(G75:AH75)</f>
        <v>0</v>
      </c>
      <c r="AM75" s="383">
        <f>AL75/4</f>
        <v>0</v>
      </c>
      <c r="AN75" s="384" t="str">
        <f>IF(C74="","",C74)</f>
        <v/>
      </c>
      <c r="AO75" s="385" t="str">
        <f>IF(D74="","",D74)</f>
        <v/>
      </c>
      <c r="AP75" s="386" t="str">
        <f>IF(D74&lt;&gt;"",VLOOKUP(D74,$AU$2:$AV$6,2,FALSE),"")</f>
        <v/>
      </c>
      <c r="AQ75" s="383">
        <f>ROUNDDOWN(AL75/$AL$6,2)</f>
        <v>0</v>
      </c>
      <c r="AR75" s="383">
        <f>IF(AP75=1,"",AQ75)</f>
        <v>0</v>
      </c>
    </row>
    <row r="76" spans="1:44" ht="15.9" customHeight="1">
      <c r="A76" s="170"/>
      <c r="B76" s="741" t="s">
        <v>570</v>
      </c>
      <c r="C76" s="742"/>
      <c r="D76" s="744"/>
      <c r="E76" s="746"/>
      <c r="F76" s="369" t="s">
        <v>536</v>
      </c>
      <c r="G76" s="370"/>
      <c r="H76" s="371"/>
      <c r="I76" s="110"/>
      <c r="J76" s="110"/>
      <c r="K76" s="110"/>
      <c r="L76" s="110"/>
      <c r="M76" s="372"/>
      <c r="N76" s="370"/>
      <c r="O76" s="371"/>
      <c r="P76" s="110"/>
      <c r="Q76" s="110"/>
      <c r="R76" s="110"/>
      <c r="S76" s="110"/>
      <c r="T76" s="372"/>
      <c r="U76" s="370"/>
      <c r="V76" s="371"/>
      <c r="W76" s="110"/>
      <c r="X76" s="110"/>
      <c r="Y76" s="110"/>
      <c r="Z76" s="110"/>
      <c r="AA76" s="372"/>
      <c r="AB76" s="370"/>
      <c r="AC76" s="371"/>
      <c r="AD76" s="110"/>
      <c r="AE76" s="110"/>
      <c r="AF76" s="110"/>
      <c r="AG76" s="110"/>
      <c r="AH76" s="372"/>
      <c r="AI76" s="373"/>
      <c r="AJ76" s="110"/>
      <c r="AK76" s="110"/>
      <c r="AL76" s="374">
        <f>SUM(G77:AK77)</f>
        <v>0</v>
      </c>
      <c r="AM76" s="375"/>
      <c r="AN76" s="325"/>
      <c r="AO76" s="326"/>
      <c r="AP76" s="375"/>
      <c r="AQ76" s="376"/>
      <c r="AR76" s="376"/>
    </row>
    <row r="77" spans="1:44" ht="15.9" customHeight="1">
      <c r="A77" s="170"/>
      <c r="B77" s="741"/>
      <c r="C77" s="743"/>
      <c r="D77" s="745"/>
      <c r="E77" s="747"/>
      <c r="F77" s="377" t="s">
        <v>537</v>
      </c>
      <c r="G77" s="378" t="str">
        <f t="shared" ref="G77:AK77" si="34">IF(G76&lt;&gt;"",VLOOKUP(G76,$AC$197:$AL$221,9,FALSE),"")</f>
        <v/>
      </c>
      <c r="H77" s="379" t="str">
        <f t="shared" si="34"/>
        <v/>
      </c>
      <c r="I77" s="379" t="str">
        <f t="shared" si="34"/>
        <v/>
      </c>
      <c r="J77" s="379" t="str">
        <f t="shared" si="34"/>
        <v/>
      </c>
      <c r="K77" s="379" t="str">
        <f t="shared" si="34"/>
        <v/>
      </c>
      <c r="L77" s="379" t="str">
        <f t="shared" si="34"/>
        <v/>
      </c>
      <c r="M77" s="380" t="str">
        <f t="shared" si="34"/>
        <v/>
      </c>
      <c r="N77" s="378" t="str">
        <f t="shared" si="34"/>
        <v/>
      </c>
      <c r="O77" s="379" t="str">
        <f t="shared" si="34"/>
        <v/>
      </c>
      <c r="P77" s="379" t="str">
        <f t="shared" si="34"/>
        <v/>
      </c>
      <c r="Q77" s="379" t="str">
        <f t="shared" si="34"/>
        <v/>
      </c>
      <c r="R77" s="379" t="str">
        <f t="shared" si="34"/>
        <v/>
      </c>
      <c r="S77" s="379" t="str">
        <f t="shared" si="34"/>
        <v/>
      </c>
      <c r="T77" s="380" t="str">
        <f t="shared" si="34"/>
        <v/>
      </c>
      <c r="U77" s="378" t="str">
        <f t="shared" si="34"/>
        <v/>
      </c>
      <c r="V77" s="379" t="str">
        <f t="shared" si="34"/>
        <v/>
      </c>
      <c r="W77" s="379" t="str">
        <f t="shared" si="34"/>
        <v/>
      </c>
      <c r="X77" s="379" t="str">
        <f t="shared" si="34"/>
        <v/>
      </c>
      <c r="Y77" s="379" t="str">
        <f t="shared" si="34"/>
        <v/>
      </c>
      <c r="Z77" s="379" t="str">
        <f t="shared" si="34"/>
        <v/>
      </c>
      <c r="AA77" s="380" t="str">
        <f t="shared" si="34"/>
        <v/>
      </c>
      <c r="AB77" s="378" t="str">
        <f t="shared" si="34"/>
        <v/>
      </c>
      <c r="AC77" s="379" t="str">
        <f t="shared" si="34"/>
        <v/>
      </c>
      <c r="AD77" s="379" t="str">
        <f t="shared" si="34"/>
        <v/>
      </c>
      <c r="AE77" s="379" t="str">
        <f t="shared" si="34"/>
        <v/>
      </c>
      <c r="AF77" s="379" t="str">
        <f t="shared" si="34"/>
        <v/>
      </c>
      <c r="AG77" s="379" t="str">
        <f t="shared" si="34"/>
        <v/>
      </c>
      <c r="AH77" s="380" t="str">
        <f t="shared" si="34"/>
        <v/>
      </c>
      <c r="AI77" s="381" t="str">
        <f t="shared" si="34"/>
        <v/>
      </c>
      <c r="AJ77" s="379" t="str">
        <f t="shared" si="34"/>
        <v/>
      </c>
      <c r="AK77" s="379" t="str">
        <f t="shared" si="34"/>
        <v/>
      </c>
      <c r="AL77" s="382">
        <f>SUM(G77:AH77)</f>
        <v>0</v>
      </c>
      <c r="AM77" s="383">
        <f>AL77/4</f>
        <v>0</v>
      </c>
      <c r="AN77" s="384" t="str">
        <f>IF(C76="","",C76)</f>
        <v/>
      </c>
      <c r="AO77" s="385" t="str">
        <f>IF(D76="","",D76)</f>
        <v/>
      </c>
      <c r="AP77" s="386" t="str">
        <f>IF(D76&lt;&gt;"",VLOOKUP(D76,$AU$2:$AV$6,2,FALSE),"")</f>
        <v/>
      </c>
      <c r="AQ77" s="383">
        <f>ROUNDDOWN(AL77/$AL$6,2)</f>
        <v>0</v>
      </c>
      <c r="AR77" s="383">
        <f>IF(AP77=1,"",AQ77)</f>
        <v>0</v>
      </c>
    </row>
    <row r="78" spans="1:44" ht="15.9" hidden="1" customHeight="1">
      <c r="A78" s="170"/>
      <c r="B78" s="741" t="s">
        <v>571</v>
      </c>
      <c r="C78" s="742"/>
      <c r="D78" s="744"/>
      <c r="E78" s="746"/>
      <c r="F78" s="369" t="s">
        <v>536</v>
      </c>
      <c r="G78" s="370"/>
      <c r="H78" s="371"/>
      <c r="I78" s="110"/>
      <c r="J78" s="110"/>
      <c r="K78" s="110"/>
      <c r="L78" s="110"/>
      <c r="M78" s="372"/>
      <c r="N78" s="370"/>
      <c r="O78" s="371"/>
      <c r="P78" s="110"/>
      <c r="Q78" s="110"/>
      <c r="R78" s="110"/>
      <c r="S78" s="110"/>
      <c r="T78" s="372"/>
      <c r="U78" s="370"/>
      <c r="V78" s="371"/>
      <c r="W78" s="110"/>
      <c r="X78" s="110"/>
      <c r="Y78" s="110"/>
      <c r="Z78" s="110"/>
      <c r="AA78" s="372"/>
      <c r="AB78" s="370"/>
      <c r="AC78" s="371"/>
      <c r="AD78" s="110"/>
      <c r="AE78" s="110"/>
      <c r="AF78" s="110"/>
      <c r="AG78" s="110"/>
      <c r="AH78" s="372"/>
      <c r="AI78" s="387"/>
      <c r="AJ78" s="371"/>
      <c r="AK78" s="371"/>
      <c r="AL78" s="374">
        <f>SUM(G79:AK79)</f>
        <v>0</v>
      </c>
      <c r="AM78" s="375"/>
      <c r="AN78" s="325"/>
      <c r="AO78" s="326"/>
      <c r="AP78" s="375"/>
      <c r="AQ78" s="376"/>
      <c r="AR78" s="376"/>
    </row>
    <row r="79" spans="1:44" ht="15.9" hidden="1" customHeight="1">
      <c r="A79" s="170"/>
      <c r="B79" s="741"/>
      <c r="C79" s="743"/>
      <c r="D79" s="745"/>
      <c r="E79" s="747"/>
      <c r="F79" s="377" t="s">
        <v>537</v>
      </c>
      <c r="G79" s="378" t="str">
        <f t="shared" ref="G79:AK79" si="35">IF(G78&lt;&gt;"",VLOOKUP(G78,$AC$197:$AL$221,9,FALSE),"")</f>
        <v/>
      </c>
      <c r="H79" s="379" t="str">
        <f t="shared" si="35"/>
        <v/>
      </c>
      <c r="I79" s="379" t="str">
        <f t="shared" si="35"/>
        <v/>
      </c>
      <c r="J79" s="379" t="str">
        <f t="shared" si="35"/>
        <v/>
      </c>
      <c r="K79" s="379" t="str">
        <f t="shared" si="35"/>
        <v/>
      </c>
      <c r="L79" s="379" t="str">
        <f t="shared" si="35"/>
        <v/>
      </c>
      <c r="M79" s="380" t="str">
        <f t="shared" si="35"/>
        <v/>
      </c>
      <c r="N79" s="378" t="str">
        <f t="shared" si="35"/>
        <v/>
      </c>
      <c r="O79" s="379" t="str">
        <f t="shared" si="35"/>
        <v/>
      </c>
      <c r="P79" s="379" t="str">
        <f t="shared" si="35"/>
        <v/>
      </c>
      <c r="Q79" s="379" t="str">
        <f t="shared" si="35"/>
        <v/>
      </c>
      <c r="R79" s="379" t="str">
        <f t="shared" si="35"/>
        <v/>
      </c>
      <c r="S79" s="379" t="str">
        <f t="shared" si="35"/>
        <v/>
      </c>
      <c r="T79" s="380" t="str">
        <f t="shared" si="35"/>
        <v/>
      </c>
      <c r="U79" s="378" t="str">
        <f t="shared" si="35"/>
        <v/>
      </c>
      <c r="V79" s="379" t="str">
        <f t="shared" si="35"/>
        <v/>
      </c>
      <c r="W79" s="379" t="str">
        <f t="shared" si="35"/>
        <v/>
      </c>
      <c r="X79" s="379" t="str">
        <f t="shared" si="35"/>
        <v/>
      </c>
      <c r="Y79" s="379" t="str">
        <f t="shared" si="35"/>
        <v/>
      </c>
      <c r="Z79" s="379" t="str">
        <f t="shared" si="35"/>
        <v/>
      </c>
      <c r="AA79" s="380" t="str">
        <f t="shared" si="35"/>
        <v/>
      </c>
      <c r="AB79" s="378" t="str">
        <f t="shared" si="35"/>
        <v/>
      </c>
      <c r="AC79" s="379" t="str">
        <f t="shared" si="35"/>
        <v/>
      </c>
      <c r="AD79" s="379" t="str">
        <f t="shared" si="35"/>
        <v/>
      </c>
      <c r="AE79" s="379" t="str">
        <f t="shared" si="35"/>
        <v/>
      </c>
      <c r="AF79" s="379" t="str">
        <f t="shared" si="35"/>
        <v/>
      </c>
      <c r="AG79" s="379" t="str">
        <f t="shared" si="35"/>
        <v/>
      </c>
      <c r="AH79" s="380" t="str">
        <f t="shared" si="35"/>
        <v/>
      </c>
      <c r="AI79" s="381" t="str">
        <f t="shared" si="35"/>
        <v/>
      </c>
      <c r="AJ79" s="379" t="str">
        <f t="shared" si="35"/>
        <v/>
      </c>
      <c r="AK79" s="379" t="str">
        <f t="shared" si="35"/>
        <v/>
      </c>
      <c r="AL79" s="382">
        <f>SUM(G79:AH79)</f>
        <v>0</v>
      </c>
      <c r="AM79" s="383">
        <f>AL79/4</f>
        <v>0</v>
      </c>
      <c r="AN79" s="384" t="str">
        <f>IF(C78="","",C78)</f>
        <v/>
      </c>
      <c r="AO79" s="385" t="str">
        <f>IF(D78="","",D78)</f>
        <v/>
      </c>
      <c r="AP79" s="386" t="str">
        <f>IF(D78&lt;&gt;"",VLOOKUP(D78,$AU$2:$AV$6,2,FALSE),"")</f>
        <v/>
      </c>
      <c r="AQ79" s="383">
        <f>ROUNDDOWN(AL79/$AL$6,2)</f>
        <v>0</v>
      </c>
      <c r="AR79" s="383">
        <f>IF(AP79=1,"",AQ79)</f>
        <v>0</v>
      </c>
    </row>
    <row r="80" spans="1:44" ht="15.9" hidden="1" customHeight="1">
      <c r="A80" s="170"/>
      <c r="B80" s="741" t="s">
        <v>572</v>
      </c>
      <c r="C80" s="742"/>
      <c r="D80" s="744"/>
      <c r="E80" s="746"/>
      <c r="F80" s="369" t="s">
        <v>536</v>
      </c>
      <c r="G80" s="370"/>
      <c r="H80" s="371"/>
      <c r="I80" s="110"/>
      <c r="J80" s="110"/>
      <c r="K80" s="110"/>
      <c r="L80" s="110"/>
      <c r="M80" s="372"/>
      <c r="N80" s="370"/>
      <c r="O80" s="371"/>
      <c r="P80" s="110"/>
      <c r="Q80" s="110"/>
      <c r="R80" s="110"/>
      <c r="S80" s="110"/>
      <c r="T80" s="372"/>
      <c r="U80" s="370"/>
      <c r="V80" s="371"/>
      <c r="W80" s="110"/>
      <c r="X80" s="110"/>
      <c r="Y80" s="110"/>
      <c r="Z80" s="110"/>
      <c r="AA80" s="372"/>
      <c r="AB80" s="370"/>
      <c r="AC80" s="371"/>
      <c r="AD80" s="110"/>
      <c r="AE80" s="110"/>
      <c r="AF80" s="110"/>
      <c r="AG80" s="110"/>
      <c r="AH80" s="372"/>
      <c r="AI80" s="387"/>
      <c r="AJ80" s="371"/>
      <c r="AK80" s="371"/>
      <c r="AL80" s="374">
        <f>SUM(G81:AK81)</f>
        <v>0</v>
      </c>
      <c r="AM80" s="375"/>
      <c r="AN80" s="325"/>
      <c r="AO80" s="326"/>
      <c r="AP80" s="375"/>
      <c r="AQ80" s="376"/>
      <c r="AR80" s="376"/>
    </row>
    <row r="81" spans="1:44" ht="15.9" hidden="1" customHeight="1">
      <c r="A81" s="170"/>
      <c r="B81" s="741"/>
      <c r="C81" s="743"/>
      <c r="D81" s="745"/>
      <c r="E81" s="747"/>
      <c r="F81" s="377" t="s">
        <v>537</v>
      </c>
      <c r="G81" s="378" t="str">
        <f t="shared" ref="G81:AK81" si="36">IF(G80&lt;&gt;"",VLOOKUP(G80,$AC$197:$AL$221,9,FALSE),"")</f>
        <v/>
      </c>
      <c r="H81" s="379" t="str">
        <f t="shared" si="36"/>
        <v/>
      </c>
      <c r="I81" s="379" t="str">
        <f t="shared" si="36"/>
        <v/>
      </c>
      <c r="J81" s="379" t="str">
        <f t="shared" si="36"/>
        <v/>
      </c>
      <c r="K81" s="379" t="str">
        <f t="shared" si="36"/>
        <v/>
      </c>
      <c r="L81" s="379" t="str">
        <f t="shared" si="36"/>
        <v/>
      </c>
      <c r="M81" s="380" t="str">
        <f t="shared" si="36"/>
        <v/>
      </c>
      <c r="N81" s="378" t="str">
        <f t="shared" si="36"/>
        <v/>
      </c>
      <c r="O81" s="379" t="str">
        <f t="shared" si="36"/>
        <v/>
      </c>
      <c r="P81" s="379" t="str">
        <f t="shared" si="36"/>
        <v/>
      </c>
      <c r="Q81" s="379" t="str">
        <f t="shared" si="36"/>
        <v/>
      </c>
      <c r="R81" s="379" t="str">
        <f t="shared" si="36"/>
        <v/>
      </c>
      <c r="S81" s="379" t="str">
        <f t="shared" si="36"/>
        <v/>
      </c>
      <c r="T81" s="380" t="str">
        <f t="shared" si="36"/>
        <v/>
      </c>
      <c r="U81" s="378" t="str">
        <f t="shared" si="36"/>
        <v/>
      </c>
      <c r="V81" s="379" t="str">
        <f t="shared" si="36"/>
        <v/>
      </c>
      <c r="W81" s="379" t="str">
        <f t="shared" si="36"/>
        <v/>
      </c>
      <c r="X81" s="379" t="str">
        <f t="shared" si="36"/>
        <v/>
      </c>
      <c r="Y81" s="379" t="str">
        <f t="shared" si="36"/>
        <v/>
      </c>
      <c r="Z81" s="379" t="str">
        <f t="shared" si="36"/>
        <v/>
      </c>
      <c r="AA81" s="380" t="str">
        <f t="shared" si="36"/>
        <v/>
      </c>
      <c r="AB81" s="378" t="str">
        <f t="shared" si="36"/>
        <v/>
      </c>
      <c r="AC81" s="379" t="str">
        <f t="shared" si="36"/>
        <v/>
      </c>
      <c r="AD81" s="379" t="str">
        <f t="shared" si="36"/>
        <v/>
      </c>
      <c r="AE81" s="379" t="str">
        <f t="shared" si="36"/>
        <v/>
      </c>
      <c r="AF81" s="379" t="str">
        <f t="shared" si="36"/>
        <v/>
      </c>
      <c r="AG81" s="379" t="str">
        <f t="shared" si="36"/>
        <v/>
      </c>
      <c r="AH81" s="380" t="str">
        <f t="shared" si="36"/>
        <v/>
      </c>
      <c r="AI81" s="381" t="str">
        <f t="shared" si="36"/>
        <v/>
      </c>
      <c r="AJ81" s="379" t="str">
        <f t="shared" si="36"/>
        <v/>
      </c>
      <c r="AK81" s="379" t="str">
        <f t="shared" si="36"/>
        <v/>
      </c>
      <c r="AL81" s="382">
        <f>SUM(G81:AH81)</f>
        <v>0</v>
      </c>
      <c r="AM81" s="383">
        <f>AL81/4</f>
        <v>0</v>
      </c>
      <c r="AN81" s="384" t="str">
        <f>IF(C80="","",C80)</f>
        <v/>
      </c>
      <c r="AO81" s="385" t="str">
        <f>IF(D80="","",D80)</f>
        <v/>
      </c>
      <c r="AP81" s="386" t="str">
        <f>IF(D80&lt;&gt;"",VLOOKUP(D80,$AU$2:$AV$6,2,FALSE),"")</f>
        <v/>
      </c>
      <c r="AQ81" s="383">
        <f>ROUNDDOWN(AL81/$AL$6,2)</f>
        <v>0</v>
      </c>
      <c r="AR81" s="383">
        <f>IF(AP81=1,"",AQ81)</f>
        <v>0</v>
      </c>
    </row>
    <row r="82" spans="1:44" ht="15.9" hidden="1" customHeight="1">
      <c r="A82" s="170"/>
      <c r="B82" s="741" t="s">
        <v>573</v>
      </c>
      <c r="C82" s="742"/>
      <c r="D82" s="744"/>
      <c r="E82" s="746"/>
      <c r="F82" s="369" t="s">
        <v>536</v>
      </c>
      <c r="G82" s="370"/>
      <c r="H82" s="371"/>
      <c r="I82" s="110"/>
      <c r="J82" s="110"/>
      <c r="K82" s="110"/>
      <c r="L82" s="110"/>
      <c r="M82" s="372"/>
      <c r="N82" s="370"/>
      <c r="O82" s="371"/>
      <c r="P82" s="110"/>
      <c r="Q82" s="110"/>
      <c r="R82" s="110"/>
      <c r="S82" s="110"/>
      <c r="T82" s="372"/>
      <c r="U82" s="370"/>
      <c r="V82" s="371"/>
      <c r="W82" s="110"/>
      <c r="X82" s="110"/>
      <c r="Y82" s="110"/>
      <c r="Z82" s="110"/>
      <c r="AA82" s="372"/>
      <c r="AB82" s="370"/>
      <c r="AC82" s="371"/>
      <c r="AD82" s="110"/>
      <c r="AE82" s="110"/>
      <c r="AF82" s="110"/>
      <c r="AG82" s="110"/>
      <c r="AH82" s="372"/>
      <c r="AI82" s="373"/>
      <c r="AJ82" s="110"/>
      <c r="AK82" s="110"/>
      <c r="AL82" s="374">
        <f>SUM(G83:AK83)</f>
        <v>0</v>
      </c>
      <c r="AM82" s="375"/>
      <c r="AN82" s="325"/>
      <c r="AO82" s="326"/>
      <c r="AP82" s="375"/>
      <c r="AQ82" s="376"/>
      <c r="AR82" s="376"/>
    </row>
    <row r="83" spans="1:44" ht="15.9" hidden="1" customHeight="1">
      <c r="A83" s="170"/>
      <c r="B83" s="741"/>
      <c r="C83" s="743"/>
      <c r="D83" s="745"/>
      <c r="E83" s="747"/>
      <c r="F83" s="377" t="s">
        <v>537</v>
      </c>
      <c r="G83" s="378" t="str">
        <f t="shared" ref="G83:AK83" si="37">IF(G82&lt;&gt;"",VLOOKUP(G82,$AC$197:$AL$221,9,FALSE),"")</f>
        <v/>
      </c>
      <c r="H83" s="379" t="str">
        <f t="shared" si="37"/>
        <v/>
      </c>
      <c r="I83" s="379" t="str">
        <f t="shared" si="37"/>
        <v/>
      </c>
      <c r="J83" s="379" t="str">
        <f t="shared" si="37"/>
        <v/>
      </c>
      <c r="K83" s="379" t="str">
        <f t="shared" si="37"/>
        <v/>
      </c>
      <c r="L83" s="379" t="str">
        <f t="shared" si="37"/>
        <v/>
      </c>
      <c r="M83" s="380" t="str">
        <f t="shared" si="37"/>
        <v/>
      </c>
      <c r="N83" s="378" t="str">
        <f t="shared" si="37"/>
        <v/>
      </c>
      <c r="O83" s="379" t="str">
        <f t="shared" si="37"/>
        <v/>
      </c>
      <c r="P83" s="379" t="str">
        <f t="shared" si="37"/>
        <v/>
      </c>
      <c r="Q83" s="379" t="str">
        <f t="shared" si="37"/>
        <v/>
      </c>
      <c r="R83" s="379" t="str">
        <f t="shared" si="37"/>
        <v/>
      </c>
      <c r="S83" s="379" t="str">
        <f t="shared" si="37"/>
        <v/>
      </c>
      <c r="T83" s="380" t="str">
        <f t="shared" si="37"/>
        <v/>
      </c>
      <c r="U83" s="378" t="str">
        <f t="shared" si="37"/>
        <v/>
      </c>
      <c r="V83" s="379" t="str">
        <f t="shared" si="37"/>
        <v/>
      </c>
      <c r="W83" s="379" t="str">
        <f t="shared" si="37"/>
        <v/>
      </c>
      <c r="X83" s="379" t="str">
        <f t="shared" si="37"/>
        <v/>
      </c>
      <c r="Y83" s="379" t="str">
        <f t="shared" si="37"/>
        <v/>
      </c>
      <c r="Z83" s="379" t="str">
        <f t="shared" si="37"/>
        <v/>
      </c>
      <c r="AA83" s="380" t="str">
        <f t="shared" si="37"/>
        <v/>
      </c>
      <c r="AB83" s="378" t="str">
        <f t="shared" si="37"/>
        <v/>
      </c>
      <c r="AC83" s="379" t="str">
        <f t="shared" si="37"/>
        <v/>
      </c>
      <c r="AD83" s="379" t="str">
        <f t="shared" si="37"/>
        <v/>
      </c>
      <c r="AE83" s="379" t="str">
        <f t="shared" si="37"/>
        <v/>
      </c>
      <c r="AF83" s="379" t="str">
        <f t="shared" si="37"/>
        <v/>
      </c>
      <c r="AG83" s="379" t="str">
        <f t="shared" si="37"/>
        <v/>
      </c>
      <c r="AH83" s="380" t="str">
        <f t="shared" si="37"/>
        <v/>
      </c>
      <c r="AI83" s="381" t="str">
        <f t="shared" si="37"/>
        <v/>
      </c>
      <c r="AJ83" s="379" t="str">
        <f t="shared" si="37"/>
        <v/>
      </c>
      <c r="AK83" s="379" t="str">
        <f t="shared" si="37"/>
        <v/>
      </c>
      <c r="AL83" s="382">
        <f>SUM(G83:AH83)</f>
        <v>0</v>
      </c>
      <c r="AM83" s="383">
        <f>AL83/4</f>
        <v>0</v>
      </c>
      <c r="AN83" s="384" t="str">
        <f>IF(C82="","",C82)</f>
        <v/>
      </c>
      <c r="AO83" s="385" t="str">
        <f>IF(D82="","",D82)</f>
        <v/>
      </c>
      <c r="AP83" s="386" t="str">
        <f>IF(D82&lt;&gt;"",VLOOKUP(D82,$AU$2:$AV$6,2,FALSE),"")</f>
        <v/>
      </c>
      <c r="AQ83" s="383">
        <f>ROUNDDOWN(AL83/$AL$6,2)</f>
        <v>0</v>
      </c>
      <c r="AR83" s="383">
        <f>IF(AP83=1,"",AQ83)</f>
        <v>0</v>
      </c>
    </row>
    <row r="84" spans="1:44" ht="15.9" hidden="1" customHeight="1">
      <c r="A84" s="170"/>
      <c r="B84" s="741" t="s">
        <v>574</v>
      </c>
      <c r="C84" s="742"/>
      <c r="D84" s="744"/>
      <c r="E84" s="746"/>
      <c r="F84" s="369" t="s">
        <v>536</v>
      </c>
      <c r="G84" s="370"/>
      <c r="H84" s="371"/>
      <c r="I84" s="110"/>
      <c r="J84" s="110"/>
      <c r="K84" s="110"/>
      <c r="L84" s="110"/>
      <c r="M84" s="372"/>
      <c r="N84" s="370"/>
      <c r="O84" s="371"/>
      <c r="P84" s="110"/>
      <c r="Q84" s="110"/>
      <c r="R84" s="110"/>
      <c r="S84" s="110"/>
      <c r="T84" s="372"/>
      <c r="U84" s="370"/>
      <c r="V84" s="371"/>
      <c r="W84" s="110"/>
      <c r="X84" s="110"/>
      <c r="Y84" s="110"/>
      <c r="Z84" s="110"/>
      <c r="AA84" s="372"/>
      <c r="AB84" s="370"/>
      <c r="AC84" s="371"/>
      <c r="AD84" s="110"/>
      <c r="AE84" s="110"/>
      <c r="AF84" s="110"/>
      <c r="AG84" s="110"/>
      <c r="AH84" s="372"/>
      <c r="AI84" s="373"/>
      <c r="AJ84" s="110"/>
      <c r="AK84" s="110"/>
      <c r="AL84" s="374">
        <f>SUM(G85:AK85)</f>
        <v>0</v>
      </c>
      <c r="AM84" s="375"/>
      <c r="AN84" s="325"/>
      <c r="AO84" s="326"/>
      <c r="AP84" s="375"/>
      <c r="AQ84" s="376"/>
      <c r="AR84" s="376"/>
    </row>
    <row r="85" spans="1:44" ht="15.9" hidden="1" customHeight="1">
      <c r="A85" s="170"/>
      <c r="B85" s="741"/>
      <c r="C85" s="743"/>
      <c r="D85" s="745"/>
      <c r="E85" s="747"/>
      <c r="F85" s="377" t="s">
        <v>537</v>
      </c>
      <c r="G85" s="378" t="str">
        <f t="shared" ref="G85:AK85" si="38">IF(G84&lt;&gt;"",VLOOKUP(G84,$AC$197:$AL$221,9,FALSE),"")</f>
        <v/>
      </c>
      <c r="H85" s="379" t="str">
        <f t="shared" si="38"/>
        <v/>
      </c>
      <c r="I85" s="379" t="str">
        <f t="shared" si="38"/>
        <v/>
      </c>
      <c r="J85" s="379" t="str">
        <f t="shared" si="38"/>
        <v/>
      </c>
      <c r="K85" s="379" t="str">
        <f t="shared" si="38"/>
        <v/>
      </c>
      <c r="L85" s="379" t="str">
        <f t="shared" si="38"/>
        <v/>
      </c>
      <c r="M85" s="380" t="str">
        <f t="shared" si="38"/>
        <v/>
      </c>
      <c r="N85" s="378" t="str">
        <f t="shared" si="38"/>
        <v/>
      </c>
      <c r="O85" s="379" t="str">
        <f t="shared" si="38"/>
        <v/>
      </c>
      <c r="P85" s="379" t="str">
        <f t="shared" si="38"/>
        <v/>
      </c>
      <c r="Q85" s="379" t="str">
        <f t="shared" si="38"/>
        <v/>
      </c>
      <c r="R85" s="379" t="str">
        <f t="shared" si="38"/>
        <v/>
      </c>
      <c r="S85" s="379" t="str">
        <f t="shared" si="38"/>
        <v/>
      </c>
      <c r="T85" s="380" t="str">
        <f t="shared" si="38"/>
        <v/>
      </c>
      <c r="U85" s="378" t="str">
        <f t="shared" si="38"/>
        <v/>
      </c>
      <c r="V85" s="379" t="str">
        <f t="shared" si="38"/>
        <v/>
      </c>
      <c r="W85" s="379" t="str">
        <f t="shared" si="38"/>
        <v/>
      </c>
      <c r="X85" s="379" t="str">
        <f t="shared" si="38"/>
        <v/>
      </c>
      <c r="Y85" s="379" t="str">
        <f t="shared" si="38"/>
        <v/>
      </c>
      <c r="Z85" s="379" t="str">
        <f t="shared" si="38"/>
        <v/>
      </c>
      <c r="AA85" s="380" t="str">
        <f t="shared" si="38"/>
        <v/>
      </c>
      <c r="AB85" s="378" t="str">
        <f t="shared" si="38"/>
        <v/>
      </c>
      <c r="AC85" s="379" t="str">
        <f t="shared" si="38"/>
        <v/>
      </c>
      <c r="AD85" s="379" t="str">
        <f t="shared" si="38"/>
        <v/>
      </c>
      <c r="AE85" s="379" t="str">
        <f t="shared" si="38"/>
        <v/>
      </c>
      <c r="AF85" s="379" t="str">
        <f t="shared" si="38"/>
        <v/>
      </c>
      <c r="AG85" s="379" t="str">
        <f t="shared" si="38"/>
        <v/>
      </c>
      <c r="AH85" s="380" t="str">
        <f t="shared" si="38"/>
        <v/>
      </c>
      <c r="AI85" s="381" t="str">
        <f t="shared" si="38"/>
        <v/>
      </c>
      <c r="AJ85" s="379" t="str">
        <f t="shared" si="38"/>
        <v/>
      </c>
      <c r="AK85" s="379" t="str">
        <f t="shared" si="38"/>
        <v/>
      </c>
      <c r="AL85" s="382">
        <f>SUM(G85:AH85)</f>
        <v>0</v>
      </c>
      <c r="AM85" s="383">
        <f>AL85/4</f>
        <v>0</v>
      </c>
      <c r="AN85" s="384" t="str">
        <f>IF(C84="","",C84)</f>
        <v/>
      </c>
      <c r="AO85" s="385" t="str">
        <f>IF(D84="","",D84)</f>
        <v/>
      </c>
      <c r="AP85" s="386" t="str">
        <f>IF(D84&lt;&gt;"",VLOOKUP(D84,$AU$2:$AV$6,2,FALSE),"")</f>
        <v/>
      </c>
      <c r="AQ85" s="383">
        <f>ROUNDDOWN(AL85/$AL$6,2)</f>
        <v>0</v>
      </c>
      <c r="AR85" s="383">
        <f>IF(AP85=1,"",AQ85)</f>
        <v>0</v>
      </c>
    </row>
    <row r="86" spans="1:44" ht="15.9" hidden="1" customHeight="1">
      <c r="A86" s="170"/>
      <c r="B86" s="741" t="s">
        <v>575</v>
      </c>
      <c r="C86" s="742"/>
      <c r="D86" s="744"/>
      <c r="E86" s="746"/>
      <c r="F86" s="369" t="s">
        <v>536</v>
      </c>
      <c r="G86" s="370"/>
      <c r="H86" s="371"/>
      <c r="I86" s="110"/>
      <c r="J86" s="110"/>
      <c r="K86" s="110"/>
      <c r="L86" s="110"/>
      <c r="M86" s="372"/>
      <c r="N86" s="370"/>
      <c r="O86" s="371"/>
      <c r="P86" s="110"/>
      <c r="Q86" s="110"/>
      <c r="R86" s="110"/>
      <c r="S86" s="110"/>
      <c r="T86" s="372"/>
      <c r="U86" s="370"/>
      <c r="V86" s="371"/>
      <c r="W86" s="110"/>
      <c r="X86" s="110"/>
      <c r="Y86" s="110"/>
      <c r="Z86" s="110"/>
      <c r="AA86" s="372"/>
      <c r="AB86" s="370"/>
      <c r="AC86" s="371"/>
      <c r="AD86" s="110"/>
      <c r="AE86" s="110"/>
      <c r="AF86" s="110"/>
      <c r="AG86" s="110"/>
      <c r="AH86" s="372"/>
      <c r="AI86" s="387"/>
      <c r="AJ86" s="371"/>
      <c r="AK86" s="371"/>
      <c r="AL86" s="374">
        <f>SUM(G87:AK87)</f>
        <v>0</v>
      </c>
      <c r="AM86" s="375"/>
      <c r="AN86" s="325"/>
      <c r="AO86" s="326"/>
      <c r="AP86" s="375"/>
      <c r="AQ86" s="376"/>
      <c r="AR86" s="376"/>
    </row>
    <row r="87" spans="1:44" ht="15.9" hidden="1" customHeight="1">
      <c r="A87" s="170"/>
      <c r="B87" s="741"/>
      <c r="C87" s="743"/>
      <c r="D87" s="745"/>
      <c r="E87" s="747"/>
      <c r="F87" s="377" t="s">
        <v>537</v>
      </c>
      <c r="G87" s="378" t="str">
        <f t="shared" ref="G87:AK87" si="39">IF(G86&lt;&gt;"",VLOOKUP(G86,$AC$197:$AL$221,9,FALSE),"")</f>
        <v/>
      </c>
      <c r="H87" s="379" t="str">
        <f t="shared" si="39"/>
        <v/>
      </c>
      <c r="I87" s="379" t="str">
        <f t="shared" si="39"/>
        <v/>
      </c>
      <c r="J87" s="379" t="str">
        <f t="shared" si="39"/>
        <v/>
      </c>
      <c r="K87" s="379" t="str">
        <f t="shared" si="39"/>
        <v/>
      </c>
      <c r="L87" s="379" t="str">
        <f t="shared" si="39"/>
        <v/>
      </c>
      <c r="M87" s="380" t="str">
        <f t="shared" si="39"/>
        <v/>
      </c>
      <c r="N87" s="378" t="str">
        <f t="shared" si="39"/>
        <v/>
      </c>
      <c r="O87" s="379" t="str">
        <f t="shared" si="39"/>
        <v/>
      </c>
      <c r="P87" s="379" t="str">
        <f t="shared" si="39"/>
        <v/>
      </c>
      <c r="Q87" s="379" t="str">
        <f t="shared" si="39"/>
        <v/>
      </c>
      <c r="R87" s="379" t="str">
        <f t="shared" si="39"/>
        <v/>
      </c>
      <c r="S87" s="379" t="str">
        <f t="shared" si="39"/>
        <v/>
      </c>
      <c r="T87" s="380" t="str">
        <f t="shared" si="39"/>
        <v/>
      </c>
      <c r="U87" s="378" t="str">
        <f t="shared" si="39"/>
        <v/>
      </c>
      <c r="V87" s="379" t="str">
        <f t="shared" si="39"/>
        <v/>
      </c>
      <c r="W87" s="379" t="str">
        <f t="shared" si="39"/>
        <v/>
      </c>
      <c r="X87" s="379" t="str">
        <f t="shared" si="39"/>
        <v/>
      </c>
      <c r="Y87" s="379" t="str">
        <f t="shared" si="39"/>
        <v/>
      </c>
      <c r="Z87" s="379" t="str">
        <f t="shared" si="39"/>
        <v/>
      </c>
      <c r="AA87" s="380" t="str">
        <f t="shared" si="39"/>
        <v/>
      </c>
      <c r="AB87" s="378" t="str">
        <f t="shared" si="39"/>
        <v/>
      </c>
      <c r="AC87" s="379" t="str">
        <f t="shared" si="39"/>
        <v/>
      </c>
      <c r="AD87" s="379" t="str">
        <f t="shared" si="39"/>
        <v/>
      </c>
      <c r="AE87" s="379" t="str">
        <f t="shared" si="39"/>
        <v/>
      </c>
      <c r="AF87" s="379" t="str">
        <f t="shared" si="39"/>
        <v/>
      </c>
      <c r="AG87" s="379" t="str">
        <f t="shared" si="39"/>
        <v/>
      </c>
      <c r="AH87" s="380" t="str">
        <f t="shared" si="39"/>
        <v/>
      </c>
      <c r="AI87" s="381" t="str">
        <f t="shared" si="39"/>
        <v/>
      </c>
      <c r="AJ87" s="379" t="str">
        <f t="shared" si="39"/>
        <v/>
      </c>
      <c r="AK87" s="379" t="str">
        <f t="shared" si="39"/>
        <v/>
      </c>
      <c r="AL87" s="382">
        <f>SUM(G87:AH87)</f>
        <v>0</v>
      </c>
      <c r="AM87" s="383">
        <f>AL87/4</f>
        <v>0</v>
      </c>
      <c r="AN87" s="384" t="str">
        <f>IF(C86="","",C86)</f>
        <v/>
      </c>
      <c r="AO87" s="385" t="str">
        <f>IF(D86="","",D86)</f>
        <v/>
      </c>
      <c r="AP87" s="386" t="str">
        <f>IF(D86&lt;&gt;"",VLOOKUP(D86,$AU$2:$AV$6,2,FALSE),"")</f>
        <v/>
      </c>
      <c r="AQ87" s="383">
        <f>ROUNDDOWN(AL87/$AL$6,2)</f>
        <v>0</v>
      </c>
      <c r="AR87" s="383">
        <f>IF(AP87=1,"",AQ87)</f>
        <v>0</v>
      </c>
    </row>
    <row r="88" spans="1:44" ht="15.9" hidden="1" customHeight="1">
      <c r="A88" s="170"/>
      <c r="B88" s="741" t="s">
        <v>576</v>
      </c>
      <c r="C88" s="742"/>
      <c r="D88" s="744"/>
      <c r="E88" s="746"/>
      <c r="F88" s="369" t="s">
        <v>536</v>
      </c>
      <c r="G88" s="370"/>
      <c r="H88" s="371"/>
      <c r="I88" s="110"/>
      <c r="J88" s="110"/>
      <c r="K88" s="110"/>
      <c r="L88" s="110"/>
      <c r="M88" s="372"/>
      <c r="N88" s="370"/>
      <c r="O88" s="371"/>
      <c r="P88" s="110"/>
      <c r="Q88" s="110"/>
      <c r="R88" s="110"/>
      <c r="S88" s="110"/>
      <c r="T88" s="372"/>
      <c r="U88" s="370"/>
      <c r="V88" s="371"/>
      <c r="W88" s="110"/>
      <c r="X88" s="110"/>
      <c r="Y88" s="110"/>
      <c r="Z88" s="110"/>
      <c r="AA88" s="372"/>
      <c r="AB88" s="370"/>
      <c r="AC88" s="371"/>
      <c r="AD88" s="110"/>
      <c r="AE88" s="110"/>
      <c r="AF88" s="110"/>
      <c r="AG88" s="110"/>
      <c r="AH88" s="372"/>
      <c r="AI88" s="387"/>
      <c r="AJ88" s="371"/>
      <c r="AK88" s="371"/>
      <c r="AL88" s="374">
        <f>SUM(G89:AK89)</f>
        <v>0</v>
      </c>
      <c r="AM88" s="375"/>
      <c r="AN88" s="325"/>
      <c r="AO88" s="326"/>
      <c r="AP88" s="375"/>
      <c r="AQ88" s="376"/>
      <c r="AR88" s="376"/>
    </row>
    <row r="89" spans="1:44" ht="15.9" hidden="1" customHeight="1">
      <c r="A89" s="170"/>
      <c r="B89" s="741"/>
      <c r="C89" s="743"/>
      <c r="D89" s="745"/>
      <c r="E89" s="747"/>
      <c r="F89" s="377" t="s">
        <v>537</v>
      </c>
      <c r="G89" s="378" t="str">
        <f t="shared" ref="G89:AK89" si="40">IF(G88&lt;&gt;"",VLOOKUP(G88,$AC$197:$AL$221,9,FALSE),"")</f>
        <v/>
      </c>
      <c r="H89" s="379" t="str">
        <f t="shared" si="40"/>
        <v/>
      </c>
      <c r="I89" s="379" t="str">
        <f t="shared" si="40"/>
        <v/>
      </c>
      <c r="J89" s="379" t="str">
        <f t="shared" si="40"/>
        <v/>
      </c>
      <c r="K89" s="379" t="str">
        <f t="shared" si="40"/>
        <v/>
      </c>
      <c r="L89" s="379" t="str">
        <f t="shared" si="40"/>
        <v/>
      </c>
      <c r="M89" s="380" t="str">
        <f t="shared" si="40"/>
        <v/>
      </c>
      <c r="N89" s="378" t="str">
        <f t="shared" si="40"/>
        <v/>
      </c>
      <c r="O89" s="379" t="str">
        <f t="shared" si="40"/>
        <v/>
      </c>
      <c r="P89" s="379" t="str">
        <f t="shared" si="40"/>
        <v/>
      </c>
      <c r="Q89" s="379" t="str">
        <f t="shared" si="40"/>
        <v/>
      </c>
      <c r="R89" s="379" t="str">
        <f t="shared" si="40"/>
        <v/>
      </c>
      <c r="S89" s="379" t="str">
        <f t="shared" si="40"/>
        <v/>
      </c>
      <c r="T89" s="380" t="str">
        <f t="shared" si="40"/>
        <v/>
      </c>
      <c r="U89" s="378" t="str">
        <f t="shared" si="40"/>
        <v/>
      </c>
      <c r="V89" s="379" t="str">
        <f t="shared" si="40"/>
        <v/>
      </c>
      <c r="W89" s="379" t="str">
        <f t="shared" si="40"/>
        <v/>
      </c>
      <c r="X89" s="379" t="str">
        <f t="shared" si="40"/>
        <v/>
      </c>
      <c r="Y89" s="379" t="str">
        <f t="shared" si="40"/>
        <v/>
      </c>
      <c r="Z89" s="379" t="str">
        <f t="shared" si="40"/>
        <v/>
      </c>
      <c r="AA89" s="380" t="str">
        <f t="shared" si="40"/>
        <v/>
      </c>
      <c r="AB89" s="378" t="str">
        <f t="shared" si="40"/>
        <v/>
      </c>
      <c r="AC89" s="379" t="str">
        <f t="shared" si="40"/>
        <v/>
      </c>
      <c r="AD89" s="379" t="str">
        <f t="shared" si="40"/>
        <v/>
      </c>
      <c r="AE89" s="379" t="str">
        <f t="shared" si="40"/>
        <v/>
      </c>
      <c r="AF89" s="379" t="str">
        <f t="shared" si="40"/>
        <v/>
      </c>
      <c r="AG89" s="379" t="str">
        <f t="shared" si="40"/>
        <v/>
      </c>
      <c r="AH89" s="380" t="str">
        <f t="shared" si="40"/>
        <v/>
      </c>
      <c r="AI89" s="381" t="str">
        <f t="shared" si="40"/>
        <v/>
      </c>
      <c r="AJ89" s="379" t="str">
        <f t="shared" si="40"/>
        <v/>
      </c>
      <c r="AK89" s="379" t="str">
        <f t="shared" si="40"/>
        <v/>
      </c>
      <c r="AL89" s="382">
        <f>SUM(G89:AH89)</f>
        <v>0</v>
      </c>
      <c r="AM89" s="383">
        <f>AL89/4</f>
        <v>0</v>
      </c>
      <c r="AN89" s="384" t="str">
        <f>IF(C88="","",C88)</f>
        <v/>
      </c>
      <c r="AO89" s="385" t="str">
        <f>IF(D88="","",D88)</f>
        <v/>
      </c>
      <c r="AP89" s="386" t="str">
        <f>IF(D88&lt;&gt;"",VLOOKUP(D88,$AU$2:$AV$6,2,FALSE),"")</f>
        <v/>
      </c>
      <c r="AQ89" s="383">
        <f>ROUNDDOWN(AL89/$AL$6,2)</f>
        <v>0</v>
      </c>
      <c r="AR89" s="383">
        <f>IF(AP89=1,"",AQ89)</f>
        <v>0</v>
      </c>
    </row>
    <row r="90" spans="1:44" ht="15.9" hidden="1" customHeight="1">
      <c r="A90" s="170"/>
      <c r="B90" s="741" t="s">
        <v>577</v>
      </c>
      <c r="C90" s="742"/>
      <c r="D90" s="744"/>
      <c r="E90" s="746"/>
      <c r="F90" s="369" t="s">
        <v>536</v>
      </c>
      <c r="G90" s="370"/>
      <c r="H90" s="371"/>
      <c r="I90" s="110"/>
      <c r="J90" s="110"/>
      <c r="K90" s="110"/>
      <c r="L90" s="110"/>
      <c r="M90" s="372"/>
      <c r="N90" s="370"/>
      <c r="O90" s="371"/>
      <c r="P90" s="110"/>
      <c r="Q90" s="110"/>
      <c r="R90" s="110"/>
      <c r="S90" s="110"/>
      <c r="T90" s="372"/>
      <c r="U90" s="370"/>
      <c r="V90" s="371"/>
      <c r="W90" s="110"/>
      <c r="X90" s="110"/>
      <c r="Y90" s="110"/>
      <c r="Z90" s="110"/>
      <c r="AA90" s="372"/>
      <c r="AB90" s="370"/>
      <c r="AC90" s="371"/>
      <c r="AD90" s="110"/>
      <c r="AE90" s="110"/>
      <c r="AF90" s="110"/>
      <c r="AG90" s="110"/>
      <c r="AH90" s="372"/>
      <c r="AI90" s="373"/>
      <c r="AJ90" s="110"/>
      <c r="AK90" s="110"/>
      <c r="AL90" s="374">
        <f>SUM(G91:AK91)</f>
        <v>0</v>
      </c>
      <c r="AM90" s="375"/>
      <c r="AN90" s="325"/>
      <c r="AO90" s="326"/>
      <c r="AP90" s="375"/>
      <c r="AQ90" s="376"/>
      <c r="AR90" s="376"/>
    </row>
    <row r="91" spans="1:44" ht="15.9" hidden="1" customHeight="1">
      <c r="A91" s="170"/>
      <c r="B91" s="741"/>
      <c r="C91" s="743"/>
      <c r="D91" s="745"/>
      <c r="E91" s="747"/>
      <c r="F91" s="377" t="s">
        <v>537</v>
      </c>
      <c r="G91" s="378" t="str">
        <f t="shared" ref="G91:AK91" si="41">IF(G90&lt;&gt;"",VLOOKUP(G90,$AC$197:$AL$221,9,FALSE),"")</f>
        <v/>
      </c>
      <c r="H91" s="379" t="str">
        <f t="shared" si="41"/>
        <v/>
      </c>
      <c r="I91" s="379" t="str">
        <f t="shared" si="41"/>
        <v/>
      </c>
      <c r="J91" s="379" t="str">
        <f t="shared" si="41"/>
        <v/>
      </c>
      <c r="K91" s="379" t="str">
        <f t="shared" si="41"/>
        <v/>
      </c>
      <c r="L91" s="379" t="str">
        <f t="shared" si="41"/>
        <v/>
      </c>
      <c r="M91" s="380" t="str">
        <f t="shared" si="41"/>
        <v/>
      </c>
      <c r="N91" s="378" t="str">
        <f t="shared" si="41"/>
        <v/>
      </c>
      <c r="O91" s="379" t="str">
        <f t="shared" si="41"/>
        <v/>
      </c>
      <c r="P91" s="379" t="str">
        <f t="shared" si="41"/>
        <v/>
      </c>
      <c r="Q91" s="379" t="str">
        <f t="shared" si="41"/>
        <v/>
      </c>
      <c r="R91" s="379" t="str">
        <f t="shared" si="41"/>
        <v/>
      </c>
      <c r="S91" s="379" t="str">
        <f t="shared" si="41"/>
        <v/>
      </c>
      <c r="T91" s="380" t="str">
        <f t="shared" si="41"/>
        <v/>
      </c>
      <c r="U91" s="378" t="str">
        <f t="shared" si="41"/>
        <v/>
      </c>
      <c r="V91" s="379" t="str">
        <f t="shared" si="41"/>
        <v/>
      </c>
      <c r="W91" s="379" t="str">
        <f t="shared" si="41"/>
        <v/>
      </c>
      <c r="X91" s="379" t="str">
        <f t="shared" si="41"/>
        <v/>
      </c>
      <c r="Y91" s="379" t="str">
        <f t="shared" si="41"/>
        <v/>
      </c>
      <c r="Z91" s="379" t="str">
        <f t="shared" si="41"/>
        <v/>
      </c>
      <c r="AA91" s="380" t="str">
        <f t="shared" si="41"/>
        <v/>
      </c>
      <c r="AB91" s="378" t="str">
        <f t="shared" si="41"/>
        <v/>
      </c>
      <c r="AC91" s="379" t="str">
        <f t="shared" si="41"/>
        <v/>
      </c>
      <c r="AD91" s="379" t="str">
        <f t="shared" si="41"/>
        <v/>
      </c>
      <c r="AE91" s="379" t="str">
        <f t="shared" si="41"/>
        <v/>
      </c>
      <c r="AF91" s="379" t="str">
        <f t="shared" si="41"/>
        <v/>
      </c>
      <c r="AG91" s="379" t="str">
        <f t="shared" si="41"/>
        <v/>
      </c>
      <c r="AH91" s="380" t="str">
        <f t="shared" si="41"/>
        <v/>
      </c>
      <c r="AI91" s="381" t="str">
        <f t="shared" si="41"/>
        <v/>
      </c>
      <c r="AJ91" s="379" t="str">
        <f t="shared" si="41"/>
        <v/>
      </c>
      <c r="AK91" s="379" t="str">
        <f t="shared" si="41"/>
        <v/>
      </c>
      <c r="AL91" s="382">
        <f>SUM(G91:AH91)</f>
        <v>0</v>
      </c>
      <c r="AM91" s="383">
        <f>AL91/4</f>
        <v>0</v>
      </c>
      <c r="AN91" s="384" t="str">
        <f>IF(C90="","",C90)</f>
        <v/>
      </c>
      <c r="AO91" s="385" t="str">
        <f>IF(D90="","",D90)</f>
        <v/>
      </c>
      <c r="AP91" s="386" t="str">
        <f>IF(D90&lt;&gt;"",VLOOKUP(D90,$AU$2:$AV$6,2,FALSE),"")</f>
        <v/>
      </c>
      <c r="AQ91" s="383">
        <f>ROUNDDOWN(AL91/$AL$6,2)</f>
        <v>0</v>
      </c>
      <c r="AR91" s="383">
        <f>IF(AP91=1,"",AQ91)</f>
        <v>0</v>
      </c>
    </row>
    <row r="92" spans="1:44" ht="15.9" hidden="1" customHeight="1">
      <c r="A92" s="170"/>
      <c r="B92" s="741" t="s">
        <v>578</v>
      </c>
      <c r="C92" s="742"/>
      <c r="D92" s="744"/>
      <c r="E92" s="746"/>
      <c r="F92" s="369" t="s">
        <v>536</v>
      </c>
      <c r="G92" s="370"/>
      <c r="H92" s="371"/>
      <c r="I92" s="110"/>
      <c r="J92" s="110"/>
      <c r="K92" s="110"/>
      <c r="L92" s="110"/>
      <c r="M92" s="372"/>
      <c r="N92" s="370"/>
      <c r="O92" s="371"/>
      <c r="P92" s="110"/>
      <c r="Q92" s="110"/>
      <c r="R92" s="110"/>
      <c r="S92" s="110"/>
      <c r="T92" s="372"/>
      <c r="U92" s="370"/>
      <c r="V92" s="371"/>
      <c r="W92" s="110"/>
      <c r="X92" s="110"/>
      <c r="Y92" s="110"/>
      <c r="Z92" s="110"/>
      <c r="AA92" s="372"/>
      <c r="AB92" s="370"/>
      <c r="AC92" s="371"/>
      <c r="AD92" s="110"/>
      <c r="AE92" s="110"/>
      <c r="AF92" s="110"/>
      <c r="AG92" s="110"/>
      <c r="AH92" s="372"/>
      <c r="AI92" s="373"/>
      <c r="AJ92" s="110"/>
      <c r="AK92" s="110"/>
      <c r="AL92" s="374">
        <f>SUM(G93:AK93)</f>
        <v>0</v>
      </c>
      <c r="AM92" s="375"/>
      <c r="AN92" s="325"/>
      <c r="AO92" s="326"/>
      <c r="AP92" s="375"/>
      <c r="AQ92" s="376"/>
      <c r="AR92" s="376"/>
    </row>
    <row r="93" spans="1:44" ht="15.9" hidden="1" customHeight="1">
      <c r="A93" s="170"/>
      <c r="B93" s="741"/>
      <c r="C93" s="743"/>
      <c r="D93" s="745"/>
      <c r="E93" s="747"/>
      <c r="F93" s="377" t="s">
        <v>537</v>
      </c>
      <c r="G93" s="378" t="str">
        <f t="shared" ref="G93:AK93" si="42">IF(G92&lt;&gt;"",VLOOKUP(G92,$AC$197:$AL$221,9,FALSE),"")</f>
        <v/>
      </c>
      <c r="H93" s="379" t="str">
        <f t="shared" si="42"/>
        <v/>
      </c>
      <c r="I93" s="379" t="str">
        <f t="shared" si="42"/>
        <v/>
      </c>
      <c r="J93" s="379" t="str">
        <f t="shared" si="42"/>
        <v/>
      </c>
      <c r="K93" s="379" t="str">
        <f t="shared" si="42"/>
        <v/>
      </c>
      <c r="L93" s="379" t="str">
        <f t="shared" si="42"/>
        <v/>
      </c>
      <c r="M93" s="380" t="str">
        <f t="shared" si="42"/>
        <v/>
      </c>
      <c r="N93" s="378" t="str">
        <f t="shared" si="42"/>
        <v/>
      </c>
      <c r="O93" s="379" t="str">
        <f t="shared" si="42"/>
        <v/>
      </c>
      <c r="P93" s="379" t="str">
        <f t="shared" si="42"/>
        <v/>
      </c>
      <c r="Q93" s="379" t="str">
        <f t="shared" si="42"/>
        <v/>
      </c>
      <c r="R93" s="379" t="str">
        <f t="shared" si="42"/>
        <v/>
      </c>
      <c r="S93" s="379" t="str">
        <f t="shared" si="42"/>
        <v/>
      </c>
      <c r="T93" s="380" t="str">
        <f t="shared" si="42"/>
        <v/>
      </c>
      <c r="U93" s="378" t="str">
        <f t="shared" si="42"/>
        <v/>
      </c>
      <c r="V93" s="379" t="str">
        <f t="shared" si="42"/>
        <v/>
      </c>
      <c r="W93" s="379" t="str">
        <f t="shared" si="42"/>
        <v/>
      </c>
      <c r="X93" s="379" t="str">
        <f t="shared" si="42"/>
        <v/>
      </c>
      <c r="Y93" s="379" t="str">
        <f t="shared" si="42"/>
        <v/>
      </c>
      <c r="Z93" s="379" t="str">
        <f t="shared" si="42"/>
        <v/>
      </c>
      <c r="AA93" s="380" t="str">
        <f t="shared" si="42"/>
        <v/>
      </c>
      <c r="AB93" s="378" t="str">
        <f t="shared" si="42"/>
        <v/>
      </c>
      <c r="AC93" s="379" t="str">
        <f t="shared" si="42"/>
        <v/>
      </c>
      <c r="AD93" s="379" t="str">
        <f t="shared" si="42"/>
        <v/>
      </c>
      <c r="AE93" s="379" t="str">
        <f t="shared" si="42"/>
        <v/>
      </c>
      <c r="AF93" s="379" t="str">
        <f t="shared" si="42"/>
        <v/>
      </c>
      <c r="AG93" s="379" t="str">
        <f t="shared" si="42"/>
        <v/>
      </c>
      <c r="AH93" s="380" t="str">
        <f t="shared" si="42"/>
        <v/>
      </c>
      <c r="AI93" s="381" t="str">
        <f t="shared" si="42"/>
        <v/>
      </c>
      <c r="AJ93" s="379" t="str">
        <f t="shared" si="42"/>
        <v/>
      </c>
      <c r="AK93" s="379" t="str">
        <f t="shared" si="42"/>
        <v/>
      </c>
      <c r="AL93" s="382">
        <f>SUM(G93:AH93)</f>
        <v>0</v>
      </c>
      <c r="AM93" s="383">
        <f>AL93/4</f>
        <v>0</v>
      </c>
      <c r="AN93" s="384" t="str">
        <f>IF(C92="","",C92)</f>
        <v/>
      </c>
      <c r="AO93" s="385" t="str">
        <f>IF(D92="","",D92)</f>
        <v/>
      </c>
      <c r="AP93" s="386" t="str">
        <f>IF(D92&lt;&gt;"",VLOOKUP(D92,$AU$2:$AV$6,2,FALSE),"")</f>
        <v/>
      </c>
      <c r="AQ93" s="383">
        <f>ROUNDDOWN(AL93/$AL$6,2)</f>
        <v>0</v>
      </c>
      <c r="AR93" s="383">
        <f>IF(AP93=1,"",AQ93)</f>
        <v>0</v>
      </c>
    </row>
    <row r="94" spans="1:44" ht="15.9" hidden="1" customHeight="1">
      <c r="A94" s="170"/>
      <c r="B94" s="741" t="s">
        <v>579</v>
      </c>
      <c r="C94" s="742"/>
      <c r="D94" s="744"/>
      <c r="E94" s="746"/>
      <c r="F94" s="369" t="s">
        <v>536</v>
      </c>
      <c r="G94" s="370"/>
      <c r="H94" s="371"/>
      <c r="I94" s="110"/>
      <c r="J94" s="110"/>
      <c r="K94" s="110"/>
      <c r="L94" s="110"/>
      <c r="M94" s="372"/>
      <c r="N94" s="370"/>
      <c r="O94" s="371"/>
      <c r="P94" s="110"/>
      <c r="Q94" s="110"/>
      <c r="R94" s="110"/>
      <c r="S94" s="110"/>
      <c r="T94" s="372"/>
      <c r="U94" s="370"/>
      <c r="V94" s="371"/>
      <c r="W94" s="110"/>
      <c r="X94" s="110"/>
      <c r="Y94" s="110"/>
      <c r="Z94" s="110"/>
      <c r="AA94" s="372"/>
      <c r="AB94" s="370"/>
      <c r="AC94" s="371"/>
      <c r="AD94" s="110"/>
      <c r="AE94" s="110"/>
      <c r="AF94" s="110"/>
      <c r="AG94" s="110"/>
      <c r="AH94" s="372"/>
      <c r="AI94" s="387"/>
      <c r="AJ94" s="371"/>
      <c r="AK94" s="371"/>
      <c r="AL94" s="374">
        <f>SUM(G95:AK95)</f>
        <v>0</v>
      </c>
      <c r="AM94" s="375"/>
      <c r="AN94" s="325"/>
      <c r="AO94" s="326"/>
      <c r="AP94" s="375"/>
      <c r="AQ94" s="376"/>
      <c r="AR94" s="376"/>
    </row>
    <row r="95" spans="1:44" ht="15.9" hidden="1" customHeight="1">
      <c r="A95" s="170"/>
      <c r="B95" s="741"/>
      <c r="C95" s="743"/>
      <c r="D95" s="745"/>
      <c r="E95" s="747"/>
      <c r="F95" s="377" t="s">
        <v>537</v>
      </c>
      <c r="G95" s="378" t="str">
        <f t="shared" ref="G95:AK95" si="43">IF(G94&lt;&gt;"",VLOOKUP(G94,$AC$197:$AL$221,9,FALSE),"")</f>
        <v/>
      </c>
      <c r="H95" s="379" t="str">
        <f t="shared" si="43"/>
        <v/>
      </c>
      <c r="I95" s="379" t="str">
        <f t="shared" si="43"/>
        <v/>
      </c>
      <c r="J95" s="379" t="str">
        <f t="shared" si="43"/>
        <v/>
      </c>
      <c r="K95" s="379" t="str">
        <f t="shared" si="43"/>
        <v/>
      </c>
      <c r="L95" s="379" t="str">
        <f t="shared" si="43"/>
        <v/>
      </c>
      <c r="M95" s="380" t="str">
        <f t="shared" si="43"/>
        <v/>
      </c>
      <c r="N95" s="378" t="str">
        <f t="shared" si="43"/>
        <v/>
      </c>
      <c r="O95" s="379" t="str">
        <f t="shared" si="43"/>
        <v/>
      </c>
      <c r="P95" s="379" t="str">
        <f t="shared" si="43"/>
        <v/>
      </c>
      <c r="Q95" s="379" t="str">
        <f t="shared" si="43"/>
        <v/>
      </c>
      <c r="R95" s="379" t="str">
        <f t="shared" si="43"/>
        <v/>
      </c>
      <c r="S95" s="379" t="str">
        <f t="shared" si="43"/>
        <v/>
      </c>
      <c r="T95" s="380" t="str">
        <f t="shared" si="43"/>
        <v/>
      </c>
      <c r="U95" s="378" t="str">
        <f t="shared" si="43"/>
        <v/>
      </c>
      <c r="V95" s="379" t="str">
        <f t="shared" si="43"/>
        <v/>
      </c>
      <c r="W95" s="379" t="str">
        <f t="shared" si="43"/>
        <v/>
      </c>
      <c r="X95" s="379" t="str">
        <f t="shared" si="43"/>
        <v/>
      </c>
      <c r="Y95" s="379" t="str">
        <f t="shared" si="43"/>
        <v/>
      </c>
      <c r="Z95" s="379" t="str">
        <f t="shared" si="43"/>
        <v/>
      </c>
      <c r="AA95" s="380" t="str">
        <f t="shared" si="43"/>
        <v/>
      </c>
      <c r="AB95" s="378" t="str">
        <f t="shared" si="43"/>
        <v/>
      </c>
      <c r="AC95" s="379" t="str">
        <f t="shared" si="43"/>
        <v/>
      </c>
      <c r="AD95" s="379" t="str">
        <f t="shared" si="43"/>
        <v/>
      </c>
      <c r="AE95" s="379" t="str">
        <f t="shared" si="43"/>
        <v/>
      </c>
      <c r="AF95" s="379" t="str">
        <f t="shared" si="43"/>
        <v/>
      </c>
      <c r="AG95" s="379" t="str">
        <f t="shared" si="43"/>
        <v/>
      </c>
      <c r="AH95" s="380" t="str">
        <f t="shared" si="43"/>
        <v/>
      </c>
      <c r="AI95" s="381" t="str">
        <f t="shared" si="43"/>
        <v/>
      </c>
      <c r="AJ95" s="379" t="str">
        <f t="shared" si="43"/>
        <v/>
      </c>
      <c r="AK95" s="379" t="str">
        <f t="shared" si="43"/>
        <v/>
      </c>
      <c r="AL95" s="382">
        <f>SUM(G95:AH95)</f>
        <v>0</v>
      </c>
      <c r="AM95" s="383">
        <f>AL95/4</f>
        <v>0</v>
      </c>
      <c r="AN95" s="384" t="str">
        <f>IF(C94="","",C94)</f>
        <v/>
      </c>
      <c r="AO95" s="385" t="str">
        <f>IF(D94="","",D94)</f>
        <v/>
      </c>
      <c r="AP95" s="386" t="str">
        <f>IF(D94&lt;&gt;"",VLOOKUP(D94,$AU$2:$AV$6,2,FALSE),"")</f>
        <v/>
      </c>
      <c r="AQ95" s="383">
        <f>ROUNDDOWN(AL95/$AL$6,2)</f>
        <v>0</v>
      </c>
      <c r="AR95" s="383">
        <f>IF(AP95=1,"",AQ95)</f>
        <v>0</v>
      </c>
    </row>
    <row r="96" spans="1:44" ht="15.9" hidden="1" customHeight="1">
      <c r="A96" s="170"/>
      <c r="B96" s="741" t="s">
        <v>580</v>
      </c>
      <c r="C96" s="742"/>
      <c r="D96" s="744"/>
      <c r="E96" s="746"/>
      <c r="F96" s="369" t="s">
        <v>536</v>
      </c>
      <c r="G96" s="370"/>
      <c r="H96" s="371"/>
      <c r="I96" s="110"/>
      <c r="J96" s="110"/>
      <c r="K96" s="110"/>
      <c r="L96" s="110"/>
      <c r="M96" s="372"/>
      <c r="N96" s="370"/>
      <c r="O96" s="371"/>
      <c r="P96" s="110"/>
      <c r="Q96" s="110"/>
      <c r="R96" s="110"/>
      <c r="S96" s="110"/>
      <c r="T96" s="372"/>
      <c r="U96" s="370"/>
      <c r="V96" s="371"/>
      <c r="W96" s="110"/>
      <c r="X96" s="110"/>
      <c r="Y96" s="110"/>
      <c r="Z96" s="110"/>
      <c r="AA96" s="372"/>
      <c r="AB96" s="370"/>
      <c r="AC96" s="371"/>
      <c r="AD96" s="110"/>
      <c r="AE96" s="110"/>
      <c r="AF96" s="110"/>
      <c r="AG96" s="110"/>
      <c r="AH96" s="372"/>
      <c r="AI96" s="387"/>
      <c r="AJ96" s="371"/>
      <c r="AK96" s="371"/>
      <c r="AL96" s="374">
        <f>SUM(G97:AK97)</f>
        <v>0</v>
      </c>
      <c r="AM96" s="375"/>
      <c r="AN96" s="325"/>
      <c r="AO96" s="326"/>
      <c r="AP96" s="375"/>
      <c r="AQ96" s="376"/>
      <c r="AR96" s="376"/>
    </row>
    <row r="97" spans="1:44" ht="15.9" hidden="1" customHeight="1">
      <c r="A97" s="170"/>
      <c r="B97" s="741"/>
      <c r="C97" s="743"/>
      <c r="D97" s="745"/>
      <c r="E97" s="747"/>
      <c r="F97" s="377" t="s">
        <v>537</v>
      </c>
      <c r="G97" s="378" t="str">
        <f t="shared" ref="G97:AK97" si="44">IF(G96&lt;&gt;"",VLOOKUP(G96,$AC$197:$AL$221,9,FALSE),"")</f>
        <v/>
      </c>
      <c r="H97" s="379" t="str">
        <f t="shared" si="44"/>
        <v/>
      </c>
      <c r="I97" s="379" t="str">
        <f t="shared" si="44"/>
        <v/>
      </c>
      <c r="J97" s="379" t="str">
        <f t="shared" si="44"/>
        <v/>
      </c>
      <c r="K97" s="379" t="str">
        <f t="shared" si="44"/>
        <v/>
      </c>
      <c r="L97" s="379" t="str">
        <f t="shared" si="44"/>
        <v/>
      </c>
      <c r="M97" s="380" t="str">
        <f t="shared" si="44"/>
        <v/>
      </c>
      <c r="N97" s="378" t="str">
        <f t="shared" si="44"/>
        <v/>
      </c>
      <c r="O97" s="379" t="str">
        <f t="shared" si="44"/>
        <v/>
      </c>
      <c r="P97" s="379" t="str">
        <f t="shared" si="44"/>
        <v/>
      </c>
      <c r="Q97" s="379" t="str">
        <f t="shared" si="44"/>
        <v/>
      </c>
      <c r="R97" s="379" t="str">
        <f t="shared" si="44"/>
        <v/>
      </c>
      <c r="S97" s="379" t="str">
        <f t="shared" si="44"/>
        <v/>
      </c>
      <c r="T97" s="380" t="str">
        <f t="shared" si="44"/>
        <v/>
      </c>
      <c r="U97" s="378" t="str">
        <f t="shared" si="44"/>
        <v/>
      </c>
      <c r="V97" s="379" t="str">
        <f t="shared" si="44"/>
        <v/>
      </c>
      <c r="W97" s="379" t="str">
        <f t="shared" si="44"/>
        <v/>
      </c>
      <c r="X97" s="379" t="str">
        <f t="shared" si="44"/>
        <v/>
      </c>
      <c r="Y97" s="379" t="str">
        <f t="shared" si="44"/>
        <v/>
      </c>
      <c r="Z97" s="379" t="str">
        <f t="shared" si="44"/>
        <v/>
      </c>
      <c r="AA97" s="380" t="str">
        <f t="shared" si="44"/>
        <v/>
      </c>
      <c r="AB97" s="378" t="str">
        <f t="shared" si="44"/>
        <v/>
      </c>
      <c r="AC97" s="379" t="str">
        <f t="shared" si="44"/>
        <v/>
      </c>
      <c r="AD97" s="379" t="str">
        <f t="shared" si="44"/>
        <v/>
      </c>
      <c r="AE97" s="379" t="str">
        <f t="shared" si="44"/>
        <v/>
      </c>
      <c r="AF97" s="379" t="str">
        <f t="shared" si="44"/>
        <v/>
      </c>
      <c r="AG97" s="379" t="str">
        <f t="shared" si="44"/>
        <v/>
      </c>
      <c r="AH97" s="380" t="str">
        <f t="shared" si="44"/>
        <v/>
      </c>
      <c r="AI97" s="381" t="str">
        <f t="shared" si="44"/>
        <v/>
      </c>
      <c r="AJ97" s="379" t="str">
        <f t="shared" si="44"/>
        <v/>
      </c>
      <c r="AK97" s="379" t="str">
        <f t="shared" si="44"/>
        <v/>
      </c>
      <c r="AL97" s="382">
        <f>SUM(G97:AH97)</f>
        <v>0</v>
      </c>
      <c r="AM97" s="383">
        <f>AL97/4</f>
        <v>0</v>
      </c>
      <c r="AN97" s="384" t="str">
        <f>IF(C96="","",C96)</f>
        <v/>
      </c>
      <c r="AO97" s="385" t="str">
        <f>IF(D96="","",D96)</f>
        <v/>
      </c>
      <c r="AP97" s="386" t="str">
        <f>IF(D96&lt;&gt;"",VLOOKUP(D96,$AU$2:$AV$6,2,FALSE),"")</f>
        <v/>
      </c>
      <c r="AQ97" s="383">
        <f>ROUNDDOWN(AL97/$AL$6,2)</f>
        <v>0</v>
      </c>
      <c r="AR97" s="383">
        <f>IF(AP97=1,"",AQ97)</f>
        <v>0</v>
      </c>
    </row>
    <row r="98" spans="1:44" ht="15.9" hidden="1" customHeight="1">
      <c r="A98" s="170"/>
      <c r="B98" s="741" t="s">
        <v>581</v>
      </c>
      <c r="C98" s="742"/>
      <c r="D98" s="744"/>
      <c r="E98" s="746"/>
      <c r="F98" s="369" t="s">
        <v>536</v>
      </c>
      <c r="G98" s="370"/>
      <c r="H98" s="371"/>
      <c r="I98" s="110"/>
      <c r="J98" s="110"/>
      <c r="K98" s="110"/>
      <c r="L98" s="110"/>
      <c r="M98" s="372"/>
      <c r="N98" s="370"/>
      <c r="O98" s="371"/>
      <c r="P98" s="110"/>
      <c r="Q98" s="110"/>
      <c r="R98" s="110"/>
      <c r="S98" s="110"/>
      <c r="T98" s="372"/>
      <c r="U98" s="370"/>
      <c r="V98" s="371"/>
      <c r="W98" s="110"/>
      <c r="X98" s="110"/>
      <c r="Y98" s="110"/>
      <c r="Z98" s="110"/>
      <c r="AA98" s="372"/>
      <c r="AB98" s="370"/>
      <c r="AC98" s="371"/>
      <c r="AD98" s="110"/>
      <c r="AE98" s="110"/>
      <c r="AF98" s="110"/>
      <c r="AG98" s="110"/>
      <c r="AH98" s="372"/>
      <c r="AI98" s="373"/>
      <c r="AJ98" s="110"/>
      <c r="AK98" s="110"/>
      <c r="AL98" s="374">
        <f>SUM(G99:AK99)</f>
        <v>0</v>
      </c>
      <c r="AM98" s="375"/>
      <c r="AN98" s="325"/>
      <c r="AO98" s="326"/>
      <c r="AP98" s="375"/>
      <c r="AQ98" s="376"/>
      <c r="AR98" s="376"/>
    </row>
    <row r="99" spans="1:44" ht="15.9" hidden="1" customHeight="1">
      <c r="A99" s="170"/>
      <c r="B99" s="741"/>
      <c r="C99" s="743"/>
      <c r="D99" s="745"/>
      <c r="E99" s="747"/>
      <c r="F99" s="377" t="s">
        <v>537</v>
      </c>
      <c r="G99" s="378" t="str">
        <f t="shared" ref="G99:AK99" si="45">IF(G98&lt;&gt;"",VLOOKUP(G98,$AC$197:$AL$221,9,FALSE),"")</f>
        <v/>
      </c>
      <c r="H99" s="379" t="str">
        <f t="shared" si="45"/>
        <v/>
      </c>
      <c r="I99" s="379" t="str">
        <f t="shared" si="45"/>
        <v/>
      </c>
      <c r="J99" s="379" t="str">
        <f t="shared" si="45"/>
        <v/>
      </c>
      <c r="K99" s="379" t="str">
        <f t="shared" si="45"/>
        <v/>
      </c>
      <c r="L99" s="379" t="str">
        <f t="shared" si="45"/>
        <v/>
      </c>
      <c r="M99" s="380" t="str">
        <f t="shared" si="45"/>
        <v/>
      </c>
      <c r="N99" s="378" t="str">
        <f t="shared" si="45"/>
        <v/>
      </c>
      <c r="O99" s="379" t="str">
        <f t="shared" si="45"/>
        <v/>
      </c>
      <c r="P99" s="379" t="str">
        <f t="shared" si="45"/>
        <v/>
      </c>
      <c r="Q99" s="379" t="str">
        <f t="shared" si="45"/>
        <v/>
      </c>
      <c r="R99" s="379" t="str">
        <f t="shared" si="45"/>
        <v/>
      </c>
      <c r="S99" s="379" t="str">
        <f t="shared" si="45"/>
        <v/>
      </c>
      <c r="T99" s="380" t="str">
        <f t="shared" si="45"/>
        <v/>
      </c>
      <c r="U99" s="378" t="str">
        <f t="shared" si="45"/>
        <v/>
      </c>
      <c r="V99" s="379" t="str">
        <f t="shared" si="45"/>
        <v/>
      </c>
      <c r="W99" s="379" t="str">
        <f t="shared" si="45"/>
        <v/>
      </c>
      <c r="X99" s="379" t="str">
        <f t="shared" si="45"/>
        <v/>
      </c>
      <c r="Y99" s="379" t="str">
        <f t="shared" si="45"/>
        <v/>
      </c>
      <c r="Z99" s="379" t="str">
        <f t="shared" si="45"/>
        <v/>
      </c>
      <c r="AA99" s="380" t="str">
        <f t="shared" si="45"/>
        <v/>
      </c>
      <c r="AB99" s="378" t="str">
        <f t="shared" si="45"/>
        <v/>
      </c>
      <c r="AC99" s="379" t="str">
        <f t="shared" si="45"/>
        <v/>
      </c>
      <c r="AD99" s="379" t="str">
        <f t="shared" si="45"/>
        <v/>
      </c>
      <c r="AE99" s="379" t="str">
        <f t="shared" si="45"/>
        <v/>
      </c>
      <c r="AF99" s="379" t="str">
        <f t="shared" si="45"/>
        <v/>
      </c>
      <c r="AG99" s="379" t="str">
        <f t="shared" si="45"/>
        <v/>
      </c>
      <c r="AH99" s="380" t="str">
        <f t="shared" si="45"/>
        <v/>
      </c>
      <c r="AI99" s="381" t="str">
        <f t="shared" si="45"/>
        <v/>
      </c>
      <c r="AJ99" s="379" t="str">
        <f t="shared" si="45"/>
        <v/>
      </c>
      <c r="AK99" s="379" t="str">
        <f t="shared" si="45"/>
        <v/>
      </c>
      <c r="AL99" s="382">
        <f>SUM(G99:AH99)</f>
        <v>0</v>
      </c>
      <c r="AM99" s="383">
        <f>AL99/4</f>
        <v>0</v>
      </c>
      <c r="AN99" s="384" t="str">
        <f>IF(C98="","",C98)</f>
        <v/>
      </c>
      <c r="AO99" s="385" t="str">
        <f>IF(D98="","",D98)</f>
        <v/>
      </c>
      <c r="AP99" s="386" t="str">
        <f>IF(D98&lt;&gt;"",VLOOKUP(D98,$AU$2:$AV$6,2,FALSE),"")</f>
        <v/>
      </c>
      <c r="AQ99" s="383">
        <f>ROUNDDOWN(AL99/$AL$6,2)</f>
        <v>0</v>
      </c>
      <c r="AR99" s="383">
        <f>IF(AP99=1,"",AQ99)</f>
        <v>0</v>
      </c>
    </row>
    <row r="100" spans="1:44" ht="15.9" hidden="1" customHeight="1">
      <c r="A100" s="170"/>
      <c r="B100" s="741" t="s">
        <v>582</v>
      </c>
      <c r="C100" s="742"/>
      <c r="D100" s="744"/>
      <c r="E100" s="746"/>
      <c r="F100" s="369" t="s">
        <v>536</v>
      </c>
      <c r="G100" s="370"/>
      <c r="H100" s="371"/>
      <c r="I100" s="110"/>
      <c r="J100" s="110"/>
      <c r="K100" s="110"/>
      <c r="L100" s="110"/>
      <c r="M100" s="372"/>
      <c r="N100" s="370"/>
      <c r="O100" s="371"/>
      <c r="P100" s="110"/>
      <c r="Q100" s="110"/>
      <c r="R100" s="110"/>
      <c r="S100" s="110"/>
      <c r="T100" s="372"/>
      <c r="U100" s="370"/>
      <c r="V100" s="371"/>
      <c r="W100" s="110"/>
      <c r="X100" s="110"/>
      <c r="Y100" s="110"/>
      <c r="Z100" s="110"/>
      <c r="AA100" s="372"/>
      <c r="AB100" s="370"/>
      <c r="AC100" s="371"/>
      <c r="AD100" s="110"/>
      <c r="AE100" s="110"/>
      <c r="AF100" s="110"/>
      <c r="AG100" s="110"/>
      <c r="AH100" s="372"/>
      <c r="AI100" s="373"/>
      <c r="AJ100" s="110"/>
      <c r="AK100" s="110"/>
      <c r="AL100" s="374">
        <f>SUM(G101:AK101)</f>
        <v>0</v>
      </c>
      <c r="AM100" s="375"/>
      <c r="AN100" s="325"/>
      <c r="AO100" s="326"/>
      <c r="AP100" s="375"/>
      <c r="AQ100" s="376"/>
      <c r="AR100" s="376"/>
    </row>
    <row r="101" spans="1:44" ht="15.9" hidden="1" customHeight="1">
      <c r="A101" s="170"/>
      <c r="B101" s="741"/>
      <c r="C101" s="743"/>
      <c r="D101" s="745"/>
      <c r="E101" s="747"/>
      <c r="F101" s="377" t="s">
        <v>537</v>
      </c>
      <c r="G101" s="378" t="str">
        <f t="shared" ref="G101:AK101" si="46">IF(G100&lt;&gt;"",VLOOKUP(G100,$AC$197:$AL$221,9,FALSE),"")</f>
        <v/>
      </c>
      <c r="H101" s="379" t="str">
        <f t="shared" si="46"/>
        <v/>
      </c>
      <c r="I101" s="379" t="str">
        <f t="shared" si="46"/>
        <v/>
      </c>
      <c r="J101" s="379" t="str">
        <f t="shared" si="46"/>
        <v/>
      </c>
      <c r="K101" s="379" t="str">
        <f t="shared" si="46"/>
        <v/>
      </c>
      <c r="L101" s="379" t="str">
        <f t="shared" si="46"/>
        <v/>
      </c>
      <c r="M101" s="380" t="str">
        <f t="shared" si="46"/>
        <v/>
      </c>
      <c r="N101" s="378" t="str">
        <f t="shared" si="46"/>
        <v/>
      </c>
      <c r="O101" s="379" t="str">
        <f t="shared" si="46"/>
        <v/>
      </c>
      <c r="P101" s="379" t="str">
        <f t="shared" si="46"/>
        <v/>
      </c>
      <c r="Q101" s="379" t="str">
        <f t="shared" si="46"/>
        <v/>
      </c>
      <c r="R101" s="379" t="str">
        <f t="shared" si="46"/>
        <v/>
      </c>
      <c r="S101" s="379" t="str">
        <f t="shared" si="46"/>
        <v/>
      </c>
      <c r="T101" s="380" t="str">
        <f t="shared" si="46"/>
        <v/>
      </c>
      <c r="U101" s="378" t="str">
        <f t="shared" si="46"/>
        <v/>
      </c>
      <c r="V101" s="379" t="str">
        <f t="shared" si="46"/>
        <v/>
      </c>
      <c r="W101" s="379" t="str">
        <f t="shared" si="46"/>
        <v/>
      </c>
      <c r="X101" s="379" t="str">
        <f t="shared" si="46"/>
        <v/>
      </c>
      <c r="Y101" s="379" t="str">
        <f t="shared" si="46"/>
        <v/>
      </c>
      <c r="Z101" s="379" t="str">
        <f t="shared" si="46"/>
        <v/>
      </c>
      <c r="AA101" s="380" t="str">
        <f t="shared" si="46"/>
        <v/>
      </c>
      <c r="AB101" s="378" t="str">
        <f t="shared" si="46"/>
        <v/>
      </c>
      <c r="AC101" s="379" t="str">
        <f t="shared" si="46"/>
        <v/>
      </c>
      <c r="AD101" s="379" t="str">
        <f t="shared" si="46"/>
        <v/>
      </c>
      <c r="AE101" s="379" t="str">
        <f t="shared" si="46"/>
        <v/>
      </c>
      <c r="AF101" s="379" t="str">
        <f t="shared" si="46"/>
        <v/>
      </c>
      <c r="AG101" s="379" t="str">
        <f t="shared" si="46"/>
        <v/>
      </c>
      <c r="AH101" s="380" t="str">
        <f t="shared" si="46"/>
        <v/>
      </c>
      <c r="AI101" s="381" t="str">
        <f t="shared" si="46"/>
        <v/>
      </c>
      <c r="AJ101" s="379" t="str">
        <f t="shared" si="46"/>
        <v/>
      </c>
      <c r="AK101" s="379" t="str">
        <f t="shared" si="46"/>
        <v/>
      </c>
      <c r="AL101" s="382">
        <f>SUM(G101:AH101)</f>
        <v>0</v>
      </c>
      <c r="AM101" s="383">
        <f>AL101/4</f>
        <v>0</v>
      </c>
      <c r="AN101" s="384" t="str">
        <f>IF(C100="","",C100)</f>
        <v/>
      </c>
      <c r="AO101" s="385" t="str">
        <f>IF(D100="","",D100)</f>
        <v/>
      </c>
      <c r="AP101" s="386" t="str">
        <f>IF(D100&lt;&gt;"",VLOOKUP(D100,$AU$2:$AV$6,2,FALSE),"")</f>
        <v/>
      </c>
      <c r="AQ101" s="383">
        <f>ROUNDDOWN(AL101/$AL$6,2)</f>
        <v>0</v>
      </c>
      <c r="AR101" s="383">
        <f>IF(AP101=1,"",AQ101)</f>
        <v>0</v>
      </c>
    </row>
    <row r="102" spans="1:44" ht="15.9" hidden="1" customHeight="1">
      <c r="A102" s="170"/>
      <c r="B102" s="741" t="s">
        <v>583</v>
      </c>
      <c r="C102" s="742"/>
      <c r="D102" s="744"/>
      <c r="E102" s="746"/>
      <c r="F102" s="369" t="s">
        <v>536</v>
      </c>
      <c r="G102" s="370"/>
      <c r="H102" s="371"/>
      <c r="I102" s="110"/>
      <c r="J102" s="110"/>
      <c r="K102" s="110"/>
      <c r="L102" s="110"/>
      <c r="M102" s="372"/>
      <c r="N102" s="370"/>
      <c r="O102" s="371"/>
      <c r="P102" s="110"/>
      <c r="Q102" s="110"/>
      <c r="R102" s="110"/>
      <c r="S102" s="110"/>
      <c r="T102" s="372"/>
      <c r="U102" s="370"/>
      <c r="V102" s="371"/>
      <c r="W102" s="110"/>
      <c r="X102" s="110"/>
      <c r="Y102" s="110"/>
      <c r="Z102" s="110"/>
      <c r="AA102" s="372"/>
      <c r="AB102" s="370"/>
      <c r="AC102" s="371"/>
      <c r="AD102" s="110"/>
      <c r="AE102" s="110"/>
      <c r="AF102" s="110"/>
      <c r="AG102" s="110"/>
      <c r="AH102" s="372"/>
      <c r="AI102" s="387"/>
      <c r="AJ102" s="371"/>
      <c r="AK102" s="371"/>
      <c r="AL102" s="374">
        <f>SUM(G103:AK103)</f>
        <v>0</v>
      </c>
      <c r="AM102" s="375"/>
      <c r="AN102" s="325"/>
      <c r="AO102" s="326"/>
      <c r="AP102" s="375"/>
      <c r="AQ102" s="376"/>
      <c r="AR102" s="376"/>
    </row>
    <row r="103" spans="1:44" ht="15.9" hidden="1" customHeight="1">
      <c r="A103" s="170"/>
      <c r="B103" s="741"/>
      <c r="C103" s="743"/>
      <c r="D103" s="745"/>
      <c r="E103" s="747"/>
      <c r="F103" s="377" t="s">
        <v>537</v>
      </c>
      <c r="G103" s="378" t="str">
        <f t="shared" ref="G103:AK103" si="47">IF(G102&lt;&gt;"",VLOOKUP(G102,$AC$197:$AL$221,9,FALSE),"")</f>
        <v/>
      </c>
      <c r="H103" s="379" t="str">
        <f t="shared" si="47"/>
        <v/>
      </c>
      <c r="I103" s="379" t="str">
        <f t="shared" si="47"/>
        <v/>
      </c>
      <c r="J103" s="379" t="str">
        <f t="shared" si="47"/>
        <v/>
      </c>
      <c r="K103" s="379" t="str">
        <f t="shared" si="47"/>
        <v/>
      </c>
      <c r="L103" s="379" t="str">
        <f t="shared" si="47"/>
        <v/>
      </c>
      <c r="M103" s="380" t="str">
        <f t="shared" si="47"/>
        <v/>
      </c>
      <c r="N103" s="378" t="str">
        <f t="shared" si="47"/>
        <v/>
      </c>
      <c r="O103" s="379" t="str">
        <f t="shared" si="47"/>
        <v/>
      </c>
      <c r="P103" s="379" t="str">
        <f t="shared" si="47"/>
        <v/>
      </c>
      <c r="Q103" s="379" t="str">
        <f t="shared" si="47"/>
        <v/>
      </c>
      <c r="R103" s="379" t="str">
        <f t="shared" si="47"/>
        <v/>
      </c>
      <c r="S103" s="379" t="str">
        <f t="shared" si="47"/>
        <v/>
      </c>
      <c r="T103" s="380" t="str">
        <f t="shared" si="47"/>
        <v/>
      </c>
      <c r="U103" s="378" t="str">
        <f t="shared" si="47"/>
        <v/>
      </c>
      <c r="V103" s="379" t="str">
        <f t="shared" si="47"/>
        <v/>
      </c>
      <c r="W103" s="379" t="str">
        <f t="shared" si="47"/>
        <v/>
      </c>
      <c r="X103" s="379" t="str">
        <f t="shared" si="47"/>
        <v/>
      </c>
      <c r="Y103" s="379" t="str">
        <f t="shared" si="47"/>
        <v/>
      </c>
      <c r="Z103" s="379" t="str">
        <f t="shared" si="47"/>
        <v/>
      </c>
      <c r="AA103" s="380" t="str">
        <f t="shared" si="47"/>
        <v/>
      </c>
      <c r="AB103" s="378" t="str">
        <f t="shared" si="47"/>
        <v/>
      </c>
      <c r="AC103" s="379" t="str">
        <f t="shared" si="47"/>
        <v/>
      </c>
      <c r="AD103" s="379" t="str">
        <f t="shared" si="47"/>
        <v/>
      </c>
      <c r="AE103" s="379" t="str">
        <f t="shared" si="47"/>
        <v/>
      </c>
      <c r="AF103" s="379" t="str">
        <f t="shared" si="47"/>
        <v/>
      </c>
      <c r="AG103" s="379" t="str">
        <f t="shared" si="47"/>
        <v/>
      </c>
      <c r="AH103" s="380" t="str">
        <f t="shared" si="47"/>
        <v/>
      </c>
      <c r="AI103" s="381" t="str">
        <f t="shared" si="47"/>
        <v/>
      </c>
      <c r="AJ103" s="379" t="str">
        <f t="shared" si="47"/>
        <v/>
      </c>
      <c r="AK103" s="379" t="str">
        <f t="shared" si="47"/>
        <v/>
      </c>
      <c r="AL103" s="382">
        <f>SUM(G103:AH103)</f>
        <v>0</v>
      </c>
      <c r="AM103" s="383">
        <f>AL103/4</f>
        <v>0</v>
      </c>
      <c r="AN103" s="384" t="str">
        <f>IF(C102="","",C102)</f>
        <v/>
      </c>
      <c r="AO103" s="385" t="str">
        <f>IF(D102="","",D102)</f>
        <v/>
      </c>
      <c r="AP103" s="386" t="str">
        <f>IF(D102&lt;&gt;"",VLOOKUP(D102,$AU$2:$AV$6,2,FALSE),"")</f>
        <v/>
      </c>
      <c r="AQ103" s="383">
        <f>ROUNDDOWN(AL103/$AL$6,2)</f>
        <v>0</v>
      </c>
      <c r="AR103" s="383">
        <f>IF(AP103=1,"",AQ103)</f>
        <v>0</v>
      </c>
    </row>
    <row r="104" spans="1:44" ht="15.9" hidden="1" customHeight="1">
      <c r="A104" s="170"/>
      <c r="B104" s="741" t="s">
        <v>584</v>
      </c>
      <c r="C104" s="742"/>
      <c r="D104" s="744"/>
      <c r="E104" s="746"/>
      <c r="F104" s="369" t="s">
        <v>536</v>
      </c>
      <c r="G104" s="370"/>
      <c r="H104" s="371"/>
      <c r="I104" s="110"/>
      <c r="J104" s="110"/>
      <c r="K104" s="110"/>
      <c r="L104" s="110"/>
      <c r="M104" s="372"/>
      <c r="N104" s="370"/>
      <c r="O104" s="371"/>
      <c r="P104" s="110"/>
      <c r="Q104" s="110"/>
      <c r="R104" s="110"/>
      <c r="S104" s="110"/>
      <c r="T104" s="372"/>
      <c r="U104" s="370"/>
      <c r="V104" s="371"/>
      <c r="W104" s="110"/>
      <c r="X104" s="110"/>
      <c r="Y104" s="110"/>
      <c r="Z104" s="110"/>
      <c r="AA104" s="372"/>
      <c r="AB104" s="370"/>
      <c r="AC104" s="371"/>
      <c r="AD104" s="110"/>
      <c r="AE104" s="110"/>
      <c r="AF104" s="110"/>
      <c r="AG104" s="110"/>
      <c r="AH104" s="372"/>
      <c r="AI104" s="387"/>
      <c r="AJ104" s="371"/>
      <c r="AK104" s="371"/>
      <c r="AL104" s="374">
        <f>SUM(G105:AK105)</f>
        <v>0</v>
      </c>
      <c r="AM104" s="375"/>
      <c r="AN104" s="325"/>
      <c r="AO104" s="326"/>
      <c r="AP104" s="375"/>
      <c r="AQ104" s="376"/>
      <c r="AR104" s="376"/>
    </row>
    <row r="105" spans="1:44" ht="15.9" hidden="1" customHeight="1">
      <c r="A105" s="170"/>
      <c r="B105" s="741"/>
      <c r="C105" s="743"/>
      <c r="D105" s="745"/>
      <c r="E105" s="747"/>
      <c r="F105" s="377" t="s">
        <v>537</v>
      </c>
      <c r="G105" s="378" t="str">
        <f t="shared" ref="G105:AK105" si="48">IF(G104&lt;&gt;"",VLOOKUP(G104,$AC$197:$AL$221,9,FALSE),"")</f>
        <v/>
      </c>
      <c r="H105" s="379" t="str">
        <f t="shared" si="48"/>
        <v/>
      </c>
      <c r="I105" s="379" t="str">
        <f t="shared" si="48"/>
        <v/>
      </c>
      <c r="J105" s="379" t="str">
        <f t="shared" si="48"/>
        <v/>
      </c>
      <c r="K105" s="379" t="str">
        <f t="shared" si="48"/>
        <v/>
      </c>
      <c r="L105" s="379" t="str">
        <f t="shared" si="48"/>
        <v/>
      </c>
      <c r="M105" s="380" t="str">
        <f t="shared" si="48"/>
        <v/>
      </c>
      <c r="N105" s="378" t="str">
        <f t="shared" si="48"/>
        <v/>
      </c>
      <c r="O105" s="379" t="str">
        <f t="shared" si="48"/>
        <v/>
      </c>
      <c r="P105" s="379" t="str">
        <f t="shared" si="48"/>
        <v/>
      </c>
      <c r="Q105" s="379" t="str">
        <f t="shared" si="48"/>
        <v/>
      </c>
      <c r="R105" s="379" t="str">
        <f t="shared" si="48"/>
        <v/>
      </c>
      <c r="S105" s="379" t="str">
        <f t="shared" si="48"/>
        <v/>
      </c>
      <c r="T105" s="380" t="str">
        <f t="shared" si="48"/>
        <v/>
      </c>
      <c r="U105" s="378" t="str">
        <f t="shared" si="48"/>
        <v/>
      </c>
      <c r="V105" s="379" t="str">
        <f t="shared" si="48"/>
        <v/>
      </c>
      <c r="W105" s="379" t="str">
        <f t="shared" si="48"/>
        <v/>
      </c>
      <c r="X105" s="379" t="str">
        <f t="shared" si="48"/>
        <v/>
      </c>
      <c r="Y105" s="379" t="str">
        <f t="shared" si="48"/>
        <v/>
      </c>
      <c r="Z105" s="379" t="str">
        <f t="shared" si="48"/>
        <v/>
      </c>
      <c r="AA105" s="380" t="str">
        <f t="shared" si="48"/>
        <v/>
      </c>
      <c r="AB105" s="378" t="str">
        <f t="shared" si="48"/>
        <v/>
      </c>
      <c r="AC105" s="379" t="str">
        <f t="shared" si="48"/>
        <v/>
      </c>
      <c r="AD105" s="379" t="str">
        <f t="shared" si="48"/>
        <v/>
      </c>
      <c r="AE105" s="379" t="str">
        <f t="shared" si="48"/>
        <v/>
      </c>
      <c r="AF105" s="379" t="str">
        <f t="shared" si="48"/>
        <v/>
      </c>
      <c r="AG105" s="379" t="str">
        <f t="shared" si="48"/>
        <v/>
      </c>
      <c r="AH105" s="380" t="str">
        <f t="shared" si="48"/>
        <v/>
      </c>
      <c r="AI105" s="381" t="str">
        <f t="shared" si="48"/>
        <v/>
      </c>
      <c r="AJ105" s="379" t="str">
        <f t="shared" si="48"/>
        <v/>
      </c>
      <c r="AK105" s="379" t="str">
        <f t="shared" si="48"/>
        <v/>
      </c>
      <c r="AL105" s="382">
        <f>SUM(G105:AH105)</f>
        <v>0</v>
      </c>
      <c r="AM105" s="383">
        <f>AL105/4</f>
        <v>0</v>
      </c>
      <c r="AN105" s="384" t="str">
        <f>IF(C104="","",C104)</f>
        <v/>
      </c>
      <c r="AO105" s="385" t="str">
        <f>IF(D104="","",D104)</f>
        <v/>
      </c>
      <c r="AP105" s="386" t="str">
        <f>IF(D104&lt;&gt;"",VLOOKUP(D104,$AU$2:$AV$6,2,FALSE),"")</f>
        <v/>
      </c>
      <c r="AQ105" s="383">
        <f>ROUNDDOWN(AL105/$AL$6,2)</f>
        <v>0</v>
      </c>
      <c r="AR105" s="383">
        <f>IF(AP105=1,"",AQ105)</f>
        <v>0</v>
      </c>
    </row>
    <row r="106" spans="1:44" ht="15.9" hidden="1" customHeight="1">
      <c r="A106" s="170"/>
      <c r="B106" s="741" t="s">
        <v>585</v>
      </c>
      <c r="C106" s="742"/>
      <c r="D106" s="744"/>
      <c r="E106" s="746"/>
      <c r="F106" s="369" t="s">
        <v>536</v>
      </c>
      <c r="G106" s="370"/>
      <c r="H106" s="371"/>
      <c r="I106" s="110"/>
      <c r="J106" s="110"/>
      <c r="K106" s="110"/>
      <c r="L106" s="110"/>
      <c r="M106" s="372"/>
      <c r="N106" s="370"/>
      <c r="O106" s="371"/>
      <c r="P106" s="110"/>
      <c r="Q106" s="110"/>
      <c r="R106" s="110"/>
      <c r="S106" s="110"/>
      <c r="T106" s="372"/>
      <c r="U106" s="370"/>
      <c r="V106" s="371"/>
      <c r="W106" s="110"/>
      <c r="X106" s="110"/>
      <c r="Y106" s="110"/>
      <c r="Z106" s="110"/>
      <c r="AA106" s="372"/>
      <c r="AB106" s="370"/>
      <c r="AC106" s="371"/>
      <c r="AD106" s="110"/>
      <c r="AE106" s="110"/>
      <c r="AF106" s="110"/>
      <c r="AG106" s="110"/>
      <c r="AH106" s="372"/>
      <c r="AI106" s="373"/>
      <c r="AJ106" s="110"/>
      <c r="AK106" s="110"/>
      <c r="AL106" s="374">
        <f>SUM(G107:AK107)</f>
        <v>0</v>
      </c>
      <c r="AM106" s="375"/>
      <c r="AN106" s="325"/>
      <c r="AO106" s="326"/>
      <c r="AP106" s="375"/>
      <c r="AQ106" s="376"/>
      <c r="AR106" s="376"/>
    </row>
    <row r="107" spans="1:44" ht="15.9" hidden="1" customHeight="1">
      <c r="A107" s="170"/>
      <c r="B107" s="741"/>
      <c r="C107" s="743"/>
      <c r="D107" s="745"/>
      <c r="E107" s="747"/>
      <c r="F107" s="377" t="s">
        <v>537</v>
      </c>
      <c r="G107" s="378" t="str">
        <f t="shared" ref="G107:AK107" si="49">IF(G106&lt;&gt;"",VLOOKUP(G106,$AC$197:$AL$221,9,FALSE),"")</f>
        <v/>
      </c>
      <c r="H107" s="379" t="str">
        <f t="shared" si="49"/>
        <v/>
      </c>
      <c r="I107" s="379" t="str">
        <f t="shared" si="49"/>
        <v/>
      </c>
      <c r="J107" s="379" t="str">
        <f t="shared" si="49"/>
        <v/>
      </c>
      <c r="K107" s="379" t="str">
        <f t="shared" si="49"/>
        <v/>
      </c>
      <c r="L107" s="379" t="str">
        <f t="shared" si="49"/>
        <v/>
      </c>
      <c r="M107" s="380" t="str">
        <f t="shared" si="49"/>
        <v/>
      </c>
      <c r="N107" s="378" t="str">
        <f t="shared" si="49"/>
        <v/>
      </c>
      <c r="O107" s="379" t="str">
        <f t="shared" si="49"/>
        <v/>
      </c>
      <c r="P107" s="379" t="str">
        <f t="shared" si="49"/>
        <v/>
      </c>
      <c r="Q107" s="379" t="str">
        <f t="shared" si="49"/>
        <v/>
      </c>
      <c r="R107" s="379" t="str">
        <f t="shared" si="49"/>
        <v/>
      </c>
      <c r="S107" s="379" t="str">
        <f t="shared" si="49"/>
        <v/>
      </c>
      <c r="T107" s="380" t="str">
        <f t="shared" si="49"/>
        <v/>
      </c>
      <c r="U107" s="378" t="str">
        <f t="shared" si="49"/>
        <v/>
      </c>
      <c r="V107" s="379" t="str">
        <f t="shared" si="49"/>
        <v/>
      </c>
      <c r="W107" s="379" t="str">
        <f t="shared" si="49"/>
        <v/>
      </c>
      <c r="X107" s="379" t="str">
        <f t="shared" si="49"/>
        <v/>
      </c>
      <c r="Y107" s="379" t="str">
        <f t="shared" si="49"/>
        <v/>
      </c>
      <c r="Z107" s="379" t="str">
        <f t="shared" si="49"/>
        <v/>
      </c>
      <c r="AA107" s="380" t="str">
        <f t="shared" si="49"/>
        <v/>
      </c>
      <c r="AB107" s="378" t="str">
        <f t="shared" si="49"/>
        <v/>
      </c>
      <c r="AC107" s="379" t="str">
        <f t="shared" si="49"/>
        <v/>
      </c>
      <c r="AD107" s="379" t="str">
        <f t="shared" si="49"/>
        <v/>
      </c>
      <c r="AE107" s="379" t="str">
        <f t="shared" si="49"/>
        <v/>
      </c>
      <c r="AF107" s="379" t="str">
        <f t="shared" si="49"/>
        <v/>
      </c>
      <c r="AG107" s="379" t="str">
        <f t="shared" si="49"/>
        <v/>
      </c>
      <c r="AH107" s="380" t="str">
        <f t="shared" si="49"/>
        <v/>
      </c>
      <c r="AI107" s="381" t="str">
        <f t="shared" si="49"/>
        <v/>
      </c>
      <c r="AJ107" s="379" t="str">
        <f t="shared" si="49"/>
        <v/>
      </c>
      <c r="AK107" s="379" t="str">
        <f t="shared" si="49"/>
        <v/>
      </c>
      <c r="AL107" s="382">
        <f>SUM(G107:AH107)</f>
        <v>0</v>
      </c>
      <c r="AM107" s="383">
        <f>AL107/4</f>
        <v>0</v>
      </c>
      <c r="AN107" s="384" t="str">
        <f>IF(C106="","",C106)</f>
        <v/>
      </c>
      <c r="AO107" s="385" t="str">
        <f>IF(D106="","",D106)</f>
        <v/>
      </c>
      <c r="AP107" s="386" t="str">
        <f>IF(D106&lt;&gt;"",VLOOKUP(D106,$AU$2:$AV$6,2,FALSE),"")</f>
        <v/>
      </c>
      <c r="AQ107" s="383">
        <f>ROUNDDOWN(AL107/$AL$6,2)</f>
        <v>0</v>
      </c>
      <c r="AR107" s="383">
        <f>IF(AP107=1,"",AQ107)</f>
        <v>0</v>
      </c>
    </row>
    <row r="108" spans="1:44" ht="15.9" hidden="1" customHeight="1">
      <c r="A108" s="170"/>
      <c r="B108" s="741" t="s">
        <v>586</v>
      </c>
      <c r="C108" s="742"/>
      <c r="D108" s="744"/>
      <c r="E108" s="746"/>
      <c r="F108" s="369" t="s">
        <v>536</v>
      </c>
      <c r="G108" s="370"/>
      <c r="H108" s="371"/>
      <c r="I108" s="110"/>
      <c r="J108" s="110"/>
      <c r="K108" s="110"/>
      <c r="L108" s="110"/>
      <c r="M108" s="372"/>
      <c r="N108" s="370"/>
      <c r="O108" s="371"/>
      <c r="P108" s="110"/>
      <c r="Q108" s="110"/>
      <c r="R108" s="110"/>
      <c r="S108" s="110"/>
      <c r="T108" s="372"/>
      <c r="U108" s="370"/>
      <c r="V108" s="371"/>
      <c r="W108" s="110"/>
      <c r="X108" s="110"/>
      <c r="Y108" s="110"/>
      <c r="Z108" s="110"/>
      <c r="AA108" s="372"/>
      <c r="AB108" s="370"/>
      <c r="AC108" s="371"/>
      <c r="AD108" s="110"/>
      <c r="AE108" s="110"/>
      <c r="AF108" s="110"/>
      <c r="AG108" s="110"/>
      <c r="AH108" s="372"/>
      <c r="AI108" s="373"/>
      <c r="AJ108" s="110"/>
      <c r="AK108" s="110"/>
      <c r="AL108" s="374">
        <f>SUM(G109:AK109)</f>
        <v>0</v>
      </c>
      <c r="AM108" s="375"/>
      <c r="AN108" s="325"/>
      <c r="AO108" s="326"/>
      <c r="AP108" s="375"/>
      <c r="AQ108" s="376"/>
      <c r="AR108" s="376"/>
    </row>
    <row r="109" spans="1:44" ht="15.9" hidden="1" customHeight="1">
      <c r="A109" s="170"/>
      <c r="B109" s="741"/>
      <c r="C109" s="743"/>
      <c r="D109" s="745"/>
      <c r="E109" s="747"/>
      <c r="F109" s="377" t="s">
        <v>537</v>
      </c>
      <c r="G109" s="378" t="str">
        <f t="shared" ref="G109:AK109" si="50">IF(G108&lt;&gt;"",VLOOKUP(G108,$AC$197:$AL$221,9,FALSE),"")</f>
        <v/>
      </c>
      <c r="H109" s="379" t="str">
        <f t="shared" si="50"/>
        <v/>
      </c>
      <c r="I109" s="379" t="str">
        <f t="shared" si="50"/>
        <v/>
      </c>
      <c r="J109" s="379" t="str">
        <f t="shared" si="50"/>
        <v/>
      </c>
      <c r="K109" s="379" t="str">
        <f t="shared" si="50"/>
        <v/>
      </c>
      <c r="L109" s="379" t="str">
        <f t="shared" si="50"/>
        <v/>
      </c>
      <c r="M109" s="380" t="str">
        <f t="shared" si="50"/>
        <v/>
      </c>
      <c r="N109" s="378" t="str">
        <f t="shared" si="50"/>
        <v/>
      </c>
      <c r="O109" s="379" t="str">
        <f t="shared" si="50"/>
        <v/>
      </c>
      <c r="P109" s="379" t="str">
        <f t="shared" si="50"/>
        <v/>
      </c>
      <c r="Q109" s="379" t="str">
        <f t="shared" si="50"/>
        <v/>
      </c>
      <c r="R109" s="379" t="str">
        <f t="shared" si="50"/>
        <v/>
      </c>
      <c r="S109" s="379" t="str">
        <f t="shared" si="50"/>
        <v/>
      </c>
      <c r="T109" s="380" t="str">
        <f t="shared" si="50"/>
        <v/>
      </c>
      <c r="U109" s="378" t="str">
        <f t="shared" si="50"/>
        <v/>
      </c>
      <c r="V109" s="379" t="str">
        <f t="shared" si="50"/>
        <v/>
      </c>
      <c r="W109" s="379" t="str">
        <f t="shared" si="50"/>
        <v/>
      </c>
      <c r="X109" s="379" t="str">
        <f t="shared" si="50"/>
        <v/>
      </c>
      <c r="Y109" s="379" t="str">
        <f t="shared" si="50"/>
        <v/>
      </c>
      <c r="Z109" s="379" t="str">
        <f t="shared" si="50"/>
        <v/>
      </c>
      <c r="AA109" s="380" t="str">
        <f t="shared" si="50"/>
        <v/>
      </c>
      <c r="AB109" s="378" t="str">
        <f t="shared" si="50"/>
        <v/>
      </c>
      <c r="AC109" s="379" t="str">
        <f t="shared" si="50"/>
        <v/>
      </c>
      <c r="AD109" s="379" t="str">
        <f t="shared" si="50"/>
        <v/>
      </c>
      <c r="AE109" s="379" t="str">
        <f t="shared" si="50"/>
        <v/>
      </c>
      <c r="AF109" s="379" t="str">
        <f t="shared" si="50"/>
        <v/>
      </c>
      <c r="AG109" s="379" t="str">
        <f t="shared" si="50"/>
        <v/>
      </c>
      <c r="AH109" s="380" t="str">
        <f t="shared" si="50"/>
        <v/>
      </c>
      <c r="AI109" s="381" t="str">
        <f t="shared" si="50"/>
        <v/>
      </c>
      <c r="AJ109" s="379" t="str">
        <f t="shared" si="50"/>
        <v/>
      </c>
      <c r="AK109" s="379" t="str">
        <f t="shared" si="50"/>
        <v/>
      </c>
      <c r="AL109" s="382">
        <f>SUM(G109:AH109)</f>
        <v>0</v>
      </c>
      <c r="AM109" s="383">
        <f>AL109/4</f>
        <v>0</v>
      </c>
      <c r="AN109" s="384" t="str">
        <f>IF(C108="","",C108)</f>
        <v/>
      </c>
      <c r="AO109" s="385" t="str">
        <f>IF(D108="","",D108)</f>
        <v/>
      </c>
      <c r="AP109" s="386" t="str">
        <f>IF(D108&lt;&gt;"",VLOOKUP(D108,$AU$2:$AV$6,2,FALSE),"")</f>
        <v/>
      </c>
      <c r="AQ109" s="383">
        <f>ROUNDDOWN(AL109/$AL$6,2)</f>
        <v>0</v>
      </c>
      <c r="AR109" s="383">
        <f>IF(AP109=1,"",AQ109)</f>
        <v>0</v>
      </c>
    </row>
    <row r="110" spans="1:44" ht="15.9" hidden="1" customHeight="1">
      <c r="A110" s="170"/>
      <c r="B110" s="741" t="s">
        <v>587</v>
      </c>
      <c r="C110" s="742"/>
      <c r="D110" s="744"/>
      <c r="E110" s="746"/>
      <c r="F110" s="369" t="s">
        <v>536</v>
      </c>
      <c r="G110" s="370"/>
      <c r="H110" s="371"/>
      <c r="I110" s="110"/>
      <c r="J110" s="110"/>
      <c r="K110" s="110"/>
      <c r="L110" s="110"/>
      <c r="M110" s="372"/>
      <c r="N110" s="370"/>
      <c r="O110" s="371"/>
      <c r="P110" s="110"/>
      <c r="Q110" s="110"/>
      <c r="R110" s="110"/>
      <c r="S110" s="110"/>
      <c r="T110" s="372"/>
      <c r="U110" s="370"/>
      <c r="V110" s="371"/>
      <c r="W110" s="110"/>
      <c r="X110" s="110"/>
      <c r="Y110" s="110"/>
      <c r="Z110" s="110"/>
      <c r="AA110" s="372"/>
      <c r="AB110" s="370"/>
      <c r="AC110" s="371"/>
      <c r="AD110" s="110"/>
      <c r="AE110" s="110"/>
      <c r="AF110" s="110"/>
      <c r="AG110" s="110"/>
      <c r="AH110" s="372"/>
      <c r="AI110" s="387"/>
      <c r="AJ110" s="371"/>
      <c r="AK110" s="371"/>
      <c r="AL110" s="374">
        <f>SUM(G111:AK111)</f>
        <v>0</v>
      </c>
      <c r="AM110" s="375"/>
      <c r="AN110" s="325"/>
      <c r="AO110" s="326"/>
      <c r="AP110" s="375"/>
      <c r="AQ110" s="376"/>
      <c r="AR110" s="376"/>
    </row>
    <row r="111" spans="1:44" ht="15.9" hidden="1" customHeight="1">
      <c r="A111" s="170"/>
      <c r="B111" s="741"/>
      <c r="C111" s="743"/>
      <c r="D111" s="745"/>
      <c r="E111" s="747"/>
      <c r="F111" s="377" t="s">
        <v>537</v>
      </c>
      <c r="G111" s="378" t="str">
        <f t="shared" ref="G111:AK111" si="51">IF(G110&lt;&gt;"",VLOOKUP(G110,$AC$197:$AL$221,9,FALSE),"")</f>
        <v/>
      </c>
      <c r="H111" s="379" t="str">
        <f t="shared" si="51"/>
        <v/>
      </c>
      <c r="I111" s="379" t="str">
        <f t="shared" si="51"/>
        <v/>
      </c>
      <c r="J111" s="379" t="str">
        <f t="shared" si="51"/>
        <v/>
      </c>
      <c r="K111" s="379" t="str">
        <f t="shared" si="51"/>
        <v/>
      </c>
      <c r="L111" s="379" t="str">
        <f t="shared" si="51"/>
        <v/>
      </c>
      <c r="M111" s="380" t="str">
        <f t="shared" si="51"/>
        <v/>
      </c>
      <c r="N111" s="378" t="str">
        <f t="shared" si="51"/>
        <v/>
      </c>
      <c r="O111" s="379" t="str">
        <f t="shared" si="51"/>
        <v/>
      </c>
      <c r="P111" s="379" t="str">
        <f t="shared" si="51"/>
        <v/>
      </c>
      <c r="Q111" s="379" t="str">
        <f t="shared" si="51"/>
        <v/>
      </c>
      <c r="R111" s="379" t="str">
        <f t="shared" si="51"/>
        <v/>
      </c>
      <c r="S111" s="379" t="str">
        <f t="shared" si="51"/>
        <v/>
      </c>
      <c r="T111" s="380" t="str">
        <f t="shared" si="51"/>
        <v/>
      </c>
      <c r="U111" s="378" t="str">
        <f t="shared" si="51"/>
        <v/>
      </c>
      <c r="V111" s="379" t="str">
        <f t="shared" si="51"/>
        <v/>
      </c>
      <c r="W111" s="379" t="str">
        <f t="shared" si="51"/>
        <v/>
      </c>
      <c r="X111" s="379" t="str">
        <f t="shared" si="51"/>
        <v/>
      </c>
      <c r="Y111" s="379" t="str">
        <f t="shared" si="51"/>
        <v/>
      </c>
      <c r="Z111" s="379" t="str">
        <f t="shared" si="51"/>
        <v/>
      </c>
      <c r="AA111" s="380" t="str">
        <f t="shared" si="51"/>
        <v/>
      </c>
      <c r="AB111" s="378" t="str">
        <f t="shared" si="51"/>
        <v/>
      </c>
      <c r="AC111" s="379" t="str">
        <f t="shared" si="51"/>
        <v/>
      </c>
      <c r="AD111" s="379" t="str">
        <f t="shared" si="51"/>
        <v/>
      </c>
      <c r="AE111" s="379" t="str">
        <f t="shared" si="51"/>
        <v/>
      </c>
      <c r="AF111" s="379" t="str">
        <f t="shared" si="51"/>
        <v/>
      </c>
      <c r="AG111" s="379" t="str">
        <f t="shared" si="51"/>
        <v/>
      </c>
      <c r="AH111" s="380" t="str">
        <f t="shared" si="51"/>
        <v/>
      </c>
      <c r="AI111" s="381" t="str">
        <f t="shared" si="51"/>
        <v/>
      </c>
      <c r="AJ111" s="379" t="str">
        <f t="shared" si="51"/>
        <v/>
      </c>
      <c r="AK111" s="379" t="str">
        <f t="shared" si="51"/>
        <v/>
      </c>
      <c r="AL111" s="382">
        <f>SUM(G111:AH111)</f>
        <v>0</v>
      </c>
      <c r="AM111" s="383">
        <f>AL111/4</f>
        <v>0</v>
      </c>
      <c r="AN111" s="384" t="str">
        <f>IF(C110="","",C110)</f>
        <v/>
      </c>
      <c r="AO111" s="385" t="str">
        <f>IF(D110="","",D110)</f>
        <v/>
      </c>
      <c r="AP111" s="386" t="str">
        <f>IF(D110&lt;&gt;"",VLOOKUP(D110,$AU$2:$AV$6,2,FALSE),"")</f>
        <v/>
      </c>
      <c r="AQ111" s="383">
        <f>ROUNDDOWN(AL111/$AL$6,2)</f>
        <v>0</v>
      </c>
      <c r="AR111" s="383">
        <f>IF(AP111=1,"",AQ111)</f>
        <v>0</v>
      </c>
    </row>
    <row r="112" spans="1:44" ht="15.9" hidden="1" customHeight="1">
      <c r="A112" s="170"/>
      <c r="B112" s="741" t="s">
        <v>588</v>
      </c>
      <c r="C112" s="742"/>
      <c r="D112" s="744"/>
      <c r="E112" s="746"/>
      <c r="F112" s="369" t="s">
        <v>536</v>
      </c>
      <c r="G112" s="370"/>
      <c r="H112" s="371"/>
      <c r="I112" s="110"/>
      <c r="J112" s="110"/>
      <c r="K112" s="110"/>
      <c r="L112" s="110"/>
      <c r="M112" s="372"/>
      <c r="N112" s="370"/>
      <c r="O112" s="371"/>
      <c r="P112" s="110"/>
      <c r="Q112" s="110"/>
      <c r="R112" s="110"/>
      <c r="S112" s="110"/>
      <c r="T112" s="372"/>
      <c r="U112" s="370"/>
      <c r="V112" s="371"/>
      <c r="W112" s="110"/>
      <c r="X112" s="110"/>
      <c r="Y112" s="110"/>
      <c r="Z112" s="110"/>
      <c r="AA112" s="372"/>
      <c r="AB112" s="370"/>
      <c r="AC112" s="371"/>
      <c r="AD112" s="110"/>
      <c r="AE112" s="110"/>
      <c r="AF112" s="110"/>
      <c r="AG112" s="110"/>
      <c r="AH112" s="372"/>
      <c r="AI112" s="387"/>
      <c r="AJ112" s="371"/>
      <c r="AK112" s="371"/>
      <c r="AL112" s="374">
        <f>SUM(G113:AK113)</f>
        <v>0</v>
      </c>
      <c r="AM112" s="375"/>
      <c r="AN112" s="325"/>
      <c r="AO112" s="326"/>
      <c r="AP112" s="375"/>
      <c r="AQ112" s="376"/>
      <c r="AR112" s="376"/>
    </row>
    <row r="113" spans="1:44" ht="15.9" hidden="1" customHeight="1">
      <c r="A113" s="170"/>
      <c r="B113" s="741"/>
      <c r="C113" s="743"/>
      <c r="D113" s="745"/>
      <c r="E113" s="747"/>
      <c r="F113" s="377" t="s">
        <v>537</v>
      </c>
      <c r="G113" s="378" t="str">
        <f t="shared" ref="G113:AK113" si="52">IF(G112&lt;&gt;"",VLOOKUP(G112,$AC$197:$AL$221,9,FALSE),"")</f>
        <v/>
      </c>
      <c r="H113" s="379" t="str">
        <f t="shared" si="52"/>
        <v/>
      </c>
      <c r="I113" s="379" t="str">
        <f t="shared" si="52"/>
        <v/>
      </c>
      <c r="J113" s="379" t="str">
        <f t="shared" si="52"/>
        <v/>
      </c>
      <c r="K113" s="379" t="str">
        <f t="shared" si="52"/>
        <v/>
      </c>
      <c r="L113" s="379" t="str">
        <f t="shared" si="52"/>
        <v/>
      </c>
      <c r="M113" s="380" t="str">
        <f t="shared" si="52"/>
        <v/>
      </c>
      <c r="N113" s="378" t="str">
        <f t="shared" si="52"/>
        <v/>
      </c>
      <c r="O113" s="379" t="str">
        <f t="shared" si="52"/>
        <v/>
      </c>
      <c r="P113" s="379" t="str">
        <f t="shared" si="52"/>
        <v/>
      </c>
      <c r="Q113" s="379" t="str">
        <f t="shared" si="52"/>
        <v/>
      </c>
      <c r="R113" s="379" t="str">
        <f t="shared" si="52"/>
        <v/>
      </c>
      <c r="S113" s="379" t="str">
        <f t="shared" si="52"/>
        <v/>
      </c>
      <c r="T113" s="380" t="str">
        <f t="shared" si="52"/>
        <v/>
      </c>
      <c r="U113" s="378" t="str">
        <f t="shared" si="52"/>
        <v/>
      </c>
      <c r="V113" s="379" t="str">
        <f t="shared" si="52"/>
        <v/>
      </c>
      <c r="W113" s="379" t="str">
        <f t="shared" si="52"/>
        <v/>
      </c>
      <c r="X113" s="379" t="str">
        <f t="shared" si="52"/>
        <v/>
      </c>
      <c r="Y113" s="379" t="str">
        <f t="shared" si="52"/>
        <v/>
      </c>
      <c r="Z113" s="379" t="str">
        <f t="shared" si="52"/>
        <v/>
      </c>
      <c r="AA113" s="380" t="str">
        <f t="shared" si="52"/>
        <v/>
      </c>
      <c r="AB113" s="378" t="str">
        <f t="shared" si="52"/>
        <v/>
      </c>
      <c r="AC113" s="379" t="str">
        <f t="shared" si="52"/>
        <v/>
      </c>
      <c r="AD113" s="379" t="str">
        <f t="shared" si="52"/>
        <v/>
      </c>
      <c r="AE113" s="379" t="str">
        <f t="shared" si="52"/>
        <v/>
      </c>
      <c r="AF113" s="379" t="str">
        <f t="shared" si="52"/>
        <v/>
      </c>
      <c r="AG113" s="379" t="str">
        <f t="shared" si="52"/>
        <v/>
      </c>
      <c r="AH113" s="380" t="str">
        <f t="shared" si="52"/>
        <v/>
      </c>
      <c r="AI113" s="381" t="str">
        <f t="shared" si="52"/>
        <v/>
      </c>
      <c r="AJ113" s="379" t="str">
        <f t="shared" si="52"/>
        <v/>
      </c>
      <c r="AK113" s="379" t="str">
        <f t="shared" si="52"/>
        <v/>
      </c>
      <c r="AL113" s="382">
        <f>SUM(G113:AH113)</f>
        <v>0</v>
      </c>
      <c r="AM113" s="383">
        <f>AL113/4</f>
        <v>0</v>
      </c>
      <c r="AN113" s="384" t="str">
        <f>IF(C112="","",C112)</f>
        <v/>
      </c>
      <c r="AO113" s="385" t="str">
        <f>IF(D112="","",D112)</f>
        <v/>
      </c>
      <c r="AP113" s="386" t="str">
        <f>IF(D112&lt;&gt;"",VLOOKUP(D112,$AU$2:$AV$6,2,FALSE),"")</f>
        <v/>
      </c>
      <c r="AQ113" s="383">
        <f>ROUNDDOWN(AL113/$AL$6,2)</f>
        <v>0</v>
      </c>
      <c r="AR113" s="383">
        <f>IF(AP113=1,"",AQ113)</f>
        <v>0</v>
      </c>
    </row>
    <row r="114" spans="1:44" ht="15.9" hidden="1" customHeight="1">
      <c r="A114" s="170"/>
      <c r="B114" s="741" t="s">
        <v>589</v>
      </c>
      <c r="C114" s="742"/>
      <c r="D114" s="744"/>
      <c r="E114" s="746"/>
      <c r="F114" s="369" t="s">
        <v>536</v>
      </c>
      <c r="G114" s="370"/>
      <c r="H114" s="371"/>
      <c r="I114" s="110"/>
      <c r="J114" s="110"/>
      <c r="K114" s="110"/>
      <c r="L114" s="110"/>
      <c r="M114" s="372"/>
      <c r="N114" s="370"/>
      <c r="O114" s="371"/>
      <c r="P114" s="110"/>
      <c r="Q114" s="110"/>
      <c r="R114" s="110"/>
      <c r="S114" s="110"/>
      <c r="T114" s="372"/>
      <c r="U114" s="370"/>
      <c r="V114" s="371"/>
      <c r="W114" s="110"/>
      <c r="X114" s="110"/>
      <c r="Y114" s="110"/>
      <c r="Z114" s="110"/>
      <c r="AA114" s="372"/>
      <c r="AB114" s="370"/>
      <c r="AC114" s="371"/>
      <c r="AD114" s="110"/>
      <c r="AE114" s="110"/>
      <c r="AF114" s="110"/>
      <c r="AG114" s="110"/>
      <c r="AH114" s="372"/>
      <c r="AI114" s="373"/>
      <c r="AJ114" s="110"/>
      <c r="AK114" s="110"/>
      <c r="AL114" s="374">
        <f>SUM(G115:AK115)</f>
        <v>0</v>
      </c>
      <c r="AM114" s="375"/>
      <c r="AN114" s="325"/>
      <c r="AO114" s="326"/>
      <c r="AP114" s="375"/>
      <c r="AQ114" s="376"/>
      <c r="AR114" s="376"/>
    </row>
    <row r="115" spans="1:44" ht="15.9" hidden="1" customHeight="1">
      <c r="A115" s="170"/>
      <c r="B115" s="741"/>
      <c r="C115" s="743"/>
      <c r="D115" s="745"/>
      <c r="E115" s="747"/>
      <c r="F115" s="377" t="s">
        <v>537</v>
      </c>
      <c r="G115" s="378" t="str">
        <f t="shared" ref="G115:AK115" si="53">IF(G114&lt;&gt;"",VLOOKUP(G114,$AC$197:$AL$221,9,FALSE),"")</f>
        <v/>
      </c>
      <c r="H115" s="379" t="str">
        <f t="shared" si="53"/>
        <v/>
      </c>
      <c r="I115" s="379" t="str">
        <f t="shared" si="53"/>
        <v/>
      </c>
      <c r="J115" s="379" t="str">
        <f t="shared" si="53"/>
        <v/>
      </c>
      <c r="K115" s="379" t="str">
        <f t="shared" si="53"/>
        <v/>
      </c>
      <c r="L115" s="379" t="str">
        <f t="shared" si="53"/>
        <v/>
      </c>
      <c r="M115" s="380" t="str">
        <f t="shared" si="53"/>
        <v/>
      </c>
      <c r="N115" s="378" t="str">
        <f t="shared" si="53"/>
        <v/>
      </c>
      <c r="O115" s="379" t="str">
        <f t="shared" si="53"/>
        <v/>
      </c>
      <c r="P115" s="379" t="str">
        <f t="shared" si="53"/>
        <v/>
      </c>
      <c r="Q115" s="379" t="str">
        <f t="shared" si="53"/>
        <v/>
      </c>
      <c r="R115" s="379" t="str">
        <f t="shared" si="53"/>
        <v/>
      </c>
      <c r="S115" s="379" t="str">
        <f t="shared" si="53"/>
        <v/>
      </c>
      <c r="T115" s="380" t="str">
        <f t="shared" si="53"/>
        <v/>
      </c>
      <c r="U115" s="378" t="str">
        <f t="shared" si="53"/>
        <v/>
      </c>
      <c r="V115" s="379" t="str">
        <f t="shared" si="53"/>
        <v/>
      </c>
      <c r="W115" s="379" t="str">
        <f t="shared" si="53"/>
        <v/>
      </c>
      <c r="X115" s="379" t="str">
        <f t="shared" si="53"/>
        <v/>
      </c>
      <c r="Y115" s="379" t="str">
        <f t="shared" si="53"/>
        <v/>
      </c>
      <c r="Z115" s="379" t="str">
        <f t="shared" si="53"/>
        <v/>
      </c>
      <c r="AA115" s="380" t="str">
        <f t="shared" si="53"/>
        <v/>
      </c>
      <c r="AB115" s="378" t="str">
        <f t="shared" si="53"/>
        <v/>
      </c>
      <c r="AC115" s="379" t="str">
        <f t="shared" si="53"/>
        <v/>
      </c>
      <c r="AD115" s="379" t="str">
        <f t="shared" si="53"/>
        <v/>
      </c>
      <c r="AE115" s="379" t="str">
        <f t="shared" si="53"/>
        <v/>
      </c>
      <c r="AF115" s="379" t="str">
        <f t="shared" si="53"/>
        <v/>
      </c>
      <c r="AG115" s="379" t="str">
        <f t="shared" si="53"/>
        <v/>
      </c>
      <c r="AH115" s="380" t="str">
        <f t="shared" si="53"/>
        <v/>
      </c>
      <c r="AI115" s="381" t="str">
        <f t="shared" si="53"/>
        <v/>
      </c>
      <c r="AJ115" s="379" t="str">
        <f t="shared" si="53"/>
        <v/>
      </c>
      <c r="AK115" s="379" t="str">
        <f t="shared" si="53"/>
        <v/>
      </c>
      <c r="AL115" s="382">
        <f>SUM(G115:AH115)</f>
        <v>0</v>
      </c>
      <c r="AM115" s="383">
        <f>AL115/4</f>
        <v>0</v>
      </c>
      <c r="AN115" s="384" t="str">
        <f>IF(C114="","",C114)</f>
        <v/>
      </c>
      <c r="AO115" s="385" t="str">
        <f>IF(D114="","",D114)</f>
        <v/>
      </c>
      <c r="AP115" s="386" t="str">
        <f>IF(D114&lt;&gt;"",VLOOKUP(D114,$AU$2:$AV$6,2,FALSE),"")</f>
        <v/>
      </c>
      <c r="AQ115" s="383">
        <f>ROUNDDOWN(AL115/$AL$6,2)</f>
        <v>0</v>
      </c>
      <c r="AR115" s="383">
        <f>IF(AP115=1,"",AQ115)</f>
        <v>0</v>
      </c>
    </row>
    <row r="116" spans="1:44" ht="15.9" hidden="1" customHeight="1">
      <c r="A116" s="170"/>
      <c r="B116" s="741" t="s">
        <v>590</v>
      </c>
      <c r="C116" s="742"/>
      <c r="D116" s="744"/>
      <c r="E116" s="746"/>
      <c r="F116" s="369" t="s">
        <v>536</v>
      </c>
      <c r="G116" s="370"/>
      <c r="H116" s="371"/>
      <c r="I116" s="110"/>
      <c r="J116" s="110"/>
      <c r="K116" s="110"/>
      <c r="L116" s="110"/>
      <c r="M116" s="372"/>
      <c r="N116" s="370"/>
      <c r="O116" s="371"/>
      <c r="P116" s="110"/>
      <c r="Q116" s="110"/>
      <c r="R116" s="110"/>
      <c r="S116" s="110"/>
      <c r="T116" s="372"/>
      <c r="U116" s="370"/>
      <c r="V116" s="371"/>
      <c r="W116" s="110"/>
      <c r="X116" s="110"/>
      <c r="Y116" s="110"/>
      <c r="Z116" s="110"/>
      <c r="AA116" s="372"/>
      <c r="AB116" s="370"/>
      <c r="AC116" s="371"/>
      <c r="AD116" s="110"/>
      <c r="AE116" s="110"/>
      <c r="AF116" s="110"/>
      <c r="AG116" s="110"/>
      <c r="AH116" s="372"/>
      <c r="AI116" s="373"/>
      <c r="AJ116" s="110"/>
      <c r="AK116" s="110"/>
      <c r="AL116" s="374">
        <f>SUM(G117:AK117)</f>
        <v>0</v>
      </c>
      <c r="AM116" s="375"/>
      <c r="AN116" s="325"/>
      <c r="AO116" s="326"/>
      <c r="AP116" s="375"/>
      <c r="AQ116" s="376"/>
      <c r="AR116" s="376"/>
    </row>
    <row r="117" spans="1:44" ht="15.9" hidden="1" customHeight="1">
      <c r="A117" s="170"/>
      <c r="B117" s="741"/>
      <c r="C117" s="743"/>
      <c r="D117" s="745"/>
      <c r="E117" s="747"/>
      <c r="F117" s="377" t="s">
        <v>537</v>
      </c>
      <c r="G117" s="378" t="str">
        <f t="shared" ref="G117:AK117" si="54">IF(G116&lt;&gt;"",VLOOKUP(G116,$AC$197:$AL$221,9,FALSE),"")</f>
        <v/>
      </c>
      <c r="H117" s="379" t="str">
        <f t="shared" si="54"/>
        <v/>
      </c>
      <c r="I117" s="379" t="str">
        <f t="shared" si="54"/>
        <v/>
      </c>
      <c r="J117" s="379" t="str">
        <f t="shared" si="54"/>
        <v/>
      </c>
      <c r="K117" s="379" t="str">
        <f t="shared" si="54"/>
        <v/>
      </c>
      <c r="L117" s="379" t="str">
        <f t="shared" si="54"/>
        <v/>
      </c>
      <c r="M117" s="380" t="str">
        <f t="shared" si="54"/>
        <v/>
      </c>
      <c r="N117" s="378" t="str">
        <f t="shared" si="54"/>
        <v/>
      </c>
      <c r="O117" s="379" t="str">
        <f t="shared" si="54"/>
        <v/>
      </c>
      <c r="P117" s="379" t="str">
        <f t="shared" si="54"/>
        <v/>
      </c>
      <c r="Q117" s="379" t="str">
        <f t="shared" si="54"/>
        <v/>
      </c>
      <c r="R117" s="379" t="str">
        <f t="shared" si="54"/>
        <v/>
      </c>
      <c r="S117" s="379" t="str">
        <f t="shared" si="54"/>
        <v/>
      </c>
      <c r="T117" s="380" t="str">
        <f t="shared" si="54"/>
        <v/>
      </c>
      <c r="U117" s="378" t="str">
        <f t="shared" si="54"/>
        <v/>
      </c>
      <c r="V117" s="379" t="str">
        <f t="shared" si="54"/>
        <v/>
      </c>
      <c r="W117" s="379" t="str">
        <f t="shared" si="54"/>
        <v/>
      </c>
      <c r="X117" s="379" t="str">
        <f t="shared" si="54"/>
        <v/>
      </c>
      <c r="Y117" s="379" t="str">
        <f t="shared" si="54"/>
        <v/>
      </c>
      <c r="Z117" s="379" t="str">
        <f t="shared" si="54"/>
        <v/>
      </c>
      <c r="AA117" s="380" t="str">
        <f t="shared" si="54"/>
        <v/>
      </c>
      <c r="AB117" s="378" t="str">
        <f t="shared" si="54"/>
        <v/>
      </c>
      <c r="AC117" s="379" t="str">
        <f t="shared" si="54"/>
        <v/>
      </c>
      <c r="AD117" s="379" t="str">
        <f t="shared" si="54"/>
        <v/>
      </c>
      <c r="AE117" s="379" t="str">
        <f t="shared" si="54"/>
        <v/>
      </c>
      <c r="AF117" s="379" t="str">
        <f t="shared" si="54"/>
        <v/>
      </c>
      <c r="AG117" s="379" t="str">
        <f t="shared" si="54"/>
        <v/>
      </c>
      <c r="AH117" s="380" t="str">
        <f t="shared" si="54"/>
        <v/>
      </c>
      <c r="AI117" s="381" t="str">
        <f t="shared" si="54"/>
        <v/>
      </c>
      <c r="AJ117" s="379" t="str">
        <f t="shared" si="54"/>
        <v/>
      </c>
      <c r="AK117" s="379" t="str">
        <f t="shared" si="54"/>
        <v/>
      </c>
      <c r="AL117" s="382">
        <f>SUM(G117:AH117)</f>
        <v>0</v>
      </c>
      <c r="AM117" s="383">
        <f>AL117/4</f>
        <v>0</v>
      </c>
      <c r="AN117" s="384" t="str">
        <f>IF(C116="","",C116)</f>
        <v/>
      </c>
      <c r="AO117" s="385" t="str">
        <f>IF(D116="","",D116)</f>
        <v/>
      </c>
      <c r="AP117" s="386" t="str">
        <f>IF(D116&lt;&gt;"",VLOOKUP(D116,$AU$2:$AV$6,2,FALSE),"")</f>
        <v/>
      </c>
      <c r="AQ117" s="383">
        <f>ROUNDDOWN(AL117/$AL$6,2)</f>
        <v>0</v>
      </c>
      <c r="AR117" s="383">
        <f>IF(AP117=1,"",AQ117)</f>
        <v>0</v>
      </c>
    </row>
    <row r="118" spans="1:44" ht="15.9" hidden="1" customHeight="1">
      <c r="A118" s="170"/>
      <c r="B118" s="741" t="s">
        <v>591</v>
      </c>
      <c r="C118" s="742"/>
      <c r="D118" s="744"/>
      <c r="E118" s="746"/>
      <c r="F118" s="369" t="s">
        <v>536</v>
      </c>
      <c r="G118" s="370"/>
      <c r="H118" s="371"/>
      <c r="I118" s="110"/>
      <c r="J118" s="110"/>
      <c r="K118" s="110"/>
      <c r="L118" s="110"/>
      <c r="M118" s="372"/>
      <c r="N118" s="370"/>
      <c r="O118" s="371"/>
      <c r="P118" s="110"/>
      <c r="Q118" s="110"/>
      <c r="R118" s="110"/>
      <c r="S118" s="110"/>
      <c r="T118" s="372"/>
      <c r="U118" s="370"/>
      <c r="V118" s="371"/>
      <c r="W118" s="110"/>
      <c r="X118" s="110"/>
      <c r="Y118" s="110"/>
      <c r="Z118" s="110"/>
      <c r="AA118" s="372"/>
      <c r="AB118" s="370"/>
      <c r="AC118" s="371"/>
      <c r="AD118" s="110"/>
      <c r="AE118" s="110"/>
      <c r="AF118" s="110"/>
      <c r="AG118" s="110"/>
      <c r="AH118" s="372"/>
      <c r="AI118" s="387"/>
      <c r="AJ118" s="371"/>
      <c r="AK118" s="371"/>
      <c r="AL118" s="374">
        <f>SUM(G119:AK119)</f>
        <v>0</v>
      </c>
      <c r="AM118" s="375"/>
      <c r="AN118" s="325"/>
      <c r="AO118" s="326"/>
      <c r="AP118" s="375"/>
      <c r="AQ118" s="376"/>
      <c r="AR118" s="376"/>
    </row>
    <row r="119" spans="1:44" ht="15.9" hidden="1" customHeight="1">
      <c r="A119" s="170"/>
      <c r="B119" s="741"/>
      <c r="C119" s="743"/>
      <c r="D119" s="745"/>
      <c r="E119" s="747"/>
      <c r="F119" s="377" t="s">
        <v>537</v>
      </c>
      <c r="G119" s="378" t="str">
        <f t="shared" ref="G119:AK119" si="55">IF(G118&lt;&gt;"",VLOOKUP(G118,$AC$197:$AL$221,9,FALSE),"")</f>
        <v/>
      </c>
      <c r="H119" s="379" t="str">
        <f t="shared" si="55"/>
        <v/>
      </c>
      <c r="I119" s="379" t="str">
        <f t="shared" si="55"/>
        <v/>
      </c>
      <c r="J119" s="379" t="str">
        <f t="shared" si="55"/>
        <v/>
      </c>
      <c r="K119" s="379" t="str">
        <f t="shared" si="55"/>
        <v/>
      </c>
      <c r="L119" s="379" t="str">
        <f t="shared" si="55"/>
        <v/>
      </c>
      <c r="M119" s="380" t="str">
        <f t="shared" si="55"/>
        <v/>
      </c>
      <c r="N119" s="378" t="str">
        <f t="shared" si="55"/>
        <v/>
      </c>
      <c r="O119" s="379" t="str">
        <f t="shared" si="55"/>
        <v/>
      </c>
      <c r="P119" s="379" t="str">
        <f t="shared" si="55"/>
        <v/>
      </c>
      <c r="Q119" s="379" t="str">
        <f t="shared" si="55"/>
        <v/>
      </c>
      <c r="R119" s="379" t="str">
        <f t="shared" si="55"/>
        <v/>
      </c>
      <c r="S119" s="379" t="str">
        <f t="shared" si="55"/>
        <v/>
      </c>
      <c r="T119" s="380" t="str">
        <f t="shared" si="55"/>
        <v/>
      </c>
      <c r="U119" s="378" t="str">
        <f t="shared" si="55"/>
        <v/>
      </c>
      <c r="V119" s="379" t="str">
        <f t="shared" si="55"/>
        <v/>
      </c>
      <c r="W119" s="379" t="str">
        <f t="shared" si="55"/>
        <v/>
      </c>
      <c r="X119" s="379" t="str">
        <f t="shared" si="55"/>
        <v/>
      </c>
      <c r="Y119" s="379" t="str">
        <f t="shared" si="55"/>
        <v/>
      </c>
      <c r="Z119" s="379" t="str">
        <f t="shared" si="55"/>
        <v/>
      </c>
      <c r="AA119" s="380" t="str">
        <f t="shared" si="55"/>
        <v/>
      </c>
      <c r="AB119" s="378" t="str">
        <f t="shared" si="55"/>
        <v/>
      </c>
      <c r="AC119" s="379" t="str">
        <f t="shared" si="55"/>
        <v/>
      </c>
      <c r="AD119" s="379" t="str">
        <f t="shared" si="55"/>
        <v/>
      </c>
      <c r="AE119" s="379" t="str">
        <f t="shared" si="55"/>
        <v/>
      </c>
      <c r="AF119" s="379" t="str">
        <f t="shared" si="55"/>
        <v/>
      </c>
      <c r="AG119" s="379" t="str">
        <f t="shared" si="55"/>
        <v/>
      </c>
      <c r="AH119" s="380" t="str">
        <f t="shared" si="55"/>
        <v/>
      </c>
      <c r="AI119" s="381" t="str">
        <f t="shared" si="55"/>
        <v/>
      </c>
      <c r="AJ119" s="379" t="str">
        <f t="shared" si="55"/>
        <v/>
      </c>
      <c r="AK119" s="379" t="str">
        <f t="shared" si="55"/>
        <v/>
      </c>
      <c r="AL119" s="382">
        <f>SUM(G119:AH119)</f>
        <v>0</v>
      </c>
      <c r="AM119" s="383">
        <f>AL119/4</f>
        <v>0</v>
      </c>
      <c r="AN119" s="384" t="str">
        <f>IF(C118="","",C118)</f>
        <v/>
      </c>
      <c r="AO119" s="385" t="str">
        <f>IF(D118="","",D118)</f>
        <v/>
      </c>
      <c r="AP119" s="386" t="str">
        <f>IF(D118&lt;&gt;"",VLOOKUP(D118,$AU$2:$AV$6,2,FALSE),"")</f>
        <v/>
      </c>
      <c r="AQ119" s="383">
        <f>ROUNDDOWN(AL119/$AL$6,2)</f>
        <v>0</v>
      </c>
      <c r="AR119" s="383">
        <f>IF(AP119=1,"",AQ119)</f>
        <v>0</v>
      </c>
    </row>
    <row r="120" spans="1:44" ht="15.9" hidden="1" customHeight="1">
      <c r="A120" s="170"/>
      <c r="B120" s="741" t="s">
        <v>592</v>
      </c>
      <c r="C120" s="742"/>
      <c r="D120" s="744"/>
      <c r="E120" s="746"/>
      <c r="F120" s="369" t="s">
        <v>536</v>
      </c>
      <c r="G120" s="370"/>
      <c r="H120" s="371"/>
      <c r="I120" s="110"/>
      <c r="J120" s="110"/>
      <c r="K120" s="110"/>
      <c r="L120" s="110"/>
      <c r="M120" s="372"/>
      <c r="N120" s="370"/>
      <c r="O120" s="371"/>
      <c r="P120" s="110"/>
      <c r="Q120" s="110"/>
      <c r="R120" s="110"/>
      <c r="S120" s="110"/>
      <c r="T120" s="372"/>
      <c r="U120" s="370"/>
      <c r="V120" s="371"/>
      <c r="W120" s="110"/>
      <c r="X120" s="110"/>
      <c r="Y120" s="110"/>
      <c r="Z120" s="110"/>
      <c r="AA120" s="372"/>
      <c r="AB120" s="370"/>
      <c r="AC120" s="371"/>
      <c r="AD120" s="110"/>
      <c r="AE120" s="110"/>
      <c r="AF120" s="110"/>
      <c r="AG120" s="110"/>
      <c r="AH120" s="372"/>
      <c r="AI120" s="387"/>
      <c r="AJ120" s="371"/>
      <c r="AK120" s="371"/>
      <c r="AL120" s="374">
        <f>SUM(G121:AK121)</f>
        <v>0</v>
      </c>
      <c r="AM120" s="375"/>
      <c r="AN120" s="325"/>
      <c r="AO120" s="326"/>
      <c r="AP120" s="375"/>
      <c r="AQ120" s="376"/>
      <c r="AR120" s="376"/>
    </row>
    <row r="121" spans="1:44" ht="15.9" hidden="1" customHeight="1">
      <c r="A121" s="170"/>
      <c r="B121" s="741"/>
      <c r="C121" s="743"/>
      <c r="D121" s="745"/>
      <c r="E121" s="747"/>
      <c r="F121" s="377" t="s">
        <v>537</v>
      </c>
      <c r="G121" s="378" t="str">
        <f t="shared" ref="G121:AK121" si="56">IF(G120&lt;&gt;"",VLOOKUP(G120,$AC$197:$AL$221,9,FALSE),"")</f>
        <v/>
      </c>
      <c r="H121" s="379" t="str">
        <f t="shared" si="56"/>
        <v/>
      </c>
      <c r="I121" s="379" t="str">
        <f t="shared" si="56"/>
        <v/>
      </c>
      <c r="J121" s="379" t="str">
        <f t="shared" si="56"/>
        <v/>
      </c>
      <c r="K121" s="379" t="str">
        <f t="shared" si="56"/>
        <v/>
      </c>
      <c r="L121" s="379" t="str">
        <f t="shared" si="56"/>
        <v/>
      </c>
      <c r="M121" s="380" t="str">
        <f t="shared" si="56"/>
        <v/>
      </c>
      <c r="N121" s="378" t="str">
        <f t="shared" si="56"/>
        <v/>
      </c>
      <c r="O121" s="379" t="str">
        <f t="shared" si="56"/>
        <v/>
      </c>
      <c r="P121" s="379" t="str">
        <f t="shared" si="56"/>
        <v/>
      </c>
      <c r="Q121" s="379" t="str">
        <f t="shared" si="56"/>
        <v/>
      </c>
      <c r="R121" s="379" t="str">
        <f t="shared" si="56"/>
        <v/>
      </c>
      <c r="S121" s="379" t="str">
        <f t="shared" si="56"/>
        <v/>
      </c>
      <c r="T121" s="380" t="str">
        <f t="shared" si="56"/>
        <v/>
      </c>
      <c r="U121" s="378" t="str">
        <f t="shared" si="56"/>
        <v/>
      </c>
      <c r="V121" s="379" t="str">
        <f t="shared" si="56"/>
        <v/>
      </c>
      <c r="W121" s="379" t="str">
        <f t="shared" si="56"/>
        <v/>
      </c>
      <c r="X121" s="379" t="str">
        <f t="shared" si="56"/>
        <v/>
      </c>
      <c r="Y121" s="379" t="str">
        <f t="shared" si="56"/>
        <v/>
      </c>
      <c r="Z121" s="379" t="str">
        <f t="shared" si="56"/>
        <v/>
      </c>
      <c r="AA121" s="380" t="str">
        <f t="shared" si="56"/>
        <v/>
      </c>
      <c r="AB121" s="378" t="str">
        <f t="shared" si="56"/>
        <v/>
      </c>
      <c r="AC121" s="379" t="str">
        <f t="shared" si="56"/>
        <v/>
      </c>
      <c r="AD121" s="379" t="str">
        <f t="shared" si="56"/>
        <v/>
      </c>
      <c r="AE121" s="379" t="str">
        <f t="shared" si="56"/>
        <v/>
      </c>
      <c r="AF121" s="379" t="str">
        <f t="shared" si="56"/>
        <v/>
      </c>
      <c r="AG121" s="379" t="str">
        <f t="shared" si="56"/>
        <v/>
      </c>
      <c r="AH121" s="380" t="str">
        <f t="shared" si="56"/>
        <v/>
      </c>
      <c r="AI121" s="381" t="str">
        <f t="shared" si="56"/>
        <v/>
      </c>
      <c r="AJ121" s="379" t="str">
        <f t="shared" si="56"/>
        <v/>
      </c>
      <c r="AK121" s="379" t="str">
        <f t="shared" si="56"/>
        <v/>
      </c>
      <c r="AL121" s="382">
        <f>SUM(G121:AH121)</f>
        <v>0</v>
      </c>
      <c r="AM121" s="383">
        <f>AL121/4</f>
        <v>0</v>
      </c>
      <c r="AN121" s="384" t="str">
        <f>IF(C120="","",C120)</f>
        <v/>
      </c>
      <c r="AO121" s="385" t="str">
        <f>IF(D120="","",D120)</f>
        <v/>
      </c>
      <c r="AP121" s="386" t="str">
        <f>IF(D120&lt;&gt;"",VLOOKUP(D120,$AU$2:$AV$6,2,FALSE),"")</f>
        <v/>
      </c>
      <c r="AQ121" s="383">
        <f>ROUNDDOWN(AL121/$AL$6,2)</f>
        <v>0</v>
      </c>
      <c r="AR121" s="383">
        <f>IF(AP121=1,"",AQ121)</f>
        <v>0</v>
      </c>
    </row>
    <row r="122" spans="1:44" ht="15.9" hidden="1" customHeight="1">
      <c r="A122" s="170"/>
      <c r="B122" s="741" t="s">
        <v>593</v>
      </c>
      <c r="C122" s="742"/>
      <c r="D122" s="744"/>
      <c r="E122" s="746"/>
      <c r="F122" s="369" t="s">
        <v>536</v>
      </c>
      <c r="G122" s="370"/>
      <c r="H122" s="371"/>
      <c r="I122" s="110"/>
      <c r="J122" s="110"/>
      <c r="K122" s="110"/>
      <c r="L122" s="110"/>
      <c r="M122" s="372"/>
      <c r="N122" s="370"/>
      <c r="O122" s="371"/>
      <c r="P122" s="110"/>
      <c r="Q122" s="110"/>
      <c r="R122" s="110"/>
      <c r="S122" s="110"/>
      <c r="T122" s="372"/>
      <c r="U122" s="370"/>
      <c r="V122" s="371"/>
      <c r="W122" s="110"/>
      <c r="X122" s="110"/>
      <c r="Y122" s="110"/>
      <c r="Z122" s="110"/>
      <c r="AA122" s="372"/>
      <c r="AB122" s="370"/>
      <c r="AC122" s="371"/>
      <c r="AD122" s="110"/>
      <c r="AE122" s="110"/>
      <c r="AF122" s="110"/>
      <c r="AG122" s="110"/>
      <c r="AH122" s="372"/>
      <c r="AI122" s="387"/>
      <c r="AJ122" s="371"/>
      <c r="AK122" s="371"/>
      <c r="AL122" s="374">
        <f>SUM(G123:AK123)</f>
        <v>0</v>
      </c>
      <c r="AM122" s="375"/>
      <c r="AN122" s="325"/>
      <c r="AO122" s="326"/>
      <c r="AP122" s="375"/>
      <c r="AQ122" s="376"/>
      <c r="AR122" s="376"/>
    </row>
    <row r="123" spans="1:44" ht="15.9" hidden="1" customHeight="1">
      <c r="A123" s="170"/>
      <c r="B123" s="741"/>
      <c r="C123" s="743"/>
      <c r="D123" s="745"/>
      <c r="E123" s="747"/>
      <c r="F123" s="377" t="s">
        <v>537</v>
      </c>
      <c r="G123" s="378" t="str">
        <f t="shared" ref="G123:AK123" si="57">IF(G122&lt;&gt;"",VLOOKUP(G122,$AC$197:$AL$221,9,FALSE),"")</f>
        <v/>
      </c>
      <c r="H123" s="379" t="str">
        <f t="shared" si="57"/>
        <v/>
      </c>
      <c r="I123" s="379" t="str">
        <f t="shared" si="57"/>
        <v/>
      </c>
      <c r="J123" s="379" t="str">
        <f t="shared" si="57"/>
        <v/>
      </c>
      <c r="K123" s="379" t="str">
        <f t="shared" si="57"/>
        <v/>
      </c>
      <c r="L123" s="379" t="str">
        <f t="shared" si="57"/>
        <v/>
      </c>
      <c r="M123" s="380" t="str">
        <f t="shared" si="57"/>
        <v/>
      </c>
      <c r="N123" s="378" t="str">
        <f t="shared" si="57"/>
        <v/>
      </c>
      <c r="O123" s="379" t="str">
        <f t="shared" si="57"/>
        <v/>
      </c>
      <c r="P123" s="379" t="str">
        <f t="shared" si="57"/>
        <v/>
      </c>
      <c r="Q123" s="379" t="str">
        <f t="shared" si="57"/>
        <v/>
      </c>
      <c r="R123" s="379" t="str">
        <f t="shared" si="57"/>
        <v/>
      </c>
      <c r="S123" s="379" t="str">
        <f t="shared" si="57"/>
        <v/>
      </c>
      <c r="T123" s="380" t="str">
        <f t="shared" si="57"/>
        <v/>
      </c>
      <c r="U123" s="378" t="str">
        <f t="shared" si="57"/>
        <v/>
      </c>
      <c r="V123" s="379" t="str">
        <f t="shared" si="57"/>
        <v/>
      </c>
      <c r="W123" s="379" t="str">
        <f t="shared" si="57"/>
        <v/>
      </c>
      <c r="X123" s="379" t="str">
        <f t="shared" si="57"/>
        <v/>
      </c>
      <c r="Y123" s="379" t="str">
        <f t="shared" si="57"/>
        <v/>
      </c>
      <c r="Z123" s="379" t="str">
        <f t="shared" si="57"/>
        <v/>
      </c>
      <c r="AA123" s="380" t="str">
        <f t="shared" si="57"/>
        <v/>
      </c>
      <c r="AB123" s="378" t="str">
        <f t="shared" si="57"/>
        <v/>
      </c>
      <c r="AC123" s="379" t="str">
        <f t="shared" si="57"/>
        <v/>
      </c>
      <c r="AD123" s="379" t="str">
        <f t="shared" si="57"/>
        <v/>
      </c>
      <c r="AE123" s="379" t="str">
        <f t="shared" si="57"/>
        <v/>
      </c>
      <c r="AF123" s="379" t="str">
        <f t="shared" si="57"/>
        <v/>
      </c>
      <c r="AG123" s="379" t="str">
        <f t="shared" si="57"/>
        <v/>
      </c>
      <c r="AH123" s="380" t="str">
        <f t="shared" si="57"/>
        <v/>
      </c>
      <c r="AI123" s="381" t="str">
        <f t="shared" si="57"/>
        <v/>
      </c>
      <c r="AJ123" s="379" t="str">
        <f t="shared" si="57"/>
        <v/>
      </c>
      <c r="AK123" s="379" t="str">
        <f t="shared" si="57"/>
        <v/>
      </c>
      <c r="AL123" s="382">
        <f>SUM(G123:AH123)</f>
        <v>0</v>
      </c>
      <c r="AM123" s="383">
        <f>AL123/4</f>
        <v>0</v>
      </c>
      <c r="AN123" s="384" t="str">
        <f>IF(C122="","",C122)</f>
        <v/>
      </c>
      <c r="AO123" s="385" t="str">
        <f>IF(D122="","",D122)</f>
        <v/>
      </c>
      <c r="AP123" s="386" t="str">
        <f>IF(D122&lt;&gt;"",VLOOKUP(D122,$AU$2:$AV$6,2,FALSE),"")</f>
        <v/>
      </c>
      <c r="AQ123" s="383">
        <f>ROUNDDOWN(AL123/$AL$6,2)</f>
        <v>0</v>
      </c>
      <c r="AR123" s="383">
        <f>IF(AP123=1,"",AQ123)</f>
        <v>0</v>
      </c>
    </row>
    <row r="124" spans="1:44" ht="15.9" hidden="1" customHeight="1">
      <c r="A124" s="170"/>
      <c r="B124" s="741" t="s">
        <v>594</v>
      </c>
      <c r="C124" s="742"/>
      <c r="D124" s="744"/>
      <c r="E124" s="746"/>
      <c r="F124" s="369" t="s">
        <v>536</v>
      </c>
      <c r="G124" s="370"/>
      <c r="H124" s="371"/>
      <c r="I124" s="110"/>
      <c r="J124" s="110"/>
      <c r="K124" s="110"/>
      <c r="L124" s="110"/>
      <c r="M124" s="372"/>
      <c r="N124" s="370"/>
      <c r="O124" s="371"/>
      <c r="P124" s="110"/>
      <c r="Q124" s="110"/>
      <c r="R124" s="110"/>
      <c r="S124" s="110"/>
      <c r="T124" s="372"/>
      <c r="U124" s="370"/>
      <c r="V124" s="371"/>
      <c r="W124" s="110"/>
      <c r="X124" s="110"/>
      <c r="Y124" s="110"/>
      <c r="Z124" s="110"/>
      <c r="AA124" s="372"/>
      <c r="AB124" s="370"/>
      <c r="AC124" s="371"/>
      <c r="AD124" s="110"/>
      <c r="AE124" s="110"/>
      <c r="AF124" s="110"/>
      <c r="AG124" s="110"/>
      <c r="AH124" s="372"/>
      <c r="AI124" s="387"/>
      <c r="AJ124" s="371"/>
      <c r="AK124" s="371"/>
      <c r="AL124" s="374">
        <f>SUM(G125:AK125)</f>
        <v>0</v>
      </c>
      <c r="AM124" s="375"/>
      <c r="AN124" s="325"/>
      <c r="AO124" s="326"/>
      <c r="AP124" s="375"/>
      <c r="AQ124" s="376"/>
      <c r="AR124" s="376"/>
    </row>
    <row r="125" spans="1:44" ht="15.9" hidden="1" customHeight="1">
      <c r="A125" s="170"/>
      <c r="B125" s="741"/>
      <c r="C125" s="743"/>
      <c r="D125" s="745"/>
      <c r="E125" s="747"/>
      <c r="F125" s="377" t="s">
        <v>537</v>
      </c>
      <c r="G125" s="378" t="str">
        <f t="shared" ref="G125:AK125" si="58">IF(G124&lt;&gt;"",VLOOKUP(G124,$AC$197:$AL$221,9,FALSE),"")</f>
        <v/>
      </c>
      <c r="H125" s="379" t="str">
        <f t="shared" si="58"/>
        <v/>
      </c>
      <c r="I125" s="379" t="str">
        <f t="shared" si="58"/>
        <v/>
      </c>
      <c r="J125" s="379" t="str">
        <f t="shared" si="58"/>
        <v/>
      </c>
      <c r="K125" s="379" t="str">
        <f t="shared" si="58"/>
        <v/>
      </c>
      <c r="L125" s="379" t="str">
        <f t="shared" si="58"/>
        <v/>
      </c>
      <c r="M125" s="380" t="str">
        <f t="shared" si="58"/>
        <v/>
      </c>
      <c r="N125" s="378" t="str">
        <f t="shared" si="58"/>
        <v/>
      </c>
      <c r="O125" s="379" t="str">
        <f t="shared" si="58"/>
        <v/>
      </c>
      <c r="P125" s="379" t="str">
        <f t="shared" si="58"/>
        <v/>
      </c>
      <c r="Q125" s="379" t="str">
        <f t="shared" si="58"/>
        <v/>
      </c>
      <c r="R125" s="379" t="str">
        <f t="shared" si="58"/>
        <v/>
      </c>
      <c r="S125" s="379" t="str">
        <f t="shared" si="58"/>
        <v/>
      </c>
      <c r="T125" s="380" t="str">
        <f t="shared" si="58"/>
        <v/>
      </c>
      <c r="U125" s="378" t="str">
        <f t="shared" si="58"/>
        <v/>
      </c>
      <c r="V125" s="379" t="str">
        <f t="shared" si="58"/>
        <v/>
      </c>
      <c r="W125" s="379" t="str">
        <f t="shared" si="58"/>
        <v/>
      </c>
      <c r="X125" s="379" t="str">
        <f t="shared" si="58"/>
        <v/>
      </c>
      <c r="Y125" s="379" t="str">
        <f t="shared" si="58"/>
        <v/>
      </c>
      <c r="Z125" s="379" t="str">
        <f t="shared" si="58"/>
        <v/>
      </c>
      <c r="AA125" s="380" t="str">
        <f t="shared" si="58"/>
        <v/>
      </c>
      <c r="AB125" s="378" t="str">
        <f t="shared" si="58"/>
        <v/>
      </c>
      <c r="AC125" s="379" t="str">
        <f t="shared" si="58"/>
        <v/>
      </c>
      <c r="AD125" s="379" t="str">
        <f t="shared" si="58"/>
        <v/>
      </c>
      <c r="AE125" s="379" t="str">
        <f t="shared" si="58"/>
        <v/>
      </c>
      <c r="AF125" s="379" t="str">
        <f t="shared" si="58"/>
        <v/>
      </c>
      <c r="AG125" s="379" t="str">
        <f t="shared" si="58"/>
        <v/>
      </c>
      <c r="AH125" s="380" t="str">
        <f t="shared" si="58"/>
        <v/>
      </c>
      <c r="AI125" s="381" t="str">
        <f t="shared" si="58"/>
        <v/>
      </c>
      <c r="AJ125" s="379" t="str">
        <f t="shared" si="58"/>
        <v/>
      </c>
      <c r="AK125" s="379" t="str">
        <f t="shared" si="58"/>
        <v/>
      </c>
      <c r="AL125" s="382">
        <f>SUM(G125:AH125)</f>
        <v>0</v>
      </c>
      <c r="AM125" s="383">
        <f>AL125/4</f>
        <v>0</v>
      </c>
      <c r="AN125" s="384" t="str">
        <f>IF(C124="","",C124)</f>
        <v/>
      </c>
      <c r="AO125" s="385" t="str">
        <f>IF(D124="","",D124)</f>
        <v/>
      </c>
      <c r="AP125" s="386" t="str">
        <f>IF(D124&lt;&gt;"",VLOOKUP(D124,$AU$2:$AV$6,2,FALSE),"")</f>
        <v/>
      </c>
      <c r="AQ125" s="383">
        <f>ROUNDDOWN(AL125/$AL$6,2)</f>
        <v>0</v>
      </c>
      <c r="AR125" s="383">
        <f>IF(AP125=1,"",AQ125)</f>
        <v>0</v>
      </c>
    </row>
    <row r="126" spans="1:44" ht="15.9" hidden="1" customHeight="1">
      <c r="A126" s="170"/>
      <c r="B126" s="741" t="s">
        <v>595</v>
      </c>
      <c r="C126" s="742"/>
      <c r="D126" s="744"/>
      <c r="E126" s="746"/>
      <c r="F126" s="369" t="s">
        <v>536</v>
      </c>
      <c r="G126" s="370"/>
      <c r="H126" s="371"/>
      <c r="I126" s="110"/>
      <c r="J126" s="110"/>
      <c r="K126" s="110"/>
      <c r="L126" s="110"/>
      <c r="M126" s="372"/>
      <c r="N126" s="370"/>
      <c r="O126" s="371"/>
      <c r="P126" s="110"/>
      <c r="Q126" s="110"/>
      <c r="R126" s="110"/>
      <c r="S126" s="110"/>
      <c r="T126" s="372"/>
      <c r="U126" s="370"/>
      <c r="V126" s="371"/>
      <c r="W126" s="110"/>
      <c r="X126" s="110"/>
      <c r="Y126" s="110"/>
      <c r="Z126" s="110"/>
      <c r="AA126" s="372"/>
      <c r="AB126" s="370"/>
      <c r="AC126" s="371"/>
      <c r="AD126" s="110"/>
      <c r="AE126" s="110"/>
      <c r="AF126" s="110"/>
      <c r="AG126" s="110"/>
      <c r="AH126" s="372"/>
      <c r="AI126" s="387"/>
      <c r="AJ126" s="371"/>
      <c r="AK126" s="371"/>
      <c r="AL126" s="374">
        <f>SUM(G127:AK127)</f>
        <v>0</v>
      </c>
      <c r="AM126" s="375"/>
      <c r="AN126" s="325"/>
      <c r="AO126" s="326"/>
      <c r="AP126" s="375"/>
      <c r="AQ126" s="376"/>
      <c r="AR126" s="376"/>
    </row>
    <row r="127" spans="1:44" ht="15.9" hidden="1" customHeight="1">
      <c r="A127" s="170"/>
      <c r="B127" s="741"/>
      <c r="C127" s="743"/>
      <c r="D127" s="745"/>
      <c r="E127" s="747"/>
      <c r="F127" s="377" t="s">
        <v>537</v>
      </c>
      <c r="G127" s="378" t="str">
        <f t="shared" ref="G127:AK127" si="59">IF(G126&lt;&gt;"",VLOOKUP(G126,$AC$197:$AL$221,9,FALSE),"")</f>
        <v/>
      </c>
      <c r="H127" s="379" t="str">
        <f t="shared" si="59"/>
        <v/>
      </c>
      <c r="I127" s="379" t="str">
        <f t="shared" si="59"/>
        <v/>
      </c>
      <c r="J127" s="379" t="str">
        <f t="shared" si="59"/>
        <v/>
      </c>
      <c r="K127" s="379" t="str">
        <f t="shared" si="59"/>
        <v/>
      </c>
      <c r="L127" s="379" t="str">
        <f t="shared" si="59"/>
        <v/>
      </c>
      <c r="M127" s="380" t="str">
        <f t="shared" si="59"/>
        <v/>
      </c>
      <c r="N127" s="378" t="str">
        <f t="shared" si="59"/>
        <v/>
      </c>
      <c r="O127" s="379" t="str">
        <f t="shared" si="59"/>
        <v/>
      </c>
      <c r="P127" s="379" t="str">
        <f t="shared" si="59"/>
        <v/>
      </c>
      <c r="Q127" s="379" t="str">
        <f t="shared" si="59"/>
        <v/>
      </c>
      <c r="R127" s="379" t="str">
        <f t="shared" si="59"/>
        <v/>
      </c>
      <c r="S127" s="379" t="str">
        <f t="shared" si="59"/>
        <v/>
      </c>
      <c r="T127" s="380" t="str">
        <f t="shared" si="59"/>
        <v/>
      </c>
      <c r="U127" s="378" t="str">
        <f t="shared" si="59"/>
        <v/>
      </c>
      <c r="V127" s="379" t="str">
        <f t="shared" si="59"/>
        <v/>
      </c>
      <c r="W127" s="379" t="str">
        <f t="shared" si="59"/>
        <v/>
      </c>
      <c r="X127" s="379" t="str">
        <f t="shared" si="59"/>
        <v/>
      </c>
      <c r="Y127" s="379" t="str">
        <f t="shared" si="59"/>
        <v/>
      </c>
      <c r="Z127" s="379" t="str">
        <f t="shared" si="59"/>
        <v/>
      </c>
      <c r="AA127" s="380" t="str">
        <f t="shared" si="59"/>
        <v/>
      </c>
      <c r="AB127" s="378" t="str">
        <f t="shared" si="59"/>
        <v/>
      </c>
      <c r="AC127" s="379" t="str">
        <f t="shared" si="59"/>
        <v/>
      </c>
      <c r="AD127" s="379" t="str">
        <f t="shared" si="59"/>
        <v/>
      </c>
      <c r="AE127" s="379" t="str">
        <f t="shared" si="59"/>
        <v/>
      </c>
      <c r="AF127" s="379" t="str">
        <f t="shared" si="59"/>
        <v/>
      </c>
      <c r="AG127" s="379" t="str">
        <f t="shared" si="59"/>
        <v/>
      </c>
      <c r="AH127" s="380" t="str">
        <f t="shared" si="59"/>
        <v/>
      </c>
      <c r="AI127" s="381" t="str">
        <f t="shared" si="59"/>
        <v/>
      </c>
      <c r="AJ127" s="379" t="str">
        <f t="shared" si="59"/>
        <v/>
      </c>
      <c r="AK127" s="379" t="str">
        <f t="shared" si="59"/>
        <v/>
      </c>
      <c r="AL127" s="382">
        <f>SUM(G127:AH127)</f>
        <v>0</v>
      </c>
      <c r="AM127" s="383">
        <f>AL127/4</f>
        <v>0</v>
      </c>
      <c r="AN127" s="384" t="str">
        <f>IF(C126="","",C126)</f>
        <v/>
      </c>
      <c r="AO127" s="385" t="str">
        <f>IF(D126="","",D126)</f>
        <v/>
      </c>
      <c r="AP127" s="386" t="str">
        <f>IF(D126&lt;&gt;"",VLOOKUP(D126,$AU$2:$AV$6,2,FALSE),"")</f>
        <v/>
      </c>
      <c r="AQ127" s="383">
        <f>ROUNDDOWN(AL127/$AL$6,2)</f>
        <v>0</v>
      </c>
      <c r="AR127" s="383">
        <f>IF(AP127=1,"",AQ127)</f>
        <v>0</v>
      </c>
    </row>
    <row r="128" spans="1:44" ht="15.9" hidden="1" customHeight="1">
      <c r="A128" s="170"/>
      <c r="B128" s="741" t="s">
        <v>596</v>
      </c>
      <c r="C128" s="742"/>
      <c r="D128" s="744"/>
      <c r="E128" s="746"/>
      <c r="F128" s="369" t="s">
        <v>536</v>
      </c>
      <c r="G128" s="370"/>
      <c r="H128" s="371"/>
      <c r="I128" s="110"/>
      <c r="J128" s="110"/>
      <c r="K128" s="110"/>
      <c r="L128" s="110"/>
      <c r="M128" s="372"/>
      <c r="N128" s="370"/>
      <c r="O128" s="371"/>
      <c r="P128" s="110"/>
      <c r="Q128" s="110"/>
      <c r="R128" s="110"/>
      <c r="S128" s="110"/>
      <c r="T128" s="372"/>
      <c r="U128" s="370"/>
      <c r="V128" s="371"/>
      <c r="W128" s="110"/>
      <c r="X128" s="110"/>
      <c r="Y128" s="110"/>
      <c r="Z128" s="110"/>
      <c r="AA128" s="372"/>
      <c r="AB128" s="370"/>
      <c r="AC128" s="371"/>
      <c r="AD128" s="110"/>
      <c r="AE128" s="110"/>
      <c r="AF128" s="110"/>
      <c r="AG128" s="110"/>
      <c r="AH128" s="372"/>
      <c r="AI128" s="387"/>
      <c r="AJ128" s="371"/>
      <c r="AK128" s="371"/>
      <c r="AL128" s="374">
        <f>SUM(G129:AK129)</f>
        <v>0</v>
      </c>
      <c r="AM128" s="375"/>
      <c r="AN128" s="325"/>
      <c r="AO128" s="326"/>
      <c r="AP128" s="375"/>
      <c r="AQ128" s="376"/>
      <c r="AR128" s="376"/>
    </row>
    <row r="129" spans="1:44" ht="15.9" hidden="1" customHeight="1">
      <c r="A129" s="170"/>
      <c r="B129" s="741"/>
      <c r="C129" s="743"/>
      <c r="D129" s="745"/>
      <c r="E129" s="747"/>
      <c r="F129" s="377" t="s">
        <v>537</v>
      </c>
      <c r="G129" s="378" t="str">
        <f t="shared" ref="G129:AK129" si="60">IF(G128&lt;&gt;"",VLOOKUP(G128,$AC$197:$AL$221,9,FALSE),"")</f>
        <v/>
      </c>
      <c r="H129" s="379" t="str">
        <f t="shared" si="60"/>
        <v/>
      </c>
      <c r="I129" s="379" t="str">
        <f t="shared" si="60"/>
        <v/>
      </c>
      <c r="J129" s="379" t="str">
        <f t="shared" si="60"/>
        <v/>
      </c>
      <c r="K129" s="379" t="str">
        <f t="shared" si="60"/>
        <v/>
      </c>
      <c r="L129" s="379" t="str">
        <f t="shared" si="60"/>
        <v/>
      </c>
      <c r="M129" s="380" t="str">
        <f t="shared" si="60"/>
        <v/>
      </c>
      <c r="N129" s="378" t="str">
        <f t="shared" si="60"/>
        <v/>
      </c>
      <c r="O129" s="379" t="str">
        <f t="shared" si="60"/>
        <v/>
      </c>
      <c r="P129" s="379" t="str">
        <f t="shared" si="60"/>
        <v/>
      </c>
      <c r="Q129" s="379" t="str">
        <f t="shared" si="60"/>
        <v/>
      </c>
      <c r="R129" s="379" t="str">
        <f t="shared" si="60"/>
        <v/>
      </c>
      <c r="S129" s="379" t="str">
        <f t="shared" si="60"/>
        <v/>
      </c>
      <c r="T129" s="380" t="str">
        <f t="shared" si="60"/>
        <v/>
      </c>
      <c r="U129" s="378" t="str">
        <f t="shared" si="60"/>
        <v/>
      </c>
      <c r="V129" s="379" t="str">
        <f t="shared" si="60"/>
        <v/>
      </c>
      <c r="W129" s="379" t="str">
        <f t="shared" si="60"/>
        <v/>
      </c>
      <c r="X129" s="379" t="str">
        <f t="shared" si="60"/>
        <v/>
      </c>
      <c r="Y129" s="379" t="str">
        <f t="shared" si="60"/>
        <v/>
      </c>
      <c r="Z129" s="379" t="str">
        <f t="shared" si="60"/>
        <v/>
      </c>
      <c r="AA129" s="380" t="str">
        <f t="shared" si="60"/>
        <v/>
      </c>
      <c r="AB129" s="378" t="str">
        <f t="shared" si="60"/>
        <v/>
      </c>
      <c r="AC129" s="379" t="str">
        <f t="shared" si="60"/>
        <v/>
      </c>
      <c r="AD129" s="379" t="str">
        <f t="shared" si="60"/>
        <v/>
      </c>
      <c r="AE129" s="379" t="str">
        <f t="shared" si="60"/>
        <v/>
      </c>
      <c r="AF129" s="379" t="str">
        <f t="shared" si="60"/>
        <v/>
      </c>
      <c r="AG129" s="379" t="str">
        <f t="shared" si="60"/>
        <v/>
      </c>
      <c r="AH129" s="380" t="str">
        <f t="shared" si="60"/>
        <v/>
      </c>
      <c r="AI129" s="381" t="str">
        <f t="shared" si="60"/>
        <v/>
      </c>
      <c r="AJ129" s="379" t="str">
        <f t="shared" si="60"/>
        <v/>
      </c>
      <c r="AK129" s="379" t="str">
        <f t="shared" si="60"/>
        <v/>
      </c>
      <c r="AL129" s="382">
        <f>SUM(G129:AH129)</f>
        <v>0</v>
      </c>
      <c r="AM129" s="383">
        <f>AL129/4</f>
        <v>0</v>
      </c>
      <c r="AN129" s="384" t="str">
        <f>IF(C128="","",C128)</f>
        <v/>
      </c>
      <c r="AO129" s="385" t="str">
        <f>IF(D128="","",D128)</f>
        <v/>
      </c>
      <c r="AP129" s="386" t="str">
        <f>IF(D128&lt;&gt;"",VLOOKUP(D128,$AU$2:$AV$6,2,FALSE),"")</f>
        <v/>
      </c>
      <c r="AQ129" s="383">
        <f>ROUNDDOWN(AL129/$AL$6,2)</f>
        <v>0</v>
      </c>
      <c r="AR129" s="383">
        <f>IF(AP129=1,"",AQ129)</f>
        <v>0</v>
      </c>
    </row>
    <row r="130" spans="1:44" ht="15.9" hidden="1" customHeight="1">
      <c r="A130" s="170"/>
      <c r="B130" s="741" t="s">
        <v>597</v>
      </c>
      <c r="C130" s="742"/>
      <c r="D130" s="744"/>
      <c r="E130" s="746"/>
      <c r="F130" s="369" t="s">
        <v>536</v>
      </c>
      <c r="G130" s="370"/>
      <c r="H130" s="371"/>
      <c r="I130" s="110"/>
      <c r="J130" s="110"/>
      <c r="K130" s="110"/>
      <c r="L130" s="110"/>
      <c r="M130" s="372"/>
      <c r="N130" s="370"/>
      <c r="O130" s="371"/>
      <c r="P130" s="110"/>
      <c r="Q130" s="110"/>
      <c r="R130" s="110"/>
      <c r="S130" s="110"/>
      <c r="T130" s="372"/>
      <c r="U130" s="370"/>
      <c r="V130" s="371"/>
      <c r="W130" s="110"/>
      <c r="X130" s="110"/>
      <c r="Y130" s="110"/>
      <c r="Z130" s="110"/>
      <c r="AA130" s="372"/>
      <c r="AB130" s="370"/>
      <c r="AC130" s="371"/>
      <c r="AD130" s="110"/>
      <c r="AE130" s="110"/>
      <c r="AF130" s="110"/>
      <c r="AG130" s="110"/>
      <c r="AH130" s="372"/>
      <c r="AI130" s="387"/>
      <c r="AJ130" s="371"/>
      <c r="AK130" s="371"/>
      <c r="AL130" s="374">
        <f>SUM(G131:AK131)</f>
        <v>0</v>
      </c>
      <c r="AM130" s="375"/>
      <c r="AN130" s="325"/>
      <c r="AO130" s="326"/>
      <c r="AP130" s="375"/>
      <c r="AQ130" s="376"/>
      <c r="AR130" s="376"/>
    </row>
    <row r="131" spans="1:44" ht="15.9" hidden="1" customHeight="1">
      <c r="A131" s="170"/>
      <c r="B131" s="741"/>
      <c r="C131" s="743"/>
      <c r="D131" s="745"/>
      <c r="E131" s="747"/>
      <c r="F131" s="377" t="s">
        <v>537</v>
      </c>
      <c r="G131" s="378" t="str">
        <f t="shared" ref="G131:AK131" si="61">IF(G130&lt;&gt;"",VLOOKUP(G130,$AC$197:$AL$221,9,FALSE),"")</f>
        <v/>
      </c>
      <c r="H131" s="379" t="str">
        <f t="shared" si="61"/>
        <v/>
      </c>
      <c r="I131" s="379" t="str">
        <f t="shared" si="61"/>
        <v/>
      </c>
      <c r="J131" s="379" t="str">
        <f t="shared" si="61"/>
        <v/>
      </c>
      <c r="K131" s="379" t="str">
        <f t="shared" si="61"/>
        <v/>
      </c>
      <c r="L131" s="379" t="str">
        <f t="shared" si="61"/>
        <v/>
      </c>
      <c r="M131" s="380" t="str">
        <f t="shared" si="61"/>
        <v/>
      </c>
      <c r="N131" s="378" t="str">
        <f t="shared" si="61"/>
        <v/>
      </c>
      <c r="O131" s="379" t="str">
        <f t="shared" si="61"/>
        <v/>
      </c>
      <c r="P131" s="379" t="str">
        <f t="shared" si="61"/>
        <v/>
      </c>
      <c r="Q131" s="379" t="str">
        <f t="shared" si="61"/>
        <v/>
      </c>
      <c r="R131" s="379" t="str">
        <f t="shared" si="61"/>
        <v/>
      </c>
      <c r="S131" s="379" t="str">
        <f t="shared" si="61"/>
        <v/>
      </c>
      <c r="T131" s="380" t="str">
        <f t="shared" si="61"/>
        <v/>
      </c>
      <c r="U131" s="378" t="str">
        <f t="shared" si="61"/>
        <v/>
      </c>
      <c r="V131" s="379" t="str">
        <f t="shared" si="61"/>
        <v/>
      </c>
      <c r="W131" s="379" t="str">
        <f t="shared" si="61"/>
        <v/>
      </c>
      <c r="X131" s="379" t="str">
        <f t="shared" si="61"/>
        <v/>
      </c>
      <c r="Y131" s="379" t="str">
        <f t="shared" si="61"/>
        <v/>
      </c>
      <c r="Z131" s="379" t="str">
        <f t="shared" si="61"/>
        <v/>
      </c>
      <c r="AA131" s="380" t="str">
        <f t="shared" si="61"/>
        <v/>
      </c>
      <c r="AB131" s="378" t="str">
        <f t="shared" si="61"/>
        <v/>
      </c>
      <c r="AC131" s="379" t="str">
        <f t="shared" si="61"/>
        <v/>
      </c>
      <c r="AD131" s="379" t="str">
        <f t="shared" si="61"/>
        <v/>
      </c>
      <c r="AE131" s="379" t="str">
        <f t="shared" si="61"/>
        <v/>
      </c>
      <c r="AF131" s="379" t="str">
        <f t="shared" si="61"/>
        <v/>
      </c>
      <c r="AG131" s="379" t="str">
        <f t="shared" si="61"/>
        <v/>
      </c>
      <c r="AH131" s="380" t="str">
        <f t="shared" si="61"/>
        <v/>
      </c>
      <c r="AI131" s="381" t="str">
        <f t="shared" si="61"/>
        <v/>
      </c>
      <c r="AJ131" s="379" t="str">
        <f t="shared" si="61"/>
        <v/>
      </c>
      <c r="AK131" s="379" t="str">
        <f t="shared" si="61"/>
        <v/>
      </c>
      <c r="AL131" s="382">
        <f>SUM(G131:AH131)</f>
        <v>0</v>
      </c>
      <c r="AM131" s="383">
        <f>AL131/4</f>
        <v>0</v>
      </c>
      <c r="AN131" s="384" t="str">
        <f>IF(C130="","",C130)</f>
        <v/>
      </c>
      <c r="AO131" s="385" t="str">
        <f>IF(D130="","",D130)</f>
        <v/>
      </c>
      <c r="AP131" s="386" t="str">
        <f>IF(D130&lt;&gt;"",VLOOKUP(D130,$AU$2:$AV$6,2,FALSE),"")</f>
        <v/>
      </c>
      <c r="AQ131" s="383">
        <f>ROUNDDOWN(AL131/$AL$6,2)</f>
        <v>0</v>
      </c>
      <c r="AR131" s="383">
        <f>IF(AP131=1,"",AQ131)</f>
        <v>0</v>
      </c>
    </row>
    <row r="132" spans="1:44" ht="15.9" hidden="1" customHeight="1">
      <c r="A132" s="170"/>
      <c r="B132" s="741" t="s">
        <v>598</v>
      </c>
      <c r="C132" s="742"/>
      <c r="D132" s="744"/>
      <c r="E132" s="746"/>
      <c r="F132" s="369" t="s">
        <v>536</v>
      </c>
      <c r="G132" s="370"/>
      <c r="H132" s="371"/>
      <c r="I132" s="110"/>
      <c r="J132" s="110"/>
      <c r="K132" s="110"/>
      <c r="L132" s="110"/>
      <c r="M132" s="372"/>
      <c r="N132" s="370"/>
      <c r="O132" s="371"/>
      <c r="P132" s="110"/>
      <c r="Q132" s="110"/>
      <c r="R132" s="110"/>
      <c r="S132" s="110"/>
      <c r="T132" s="372"/>
      <c r="U132" s="370"/>
      <c r="V132" s="371"/>
      <c r="W132" s="110"/>
      <c r="X132" s="110"/>
      <c r="Y132" s="110"/>
      <c r="Z132" s="110"/>
      <c r="AA132" s="372"/>
      <c r="AB132" s="370"/>
      <c r="AC132" s="371"/>
      <c r="AD132" s="110"/>
      <c r="AE132" s="110"/>
      <c r="AF132" s="110"/>
      <c r="AG132" s="110"/>
      <c r="AH132" s="372"/>
      <c r="AI132" s="387"/>
      <c r="AJ132" s="371"/>
      <c r="AK132" s="371"/>
      <c r="AL132" s="374">
        <f>SUM(G133:AK133)</f>
        <v>0</v>
      </c>
      <c r="AM132" s="375"/>
      <c r="AN132" s="325"/>
      <c r="AO132" s="326"/>
      <c r="AP132" s="375"/>
      <c r="AQ132" s="376"/>
      <c r="AR132" s="376"/>
    </row>
    <row r="133" spans="1:44" ht="15.9" hidden="1" customHeight="1">
      <c r="A133" s="170"/>
      <c r="B133" s="741"/>
      <c r="C133" s="743"/>
      <c r="D133" s="745"/>
      <c r="E133" s="747"/>
      <c r="F133" s="377" t="s">
        <v>537</v>
      </c>
      <c r="G133" s="378" t="str">
        <f t="shared" ref="G133:AK133" si="62">IF(G132&lt;&gt;"",VLOOKUP(G132,$AC$197:$AL$221,9,FALSE),"")</f>
        <v/>
      </c>
      <c r="H133" s="379" t="str">
        <f t="shared" si="62"/>
        <v/>
      </c>
      <c r="I133" s="379" t="str">
        <f t="shared" si="62"/>
        <v/>
      </c>
      <c r="J133" s="379" t="str">
        <f t="shared" si="62"/>
        <v/>
      </c>
      <c r="K133" s="379" t="str">
        <f t="shared" si="62"/>
        <v/>
      </c>
      <c r="L133" s="379" t="str">
        <f t="shared" si="62"/>
        <v/>
      </c>
      <c r="M133" s="380" t="str">
        <f t="shared" si="62"/>
        <v/>
      </c>
      <c r="N133" s="378" t="str">
        <f t="shared" si="62"/>
        <v/>
      </c>
      <c r="O133" s="379" t="str">
        <f t="shared" si="62"/>
        <v/>
      </c>
      <c r="P133" s="379" t="str">
        <f t="shared" si="62"/>
        <v/>
      </c>
      <c r="Q133" s="379" t="str">
        <f t="shared" si="62"/>
        <v/>
      </c>
      <c r="R133" s="379" t="str">
        <f t="shared" si="62"/>
        <v/>
      </c>
      <c r="S133" s="379" t="str">
        <f t="shared" si="62"/>
        <v/>
      </c>
      <c r="T133" s="380" t="str">
        <f t="shared" si="62"/>
        <v/>
      </c>
      <c r="U133" s="378" t="str">
        <f t="shared" si="62"/>
        <v/>
      </c>
      <c r="V133" s="379" t="str">
        <f t="shared" si="62"/>
        <v/>
      </c>
      <c r="W133" s="379" t="str">
        <f t="shared" si="62"/>
        <v/>
      </c>
      <c r="X133" s="379" t="str">
        <f t="shared" si="62"/>
        <v/>
      </c>
      <c r="Y133" s="379" t="str">
        <f t="shared" si="62"/>
        <v/>
      </c>
      <c r="Z133" s="379" t="str">
        <f t="shared" si="62"/>
        <v/>
      </c>
      <c r="AA133" s="380" t="str">
        <f t="shared" si="62"/>
        <v/>
      </c>
      <c r="AB133" s="378" t="str">
        <f t="shared" si="62"/>
        <v/>
      </c>
      <c r="AC133" s="379" t="str">
        <f t="shared" si="62"/>
        <v/>
      </c>
      <c r="AD133" s="379" t="str">
        <f t="shared" si="62"/>
        <v/>
      </c>
      <c r="AE133" s="379" t="str">
        <f t="shared" si="62"/>
        <v/>
      </c>
      <c r="AF133" s="379" t="str">
        <f t="shared" si="62"/>
        <v/>
      </c>
      <c r="AG133" s="379" t="str">
        <f t="shared" si="62"/>
        <v/>
      </c>
      <c r="AH133" s="380" t="str">
        <f t="shared" si="62"/>
        <v/>
      </c>
      <c r="AI133" s="381" t="str">
        <f t="shared" si="62"/>
        <v/>
      </c>
      <c r="AJ133" s="379" t="str">
        <f t="shared" si="62"/>
        <v/>
      </c>
      <c r="AK133" s="379" t="str">
        <f t="shared" si="62"/>
        <v/>
      </c>
      <c r="AL133" s="382">
        <f>SUM(G133:AH133)</f>
        <v>0</v>
      </c>
      <c r="AM133" s="383">
        <f>AL133/4</f>
        <v>0</v>
      </c>
      <c r="AN133" s="384" t="str">
        <f>IF(C132="","",C132)</f>
        <v/>
      </c>
      <c r="AO133" s="385" t="str">
        <f>IF(D132="","",D132)</f>
        <v/>
      </c>
      <c r="AP133" s="386" t="str">
        <f>IF(D132&lt;&gt;"",VLOOKUP(D132,$AU$2:$AV$6,2,FALSE),"")</f>
        <v/>
      </c>
      <c r="AQ133" s="383">
        <f>ROUNDDOWN(AL133/$AL$6,2)</f>
        <v>0</v>
      </c>
      <c r="AR133" s="383">
        <f>IF(AP133=1,"",AQ133)</f>
        <v>0</v>
      </c>
    </row>
    <row r="134" spans="1:44" ht="15.9" hidden="1" customHeight="1">
      <c r="A134" s="170"/>
      <c r="B134" s="741" t="s">
        <v>599</v>
      </c>
      <c r="C134" s="742"/>
      <c r="D134" s="744"/>
      <c r="E134" s="746"/>
      <c r="F134" s="369" t="s">
        <v>536</v>
      </c>
      <c r="G134" s="370"/>
      <c r="H134" s="371"/>
      <c r="I134" s="110"/>
      <c r="J134" s="110"/>
      <c r="K134" s="110"/>
      <c r="L134" s="110"/>
      <c r="M134" s="372"/>
      <c r="N134" s="370"/>
      <c r="O134" s="371"/>
      <c r="P134" s="110"/>
      <c r="Q134" s="110"/>
      <c r="R134" s="110"/>
      <c r="S134" s="110"/>
      <c r="T134" s="372"/>
      <c r="U134" s="370"/>
      <c r="V134" s="371"/>
      <c r="W134" s="110"/>
      <c r="X134" s="110"/>
      <c r="Y134" s="110"/>
      <c r="Z134" s="110"/>
      <c r="AA134" s="372"/>
      <c r="AB134" s="370"/>
      <c r="AC134" s="371"/>
      <c r="AD134" s="110"/>
      <c r="AE134" s="110"/>
      <c r="AF134" s="110"/>
      <c r="AG134" s="110"/>
      <c r="AH134" s="372"/>
      <c r="AI134" s="387"/>
      <c r="AJ134" s="371"/>
      <c r="AK134" s="371"/>
      <c r="AL134" s="374">
        <f>SUM(G135:AK135)</f>
        <v>0</v>
      </c>
      <c r="AM134" s="375"/>
      <c r="AN134" s="325"/>
      <c r="AO134" s="326"/>
      <c r="AP134" s="375"/>
      <c r="AQ134" s="376"/>
      <c r="AR134" s="376"/>
    </row>
    <row r="135" spans="1:44" ht="15.9" hidden="1" customHeight="1">
      <c r="A135" s="170"/>
      <c r="B135" s="741"/>
      <c r="C135" s="743"/>
      <c r="D135" s="745"/>
      <c r="E135" s="747"/>
      <c r="F135" s="377" t="s">
        <v>537</v>
      </c>
      <c r="G135" s="378" t="str">
        <f t="shared" ref="G135:AK135" si="63">IF(G134&lt;&gt;"",VLOOKUP(G134,$AC$197:$AL$221,9,FALSE),"")</f>
        <v/>
      </c>
      <c r="H135" s="379" t="str">
        <f t="shared" si="63"/>
        <v/>
      </c>
      <c r="I135" s="379" t="str">
        <f t="shared" si="63"/>
        <v/>
      </c>
      <c r="J135" s="379" t="str">
        <f t="shared" si="63"/>
        <v/>
      </c>
      <c r="K135" s="379" t="str">
        <f t="shared" si="63"/>
        <v/>
      </c>
      <c r="L135" s="379" t="str">
        <f t="shared" si="63"/>
        <v/>
      </c>
      <c r="M135" s="380" t="str">
        <f t="shared" si="63"/>
        <v/>
      </c>
      <c r="N135" s="378" t="str">
        <f t="shared" si="63"/>
        <v/>
      </c>
      <c r="O135" s="379" t="str">
        <f t="shared" si="63"/>
        <v/>
      </c>
      <c r="P135" s="379" t="str">
        <f t="shared" si="63"/>
        <v/>
      </c>
      <c r="Q135" s="379" t="str">
        <f t="shared" si="63"/>
        <v/>
      </c>
      <c r="R135" s="379" t="str">
        <f t="shared" si="63"/>
        <v/>
      </c>
      <c r="S135" s="379" t="str">
        <f t="shared" si="63"/>
        <v/>
      </c>
      <c r="T135" s="380" t="str">
        <f t="shared" si="63"/>
        <v/>
      </c>
      <c r="U135" s="378" t="str">
        <f t="shared" si="63"/>
        <v/>
      </c>
      <c r="V135" s="379" t="str">
        <f t="shared" si="63"/>
        <v/>
      </c>
      <c r="W135" s="379" t="str">
        <f t="shared" si="63"/>
        <v/>
      </c>
      <c r="X135" s="379" t="str">
        <f t="shared" si="63"/>
        <v/>
      </c>
      <c r="Y135" s="379" t="str">
        <f t="shared" si="63"/>
        <v/>
      </c>
      <c r="Z135" s="379" t="str">
        <f t="shared" si="63"/>
        <v/>
      </c>
      <c r="AA135" s="380" t="str">
        <f t="shared" si="63"/>
        <v/>
      </c>
      <c r="AB135" s="378" t="str">
        <f t="shared" si="63"/>
        <v/>
      </c>
      <c r="AC135" s="379" t="str">
        <f t="shared" si="63"/>
        <v/>
      </c>
      <c r="AD135" s="379" t="str">
        <f t="shared" si="63"/>
        <v/>
      </c>
      <c r="AE135" s="379" t="str">
        <f t="shared" si="63"/>
        <v/>
      </c>
      <c r="AF135" s="379" t="str">
        <f t="shared" si="63"/>
        <v/>
      </c>
      <c r="AG135" s="379" t="str">
        <f t="shared" si="63"/>
        <v/>
      </c>
      <c r="AH135" s="380" t="str">
        <f t="shared" si="63"/>
        <v/>
      </c>
      <c r="AI135" s="381" t="str">
        <f t="shared" si="63"/>
        <v/>
      </c>
      <c r="AJ135" s="379" t="str">
        <f t="shared" si="63"/>
        <v/>
      </c>
      <c r="AK135" s="379" t="str">
        <f t="shared" si="63"/>
        <v/>
      </c>
      <c r="AL135" s="382">
        <f>SUM(G135:AH135)</f>
        <v>0</v>
      </c>
      <c r="AM135" s="383">
        <f>AL135/4</f>
        <v>0</v>
      </c>
      <c r="AN135" s="384" t="str">
        <f>IF(C134="","",C134)</f>
        <v/>
      </c>
      <c r="AO135" s="385" t="str">
        <f>IF(D134="","",D134)</f>
        <v/>
      </c>
      <c r="AP135" s="386" t="str">
        <f>IF(D134&lt;&gt;"",VLOOKUP(D134,$AU$2:$AV$6,2,FALSE),"")</f>
        <v/>
      </c>
      <c r="AQ135" s="383">
        <f>ROUNDDOWN(AL135/$AL$6,2)</f>
        <v>0</v>
      </c>
      <c r="AR135" s="383">
        <f>IF(AP135=1,"",AQ135)</f>
        <v>0</v>
      </c>
    </row>
    <row r="136" spans="1:44" ht="15.9" hidden="1" customHeight="1">
      <c r="A136" s="170"/>
      <c r="B136" s="741" t="s">
        <v>600</v>
      </c>
      <c r="C136" s="742"/>
      <c r="D136" s="744"/>
      <c r="E136" s="746"/>
      <c r="F136" s="369" t="s">
        <v>536</v>
      </c>
      <c r="G136" s="370"/>
      <c r="H136" s="371"/>
      <c r="I136" s="110"/>
      <c r="J136" s="110"/>
      <c r="K136" s="110"/>
      <c r="L136" s="110"/>
      <c r="M136" s="372"/>
      <c r="N136" s="370"/>
      <c r="O136" s="371"/>
      <c r="P136" s="110"/>
      <c r="Q136" s="110"/>
      <c r="R136" s="110"/>
      <c r="S136" s="110"/>
      <c r="T136" s="372"/>
      <c r="U136" s="370"/>
      <c r="V136" s="371"/>
      <c r="W136" s="110"/>
      <c r="X136" s="110"/>
      <c r="Y136" s="110"/>
      <c r="Z136" s="110"/>
      <c r="AA136" s="372"/>
      <c r="AB136" s="370"/>
      <c r="AC136" s="371"/>
      <c r="AD136" s="110"/>
      <c r="AE136" s="110"/>
      <c r="AF136" s="110"/>
      <c r="AG136" s="110"/>
      <c r="AH136" s="372"/>
      <c r="AI136" s="387"/>
      <c r="AJ136" s="371"/>
      <c r="AK136" s="371"/>
      <c r="AL136" s="374">
        <f>SUM(G137:AK137)</f>
        <v>0</v>
      </c>
      <c r="AM136" s="375"/>
      <c r="AN136" s="325"/>
      <c r="AO136" s="326"/>
      <c r="AP136" s="375"/>
      <c r="AQ136" s="376"/>
      <c r="AR136" s="376"/>
    </row>
    <row r="137" spans="1:44" ht="15.9" hidden="1" customHeight="1">
      <c r="A137" s="170"/>
      <c r="B137" s="741"/>
      <c r="C137" s="743"/>
      <c r="D137" s="745"/>
      <c r="E137" s="747"/>
      <c r="F137" s="377" t="s">
        <v>537</v>
      </c>
      <c r="G137" s="378" t="str">
        <f t="shared" ref="G137:AK137" si="64">IF(G136&lt;&gt;"",VLOOKUP(G136,$AC$197:$AL$221,9,FALSE),"")</f>
        <v/>
      </c>
      <c r="H137" s="379" t="str">
        <f t="shared" si="64"/>
        <v/>
      </c>
      <c r="I137" s="379" t="str">
        <f t="shared" si="64"/>
        <v/>
      </c>
      <c r="J137" s="379" t="str">
        <f t="shared" si="64"/>
        <v/>
      </c>
      <c r="K137" s="379" t="str">
        <f t="shared" si="64"/>
        <v/>
      </c>
      <c r="L137" s="379" t="str">
        <f t="shared" si="64"/>
        <v/>
      </c>
      <c r="M137" s="380" t="str">
        <f t="shared" si="64"/>
        <v/>
      </c>
      <c r="N137" s="378" t="str">
        <f t="shared" si="64"/>
        <v/>
      </c>
      <c r="O137" s="379" t="str">
        <f t="shared" si="64"/>
        <v/>
      </c>
      <c r="P137" s="379" t="str">
        <f t="shared" si="64"/>
        <v/>
      </c>
      <c r="Q137" s="379" t="str">
        <f t="shared" si="64"/>
        <v/>
      </c>
      <c r="R137" s="379" t="str">
        <f t="shared" si="64"/>
        <v/>
      </c>
      <c r="S137" s="379" t="str">
        <f t="shared" si="64"/>
        <v/>
      </c>
      <c r="T137" s="380" t="str">
        <f t="shared" si="64"/>
        <v/>
      </c>
      <c r="U137" s="378" t="str">
        <f t="shared" si="64"/>
        <v/>
      </c>
      <c r="V137" s="379" t="str">
        <f t="shared" si="64"/>
        <v/>
      </c>
      <c r="W137" s="379" t="str">
        <f t="shared" si="64"/>
        <v/>
      </c>
      <c r="X137" s="379" t="str">
        <f t="shared" si="64"/>
        <v/>
      </c>
      <c r="Y137" s="379" t="str">
        <f t="shared" si="64"/>
        <v/>
      </c>
      <c r="Z137" s="379" t="str">
        <f t="shared" si="64"/>
        <v/>
      </c>
      <c r="AA137" s="380" t="str">
        <f t="shared" si="64"/>
        <v/>
      </c>
      <c r="AB137" s="378" t="str">
        <f t="shared" si="64"/>
        <v/>
      </c>
      <c r="AC137" s="379" t="str">
        <f t="shared" si="64"/>
        <v/>
      </c>
      <c r="AD137" s="379" t="str">
        <f t="shared" si="64"/>
        <v/>
      </c>
      <c r="AE137" s="379" t="str">
        <f t="shared" si="64"/>
        <v/>
      </c>
      <c r="AF137" s="379" t="str">
        <f t="shared" si="64"/>
        <v/>
      </c>
      <c r="AG137" s="379" t="str">
        <f t="shared" si="64"/>
        <v/>
      </c>
      <c r="AH137" s="380" t="str">
        <f t="shared" si="64"/>
        <v/>
      </c>
      <c r="AI137" s="381" t="str">
        <f t="shared" si="64"/>
        <v/>
      </c>
      <c r="AJ137" s="379" t="str">
        <f t="shared" si="64"/>
        <v/>
      </c>
      <c r="AK137" s="379" t="str">
        <f t="shared" si="64"/>
        <v/>
      </c>
      <c r="AL137" s="382">
        <f>SUM(G137:AH137)</f>
        <v>0</v>
      </c>
      <c r="AM137" s="383">
        <f>AL137/4</f>
        <v>0</v>
      </c>
      <c r="AN137" s="384" t="str">
        <f>IF(C136="","",C136)</f>
        <v/>
      </c>
      <c r="AO137" s="385" t="str">
        <f>IF(D136="","",D136)</f>
        <v/>
      </c>
      <c r="AP137" s="386" t="str">
        <f>IF(D136&lt;&gt;"",VLOOKUP(D136,$AU$2:$AV$6,2,FALSE),"")</f>
        <v/>
      </c>
      <c r="AQ137" s="383">
        <f>ROUNDDOWN(AL137/$AL$6,2)</f>
        <v>0</v>
      </c>
      <c r="AR137" s="383">
        <f>IF(AP137=1,"",AQ137)</f>
        <v>0</v>
      </c>
    </row>
    <row r="138" spans="1:44" ht="15.9" customHeight="1">
      <c r="A138" s="171"/>
      <c r="B138" s="741" t="s">
        <v>601</v>
      </c>
      <c r="C138" s="742"/>
      <c r="D138" s="744"/>
      <c r="E138" s="746"/>
      <c r="F138" s="369" t="s">
        <v>536</v>
      </c>
      <c r="G138" s="370"/>
      <c r="H138" s="371"/>
      <c r="I138" s="110"/>
      <c r="J138" s="110"/>
      <c r="K138" s="110"/>
      <c r="L138" s="110"/>
      <c r="M138" s="372"/>
      <c r="N138" s="370"/>
      <c r="O138" s="371"/>
      <c r="P138" s="110"/>
      <c r="Q138" s="110"/>
      <c r="R138" s="110"/>
      <c r="S138" s="110"/>
      <c r="T138" s="372"/>
      <c r="U138" s="370"/>
      <c r="V138" s="371"/>
      <c r="W138" s="110"/>
      <c r="X138" s="110"/>
      <c r="Y138" s="110"/>
      <c r="Z138" s="110"/>
      <c r="AA138" s="372"/>
      <c r="AB138" s="370"/>
      <c r="AC138" s="371"/>
      <c r="AD138" s="110"/>
      <c r="AE138" s="110"/>
      <c r="AF138" s="110"/>
      <c r="AG138" s="110"/>
      <c r="AH138" s="372"/>
      <c r="AI138" s="387"/>
      <c r="AJ138" s="371"/>
      <c r="AK138" s="371"/>
      <c r="AL138" s="374">
        <f>SUM(G139:AK139)</f>
        <v>0</v>
      </c>
      <c r="AM138" s="375"/>
      <c r="AN138" s="325"/>
      <c r="AO138" s="326"/>
      <c r="AP138" s="375"/>
      <c r="AQ138" s="376"/>
      <c r="AR138" s="376"/>
    </row>
    <row r="139" spans="1:44" ht="15.9" customHeight="1" thickBot="1">
      <c r="A139" s="388"/>
      <c r="B139" s="751"/>
      <c r="C139" s="743"/>
      <c r="D139" s="745"/>
      <c r="E139" s="747"/>
      <c r="F139" s="377" t="s">
        <v>537</v>
      </c>
      <c r="G139" s="378" t="str">
        <f t="shared" ref="G139:AK139" si="65">IF(G138&lt;&gt;"",VLOOKUP(G138,$AC$197:$AL$221,9,FALSE),"")</f>
        <v/>
      </c>
      <c r="H139" s="379" t="str">
        <f t="shared" si="65"/>
        <v/>
      </c>
      <c r="I139" s="379" t="str">
        <f t="shared" si="65"/>
        <v/>
      </c>
      <c r="J139" s="379" t="str">
        <f t="shared" si="65"/>
        <v/>
      </c>
      <c r="K139" s="379" t="str">
        <f t="shared" si="65"/>
        <v/>
      </c>
      <c r="L139" s="379" t="str">
        <f t="shared" si="65"/>
        <v/>
      </c>
      <c r="M139" s="380" t="str">
        <f t="shared" si="65"/>
        <v/>
      </c>
      <c r="N139" s="378" t="str">
        <f t="shared" si="65"/>
        <v/>
      </c>
      <c r="O139" s="379" t="str">
        <f t="shared" si="65"/>
        <v/>
      </c>
      <c r="P139" s="379" t="str">
        <f t="shared" si="65"/>
        <v/>
      </c>
      <c r="Q139" s="379" t="str">
        <f t="shared" si="65"/>
        <v/>
      </c>
      <c r="R139" s="379" t="str">
        <f t="shared" si="65"/>
        <v/>
      </c>
      <c r="S139" s="379" t="str">
        <f t="shared" si="65"/>
        <v/>
      </c>
      <c r="T139" s="380" t="str">
        <f t="shared" si="65"/>
        <v/>
      </c>
      <c r="U139" s="378" t="str">
        <f t="shared" si="65"/>
        <v/>
      </c>
      <c r="V139" s="379" t="str">
        <f t="shared" si="65"/>
        <v/>
      </c>
      <c r="W139" s="379" t="str">
        <f t="shared" si="65"/>
        <v/>
      </c>
      <c r="X139" s="379" t="str">
        <f t="shared" si="65"/>
        <v/>
      </c>
      <c r="Y139" s="379" t="str">
        <f t="shared" si="65"/>
        <v/>
      </c>
      <c r="Z139" s="379" t="str">
        <f t="shared" si="65"/>
        <v/>
      </c>
      <c r="AA139" s="380" t="str">
        <f t="shared" si="65"/>
        <v/>
      </c>
      <c r="AB139" s="378" t="str">
        <f t="shared" si="65"/>
        <v/>
      </c>
      <c r="AC139" s="379" t="str">
        <f t="shared" si="65"/>
        <v/>
      </c>
      <c r="AD139" s="379" t="str">
        <f t="shared" si="65"/>
        <v/>
      </c>
      <c r="AE139" s="379" t="str">
        <f t="shared" si="65"/>
        <v/>
      </c>
      <c r="AF139" s="379" t="str">
        <f t="shared" si="65"/>
        <v/>
      </c>
      <c r="AG139" s="379" t="str">
        <f t="shared" si="65"/>
        <v/>
      </c>
      <c r="AH139" s="380" t="str">
        <f t="shared" si="65"/>
        <v/>
      </c>
      <c r="AI139" s="381" t="str">
        <f t="shared" si="65"/>
        <v/>
      </c>
      <c r="AJ139" s="379" t="str">
        <f t="shared" si="65"/>
        <v/>
      </c>
      <c r="AK139" s="379" t="str">
        <f t="shared" si="65"/>
        <v/>
      </c>
      <c r="AL139" s="382">
        <f>SUM(G139:AH139)</f>
        <v>0</v>
      </c>
      <c r="AM139" s="383">
        <f>AL139/4</f>
        <v>0</v>
      </c>
      <c r="AN139" s="384" t="str">
        <f>IF(C138="","",C138)</f>
        <v/>
      </c>
      <c r="AO139" s="385" t="str">
        <f>IF(D138="","",D138)</f>
        <v/>
      </c>
      <c r="AP139" s="386" t="str">
        <f>IF(D138&lt;&gt;"",VLOOKUP(D138,$AU$2:$AV$6,2,FALSE),"")</f>
        <v/>
      </c>
      <c r="AQ139" s="383">
        <f>ROUNDDOWN(AL139/$AL$6,2)</f>
        <v>0</v>
      </c>
      <c r="AR139" s="383">
        <f>IF(AP139=1,"",AQ139)</f>
        <v>0</v>
      </c>
    </row>
    <row r="140" spans="1:44" ht="15.9" customHeight="1" thickTop="1">
      <c r="A140" s="170"/>
      <c r="B140" s="98"/>
      <c r="C140" s="742"/>
      <c r="D140" s="744"/>
      <c r="E140" s="746"/>
      <c r="F140" s="369" t="s">
        <v>536</v>
      </c>
      <c r="G140" s="370"/>
      <c r="H140" s="371"/>
      <c r="I140" s="110"/>
      <c r="J140" s="110"/>
      <c r="K140" s="110"/>
      <c r="L140" s="110"/>
      <c r="M140" s="372"/>
      <c r="N140" s="370"/>
      <c r="O140" s="371"/>
      <c r="P140" s="110"/>
      <c r="Q140" s="110"/>
      <c r="R140" s="110"/>
      <c r="S140" s="110"/>
      <c r="T140" s="372"/>
      <c r="U140" s="370"/>
      <c r="V140" s="371"/>
      <c r="W140" s="110"/>
      <c r="X140" s="110"/>
      <c r="Y140" s="110"/>
      <c r="Z140" s="110"/>
      <c r="AA140" s="372"/>
      <c r="AB140" s="370"/>
      <c r="AC140" s="371"/>
      <c r="AD140" s="110"/>
      <c r="AE140" s="110"/>
      <c r="AF140" s="110"/>
      <c r="AG140" s="110"/>
      <c r="AH140" s="372"/>
      <c r="AI140" s="387"/>
      <c r="AJ140" s="371"/>
      <c r="AK140" s="371"/>
      <c r="AL140" s="374">
        <f>SUM(G141:AK141)</f>
        <v>0</v>
      </c>
      <c r="AM140" s="375"/>
      <c r="AN140" s="325"/>
      <c r="AO140" s="326"/>
      <c r="AP140" s="375"/>
      <c r="AQ140" s="376"/>
      <c r="AR140" s="376"/>
    </row>
    <row r="141" spans="1:44" ht="15.9" customHeight="1">
      <c r="A141" s="170"/>
      <c r="B141" s="98"/>
      <c r="C141" s="758"/>
      <c r="D141" s="759"/>
      <c r="E141" s="760"/>
      <c r="F141" s="377" t="s">
        <v>537</v>
      </c>
      <c r="G141" s="378" t="str">
        <f t="shared" ref="G141:AK141" si="66">IF(G140&lt;&gt;"",VLOOKUP(G140,$AC$197:$AL$221,9,FALSE),"")</f>
        <v/>
      </c>
      <c r="H141" s="379" t="str">
        <f t="shared" si="66"/>
        <v/>
      </c>
      <c r="I141" s="379" t="str">
        <f t="shared" si="66"/>
        <v/>
      </c>
      <c r="J141" s="379" t="str">
        <f t="shared" si="66"/>
        <v/>
      </c>
      <c r="K141" s="379" t="str">
        <f t="shared" si="66"/>
        <v/>
      </c>
      <c r="L141" s="379" t="str">
        <f t="shared" si="66"/>
        <v/>
      </c>
      <c r="M141" s="380" t="str">
        <f t="shared" si="66"/>
        <v/>
      </c>
      <c r="N141" s="378" t="str">
        <f t="shared" si="66"/>
        <v/>
      </c>
      <c r="O141" s="379" t="str">
        <f t="shared" si="66"/>
        <v/>
      </c>
      <c r="P141" s="379" t="str">
        <f t="shared" si="66"/>
        <v/>
      </c>
      <c r="Q141" s="379" t="str">
        <f t="shared" si="66"/>
        <v/>
      </c>
      <c r="R141" s="379" t="str">
        <f t="shared" si="66"/>
        <v/>
      </c>
      <c r="S141" s="379" t="str">
        <f t="shared" si="66"/>
        <v/>
      </c>
      <c r="T141" s="380" t="str">
        <f t="shared" si="66"/>
        <v/>
      </c>
      <c r="U141" s="378" t="str">
        <f t="shared" si="66"/>
        <v/>
      </c>
      <c r="V141" s="379" t="str">
        <f t="shared" si="66"/>
        <v/>
      </c>
      <c r="W141" s="379" t="str">
        <f t="shared" si="66"/>
        <v/>
      </c>
      <c r="X141" s="379" t="str">
        <f t="shared" si="66"/>
        <v/>
      </c>
      <c r="Y141" s="379" t="str">
        <f t="shared" si="66"/>
        <v/>
      </c>
      <c r="Z141" s="379" t="str">
        <f t="shared" si="66"/>
        <v/>
      </c>
      <c r="AA141" s="380" t="str">
        <f t="shared" si="66"/>
        <v/>
      </c>
      <c r="AB141" s="378" t="str">
        <f t="shared" si="66"/>
        <v/>
      </c>
      <c r="AC141" s="379" t="str">
        <f t="shared" si="66"/>
        <v/>
      </c>
      <c r="AD141" s="379" t="str">
        <f t="shared" si="66"/>
        <v/>
      </c>
      <c r="AE141" s="379" t="str">
        <f t="shared" si="66"/>
        <v/>
      </c>
      <c r="AF141" s="379" t="str">
        <f t="shared" si="66"/>
        <v/>
      </c>
      <c r="AG141" s="379" t="str">
        <f t="shared" si="66"/>
        <v/>
      </c>
      <c r="AH141" s="380" t="str">
        <f t="shared" si="66"/>
        <v/>
      </c>
      <c r="AI141" s="381" t="str">
        <f t="shared" si="66"/>
        <v/>
      </c>
      <c r="AJ141" s="379" t="str">
        <f t="shared" si="66"/>
        <v/>
      </c>
      <c r="AK141" s="379" t="str">
        <f t="shared" si="66"/>
        <v/>
      </c>
      <c r="AL141" s="382">
        <f>SUM(G141:AH141)</f>
        <v>0</v>
      </c>
      <c r="AM141" s="389">
        <f>AL141/4</f>
        <v>0</v>
      </c>
      <c r="AN141" s="384" t="str">
        <f>IF(C140="","",C140)</f>
        <v/>
      </c>
      <c r="AO141" s="385" t="str">
        <f>IF(D140="","",D140)</f>
        <v/>
      </c>
      <c r="AP141" s="386" t="str">
        <f>IF(D140&lt;&gt;"",VLOOKUP(D140,$AU$2:$AV$6,2,FALSE),"")</f>
        <v/>
      </c>
      <c r="AQ141" s="383">
        <f>ROUNDDOWN(AL141/$AL$6,2)</f>
        <v>0</v>
      </c>
      <c r="AR141" s="383">
        <f>IF(AP141=1,"",AQ141)</f>
        <v>0</v>
      </c>
    </row>
    <row r="142" spans="1:44" ht="8.25" customHeight="1">
      <c r="A142" s="170"/>
      <c r="B142" s="98"/>
      <c r="C142" s="390"/>
      <c r="D142" s="391"/>
      <c r="E142" s="392"/>
      <c r="F142" s="393"/>
      <c r="G142" s="394"/>
      <c r="H142" s="395"/>
      <c r="I142" s="395"/>
      <c r="J142" s="395"/>
      <c r="K142" s="395"/>
      <c r="L142" s="395"/>
      <c r="M142" s="396"/>
      <c r="N142" s="394"/>
      <c r="O142" s="395"/>
      <c r="P142" s="395"/>
      <c r="Q142" s="395"/>
      <c r="R142" s="395"/>
      <c r="S142" s="395"/>
      <c r="T142" s="396"/>
      <c r="U142" s="394"/>
      <c r="V142" s="395"/>
      <c r="W142" s="395"/>
      <c r="X142" s="395"/>
      <c r="Y142" s="395"/>
      <c r="Z142" s="395"/>
      <c r="AA142" s="396"/>
      <c r="AB142" s="394"/>
      <c r="AC142" s="395"/>
      <c r="AD142" s="395"/>
      <c r="AE142" s="395"/>
      <c r="AF142" s="395"/>
      <c r="AG142" s="395"/>
      <c r="AH142" s="396"/>
      <c r="AI142" s="397"/>
      <c r="AJ142" s="395"/>
      <c r="AK142" s="395"/>
      <c r="AL142" s="398"/>
      <c r="AM142" s="399"/>
      <c r="AN142" s="400"/>
      <c r="AO142" s="401"/>
      <c r="AP142" s="402"/>
      <c r="AQ142" s="398"/>
      <c r="AR142" s="398"/>
    </row>
    <row r="143" spans="1:44" ht="15.9" customHeight="1">
      <c r="A143" s="170"/>
      <c r="B143" s="98"/>
      <c r="C143" s="761" t="s">
        <v>602</v>
      </c>
      <c r="D143" s="762"/>
      <c r="E143" s="763"/>
      <c r="F143" s="403" t="str">
        <f>AC197</f>
        <v>夜</v>
      </c>
      <c r="G143" s="404">
        <f>COUNTIF(G10:G142,$F$143)</f>
        <v>1</v>
      </c>
      <c r="H143" s="405">
        <f t="shared" ref="H143:AK143" si="67">COUNTIF(H10:H142,$F$143)</f>
        <v>1</v>
      </c>
      <c r="I143" s="405">
        <f t="shared" si="67"/>
        <v>1</v>
      </c>
      <c r="J143" s="405">
        <f t="shared" si="67"/>
        <v>1</v>
      </c>
      <c r="K143" s="405">
        <f t="shared" si="67"/>
        <v>1</v>
      </c>
      <c r="L143" s="405">
        <f t="shared" si="67"/>
        <v>1</v>
      </c>
      <c r="M143" s="406">
        <f t="shared" si="67"/>
        <v>1</v>
      </c>
      <c r="N143" s="404">
        <f t="shared" si="67"/>
        <v>1</v>
      </c>
      <c r="O143" s="405">
        <f t="shared" si="67"/>
        <v>1</v>
      </c>
      <c r="P143" s="405">
        <f t="shared" si="67"/>
        <v>1</v>
      </c>
      <c r="Q143" s="405">
        <f t="shared" si="67"/>
        <v>1</v>
      </c>
      <c r="R143" s="405">
        <f t="shared" si="67"/>
        <v>1</v>
      </c>
      <c r="S143" s="405">
        <f t="shared" si="67"/>
        <v>1</v>
      </c>
      <c r="T143" s="406">
        <f t="shared" si="67"/>
        <v>1</v>
      </c>
      <c r="U143" s="404">
        <f t="shared" si="67"/>
        <v>1</v>
      </c>
      <c r="V143" s="405">
        <f t="shared" si="67"/>
        <v>1</v>
      </c>
      <c r="W143" s="405">
        <f t="shared" si="67"/>
        <v>1</v>
      </c>
      <c r="X143" s="405">
        <f t="shared" si="67"/>
        <v>1</v>
      </c>
      <c r="Y143" s="405">
        <f t="shared" si="67"/>
        <v>1</v>
      </c>
      <c r="Z143" s="405">
        <f t="shared" si="67"/>
        <v>1</v>
      </c>
      <c r="AA143" s="406">
        <f t="shared" si="67"/>
        <v>1</v>
      </c>
      <c r="AB143" s="404">
        <f t="shared" si="67"/>
        <v>1</v>
      </c>
      <c r="AC143" s="405">
        <f t="shared" si="67"/>
        <v>1</v>
      </c>
      <c r="AD143" s="405">
        <f t="shared" si="67"/>
        <v>1</v>
      </c>
      <c r="AE143" s="405">
        <f t="shared" si="67"/>
        <v>1</v>
      </c>
      <c r="AF143" s="405">
        <f t="shared" si="67"/>
        <v>1</v>
      </c>
      <c r="AG143" s="405">
        <f t="shared" si="67"/>
        <v>1</v>
      </c>
      <c r="AH143" s="406">
        <f t="shared" si="67"/>
        <v>1</v>
      </c>
      <c r="AI143" s="407">
        <f t="shared" si="67"/>
        <v>1</v>
      </c>
      <c r="AJ143" s="405">
        <f t="shared" si="67"/>
        <v>1</v>
      </c>
      <c r="AK143" s="405">
        <f t="shared" si="67"/>
        <v>1</v>
      </c>
      <c r="AL143" s="408">
        <f>SUM(G143:AK143)</f>
        <v>31</v>
      </c>
      <c r="AM143" s="409"/>
      <c r="AN143" s="410"/>
      <c r="AO143" s="411"/>
      <c r="AP143" s="412"/>
      <c r="AQ143" s="413"/>
      <c r="AR143" s="413"/>
    </row>
    <row r="144" spans="1:44" ht="15.9" customHeight="1">
      <c r="A144" s="170"/>
      <c r="B144" s="414"/>
      <c r="C144" s="415"/>
      <c r="D144" s="415"/>
      <c r="E144" s="415"/>
      <c r="F144" s="416"/>
      <c r="G144" s="417"/>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7"/>
      <c r="AD144" s="417"/>
      <c r="AE144" s="417"/>
      <c r="AF144" s="417"/>
      <c r="AG144" s="417"/>
      <c r="AH144" s="417"/>
      <c r="AI144" s="417"/>
      <c r="AJ144" s="417"/>
      <c r="AK144" s="417"/>
      <c r="AL144" s="418"/>
      <c r="AM144" s="419"/>
      <c r="AN144" s="420"/>
      <c r="AO144" s="420"/>
      <c r="AP144" s="419"/>
      <c r="AQ144" s="419"/>
      <c r="AR144" s="419"/>
    </row>
    <row r="145" spans="1:48" ht="15.9" customHeight="1">
      <c r="A145" s="170"/>
      <c r="B145" s="98"/>
      <c r="C145" s="327" t="s">
        <v>855</v>
      </c>
      <c r="D145" s="525"/>
      <c r="E145" s="525"/>
      <c r="F145" s="526"/>
      <c r="G145" s="527"/>
      <c r="H145" s="527"/>
      <c r="I145" s="527"/>
      <c r="J145" s="527"/>
      <c r="K145" s="527"/>
      <c r="L145" s="527"/>
      <c r="M145" s="527"/>
      <c r="N145" s="527"/>
      <c r="O145" s="527"/>
      <c r="P145" s="527"/>
      <c r="Q145" s="527"/>
      <c r="R145" s="527"/>
      <c r="S145" s="527"/>
      <c r="T145" s="527"/>
      <c r="U145" s="527"/>
      <c r="V145" s="527"/>
      <c r="W145" s="527"/>
      <c r="X145" s="527"/>
      <c r="Y145" s="527"/>
      <c r="Z145" s="527"/>
      <c r="AA145" s="527"/>
      <c r="AB145" s="527"/>
      <c r="AC145" s="527"/>
      <c r="AD145" s="527"/>
      <c r="AE145" s="527"/>
      <c r="AF145" s="527"/>
      <c r="AG145" s="527"/>
      <c r="AH145" s="527"/>
      <c r="AI145" s="527"/>
      <c r="AJ145" s="527"/>
      <c r="AK145" s="527"/>
      <c r="AL145" s="171"/>
      <c r="AM145" s="171"/>
      <c r="AN145" s="171"/>
      <c r="AO145" s="171"/>
      <c r="AP145" s="424"/>
      <c r="AQ145" s="528"/>
      <c r="AR145" s="528"/>
    </row>
    <row r="146" spans="1:48" s="427" customFormat="1">
      <c r="A146" s="171"/>
      <c r="B146" s="98"/>
      <c r="C146" s="167"/>
      <c r="D146" s="421"/>
      <c r="E146" s="421"/>
      <c r="F146" s="422"/>
      <c r="G146" s="423"/>
      <c r="H146" s="423"/>
      <c r="I146" s="423"/>
      <c r="J146" s="423"/>
      <c r="K146" s="423"/>
      <c r="L146" s="423"/>
      <c r="M146" s="423"/>
      <c r="N146" s="423"/>
      <c r="O146" s="423"/>
      <c r="P146" s="423"/>
      <c r="Q146" s="423"/>
      <c r="R146" s="423"/>
      <c r="S146" s="425"/>
      <c r="T146" s="423"/>
      <c r="U146" s="423"/>
      <c r="V146" s="423"/>
      <c r="W146" s="423"/>
      <c r="X146" s="423"/>
      <c r="Y146" s="764" t="s">
        <v>603</v>
      </c>
      <c r="Z146" s="764"/>
      <c r="AA146" s="764"/>
      <c r="AB146" s="764"/>
      <c r="AC146" s="423"/>
      <c r="AD146" s="765" t="s">
        <v>604</v>
      </c>
      <c r="AE146" s="699"/>
      <c r="AF146" s="699"/>
      <c r="AG146" s="699"/>
      <c r="AH146" s="699"/>
      <c r="AI146" s="699"/>
      <c r="AJ146" s="699"/>
      <c r="AK146" s="699"/>
      <c r="AL146" s="699"/>
      <c r="AM146" s="426"/>
      <c r="AN146" s="426"/>
      <c r="AO146" s="426"/>
      <c r="AP146" s="424"/>
      <c r="AQ146" s="424"/>
      <c r="AR146" s="424"/>
      <c r="AS146" s="171"/>
      <c r="AT146" s="171"/>
      <c r="AU146" s="171"/>
      <c r="AV146" s="171"/>
    </row>
    <row r="147" spans="1:48" s="429" customFormat="1" ht="12.6" thickBot="1">
      <c r="A147" s="281"/>
      <c r="B147" s="98"/>
      <c r="C147" s="232" t="s">
        <v>520</v>
      </c>
      <c r="D147" s="421"/>
      <c r="E147" s="421"/>
      <c r="F147" s="749" t="s">
        <v>605</v>
      </c>
      <c r="G147" s="749"/>
      <c r="H147" s="749"/>
      <c r="I147" s="749"/>
      <c r="J147" s="423"/>
      <c r="K147" s="423"/>
      <c r="L147" s="748" t="s">
        <v>606</v>
      </c>
      <c r="M147" s="748"/>
      <c r="N147" s="748"/>
      <c r="O147" s="748"/>
      <c r="P147" s="428"/>
      <c r="Q147" s="428"/>
      <c r="R147" s="428"/>
      <c r="S147" s="749" t="s">
        <v>607</v>
      </c>
      <c r="T147" s="749"/>
      <c r="U147" s="749"/>
      <c r="V147" s="749"/>
      <c r="W147" s="749"/>
      <c r="X147" s="423"/>
      <c r="Y147" s="750" t="s">
        <v>608</v>
      </c>
      <c r="Z147" s="750"/>
      <c r="AA147" s="750"/>
      <c r="AB147" s="750"/>
      <c r="AC147" s="423"/>
      <c r="AD147" s="699"/>
      <c r="AE147" s="699"/>
      <c r="AF147" s="699"/>
      <c r="AG147" s="699"/>
      <c r="AH147" s="699"/>
      <c r="AI147" s="699"/>
      <c r="AJ147" s="699"/>
      <c r="AK147" s="699"/>
      <c r="AL147" s="699"/>
      <c r="AM147" s="426"/>
      <c r="AN147" s="426"/>
      <c r="AO147" s="424"/>
      <c r="AP147" s="424"/>
      <c r="AQ147" s="281"/>
      <c r="AR147" s="424"/>
      <c r="AS147" s="281"/>
      <c r="AT147" s="281"/>
      <c r="AU147" s="281"/>
      <c r="AV147" s="281"/>
    </row>
    <row r="148" spans="1:48" s="429" customFormat="1" ht="14.25" customHeight="1" thickBot="1">
      <c r="A148" s="281"/>
      <c r="B148" s="98"/>
      <c r="C148" s="430">
        <f>C4</f>
        <v>43800</v>
      </c>
      <c r="D148" s="421"/>
      <c r="E148" s="421"/>
      <c r="F148" s="281"/>
      <c r="G148" s="776">
        <f>AN176</f>
        <v>557.73</v>
      </c>
      <c r="H148" s="777"/>
      <c r="I148" s="778"/>
      <c r="J148" s="281"/>
      <c r="K148" s="281"/>
      <c r="L148" s="281"/>
      <c r="M148" s="752">
        <f>C149</f>
        <v>31</v>
      </c>
      <c r="N148" s="753"/>
      <c r="O148" s="431" t="s">
        <v>28</v>
      </c>
      <c r="P148" s="229" t="s">
        <v>801</v>
      </c>
      <c r="Q148" s="779">
        <v>16</v>
      </c>
      <c r="R148" s="780"/>
      <c r="S148" s="431" t="s">
        <v>537</v>
      </c>
      <c r="T148" s="423" t="s">
        <v>802</v>
      </c>
      <c r="U148" s="752">
        <f>M148*Q148</f>
        <v>496</v>
      </c>
      <c r="V148" s="753"/>
      <c r="W148" s="432" t="s">
        <v>537</v>
      </c>
      <c r="X148" s="423"/>
      <c r="Y148" s="754">
        <f>ROUNDDOWN(G148/U148,2)</f>
        <v>1.1200000000000001</v>
      </c>
      <c r="Z148" s="755"/>
      <c r="AA148" s="755"/>
      <c r="AB148" s="433" t="s">
        <v>81</v>
      </c>
      <c r="AC148" s="434" t="s">
        <v>611</v>
      </c>
      <c r="AD148" s="756">
        <f>AG148+AJ148</f>
        <v>3</v>
      </c>
      <c r="AE148" s="757"/>
      <c r="AF148" s="423" t="s">
        <v>612</v>
      </c>
      <c r="AG148" s="766">
        <v>3</v>
      </c>
      <c r="AH148" s="766"/>
      <c r="AI148" s="423" t="s">
        <v>613</v>
      </c>
      <c r="AJ148" s="766">
        <v>0</v>
      </c>
      <c r="AK148" s="766"/>
      <c r="AL148" s="425" t="s">
        <v>614</v>
      </c>
      <c r="AM148" s="435" t="str">
        <f>IF(Y148&gt;=AD148,"ＯＫ","ＮＧ")</f>
        <v>ＮＧ</v>
      </c>
      <c r="AN148" s="426"/>
      <c r="AO148" s="424"/>
      <c r="AP148" s="424"/>
      <c r="AQ148" s="281"/>
      <c r="AR148" s="424"/>
      <c r="AS148" s="281"/>
      <c r="AT148" s="281"/>
      <c r="AU148" s="281"/>
      <c r="AV148" s="281"/>
    </row>
    <row r="149" spans="1:48" s="441" customFormat="1">
      <c r="A149" s="135"/>
      <c r="B149" s="98"/>
      <c r="C149" s="436">
        <f>DAY(EOMONTH(C148,0))</f>
        <v>31</v>
      </c>
      <c r="D149" s="437"/>
      <c r="E149" s="437"/>
      <c r="F149" s="438"/>
      <c r="G149" s="439"/>
      <c r="H149" s="439"/>
      <c r="I149" s="439"/>
      <c r="J149" s="439"/>
      <c r="K149" s="439"/>
      <c r="L149" s="439"/>
      <c r="M149" s="439"/>
      <c r="N149" s="439"/>
      <c r="O149" s="439"/>
      <c r="P149" s="439"/>
      <c r="Q149" s="439"/>
      <c r="R149" s="439"/>
      <c r="S149" s="439"/>
      <c r="T149" s="439"/>
      <c r="U149" s="439"/>
      <c r="V149" s="439"/>
      <c r="W149" s="439"/>
      <c r="X149" s="439"/>
      <c r="Y149" s="439"/>
      <c r="Z149" s="439"/>
      <c r="AA149" s="439"/>
      <c r="AB149" s="439"/>
      <c r="AC149" s="439"/>
      <c r="AD149" s="439"/>
      <c r="AE149" s="439"/>
      <c r="AF149" s="439"/>
      <c r="AG149" s="439"/>
      <c r="AH149" s="439"/>
      <c r="AI149" s="439"/>
      <c r="AJ149" s="439"/>
      <c r="AK149" s="439"/>
      <c r="AL149" s="440" t="s">
        <v>615</v>
      </c>
      <c r="AM149" s="426" t="s">
        <v>803</v>
      </c>
      <c r="AN149" s="767" t="s">
        <v>804</v>
      </c>
      <c r="AO149" s="767"/>
      <c r="AP149" s="424"/>
      <c r="AQ149" s="424"/>
      <c r="AR149" s="424"/>
      <c r="AS149" s="135"/>
      <c r="AT149" s="135"/>
      <c r="AU149" s="135"/>
      <c r="AV149" s="135"/>
    </row>
    <row r="150" spans="1:48" ht="15.9" customHeight="1">
      <c r="A150" s="170"/>
      <c r="B150" s="98"/>
      <c r="C150" s="768" t="s">
        <v>618</v>
      </c>
      <c r="D150" s="768"/>
      <c r="E150" s="768"/>
      <c r="F150" s="769"/>
      <c r="G150" s="442">
        <f>G8</f>
        <v>1</v>
      </c>
      <c r="H150" s="443">
        <f t="shared" ref="H150:AK150" si="68">H8</f>
        <v>2</v>
      </c>
      <c r="I150" s="443">
        <f t="shared" si="68"/>
        <v>3</v>
      </c>
      <c r="J150" s="443">
        <f t="shared" si="68"/>
        <v>4</v>
      </c>
      <c r="K150" s="443">
        <f t="shared" si="68"/>
        <v>5</v>
      </c>
      <c r="L150" s="443">
        <f t="shared" si="68"/>
        <v>6</v>
      </c>
      <c r="M150" s="444">
        <f t="shared" si="68"/>
        <v>7</v>
      </c>
      <c r="N150" s="442">
        <f t="shared" si="68"/>
        <v>8</v>
      </c>
      <c r="O150" s="443">
        <f t="shared" si="68"/>
        <v>9</v>
      </c>
      <c r="P150" s="443">
        <f t="shared" si="68"/>
        <v>10</v>
      </c>
      <c r="Q150" s="443">
        <f t="shared" si="68"/>
        <v>11</v>
      </c>
      <c r="R150" s="443">
        <f t="shared" si="68"/>
        <v>12</v>
      </c>
      <c r="S150" s="443">
        <f t="shared" si="68"/>
        <v>13</v>
      </c>
      <c r="T150" s="444">
        <f t="shared" si="68"/>
        <v>14</v>
      </c>
      <c r="U150" s="442">
        <f t="shared" si="68"/>
        <v>15</v>
      </c>
      <c r="V150" s="443">
        <f t="shared" si="68"/>
        <v>16</v>
      </c>
      <c r="W150" s="443">
        <f t="shared" si="68"/>
        <v>17</v>
      </c>
      <c r="X150" s="443">
        <f t="shared" si="68"/>
        <v>18</v>
      </c>
      <c r="Y150" s="443">
        <f t="shared" si="68"/>
        <v>19</v>
      </c>
      <c r="Z150" s="443">
        <f t="shared" si="68"/>
        <v>20</v>
      </c>
      <c r="AA150" s="444">
        <f t="shared" si="68"/>
        <v>21</v>
      </c>
      <c r="AB150" s="442">
        <f t="shared" si="68"/>
        <v>22</v>
      </c>
      <c r="AC150" s="443">
        <f t="shared" si="68"/>
        <v>23</v>
      </c>
      <c r="AD150" s="443">
        <f t="shared" si="68"/>
        <v>24</v>
      </c>
      <c r="AE150" s="443">
        <f t="shared" si="68"/>
        <v>25</v>
      </c>
      <c r="AF150" s="443">
        <f t="shared" si="68"/>
        <v>26</v>
      </c>
      <c r="AG150" s="443">
        <f t="shared" si="68"/>
        <v>27</v>
      </c>
      <c r="AH150" s="444">
        <f t="shared" si="68"/>
        <v>28</v>
      </c>
      <c r="AI150" s="442">
        <f t="shared" si="68"/>
        <v>29</v>
      </c>
      <c r="AJ150" s="443">
        <f t="shared" si="68"/>
        <v>30</v>
      </c>
      <c r="AK150" s="443">
        <f t="shared" si="68"/>
        <v>31</v>
      </c>
      <c r="AL150" s="445" t="s">
        <v>619</v>
      </c>
      <c r="AM150" s="446" t="s">
        <v>620</v>
      </c>
      <c r="AN150" s="769" t="s">
        <v>805</v>
      </c>
      <c r="AO150" s="770"/>
      <c r="AP150" s="447"/>
      <c r="AQ150" s="424"/>
      <c r="AR150" s="424"/>
    </row>
    <row r="151" spans="1:48">
      <c r="A151" s="170"/>
      <c r="B151" s="98" t="s">
        <v>806</v>
      </c>
      <c r="C151" s="771" t="str">
        <f>CONCATENATE(AC197,"：",AD197,"（",AF197,AH197,AI197,"）",AK197,AM197)</f>
        <v>夜：夜勤（16：30～0：00）7.5ｈ</v>
      </c>
      <c r="D151" s="772"/>
      <c r="E151" s="773"/>
      <c r="F151" s="448" t="str">
        <f>IF(AC197="","",AC197)</f>
        <v>夜</v>
      </c>
      <c r="G151" s="449">
        <f>COUNTIF($G$10:$G$142,F151)</f>
        <v>1</v>
      </c>
      <c r="H151" s="450">
        <f>COUNTIF($H$10:$H$142,F151)</f>
        <v>1</v>
      </c>
      <c r="I151" s="450">
        <f>COUNTIF($I$10:$I$142,F151)</f>
        <v>1</v>
      </c>
      <c r="J151" s="450">
        <f>COUNTIF($J$10:$J$142,F151)</f>
        <v>1</v>
      </c>
      <c r="K151" s="450">
        <f>COUNTIF($K$10:$K$142,F151)</f>
        <v>1</v>
      </c>
      <c r="L151" s="450">
        <f>COUNTIF(L$10:L$142,F151)</f>
        <v>1</v>
      </c>
      <c r="M151" s="451">
        <f>COUNTIF(M$10:M$142,F151)</f>
        <v>1</v>
      </c>
      <c r="N151" s="449">
        <f>COUNTIF(N$10:N$142,F151)</f>
        <v>1</v>
      </c>
      <c r="O151" s="450">
        <f>COUNTIF(O$10:O$142,F151)</f>
        <v>1</v>
      </c>
      <c r="P151" s="450">
        <f>COUNTIF(P$10:P$142,F151)</f>
        <v>1</v>
      </c>
      <c r="Q151" s="450">
        <f>COUNTIF(Q$10:Q$142,F151)</f>
        <v>1</v>
      </c>
      <c r="R151" s="450">
        <f>COUNTIF(R$10:R$142,F151)</f>
        <v>1</v>
      </c>
      <c r="S151" s="450">
        <f>COUNTIF(S$10:S$142,F151)</f>
        <v>1</v>
      </c>
      <c r="T151" s="451">
        <f>COUNTIF(T$10:T$142,F151)</f>
        <v>1</v>
      </c>
      <c r="U151" s="449">
        <f>COUNTIF(U$10:U$142,F151)</f>
        <v>1</v>
      </c>
      <c r="V151" s="450">
        <f>COUNTIF(V$10:V$142,F151)</f>
        <v>1</v>
      </c>
      <c r="W151" s="450">
        <f>COUNTIF(W$10:W$142,F151)</f>
        <v>1</v>
      </c>
      <c r="X151" s="450">
        <f>COUNTIF(X$10:X$142,F151)</f>
        <v>1</v>
      </c>
      <c r="Y151" s="450">
        <f>COUNTIF(Y$10:Y$142,F151)</f>
        <v>1</v>
      </c>
      <c r="Z151" s="450">
        <f>COUNTIF(Z$10:Z$142,F151)</f>
        <v>1</v>
      </c>
      <c r="AA151" s="451">
        <f>COUNTIF(AA$10:AA$142,F151)</f>
        <v>1</v>
      </c>
      <c r="AB151" s="449">
        <f>COUNTIF(AB$10:AB$142,F151)</f>
        <v>1</v>
      </c>
      <c r="AC151" s="450">
        <f>COUNTIF(AC$10:AC$142,F151)</f>
        <v>1</v>
      </c>
      <c r="AD151" s="450">
        <f>COUNTIF(AD$10:AD$142,F151)</f>
        <v>1</v>
      </c>
      <c r="AE151" s="450">
        <f>COUNTIF(AE$10:AE$142,F151)</f>
        <v>1</v>
      </c>
      <c r="AF151" s="450">
        <f>COUNTIF(AF$10:AF$142,F151)</f>
        <v>1</v>
      </c>
      <c r="AG151" s="450">
        <f>COUNTIF(AG$10:AG$142,F151)</f>
        <v>1</v>
      </c>
      <c r="AH151" s="451">
        <f>COUNTIF(AH$10:AH$142,F151)</f>
        <v>1</v>
      </c>
      <c r="AI151" s="452">
        <f>COUNTIF(AI$10:AI$142,F151)</f>
        <v>1</v>
      </c>
      <c r="AJ151" s="450">
        <f>COUNTIF(AJ$10:AJ$142,F151)</f>
        <v>1</v>
      </c>
      <c r="AK151" s="450">
        <f>COUNTIF(AK$10:AK$142,F151)</f>
        <v>1</v>
      </c>
      <c r="AL151" s="453">
        <f>SUM(G151:AK151)</f>
        <v>31</v>
      </c>
      <c r="AM151" s="454">
        <f>IF(AR197="","",AR197)</f>
        <v>7.5</v>
      </c>
      <c r="AN151" s="774">
        <f>AL151*AM151</f>
        <v>232.5</v>
      </c>
      <c r="AO151" s="775"/>
      <c r="AP151" s="447"/>
      <c r="AQ151" s="424"/>
      <c r="AR151" s="424"/>
    </row>
    <row r="152" spans="1:48">
      <c r="A152" s="170"/>
      <c r="B152" s="98" t="s">
        <v>623</v>
      </c>
      <c r="C152" s="781" t="str">
        <f t="shared" ref="C152:C175" si="69">CONCATENATE(AC198,"：",AD198,"（",AF198,AH198,AI198,"）",AK198,AM198)</f>
        <v>明：明け（0：00～9：15）7.25ｈ</v>
      </c>
      <c r="D152" s="782"/>
      <c r="E152" s="783"/>
      <c r="F152" s="455" t="str">
        <f t="shared" ref="F152:F175" si="70">IF(AC198="","",AC198)</f>
        <v>明</v>
      </c>
      <c r="G152" s="456">
        <f t="shared" ref="G152:G175" si="71">COUNTIF($G$10:$G$142,F152)</f>
        <v>0</v>
      </c>
      <c r="H152" s="457">
        <f t="shared" ref="H152:H175" si="72">COUNTIF($H$10:$H$142,F152)</f>
        <v>1</v>
      </c>
      <c r="I152" s="457">
        <f t="shared" ref="I152:I175" si="73">COUNTIF($I$10:$I$142,F152)</f>
        <v>1</v>
      </c>
      <c r="J152" s="457">
        <f t="shared" ref="J152:J175" si="74">COUNTIF($J$10:$J$142,F152)</f>
        <v>1</v>
      </c>
      <c r="K152" s="457">
        <f t="shared" ref="K152:K175" si="75">COUNTIF($K$10:$K$142,F152)</f>
        <v>1</v>
      </c>
      <c r="L152" s="457">
        <f t="shared" ref="L152:L175" si="76">COUNTIF(L$10:L$142,F152)</f>
        <v>1</v>
      </c>
      <c r="M152" s="458">
        <f t="shared" ref="M152:M175" si="77">COUNTIF(M$10:M$142,F152)</f>
        <v>1</v>
      </c>
      <c r="N152" s="456">
        <f t="shared" ref="N152:N175" si="78">COUNTIF(N$10:N$142,F152)</f>
        <v>1</v>
      </c>
      <c r="O152" s="457">
        <f t="shared" ref="O152:O175" si="79">COUNTIF(O$10:O$142,F152)</f>
        <v>1</v>
      </c>
      <c r="P152" s="457">
        <f t="shared" ref="P152:P175" si="80">COUNTIF(P$10:P$142,F152)</f>
        <v>1</v>
      </c>
      <c r="Q152" s="457">
        <f t="shared" ref="Q152:Q175" si="81">COUNTIF(Q$10:Q$142,F152)</f>
        <v>1</v>
      </c>
      <c r="R152" s="457">
        <f t="shared" ref="R152:R175" si="82">COUNTIF(R$10:R$142,F152)</f>
        <v>1</v>
      </c>
      <c r="S152" s="457">
        <f t="shared" ref="S152:S175" si="83">COUNTIF(S$10:S$142,F152)</f>
        <v>1</v>
      </c>
      <c r="T152" s="458">
        <f t="shared" ref="T152:T175" si="84">COUNTIF(T$10:T$142,F152)</f>
        <v>1</v>
      </c>
      <c r="U152" s="456">
        <f t="shared" ref="U152:U175" si="85">COUNTIF(U$10:U$142,F152)</f>
        <v>1</v>
      </c>
      <c r="V152" s="457">
        <f t="shared" ref="V152:V175" si="86">COUNTIF(V$10:V$142,F152)</f>
        <v>1</v>
      </c>
      <c r="W152" s="457">
        <f t="shared" ref="W152:W175" si="87">COUNTIF(W$10:W$142,F152)</f>
        <v>1</v>
      </c>
      <c r="X152" s="457">
        <f t="shared" ref="X152:X175" si="88">COUNTIF(X$10:X$142,F152)</f>
        <v>1</v>
      </c>
      <c r="Y152" s="457">
        <f t="shared" ref="Y152:Y175" si="89">COUNTIF(Y$10:Y$142,F152)</f>
        <v>1</v>
      </c>
      <c r="Z152" s="457">
        <f t="shared" ref="Z152:Z175" si="90">COUNTIF(Z$10:Z$142,F152)</f>
        <v>1</v>
      </c>
      <c r="AA152" s="458">
        <f t="shared" ref="AA152:AA175" si="91">COUNTIF(AA$10:AA$142,F152)</f>
        <v>1</v>
      </c>
      <c r="AB152" s="456">
        <f t="shared" ref="AB152:AB175" si="92">COUNTIF(AB$10:AB$142,F152)</f>
        <v>1</v>
      </c>
      <c r="AC152" s="457">
        <f t="shared" ref="AC152:AC175" si="93">COUNTIF(AC$10:AC$142,F152)</f>
        <v>1</v>
      </c>
      <c r="AD152" s="457">
        <f t="shared" ref="AD152:AD175" si="94">COUNTIF(AD$10:AD$142,F152)</f>
        <v>1</v>
      </c>
      <c r="AE152" s="457">
        <f t="shared" ref="AE152:AE175" si="95">COUNTIF(AE$10:AE$142,F152)</f>
        <v>1</v>
      </c>
      <c r="AF152" s="457">
        <f t="shared" ref="AF152:AF175" si="96">COUNTIF(AF$10:AF$142,F152)</f>
        <v>1</v>
      </c>
      <c r="AG152" s="457">
        <f t="shared" ref="AG152:AG175" si="97">COUNTIF(AG$10:AG$142,F152)</f>
        <v>1</v>
      </c>
      <c r="AH152" s="458">
        <f t="shared" ref="AH152:AH175" si="98">COUNTIF(AH$10:AH$142,F152)</f>
        <v>1</v>
      </c>
      <c r="AI152" s="459">
        <f t="shared" ref="AI152:AI175" si="99">COUNTIF(AI$10:AI$142,F152)</f>
        <v>1</v>
      </c>
      <c r="AJ152" s="457">
        <f t="shared" ref="AJ152:AJ175" si="100">COUNTIF(AJ$10:AJ$142,F152)</f>
        <v>1</v>
      </c>
      <c r="AK152" s="457">
        <f t="shared" ref="AK152:AK175" si="101">COUNTIF(AK$10:AK$142,F152)</f>
        <v>1</v>
      </c>
      <c r="AL152" s="460">
        <f t="shared" ref="AL152:AL175" si="102">SUM(G152:AK152)</f>
        <v>30</v>
      </c>
      <c r="AM152" s="461">
        <f t="shared" ref="AM152:AM175" si="103">IF(AR198="","",AR198)</f>
        <v>7.25</v>
      </c>
      <c r="AN152" s="784">
        <f t="shared" ref="AN152:AN175" si="104">AL152*AM152</f>
        <v>217.5</v>
      </c>
      <c r="AO152" s="785"/>
      <c r="AP152" s="447"/>
      <c r="AQ152" s="424"/>
      <c r="AR152" s="424"/>
    </row>
    <row r="153" spans="1:48">
      <c r="A153" s="170"/>
      <c r="B153" s="98" t="s">
        <v>624</v>
      </c>
      <c r="C153" s="781" t="str">
        <f t="shared" si="69"/>
        <v>①：日勤Ａ（8：40～17：15）7.75ｈ</v>
      </c>
      <c r="D153" s="782"/>
      <c r="E153" s="783"/>
      <c r="F153" s="455" t="str">
        <f t="shared" si="70"/>
        <v>①</v>
      </c>
      <c r="G153" s="456">
        <f t="shared" si="71"/>
        <v>0</v>
      </c>
      <c r="H153" s="457">
        <f t="shared" si="72"/>
        <v>0</v>
      </c>
      <c r="I153" s="457">
        <f t="shared" si="73"/>
        <v>0</v>
      </c>
      <c r="J153" s="457">
        <f t="shared" si="74"/>
        <v>1</v>
      </c>
      <c r="K153" s="457">
        <f t="shared" si="75"/>
        <v>2</v>
      </c>
      <c r="L153" s="457">
        <f t="shared" si="76"/>
        <v>3</v>
      </c>
      <c r="M153" s="458">
        <f t="shared" si="77"/>
        <v>3</v>
      </c>
      <c r="N153" s="456">
        <f t="shared" si="78"/>
        <v>3</v>
      </c>
      <c r="O153" s="457">
        <f t="shared" si="79"/>
        <v>3</v>
      </c>
      <c r="P153" s="457">
        <f t="shared" si="80"/>
        <v>3</v>
      </c>
      <c r="Q153" s="457">
        <f t="shared" si="81"/>
        <v>3</v>
      </c>
      <c r="R153" s="457">
        <f t="shared" si="82"/>
        <v>3</v>
      </c>
      <c r="S153" s="457">
        <f t="shared" si="83"/>
        <v>3</v>
      </c>
      <c r="T153" s="458">
        <f t="shared" si="84"/>
        <v>3</v>
      </c>
      <c r="U153" s="456">
        <f t="shared" si="85"/>
        <v>3</v>
      </c>
      <c r="V153" s="457">
        <f t="shared" si="86"/>
        <v>3</v>
      </c>
      <c r="W153" s="457">
        <f t="shared" si="87"/>
        <v>3</v>
      </c>
      <c r="X153" s="457">
        <f t="shared" si="88"/>
        <v>3</v>
      </c>
      <c r="Y153" s="457">
        <f t="shared" si="89"/>
        <v>3</v>
      </c>
      <c r="Z153" s="457">
        <f t="shared" si="90"/>
        <v>3</v>
      </c>
      <c r="AA153" s="458">
        <f t="shared" si="91"/>
        <v>3</v>
      </c>
      <c r="AB153" s="456">
        <f t="shared" si="92"/>
        <v>3</v>
      </c>
      <c r="AC153" s="457">
        <f t="shared" si="93"/>
        <v>3</v>
      </c>
      <c r="AD153" s="457">
        <f t="shared" si="94"/>
        <v>3</v>
      </c>
      <c r="AE153" s="457">
        <f t="shared" si="95"/>
        <v>3</v>
      </c>
      <c r="AF153" s="457">
        <f t="shared" si="96"/>
        <v>3</v>
      </c>
      <c r="AG153" s="457">
        <f t="shared" si="97"/>
        <v>3</v>
      </c>
      <c r="AH153" s="458">
        <f t="shared" si="98"/>
        <v>3</v>
      </c>
      <c r="AI153" s="459">
        <f t="shared" si="99"/>
        <v>3</v>
      </c>
      <c r="AJ153" s="457">
        <f t="shared" si="100"/>
        <v>3</v>
      </c>
      <c r="AK153" s="457">
        <f t="shared" si="101"/>
        <v>3</v>
      </c>
      <c r="AL153" s="460">
        <f t="shared" si="102"/>
        <v>81</v>
      </c>
      <c r="AM153" s="461">
        <f t="shared" si="103"/>
        <v>1.33</v>
      </c>
      <c r="AN153" s="784">
        <f t="shared" si="104"/>
        <v>107.73</v>
      </c>
      <c r="AO153" s="786"/>
      <c r="AP153" s="424"/>
      <c r="AQ153" s="424"/>
      <c r="AR153" s="424"/>
    </row>
    <row r="154" spans="1:48">
      <c r="A154" s="170"/>
      <c r="B154" s="98" t="s">
        <v>625</v>
      </c>
      <c r="C154" s="781" t="str">
        <f t="shared" si="69"/>
        <v>②：早出（7：10～15：45）7.75ｈ</v>
      </c>
      <c r="D154" s="782"/>
      <c r="E154" s="783"/>
      <c r="F154" s="455" t="str">
        <f t="shared" si="70"/>
        <v>②</v>
      </c>
      <c r="G154" s="456">
        <f t="shared" si="71"/>
        <v>0</v>
      </c>
      <c r="H154" s="457">
        <f t="shared" si="72"/>
        <v>0</v>
      </c>
      <c r="I154" s="457">
        <f t="shared" si="73"/>
        <v>0</v>
      </c>
      <c r="J154" s="457">
        <f t="shared" si="74"/>
        <v>0</v>
      </c>
      <c r="K154" s="457">
        <f t="shared" si="75"/>
        <v>0</v>
      </c>
      <c r="L154" s="457">
        <f t="shared" si="76"/>
        <v>0</v>
      </c>
      <c r="M154" s="458">
        <f t="shared" si="77"/>
        <v>0</v>
      </c>
      <c r="N154" s="456">
        <f t="shared" si="78"/>
        <v>0</v>
      </c>
      <c r="O154" s="457">
        <f t="shared" si="79"/>
        <v>0</v>
      </c>
      <c r="P154" s="457">
        <f t="shared" si="80"/>
        <v>0</v>
      </c>
      <c r="Q154" s="457">
        <f t="shared" si="81"/>
        <v>0</v>
      </c>
      <c r="R154" s="457">
        <f t="shared" si="82"/>
        <v>0</v>
      </c>
      <c r="S154" s="457">
        <f t="shared" si="83"/>
        <v>0</v>
      </c>
      <c r="T154" s="458">
        <f t="shared" si="84"/>
        <v>0</v>
      </c>
      <c r="U154" s="456">
        <f t="shared" si="85"/>
        <v>0</v>
      </c>
      <c r="V154" s="457">
        <f t="shared" si="86"/>
        <v>0</v>
      </c>
      <c r="W154" s="457">
        <f t="shared" si="87"/>
        <v>0</v>
      </c>
      <c r="X154" s="457">
        <f t="shared" si="88"/>
        <v>0</v>
      </c>
      <c r="Y154" s="457">
        <f t="shared" si="89"/>
        <v>0</v>
      </c>
      <c r="Z154" s="457">
        <f t="shared" si="90"/>
        <v>0</v>
      </c>
      <c r="AA154" s="458">
        <f t="shared" si="91"/>
        <v>0</v>
      </c>
      <c r="AB154" s="456">
        <f t="shared" si="92"/>
        <v>0</v>
      </c>
      <c r="AC154" s="457">
        <f t="shared" si="93"/>
        <v>0</v>
      </c>
      <c r="AD154" s="457">
        <f t="shared" si="94"/>
        <v>0</v>
      </c>
      <c r="AE154" s="457">
        <f t="shared" si="95"/>
        <v>0</v>
      </c>
      <c r="AF154" s="457">
        <f t="shared" si="96"/>
        <v>0</v>
      </c>
      <c r="AG154" s="457">
        <f t="shared" si="97"/>
        <v>0</v>
      </c>
      <c r="AH154" s="458">
        <f t="shared" si="98"/>
        <v>0</v>
      </c>
      <c r="AI154" s="459">
        <f t="shared" si="99"/>
        <v>0</v>
      </c>
      <c r="AJ154" s="457">
        <f t="shared" si="100"/>
        <v>0</v>
      </c>
      <c r="AK154" s="457">
        <f t="shared" si="101"/>
        <v>0</v>
      </c>
      <c r="AL154" s="460">
        <f t="shared" si="102"/>
        <v>0</v>
      </c>
      <c r="AM154" s="461">
        <f t="shared" si="103"/>
        <v>2.08</v>
      </c>
      <c r="AN154" s="784">
        <f t="shared" si="104"/>
        <v>0</v>
      </c>
      <c r="AO154" s="786"/>
      <c r="AP154" s="424"/>
      <c r="AQ154" s="424"/>
      <c r="AR154" s="424"/>
    </row>
    <row r="155" spans="1:48">
      <c r="A155" s="170"/>
      <c r="B155" s="98" t="s">
        <v>626</v>
      </c>
      <c r="C155" s="781" t="str">
        <f t="shared" si="69"/>
        <v>③：遅出（11：25～20：00）7.75ｈ</v>
      </c>
      <c r="D155" s="782"/>
      <c r="E155" s="783"/>
      <c r="F155" s="455" t="str">
        <f t="shared" si="70"/>
        <v>③</v>
      </c>
      <c r="G155" s="456">
        <f t="shared" si="71"/>
        <v>0</v>
      </c>
      <c r="H155" s="457">
        <f t="shared" si="72"/>
        <v>0</v>
      </c>
      <c r="I155" s="457">
        <f t="shared" si="73"/>
        <v>0</v>
      </c>
      <c r="J155" s="457">
        <f t="shared" si="74"/>
        <v>0</v>
      </c>
      <c r="K155" s="457">
        <f t="shared" si="75"/>
        <v>0</v>
      </c>
      <c r="L155" s="457">
        <f t="shared" si="76"/>
        <v>0</v>
      </c>
      <c r="M155" s="458">
        <f t="shared" si="77"/>
        <v>0</v>
      </c>
      <c r="N155" s="456">
        <f t="shared" si="78"/>
        <v>0</v>
      </c>
      <c r="O155" s="457">
        <f t="shared" si="79"/>
        <v>0</v>
      </c>
      <c r="P155" s="457">
        <f t="shared" si="80"/>
        <v>0</v>
      </c>
      <c r="Q155" s="457">
        <f t="shared" si="81"/>
        <v>0</v>
      </c>
      <c r="R155" s="457">
        <f t="shared" si="82"/>
        <v>0</v>
      </c>
      <c r="S155" s="457">
        <f t="shared" si="83"/>
        <v>0</v>
      </c>
      <c r="T155" s="458">
        <f t="shared" si="84"/>
        <v>0</v>
      </c>
      <c r="U155" s="456">
        <f t="shared" si="85"/>
        <v>0</v>
      </c>
      <c r="V155" s="457">
        <f t="shared" si="86"/>
        <v>0</v>
      </c>
      <c r="W155" s="457">
        <f t="shared" si="87"/>
        <v>0</v>
      </c>
      <c r="X155" s="457">
        <f t="shared" si="88"/>
        <v>0</v>
      </c>
      <c r="Y155" s="457">
        <f t="shared" si="89"/>
        <v>0</v>
      </c>
      <c r="Z155" s="457">
        <f t="shared" si="90"/>
        <v>0</v>
      </c>
      <c r="AA155" s="458">
        <f t="shared" si="91"/>
        <v>0</v>
      </c>
      <c r="AB155" s="456">
        <f t="shared" si="92"/>
        <v>0</v>
      </c>
      <c r="AC155" s="457">
        <f t="shared" si="93"/>
        <v>0</v>
      </c>
      <c r="AD155" s="457">
        <f t="shared" si="94"/>
        <v>0</v>
      </c>
      <c r="AE155" s="457">
        <f t="shared" si="95"/>
        <v>0</v>
      </c>
      <c r="AF155" s="457">
        <f t="shared" si="96"/>
        <v>0</v>
      </c>
      <c r="AG155" s="457">
        <f t="shared" si="97"/>
        <v>0</v>
      </c>
      <c r="AH155" s="458">
        <f t="shared" si="98"/>
        <v>0</v>
      </c>
      <c r="AI155" s="459">
        <f t="shared" si="99"/>
        <v>0</v>
      </c>
      <c r="AJ155" s="457">
        <f t="shared" si="100"/>
        <v>0</v>
      </c>
      <c r="AK155" s="457">
        <f t="shared" si="101"/>
        <v>0</v>
      </c>
      <c r="AL155" s="460">
        <f t="shared" si="102"/>
        <v>0</v>
      </c>
      <c r="AM155" s="461">
        <f t="shared" si="103"/>
        <v>2.5</v>
      </c>
      <c r="AN155" s="784">
        <f t="shared" si="104"/>
        <v>0</v>
      </c>
      <c r="AO155" s="786"/>
      <c r="AP155" s="424"/>
      <c r="AQ155" s="424"/>
      <c r="AR155" s="424"/>
    </row>
    <row r="156" spans="1:48">
      <c r="A156" s="170"/>
      <c r="B156" s="98" t="s">
        <v>627</v>
      </c>
      <c r="C156" s="781" t="str">
        <f t="shared" si="69"/>
        <v>⑤：午前Ａ（8：40～12：40）4ｈ</v>
      </c>
      <c r="D156" s="782"/>
      <c r="E156" s="783"/>
      <c r="F156" s="455" t="str">
        <f t="shared" si="70"/>
        <v>⑤</v>
      </c>
      <c r="G156" s="456">
        <f t="shared" si="71"/>
        <v>0</v>
      </c>
      <c r="H156" s="457">
        <f t="shared" si="72"/>
        <v>0</v>
      </c>
      <c r="I156" s="457">
        <f t="shared" si="73"/>
        <v>0</v>
      </c>
      <c r="J156" s="457">
        <f t="shared" si="74"/>
        <v>0</v>
      </c>
      <c r="K156" s="457">
        <f t="shared" si="75"/>
        <v>0</v>
      </c>
      <c r="L156" s="457">
        <f t="shared" si="76"/>
        <v>0</v>
      </c>
      <c r="M156" s="458">
        <f t="shared" si="77"/>
        <v>0</v>
      </c>
      <c r="N156" s="456">
        <f t="shared" si="78"/>
        <v>0</v>
      </c>
      <c r="O156" s="457">
        <f t="shared" si="79"/>
        <v>0</v>
      </c>
      <c r="P156" s="457">
        <f t="shared" si="80"/>
        <v>0</v>
      </c>
      <c r="Q156" s="457">
        <f t="shared" si="81"/>
        <v>0</v>
      </c>
      <c r="R156" s="457">
        <f t="shared" si="82"/>
        <v>0</v>
      </c>
      <c r="S156" s="457">
        <f t="shared" si="83"/>
        <v>0</v>
      </c>
      <c r="T156" s="458">
        <f t="shared" si="84"/>
        <v>0</v>
      </c>
      <c r="U156" s="456">
        <f t="shared" si="85"/>
        <v>0</v>
      </c>
      <c r="V156" s="457">
        <f t="shared" si="86"/>
        <v>0</v>
      </c>
      <c r="W156" s="457">
        <f t="shared" si="87"/>
        <v>0</v>
      </c>
      <c r="X156" s="457">
        <f t="shared" si="88"/>
        <v>0</v>
      </c>
      <c r="Y156" s="457">
        <f t="shared" si="89"/>
        <v>0</v>
      </c>
      <c r="Z156" s="457">
        <f t="shared" si="90"/>
        <v>0</v>
      </c>
      <c r="AA156" s="458">
        <f t="shared" si="91"/>
        <v>0</v>
      </c>
      <c r="AB156" s="456">
        <f t="shared" si="92"/>
        <v>0</v>
      </c>
      <c r="AC156" s="457">
        <f t="shared" si="93"/>
        <v>0</v>
      </c>
      <c r="AD156" s="457">
        <f t="shared" si="94"/>
        <v>0</v>
      </c>
      <c r="AE156" s="457">
        <f t="shared" si="95"/>
        <v>0</v>
      </c>
      <c r="AF156" s="457">
        <f t="shared" si="96"/>
        <v>0</v>
      </c>
      <c r="AG156" s="457">
        <f t="shared" si="97"/>
        <v>0</v>
      </c>
      <c r="AH156" s="458">
        <f t="shared" si="98"/>
        <v>0</v>
      </c>
      <c r="AI156" s="459">
        <f t="shared" si="99"/>
        <v>0</v>
      </c>
      <c r="AJ156" s="457">
        <f t="shared" si="100"/>
        <v>0</v>
      </c>
      <c r="AK156" s="457">
        <f t="shared" si="101"/>
        <v>0</v>
      </c>
      <c r="AL156" s="460">
        <f t="shared" si="102"/>
        <v>0</v>
      </c>
      <c r="AM156" s="461">
        <f t="shared" si="103"/>
        <v>0.57999999999999996</v>
      </c>
      <c r="AN156" s="784">
        <f t="shared" si="104"/>
        <v>0</v>
      </c>
      <c r="AO156" s="786"/>
      <c r="AP156" s="424"/>
      <c r="AQ156" s="424"/>
      <c r="AR156" s="424"/>
    </row>
    <row r="157" spans="1:48">
      <c r="A157" s="170"/>
      <c r="B157" s="98" t="s">
        <v>628</v>
      </c>
      <c r="C157" s="781" t="str">
        <f t="shared" si="69"/>
        <v>⑥：午後Ａ（13：30～17：30）4ｈ</v>
      </c>
      <c r="D157" s="782"/>
      <c r="E157" s="783"/>
      <c r="F157" s="455" t="str">
        <f t="shared" si="70"/>
        <v>⑥</v>
      </c>
      <c r="G157" s="456">
        <f t="shared" si="71"/>
        <v>0</v>
      </c>
      <c r="H157" s="457">
        <f t="shared" si="72"/>
        <v>0</v>
      </c>
      <c r="I157" s="457">
        <f t="shared" si="73"/>
        <v>0</v>
      </c>
      <c r="J157" s="457">
        <f t="shared" si="74"/>
        <v>0</v>
      </c>
      <c r="K157" s="457">
        <f t="shared" si="75"/>
        <v>0</v>
      </c>
      <c r="L157" s="457">
        <f t="shared" si="76"/>
        <v>0</v>
      </c>
      <c r="M157" s="458">
        <f t="shared" si="77"/>
        <v>0</v>
      </c>
      <c r="N157" s="456">
        <f t="shared" si="78"/>
        <v>0</v>
      </c>
      <c r="O157" s="457">
        <f t="shared" si="79"/>
        <v>0</v>
      </c>
      <c r="P157" s="457">
        <f t="shared" si="80"/>
        <v>0</v>
      </c>
      <c r="Q157" s="457">
        <f t="shared" si="81"/>
        <v>0</v>
      </c>
      <c r="R157" s="457">
        <f t="shared" si="82"/>
        <v>0</v>
      </c>
      <c r="S157" s="457">
        <f t="shared" si="83"/>
        <v>0</v>
      </c>
      <c r="T157" s="458">
        <f t="shared" si="84"/>
        <v>0</v>
      </c>
      <c r="U157" s="456">
        <f t="shared" si="85"/>
        <v>0</v>
      </c>
      <c r="V157" s="457">
        <f t="shared" si="86"/>
        <v>0</v>
      </c>
      <c r="W157" s="457">
        <f t="shared" si="87"/>
        <v>0</v>
      </c>
      <c r="X157" s="457">
        <f t="shared" si="88"/>
        <v>0</v>
      </c>
      <c r="Y157" s="457">
        <f t="shared" si="89"/>
        <v>0</v>
      </c>
      <c r="Z157" s="457">
        <f t="shared" si="90"/>
        <v>0</v>
      </c>
      <c r="AA157" s="458">
        <f t="shared" si="91"/>
        <v>0</v>
      </c>
      <c r="AB157" s="456">
        <f t="shared" si="92"/>
        <v>0</v>
      </c>
      <c r="AC157" s="457">
        <f t="shared" si="93"/>
        <v>0</v>
      </c>
      <c r="AD157" s="457">
        <f t="shared" si="94"/>
        <v>0</v>
      </c>
      <c r="AE157" s="457">
        <f t="shared" si="95"/>
        <v>0</v>
      </c>
      <c r="AF157" s="457">
        <f t="shared" si="96"/>
        <v>0</v>
      </c>
      <c r="AG157" s="457">
        <f t="shared" si="97"/>
        <v>0</v>
      </c>
      <c r="AH157" s="458">
        <f t="shared" si="98"/>
        <v>0</v>
      </c>
      <c r="AI157" s="459">
        <f t="shared" si="99"/>
        <v>0</v>
      </c>
      <c r="AJ157" s="457">
        <f t="shared" si="100"/>
        <v>0</v>
      </c>
      <c r="AK157" s="457">
        <f t="shared" si="101"/>
        <v>0</v>
      </c>
      <c r="AL157" s="460">
        <f t="shared" si="102"/>
        <v>0</v>
      </c>
      <c r="AM157" s="461">
        <f t="shared" si="103"/>
        <v>1</v>
      </c>
      <c r="AN157" s="784">
        <f t="shared" si="104"/>
        <v>0</v>
      </c>
      <c r="AO157" s="786"/>
      <c r="AP157" s="424"/>
      <c r="AQ157" s="424"/>
      <c r="AR157" s="424"/>
    </row>
    <row r="158" spans="1:48">
      <c r="A158" s="170"/>
      <c r="B158" s="98" t="s">
        <v>629</v>
      </c>
      <c r="C158" s="781" t="str">
        <f t="shared" si="69"/>
        <v>⑦：日勤Ｂ（9：00～17：00）7ｈ</v>
      </c>
      <c r="D158" s="782"/>
      <c r="E158" s="783"/>
      <c r="F158" s="455" t="str">
        <f t="shared" si="70"/>
        <v>⑦</v>
      </c>
      <c r="G158" s="456">
        <f t="shared" si="71"/>
        <v>0</v>
      </c>
      <c r="H158" s="457">
        <f t="shared" si="72"/>
        <v>0</v>
      </c>
      <c r="I158" s="457">
        <f t="shared" si="73"/>
        <v>0</v>
      </c>
      <c r="J158" s="457">
        <f t="shared" si="74"/>
        <v>0</v>
      </c>
      <c r="K158" s="457">
        <f t="shared" si="75"/>
        <v>0</v>
      </c>
      <c r="L158" s="457">
        <f t="shared" si="76"/>
        <v>0</v>
      </c>
      <c r="M158" s="458">
        <f t="shared" si="77"/>
        <v>0</v>
      </c>
      <c r="N158" s="456">
        <f t="shared" si="78"/>
        <v>0</v>
      </c>
      <c r="O158" s="457">
        <f t="shared" si="79"/>
        <v>0</v>
      </c>
      <c r="P158" s="457">
        <f t="shared" si="80"/>
        <v>0</v>
      </c>
      <c r="Q158" s="457">
        <f t="shared" si="81"/>
        <v>0</v>
      </c>
      <c r="R158" s="457">
        <f t="shared" si="82"/>
        <v>0</v>
      </c>
      <c r="S158" s="457">
        <f t="shared" si="83"/>
        <v>0</v>
      </c>
      <c r="T158" s="458">
        <f t="shared" si="84"/>
        <v>0</v>
      </c>
      <c r="U158" s="456">
        <f t="shared" si="85"/>
        <v>0</v>
      </c>
      <c r="V158" s="457">
        <f t="shared" si="86"/>
        <v>0</v>
      </c>
      <c r="W158" s="457">
        <f t="shared" si="87"/>
        <v>0</v>
      </c>
      <c r="X158" s="457">
        <f t="shared" si="88"/>
        <v>0</v>
      </c>
      <c r="Y158" s="457">
        <f t="shared" si="89"/>
        <v>0</v>
      </c>
      <c r="Z158" s="457">
        <f t="shared" si="90"/>
        <v>0</v>
      </c>
      <c r="AA158" s="458">
        <f t="shared" si="91"/>
        <v>0</v>
      </c>
      <c r="AB158" s="456">
        <f t="shared" si="92"/>
        <v>0</v>
      </c>
      <c r="AC158" s="457">
        <f t="shared" si="93"/>
        <v>0</v>
      </c>
      <c r="AD158" s="457">
        <f t="shared" si="94"/>
        <v>0</v>
      </c>
      <c r="AE158" s="457">
        <f t="shared" si="95"/>
        <v>0</v>
      </c>
      <c r="AF158" s="457">
        <f t="shared" si="96"/>
        <v>0</v>
      </c>
      <c r="AG158" s="457">
        <f t="shared" si="97"/>
        <v>0</v>
      </c>
      <c r="AH158" s="458">
        <f t="shared" si="98"/>
        <v>0</v>
      </c>
      <c r="AI158" s="459">
        <f t="shared" si="99"/>
        <v>0</v>
      </c>
      <c r="AJ158" s="457">
        <f t="shared" si="100"/>
        <v>0</v>
      </c>
      <c r="AK158" s="457">
        <f t="shared" si="101"/>
        <v>0</v>
      </c>
      <c r="AL158" s="460">
        <f t="shared" si="102"/>
        <v>0</v>
      </c>
      <c r="AM158" s="461">
        <f t="shared" si="103"/>
        <v>0.75</v>
      </c>
      <c r="AN158" s="784">
        <f t="shared" si="104"/>
        <v>0</v>
      </c>
      <c r="AO158" s="786"/>
      <c r="AP158" s="424"/>
      <c r="AQ158" s="424"/>
      <c r="AR158" s="424"/>
    </row>
    <row r="159" spans="1:48">
      <c r="A159" s="170"/>
      <c r="B159" s="98" t="s">
        <v>630</v>
      </c>
      <c r="C159" s="781" t="str">
        <f t="shared" si="69"/>
        <v>⑧：午前Ｂ（9：00～13：00）4ｈ</v>
      </c>
      <c r="D159" s="782"/>
      <c r="E159" s="783"/>
      <c r="F159" s="455" t="str">
        <f t="shared" si="70"/>
        <v>⑧</v>
      </c>
      <c r="G159" s="456">
        <f t="shared" si="71"/>
        <v>0</v>
      </c>
      <c r="H159" s="457">
        <f t="shared" si="72"/>
        <v>0</v>
      </c>
      <c r="I159" s="457">
        <f t="shared" si="73"/>
        <v>0</v>
      </c>
      <c r="J159" s="457">
        <f t="shared" si="74"/>
        <v>0</v>
      </c>
      <c r="K159" s="457">
        <f t="shared" si="75"/>
        <v>0</v>
      </c>
      <c r="L159" s="457">
        <f t="shared" si="76"/>
        <v>0</v>
      </c>
      <c r="M159" s="458">
        <f t="shared" si="77"/>
        <v>0</v>
      </c>
      <c r="N159" s="456">
        <f t="shared" si="78"/>
        <v>0</v>
      </c>
      <c r="O159" s="457">
        <f t="shared" si="79"/>
        <v>0</v>
      </c>
      <c r="P159" s="457">
        <f t="shared" si="80"/>
        <v>0</v>
      </c>
      <c r="Q159" s="457">
        <f t="shared" si="81"/>
        <v>0</v>
      </c>
      <c r="R159" s="457">
        <f t="shared" si="82"/>
        <v>0</v>
      </c>
      <c r="S159" s="457">
        <f t="shared" si="83"/>
        <v>0</v>
      </c>
      <c r="T159" s="458">
        <f t="shared" si="84"/>
        <v>0</v>
      </c>
      <c r="U159" s="456">
        <f t="shared" si="85"/>
        <v>0</v>
      </c>
      <c r="V159" s="457">
        <f t="shared" si="86"/>
        <v>0</v>
      </c>
      <c r="W159" s="457">
        <f t="shared" si="87"/>
        <v>0</v>
      </c>
      <c r="X159" s="457">
        <f t="shared" si="88"/>
        <v>0</v>
      </c>
      <c r="Y159" s="457">
        <f t="shared" si="89"/>
        <v>0</v>
      </c>
      <c r="Z159" s="457">
        <f t="shared" si="90"/>
        <v>0</v>
      </c>
      <c r="AA159" s="458">
        <f t="shared" si="91"/>
        <v>0</v>
      </c>
      <c r="AB159" s="456">
        <f t="shared" si="92"/>
        <v>0</v>
      </c>
      <c r="AC159" s="457">
        <f t="shared" si="93"/>
        <v>0</v>
      </c>
      <c r="AD159" s="457">
        <f t="shared" si="94"/>
        <v>0</v>
      </c>
      <c r="AE159" s="457">
        <f t="shared" si="95"/>
        <v>0</v>
      </c>
      <c r="AF159" s="457">
        <f t="shared" si="96"/>
        <v>0</v>
      </c>
      <c r="AG159" s="457">
        <f t="shared" si="97"/>
        <v>0</v>
      </c>
      <c r="AH159" s="458">
        <f t="shared" si="98"/>
        <v>0</v>
      </c>
      <c r="AI159" s="459">
        <f t="shared" si="99"/>
        <v>0</v>
      </c>
      <c r="AJ159" s="457">
        <f t="shared" si="100"/>
        <v>0</v>
      </c>
      <c r="AK159" s="457">
        <f t="shared" si="101"/>
        <v>0</v>
      </c>
      <c r="AL159" s="460">
        <f t="shared" si="102"/>
        <v>0</v>
      </c>
      <c r="AM159" s="461">
        <f t="shared" si="103"/>
        <v>0.25</v>
      </c>
      <c r="AN159" s="784">
        <f t="shared" si="104"/>
        <v>0</v>
      </c>
      <c r="AO159" s="786"/>
      <c r="AP159" s="424"/>
      <c r="AQ159" s="424"/>
      <c r="AR159" s="424"/>
    </row>
    <row r="160" spans="1:48">
      <c r="A160" s="170"/>
      <c r="B160" s="98" t="s">
        <v>631</v>
      </c>
      <c r="C160" s="781" t="str">
        <f t="shared" si="69"/>
        <v>⑨：午後Ｂ（13：00～17：00）4ｈ</v>
      </c>
      <c r="D160" s="782"/>
      <c r="E160" s="783"/>
      <c r="F160" s="455" t="str">
        <f t="shared" si="70"/>
        <v>⑨</v>
      </c>
      <c r="G160" s="456">
        <f t="shared" si="71"/>
        <v>0</v>
      </c>
      <c r="H160" s="457">
        <f t="shared" si="72"/>
        <v>0</v>
      </c>
      <c r="I160" s="457">
        <f t="shared" si="73"/>
        <v>0</v>
      </c>
      <c r="J160" s="457">
        <f t="shared" si="74"/>
        <v>0</v>
      </c>
      <c r="K160" s="457">
        <f t="shared" si="75"/>
        <v>0</v>
      </c>
      <c r="L160" s="457">
        <f t="shared" si="76"/>
        <v>0</v>
      </c>
      <c r="M160" s="458">
        <f t="shared" si="77"/>
        <v>0</v>
      </c>
      <c r="N160" s="456">
        <f t="shared" si="78"/>
        <v>0</v>
      </c>
      <c r="O160" s="457">
        <f t="shared" si="79"/>
        <v>0</v>
      </c>
      <c r="P160" s="457">
        <f t="shared" si="80"/>
        <v>0</v>
      </c>
      <c r="Q160" s="457">
        <f t="shared" si="81"/>
        <v>0</v>
      </c>
      <c r="R160" s="457">
        <f t="shared" si="82"/>
        <v>0</v>
      </c>
      <c r="S160" s="457">
        <f t="shared" si="83"/>
        <v>0</v>
      </c>
      <c r="T160" s="458">
        <f t="shared" si="84"/>
        <v>0</v>
      </c>
      <c r="U160" s="456">
        <f t="shared" si="85"/>
        <v>0</v>
      </c>
      <c r="V160" s="457">
        <f t="shared" si="86"/>
        <v>0</v>
      </c>
      <c r="W160" s="457">
        <f t="shared" si="87"/>
        <v>0</v>
      </c>
      <c r="X160" s="457">
        <f t="shared" si="88"/>
        <v>0</v>
      </c>
      <c r="Y160" s="457">
        <f t="shared" si="89"/>
        <v>0</v>
      </c>
      <c r="Z160" s="457">
        <f t="shared" si="90"/>
        <v>0</v>
      </c>
      <c r="AA160" s="458">
        <f t="shared" si="91"/>
        <v>0</v>
      </c>
      <c r="AB160" s="456">
        <f t="shared" si="92"/>
        <v>0</v>
      </c>
      <c r="AC160" s="457">
        <f t="shared" si="93"/>
        <v>0</v>
      </c>
      <c r="AD160" s="457">
        <f t="shared" si="94"/>
        <v>0</v>
      </c>
      <c r="AE160" s="457">
        <f t="shared" si="95"/>
        <v>0</v>
      </c>
      <c r="AF160" s="457">
        <f t="shared" si="96"/>
        <v>0</v>
      </c>
      <c r="AG160" s="457">
        <f t="shared" si="97"/>
        <v>0</v>
      </c>
      <c r="AH160" s="458">
        <f t="shared" si="98"/>
        <v>0</v>
      </c>
      <c r="AI160" s="459">
        <f t="shared" si="99"/>
        <v>0</v>
      </c>
      <c r="AJ160" s="457">
        <f t="shared" si="100"/>
        <v>0</v>
      </c>
      <c r="AK160" s="457">
        <f t="shared" si="101"/>
        <v>0</v>
      </c>
      <c r="AL160" s="460">
        <f t="shared" si="102"/>
        <v>0</v>
      </c>
      <c r="AM160" s="461">
        <f t="shared" si="103"/>
        <v>0.5</v>
      </c>
      <c r="AN160" s="784">
        <f t="shared" si="104"/>
        <v>0</v>
      </c>
      <c r="AO160" s="786"/>
      <c r="AP160" s="424"/>
      <c r="AQ160" s="424"/>
      <c r="AR160" s="424"/>
    </row>
    <row r="161" spans="1:44">
      <c r="A161" s="170"/>
      <c r="B161" s="98" t="s">
        <v>632</v>
      </c>
      <c r="C161" s="781" t="str">
        <f t="shared" si="69"/>
        <v>⑩：午後Ｃ（11：25～15：25）4ｈ</v>
      </c>
      <c r="D161" s="782"/>
      <c r="E161" s="783"/>
      <c r="F161" s="455" t="str">
        <f t="shared" si="70"/>
        <v>⑩</v>
      </c>
      <c r="G161" s="456">
        <f t="shared" si="71"/>
        <v>0</v>
      </c>
      <c r="H161" s="457">
        <f t="shared" si="72"/>
        <v>0</v>
      </c>
      <c r="I161" s="457">
        <f t="shared" si="73"/>
        <v>0</v>
      </c>
      <c r="J161" s="457">
        <f t="shared" si="74"/>
        <v>0</v>
      </c>
      <c r="K161" s="457">
        <f t="shared" si="75"/>
        <v>0</v>
      </c>
      <c r="L161" s="457">
        <f t="shared" si="76"/>
        <v>0</v>
      </c>
      <c r="M161" s="458">
        <f t="shared" si="77"/>
        <v>0</v>
      </c>
      <c r="N161" s="456">
        <f t="shared" si="78"/>
        <v>0</v>
      </c>
      <c r="O161" s="457">
        <f t="shared" si="79"/>
        <v>0</v>
      </c>
      <c r="P161" s="457">
        <f t="shared" si="80"/>
        <v>0</v>
      </c>
      <c r="Q161" s="457">
        <f t="shared" si="81"/>
        <v>0</v>
      </c>
      <c r="R161" s="457">
        <f t="shared" si="82"/>
        <v>0</v>
      </c>
      <c r="S161" s="457">
        <f t="shared" si="83"/>
        <v>0</v>
      </c>
      <c r="T161" s="458">
        <f t="shared" si="84"/>
        <v>0</v>
      </c>
      <c r="U161" s="456">
        <f t="shared" si="85"/>
        <v>0</v>
      </c>
      <c r="V161" s="457">
        <f t="shared" si="86"/>
        <v>0</v>
      </c>
      <c r="W161" s="457">
        <f t="shared" si="87"/>
        <v>0</v>
      </c>
      <c r="X161" s="457">
        <f t="shared" si="88"/>
        <v>0</v>
      </c>
      <c r="Y161" s="457">
        <f t="shared" si="89"/>
        <v>0</v>
      </c>
      <c r="Z161" s="457">
        <f t="shared" si="90"/>
        <v>0</v>
      </c>
      <c r="AA161" s="458">
        <f t="shared" si="91"/>
        <v>0</v>
      </c>
      <c r="AB161" s="456">
        <f t="shared" si="92"/>
        <v>0</v>
      </c>
      <c r="AC161" s="457">
        <f t="shared" si="93"/>
        <v>0</v>
      </c>
      <c r="AD161" s="457">
        <f t="shared" si="94"/>
        <v>0</v>
      </c>
      <c r="AE161" s="457">
        <f t="shared" si="95"/>
        <v>0</v>
      </c>
      <c r="AF161" s="457">
        <f t="shared" si="96"/>
        <v>0</v>
      </c>
      <c r="AG161" s="457">
        <f t="shared" si="97"/>
        <v>0</v>
      </c>
      <c r="AH161" s="458">
        <f t="shared" si="98"/>
        <v>0</v>
      </c>
      <c r="AI161" s="459">
        <f t="shared" si="99"/>
        <v>0</v>
      </c>
      <c r="AJ161" s="457">
        <f t="shared" si="100"/>
        <v>0</v>
      </c>
      <c r="AK161" s="457">
        <f t="shared" si="101"/>
        <v>0</v>
      </c>
      <c r="AL161" s="460">
        <f t="shared" si="102"/>
        <v>0</v>
      </c>
      <c r="AM161" s="461">
        <f t="shared" si="103"/>
        <v>0</v>
      </c>
      <c r="AN161" s="784">
        <f t="shared" si="104"/>
        <v>0</v>
      </c>
      <c r="AO161" s="786"/>
      <c r="AP161" s="424"/>
      <c r="AQ161" s="424"/>
      <c r="AR161" s="424"/>
    </row>
    <row r="162" spans="1:44">
      <c r="A162" s="170"/>
      <c r="B162" s="98" t="s">
        <v>633</v>
      </c>
      <c r="C162" s="781" t="str">
        <f t="shared" si="69"/>
        <v>⑪：午後Ｄ（16：00～20：00）4ｈ</v>
      </c>
      <c r="D162" s="782"/>
      <c r="E162" s="783"/>
      <c r="F162" s="455" t="str">
        <f t="shared" si="70"/>
        <v>⑪</v>
      </c>
      <c r="G162" s="456">
        <f t="shared" si="71"/>
        <v>0</v>
      </c>
      <c r="H162" s="457">
        <f t="shared" si="72"/>
        <v>0</v>
      </c>
      <c r="I162" s="457">
        <f t="shared" si="73"/>
        <v>0</v>
      </c>
      <c r="J162" s="457">
        <f t="shared" si="74"/>
        <v>0</v>
      </c>
      <c r="K162" s="457">
        <f t="shared" si="75"/>
        <v>0</v>
      </c>
      <c r="L162" s="457">
        <f t="shared" si="76"/>
        <v>0</v>
      </c>
      <c r="M162" s="458">
        <f t="shared" si="77"/>
        <v>0</v>
      </c>
      <c r="N162" s="456">
        <f t="shared" si="78"/>
        <v>0</v>
      </c>
      <c r="O162" s="457">
        <f t="shared" si="79"/>
        <v>0</v>
      </c>
      <c r="P162" s="457">
        <f t="shared" si="80"/>
        <v>0</v>
      </c>
      <c r="Q162" s="457">
        <f t="shared" si="81"/>
        <v>0</v>
      </c>
      <c r="R162" s="457">
        <f t="shared" si="82"/>
        <v>0</v>
      </c>
      <c r="S162" s="457">
        <f t="shared" si="83"/>
        <v>0</v>
      </c>
      <c r="T162" s="458">
        <f t="shared" si="84"/>
        <v>0</v>
      </c>
      <c r="U162" s="456">
        <f t="shared" si="85"/>
        <v>0</v>
      </c>
      <c r="V162" s="457">
        <f t="shared" si="86"/>
        <v>0</v>
      </c>
      <c r="W162" s="457">
        <f t="shared" si="87"/>
        <v>0</v>
      </c>
      <c r="X162" s="457">
        <f t="shared" si="88"/>
        <v>0</v>
      </c>
      <c r="Y162" s="457">
        <f t="shared" si="89"/>
        <v>0</v>
      </c>
      <c r="Z162" s="457">
        <f t="shared" si="90"/>
        <v>0</v>
      </c>
      <c r="AA162" s="458">
        <f t="shared" si="91"/>
        <v>0</v>
      </c>
      <c r="AB162" s="456">
        <f t="shared" si="92"/>
        <v>0</v>
      </c>
      <c r="AC162" s="457">
        <f t="shared" si="93"/>
        <v>0</v>
      </c>
      <c r="AD162" s="457">
        <f t="shared" si="94"/>
        <v>0</v>
      </c>
      <c r="AE162" s="457">
        <f t="shared" si="95"/>
        <v>0</v>
      </c>
      <c r="AF162" s="457">
        <f t="shared" si="96"/>
        <v>0</v>
      </c>
      <c r="AG162" s="457">
        <f t="shared" si="97"/>
        <v>0</v>
      </c>
      <c r="AH162" s="458">
        <f t="shared" si="98"/>
        <v>0</v>
      </c>
      <c r="AI162" s="459">
        <f t="shared" si="99"/>
        <v>0</v>
      </c>
      <c r="AJ162" s="457">
        <f t="shared" si="100"/>
        <v>0</v>
      </c>
      <c r="AK162" s="457">
        <f t="shared" si="101"/>
        <v>0</v>
      </c>
      <c r="AL162" s="460">
        <f t="shared" si="102"/>
        <v>0</v>
      </c>
      <c r="AM162" s="461">
        <f t="shared" si="103"/>
        <v>3.5</v>
      </c>
      <c r="AN162" s="784">
        <f t="shared" si="104"/>
        <v>0</v>
      </c>
      <c r="AO162" s="786"/>
      <c r="AP162" s="424"/>
      <c r="AQ162" s="424"/>
      <c r="AR162" s="424"/>
    </row>
    <row r="163" spans="1:44">
      <c r="A163" s="170"/>
      <c r="B163" s="98" t="s">
        <v>634</v>
      </c>
      <c r="C163" s="781" t="str">
        <f t="shared" si="69"/>
        <v>⑱：日勤Ｃ（8：40～17：00）7.5ｈ</v>
      </c>
      <c r="D163" s="782"/>
      <c r="E163" s="783"/>
      <c r="F163" s="455" t="str">
        <f t="shared" si="70"/>
        <v>⑱</v>
      </c>
      <c r="G163" s="456">
        <f t="shared" si="71"/>
        <v>0</v>
      </c>
      <c r="H163" s="457">
        <f t="shared" si="72"/>
        <v>0</v>
      </c>
      <c r="I163" s="457">
        <f t="shared" si="73"/>
        <v>0</v>
      </c>
      <c r="J163" s="457">
        <f t="shared" si="74"/>
        <v>0</v>
      </c>
      <c r="K163" s="457">
        <f t="shared" si="75"/>
        <v>0</v>
      </c>
      <c r="L163" s="457">
        <f t="shared" si="76"/>
        <v>0</v>
      </c>
      <c r="M163" s="458">
        <f t="shared" si="77"/>
        <v>0</v>
      </c>
      <c r="N163" s="456">
        <f t="shared" si="78"/>
        <v>0</v>
      </c>
      <c r="O163" s="457">
        <f t="shared" si="79"/>
        <v>0</v>
      </c>
      <c r="P163" s="457">
        <f t="shared" si="80"/>
        <v>0</v>
      </c>
      <c r="Q163" s="457">
        <f t="shared" si="81"/>
        <v>0</v>
      </c>
      <c r="R163" s="457">
        <f t="shared" si="82"/>
        <v>0</v>
      </c>
      <c r="S163" s="457">
        <f t="shared" si="83"/>
        <v>0</v>
      </c>
      <c r="T163" s="458">
        <f t="shared" si="84"/>
        <v>0</v>
      </c>
      <c r="U163" s="456">
        <f t="shared" si="85"/>
        <v>0</v>
      </c>
      <c r="V163" s="457">
        <f t="shared" si="86"/>
        <v>0</v>
      </c>
      <c r="W163" s="457">
        <f t="shared" si="87"/>
        <v>0</v>
      </c>
      <c r="X163" s="457">
        <f t="shared" si="88"/>
        <v>0</v>
      </c>
      <c r="Y163" s="457">
        <f t="shared" si="89"/>
        <v>0</v>
      </c>
      <c r="Z163" s="457">
        <f t="shared" si="90"/>
        <v>0</v>
      </c>
      <c r="AA163" s="458">
        <f t="shared" si="91"/>
        <v>0</v>
      </c>
      <c r="AB163" s="456">
        <f t="shared" si="92"/>
        <v>0</v>
      </c>
      <c r="AC163" s="457">
        <f t="shared" si="93"/>
        <v>0</v>
      </c>
      <c r="AD163" s="457">
        <f t="shared" si="94"/>
        <v>0</v>
      </c>
      <c r="AE163" s="457">
        <f t="shared" si="95"/>
        <v>0</v>
      </c>
      <c r="AF163" s="457">
        <f t="shared" si="96"/>
        <v>0</v>
      </c>
      <c r="AG163" s="457">
        <f t="shared" si="97"/>
        <v>0</v>
      </c>
      <c r="AH163" s="458">
        <f t="shared" si="98"/>
        <v>0</v>
      </c>
      <c r="AI163" s="459">
        <f t="shared" si="99"/>
        <v>0</v>
      </c>
      <c r="AJ163" s="457">
        <f t="shared" si="100"/>
        <v>0</v>
      </c>
      <c r="AK163" s="457">
        <f t="shared" si="101"/>
        <v>0</v>
      </c>
      <c r="AL163" s="460">
        <f t="shared" si="102"/>
        <v>0</v>
      </c>
      <c r="AM163" s="461">
        <f t="shared" si="103"/>
        <v>1.08</v>
      </c>
      <c r="AN163" s="784">
        <f t="shared" si="104"/>
        <v>0</v>
      </c>
      <c r="AO163" s="786"/>
      <c r="AP163" s="424"/>
      <c r="AQ163" s="424"/>
      <c r="AR163" s="424"/>
    </row>
    <row r="164" spans="1:44">
      <c r="A164" s="170"/>
      <c r="B164" s="98" t="s">
        <v>635</v>
      </c>
      <c r="C164" s="781" t="str">
        <f t="shared" si="69"/>
        <v>⑲：午前Ｃ（9：00～13：00）4ｈ</v>
      </c>
      <c r="D164" s="782"/>
      <c r="E164" s="783"/>
      <c r="F164" s="455" t="str">
        <f t="shared" si="70"/>
        <v>⑲</v>
      </c>
      <c r="G164" s="456">
        <f t="shared" si="71"/>
        <v>0</v>
      </c>
      <c r="H164" s="457">
        <f t="shared" si="72"/>
        <v>0</v>
      </c>
      <c r="I164" s="457">
        <f t="shared" si="73"/>
        <v>0</v>
      </c>
      <c r="J164" s="457">
        <f t="shared" si="74"/>
        <v>0</v>
      </c>
      <c r="K164" s="457">
        <f t="shared" si="75"/>
        <v>0</v>
      </c>
      <c r="L164" s="457">
        <f t="shared" si="76"/>
        <v>0</v>
      </c>
      <c r="M164" s="458">
        <f t="shared" si="77"/>
        <v>0</v>
      </c>
      <c r="N164" s="456">
        <f t="shared" si="78"/>
        <v>0</v>
      </c>
      <c r="O164" s="457">
        <f t="shared" si="79"/>
        <v>0</v>
      </c>
      <c r="P164" s="457">
        <f t="shared" si="80"/>
        <v>0</v>
      </c>
      <c r="Q164" s="457">
        <f t="shared" si="81"/>
        <v>0</v>
      </c>
      <c r="R164" s="457">
        <f t="shared" si="82"/>
        <v>0</v>
      </c>
      <c r="S164" s="457">
        <f t="shared" si="83"/>
        <v>0</v>
      </c>
      <c r="T164" s="458">
        <f t="shared" si="84"/>
        <v>0</v>
      </c>
      <c r="U164" s="456">
        <f t="shared" si="85"/>
        <v>0</v>
      </c>
      <c r="V164" s="457">
        <f t="shared" si="86"/>
        <v>0</v>
      </c>
      <c r="W164" s="457">
        <f t="shared" si="87"/>
        <v>0</v>
      </c>
      <c r="X164" s="457">
        <f t="shared" si="88"/>
        <v>0</v>
      </c>
      <c r="Y164" s="457">
        <f t="shared" si="89"/>
        <v>0</v>
      </c>
      <c r="Z164" s="457">
        <f t="shared" si="90"/>
        <v>0</v>
      </c>
      <c r="AA164" s="458">
        <f t="shared" si="91"/>
        <v>0</v>
      </c>
      <c r="AB164" s="456">
        <f t="shared" si="92"/>
        <v>0</v>
      </c>
      <c r="AC164" s="457">
        <f t="shared" si="93"/>
        <v>0</v>
      </c>
      <c r="AD164" s="457">
        <f t="shared" si="94"/>
        <v>0</v>
      </c>
      <c r="AE164" s="457">
        <f t="shared" si="95"/>
        <v>0</v>
      </c>
      <c r="AF164" s="457">
        <f t="shared" si="96"/>
        <v>0</v>
      </c>
      <c r="AG164" s="457">
        <f t="shared" si="97"/>
        <v>0</v>
      </c>
      <c r="AH164" s="458">
        <f t="shared" si="98"/>
        <v>0</v>
      </c>
      <c r="AI164" s="459">
        <f t="shared" si="99"/>
        <v>0</v>
      </c>
      <c r="AJ164" s="457">
        <f t="shared" si="100"/>
        <v>0</v>
      </c>
      <c r="AK164" s="457">
        <f t="shared" si="101"/>
        <v>0</v>
      </c>
      <c r="AL164" s="460">
        <f t="shared" si="102"/>
        <v>0</v>
      </c>
      <c r="AM164" s="461">
        <f t="shared" si="103"/>
        <v>0.25</v>
      </c>
      <c r="AN164" s="784">
        <f t="shared" si="104"/>
        <v>0</v>
      </c>
      <c r="AO164" s="786"/>
      <c r="AP164" s="424"/>
      <c r="AQ164" s="424"/>
      <c r="AR164" s="424"/>
    </row>
    <row r="165" spans="1:44">
      <c r="A165" s="170"/>
      <c r="B165" s="98" t="s">
        <v>636</v>
      </c>
      <c r="C165" s="781" t="str">
        <f t="shared" si="69"/>
        <v>⑳：午前Ｄ（7：10～11：10）4ｈ</v>
      </c>
      <c r="D165" s="782"/>
      <c r="E165" s="783"/>
      <c r="F165" s="455" t="str">
        <f t="shared" si="70"/>
        <v>⑳</v>
      </c>
      <c r="G165" s="456">
        <f t="shared" si="71"/>
        <v>0</v>
      </c>
      <c r="H165" s="457">
        <f t="shared" si="72"/>
        <v>0</v>
      </c>
      <c r="I165" s="457">
        <f t="shared" si="73"/>
        <v>0</v>
      </c>
      <c r="J165" s="457">
        <f t="shared" si="74"/>
        <v>0</v>
      </c>
      <c r="K165" s="457">
        <f t="shared" si="75"/>
        <v>0</v>
      </c>
      <c r="L165" s="457">
        <f t="shared" si="76"/>
        <v>0</v>
      </c>
      <c r="M165" s="458">
        <f t="shared" si="77"/>
        <v>0</v>
      </c>
      <c r="N165" s="456">
        <f t="shared" si="78"/>
        <v>0</v>
      </c>
      <c r="O165" s="457">
        <f t="shared" si="79"/>
        <v>0</v>
      </c>
      <c r="P165" s="457">
        <f t="shared" si="80"/>
        <v>0</v>
      </c>
      <c r="Q165" s="457">
        <f t="shared" si="81"/>
        <v>0</v>
      </c>
      <c r="R165" s="457">
        <f t="shared" si="82"/>
        <v>0</v>
      </c>
      <c r="S165" s="457">
        <f t="shared" si="83"/>
        <v>0</v>
      </c>
      <c r="T165" s="458">
        <f t="shared" si="84"/>
        <v>0</v>
      </c>
      <c r="U165" s="456">
        <f t="shared" si="85"/>
        <v>0</v>
      </c>
      <c r="V165" s="457">
        <f t="shared" si="86"/>
        <v>0</v>
      </c>
      <c r="W165" s="457">
        <f t="shared" si="87"/>
        <v>0</v>
      </c>
      <c r="X165" s="457">
        <f t="shared" si="88"/>
        <v>0</v>
      </c>
      <c r="Y165" s="457">
        <f t="shared" si="89"/>
        <v>0</v>
      </c>
      <c r="Z165" s="457">
        <f t="shared" si="90"/>
        <v>0</v>
      </c>
      <c r="AA165" s="458">
        <f t="shared" si="91"/>
        <v>0</v>
      </c>
      <c r="AB165" s="456">
        <f t="shared" si="92"/>
        <v>0</v>
      </c>
      <c r="AC165" s="457">
        <f t="shared" si="93"/>
        <v>0</v>
      </c>
      <c r="AD165" s="457">
        <f t="shared" si="94"/>
        <v>0</v>
      </c>
      <c r="AE165" s="457">
        <f t="shared" si="95"/>
        <v>0</v>
      </c>
      <c r="AF165" s="457">
        <f t="shared" si="96"/>
        <v>0</v>
      </c>
      <c r="AG165" s="457">
        <f t="shared" si="97"/>
        <v>0</v>
      </c>
      <c r="AH165" s="458">
        <f t="shared" si="98"/>
        <v>0</v>
      </c>
      <c r="AI165" s="459">
        <f t="shared" si="99"/>
        <v>0</v>
      </c>
      <c r="AJ165" s="457">
        <f t="shared" si="100"/>
        <v>0</v>
      </c>
      <c r="AK165" s="457">
        <f t="shared" si="101"/>
        <v>0</v>
      </c>
      <c r="AL165" s="460">
        <f t="shared" si="102"/>
        <v>0</v>
      </c>
      <c r="AM165" s="461">
        <f t="shared" si="103"/>
        <v>2.08</v>
      </c>
      <c r="AN165" s="784">
        <f t="shared" si="104"/>
        <v>0</v>
      </c>
      <c r="AO165" s="786"/>
      <c r="AP165" s="424"/>
      <c r="AQ165" s="424"/>
      <c r="AR165" s="424"/>
    </row>
    <row r="166" spans="1:44">
      <c r="A166" s="170"/>
      <c r="B166" s="98" t="s">
        <v>637</v>
      </c>
      <c r="C166" s="781" t="str">
        <f t="shared" si="69"/>
        <v>公：公休（～）ｈ</v>
      </c>
      <c r="D166" s="782"/>
      <c r="E166" s="783"/>
      <c r="F166" s="455" t="str">
        <f t="shared" si="70"/>
        <v>公</v>
      </c>
      <c r="G166" s="456">
        <f t="shared" si="71"/>
        <v>0</v>
      </c>
      <c r="H166" s="457">
        <f t="shared" si="72"/>
        <v>0</v>
      </c>
      <c r="I166" s="457">
        <f t="shared" si="73"/>
        <v>0</v>
      </c>
      <c r="J166" s="457">
        <f t="shared" si="74"/>
        <v>0</v>
      </c>
      <c r="K166" s="457">
        <f t="shared" si="75"/>
        <v>0</v>
      </c>
      <c r="L166" s="457">
        <f t="shared" si="76"/>
        <v>0</v>
      </c>
      <c r="M166" s="458">
        <f t="shared" si="77"/>
        <v>0</v>
      </c>
      <c r="N166" s="456">
        <f t="shared" si="78"/>
        <v>0</v>
      </c>
      <c r="O166" s="457">
        <f t="shared" si="79"/>
        <v>0</v>
      </c>
      <c r="P166" s="457">
        <f t="shared" si="80"/>
        <v>0</v>
      </c>
      <c r="Q166" s="457">
        <f t="shared" si="81"/>
        <v>0</v>
      </c>
      <c r="R166" s="457">
        <f t="shared" si="82"/>
        <v>0</v>
      </c>
      <c r="S166" s="457">
        <f t="shared" si="83"/>
        <v>0</v>
      </c>
      <c r="T166" s="458">
        <f t="shared" si="84"/>
        <v>0</v>
      </c>
      <c r="U166" s="456">
        <f t="shared" si="85"/>
        <v>0</v>
      </c>
      <c r="V166" s="457">
        <f t="shared" si="86"/>
        <v>0</v>
      </c>
      <c r="W166" s="457">
        <f t="shared" si="87"/>
        <v>0</v>
      </c>
      <c r="X166" s="457">
        <f t="shared" si="88"/>
        <v>0</v>
      </c>
      <c r="Y166" s="457">
        <f t="shared" si="89"/>
        <v>0</v>
      </c>
      <c r="Z166" s="457">
        <f t="shared" si="90"/>
        <v>0</v>
      </c>
      <c r="AA166" s="458">
        <f t="shared" si="91"/>
        <v>0</v>
      </c>
      <c r="AB166" s="456">
        <f t="shared" si="92"/>
        <v>0</v>
      </c>
      <c r="AC166" s="457">
        <f t="shared" si="93"/>
        <v>0</v>
      </c>
      <c r="AD166" s="457">
        <f t="shared" si="94"/>
        <v>0</v>
      </c>
      <c r="AE166" s="457">
        <f t="shared" si="95"/>
        <v>0</v>
      </c>
      <c r="AF166" s="457">
        <f t="shared" si="96"/>
        <v>0</v>
      </c>
      <c r="AG166" s="457">
        <f t="shared" si="97"/>
        <v>0</v>
      </c>
      <c r="AH166" s="458">
        <f t="shared" si="98"/>
        <v>0</v>
      </c>
      <c r="AI166" s="459">
        <f t="shared" si="99"/>
        <v>0</v>
      </c>
      <c r="AJ166" s="457">
        <f t="shared" si="100"/>
        <v>0</v>
      </c>
      <c r="AK166" s="457">
        <f t="shared" si="101"/>
        <v>0</v>
      </c>
      <c r="AL166" s="460">
        <f t="shared" si="102"/>
        <v>0</v>
      </c>
      <c r="AM166" s="461">
        <f t="shared" si="103"/>
        <v>0</v>
      </c>
      <c r="AN166" s="784">
        <f t="shared" si="104"/>
        <v>0</v>
      </c>
      <c r="AO166" s="786"/>
      <c r="AP166" s="424"/>
      <c r="AQ166" s="424"/>
      <c r="AR166" s="424"/>
    </row>
    <row r="167" spans="1:44">
      <c r="A167" s="170"/>
      <c r="B167" s="98" t="s">
        <v>638</v>
      </c>
      <c r="C167" s="781" t="str">
        <f t="shared" si="69"/>
        <v>有：有休（～）ｈ</v>
      </c>
      <c r="D167" s="782"/>
      <c r="E167" s="783"/>
      <c r="F167" s="455" t="str">
        <f t="shared" si="70"/>
        <v>有</v>
      </c>
      <c r="G167" s="456">
        <f t="shared" si="71"/>
        <v>0</v>
      </c>
      <c r="H167" s="457">
        <f t="shared" si="72"/>
        <v>0</v>
      </c>
      <c r="I167" s="457">
        <f t="shared" si="73"/>
        <v>0</v>
      </c>
      <c r="J167" s="457">
        <f t="shared" si="74"/>
        <v>0</v>
      </c>
      <c r="K167" s="457">
        <f t="shared" si="75"/>
        <v>0</v>
      </c>
      <c r="L167" s="457">
        <f t="shared" si="76"/>
        <v>0</v>
      </c>
      <c r="M167" s="458">
        <f t="shared" si="77"/>
        <v>0</v>
      </c>
      <c r="N167" s="456">
        <f t="shared" si="78"/>
        <v>0</v>
      </c>
      <c r="O167" s="457">
        <f t="shared" si="79"/>
        <v>0</v>
      </c>
      <c r="P167" s="457">
        <f t="shared" si="80"/>
        <v>0</v>
      </c>
      <c r="Q167" s="457">
        <f t="shared" si="81"/>
        <v>0</v>
      </c>
      <c r="R167" s="457">
        <f t="shared" si="82"/>
        <v>0</v>
      </c>
      <c r="S167" s="457">
        <f t="shared" si="83"/>
        <v>0</v>
      </c>
      <c r="T167" s="458">
        <f t="shared" si="84"/>
        <v>0</v>
      </c>
      <c r="U167" s="456">
        <f t="shared" si="85"/>
        <v>0</v>
      </c>
      <c r="V167" s="457">
        <f t="shared" si="86"/>
        <v>0</v>
      </c>
      <c r="W167" s="457">
        <f t="shared" si="87"/>
        <v>0</v>
      </c>
      <c r="X167" s="457">
        <f t="shared" si="88"/>
        <v>0</v>
      </c>
      <c r="Y167" s="457">
        <f t="shared" si="89"/>
        <v>0</v>
      </c>
      <c r="Z167" s="457">
        <f t="shared" si="90"/>
        <v>0</v>
      </c>
      <c r="AA167" s="458">
        <f t="shared" si="91"/>
        <v>0</v>
      </c>
      <c r="AB167" s="456">
        <f t="shared" si="92"/>
        <v>0</v>
      </c>
      <c r="AC167" s="457">
        <f t="shared" si="93"/>
        <v>0</v>
      </c>
      <c r="AD167" s="457">
        <f t="shared" si="94"/>
        <v>0</v>
      </c>
      <c r="AE167" s="457">
        <f t="shared" si="95"/>
        <v>0</v>
      </c>
      <c r="AF167" s="457">
        <f t="shared" si="96"/>
        <v>0</v>
      </c>
      <c r="AG167" s="457">
        <f t="shared" si="97"/>
        <v>0</v>
      </c>
      <c r="AH167" s="458">
        <f t="shared" si="98"/>
        <v>0</v>
      </c>
      <c r="AI167" s="459">
        <f t="shared" si="99"/>
        <v>0</v>
      </c>
      <c r="AJ167" s="457">
        <f t="shared" si="100"/>
        <v>0</v>
      </c>
      <c r="AK167" s="457">
        <f t="shared" si="101"/>
        <v>0</v>
      </c>
      <c r="AL167" s="460">
        <f t="shared" si="102"/>
        <v>0</v>
      </c>
      <c r="AM167" s="461">
        <f t="shared" si="103"/>
        <v>0</v>
      </c>
      <c r="AN167" s="784">
        <f t="shared" si="104"/>
        <v>0</v>
      </c>
      <c r="AO167" s="786"/>
      <c r="AP167" s="424"/>
      <c r="AQ167" s="424"/>
      <c r="AR167" s="424"/>
    </row>
    <row r="168" spans="1:44">
      <c r="A168" s="170"/>
      <c r="B168" s="98" t="s">
        <v>639</v>
      </c>
      <c r="C168" s="781" t="str">
        <f t="shared" si="69"/>
        <v>欠：欠勤（～）ｈ</v>
      </c>
      <c r="D168" s="782"/>
      <c r="E168" s="783"/>
      <c r="F168" s="455" t="str">
        <f t="shared" si="70"/>
        <v>欠</v>
      </c>
      <c r="G168" s="456">
        <f t="shared" si="71"/>
        <v>0</v>
      </c>
      <c r="H168" s="457">
        <f t="shared" si="72"/>
        <v>0</v>
      </c>
      <c r="I168" s="457">
        <f t="shared" si="73"/>
        <v>0</v>
      </c>
      <c r="J168" s="457">
        <f t="shared" si="74"/>
        <v>0</v>
      </c>
      <c r="K168" s="457">
        <f t="shared" si="75"/>
        <v>0</v>
      </c>
      <c r="L168" s="457">
        <f t="shared" si="76"/>
        <v>0</v>
      </c>
      <c r="M168" s="458">
        <f t="shared" si="77"/>
        <v>0</v>
      </c>
      <c r="N168" s="456">
        <f t="shared" si="78"/>
        <v>0</v>
      </c>
      <c r="O168" s="457">
        <f t="shared" si="79"/>
        <v>0</v>
      </c>
      <c r="P168" s="457">
        <f t="shared" si="80"/>
        <v>0</v>
      </c>
      <c r="Q168" s="457">
        <f t="shared" si="81"/>
        <v>0</v>
      </c>
      <c r="R168" s="457">
        <f t="shared" si="82"/>
        <v>0</v>
      </c>
      <c r="S168" s="457">
        <f t="shared" si="83"/>
        <v>0</v>
      </c>
      <c r="T168" s="458">
        <f t="shared" si="84"/>
        <v>0</v>
      </c>
      <c r="U168" s="456">
        <f t="shared" si="85"/>
        <v>0</v>
      </c>
      <c r="V168" s="457">
        <f t="shared" si="86"/>
        <v>0</v>
      </c>
      <c r="W168" s="457">
        <f t="shared" si="87"/>
        <v>0</v>
      </c>
      <c r="X168" s="457">
        <f t="shared" si="88"/>
        <v>0</v>
      </c>
      <c r="Y168" s="457">
        <f t="shared" si="89"/>
        <v>0</v>
      </c>
      <c r="Z168" s="457">
        <f t="shared" si="90"/>
        <v>0</v>
      </c>
      <c r="AA168" s="458">
        <f t="shared" si="91"/>
        <v>0</v>
      </c>
      <c r="AB168" s="456">
        <f t="shared" si="92"/>
        <v>0</v>
      </c>
      <c r="AC168" s="457">
        <f t="shared" si="93"/>
        <v>0</v>
      </c>
      <c r="AD168" s="457">
        <f t="shared" si="94"/>
        <v>0</v>
      </c>
      <c r="AE168" s="457">
        <f t="shared" si="95"/>
        <v>0</v>
      </c>
      <c r="AF168" s="457">
        <f t="shared" si="96"/>
        <v>0</v>
      </c>
      <c r="AG168" s="457">
        <f t="shared" si="97"/>
        <v>0</v>
      </c>
      <c r="AH168" s="458">
        <f t="shared" si="98"/>
        <v>0</v>
      </c>
      <c r="AI168" s="459">
        <f t="shared" si="99"/>
        <v>0</v>
      </c>
      <c r="AJ168" s="457">
        <f t="shared" si="100"/>
        <v>0</v>
      </c>
      <c r="AK168" s="457">
        <f t="shared" si="101"/>
        <v>0</v>
      </c>
      <c r="AL168" s="460">
        <f t="shared" si="102"/>
        <v>0</v>
      </c>
      <c r="AM168" s="461">
        <f t="shared" si="103"/>
        <v>0</v>
      </c>
      <c r="AN168" s="784">
        <f t="shared" si="104"/>
        <v>0</v>
      </c>
      <c r="AO168" s="786"/>
      <c r="AP168" s="424"/>
      <c r="AQ168" s="424"/>
      <c r="AR168" s="424"/>
    </row>
    <row r="169" spans="1:44">
      <c r="A169" s="170"/>
      <c r="B169" s="98" t="s">
        <v>640</v>
      </c>
      <c r="C169" s="781" t="str">
        <f t="shared" si="69"/>
        <v>特：特休（～）ｈ</v>
      </c>
      <c r="D169" s="782"/>
      <c r="E169" s="783"/>
      <c r="F169" s="455" t="str">
        <f t="shared" si="70"/>
        <v>特</v>
      </c>
      <c r="G169" s="456">
        <f t="shared" si="71"/>
        <v>0</v>
      </c>
      <c r="H169" s="457">
        <f t="shared" si="72"/>
        <v>0</v>
      </c>
      <c r="I169" s="457">
        <f t="shared" si="73"/>
        <v>0</v>
      </c>
      <c r="J169" s="457">
        <f t="shared" si="74"/>
        <v>0</v>
      </c>
      <c r="K169" s="457">
        <f t="shared" si="75"/>
        <v>0</v>
      </c>
      <c r="L169" s="457">
        <f t="shared" si="76"/>
        <v>0</v>
      </c>
      <c r="M169" s="458">
        <f t="shared" si="77"/>
        <v>0</v>
      </c>
      <c r="N169" s="456">
        <f t="shared" si="78"/>
        <v>0</v>
      </c>
      <c r="O169" s="457">
        <f t="shared" si="79"/>
        <v>0</v>
      </c>
      <c r="P169" s="457">
        <f t="shared" si="80"/>
        <v>0</v>
      </c>
      <c r="Q169" s="457">
        <f t="shared" si="81"/>
        <v>0</v>
      </c>
      <c r="R169" s="457">
        <f t="shared" si="82"/>
        <v>0</v>
      </c>
      <c r="S169" s="457">
        <f t="shared" si="83"/>
        <v>0</v>
      </c>
      <c r="T169" s="458">
        <f t="shared" si="84"/>
        <v>0</v>
      </c>
      <c r="U169" s="456">
        <f t="shared" si="85"/>
        <v>0</v>
      </c>
      <c r="V169" s="457">
        <f t="shared" si="86"/>
        <v>0</v>
      </c>
      <c r="W169" s="457">
        <f t="shared" si="87"/>
        <v>0</v>
      </c>
      <c r="X169" s="457">
        <f t="shared" si="88"/>
        <v>0</v>
      </c>
      <c r="Y169" s="457">
        <f t="shared" si="89"/>
        <v>0</v>
      </c>
      <c r="Z169" s="457">
        <f t="shared" si="90"/>
        <v>0</v>
      </c>
      <c r="AA169" s="458">
        <f t="shared" si="91"/>
        <v>0</v>
      </c>
      <c r="AB169" s="456">
        <f t="shared" si="92"/>
        <v>0</v>
      </c>
      <c r="AC169" s="457">
        <f t="shared" si="93"/>
        <v>0</v>
      </c>
      <c r="AD169" s="457">
        <f t="shared" si="94"/>
        <v>0</v>
      </c>
      <c r="AE169" s="457">
        <f t="shared" si="95"/>
        <v>0</v>
      </c>
      <c r="AF169" s="457">
        <f t="shared" si="96"/>
        <v>0</v>
      </c>
      <c r="AG169" s="457">
        <f t="shared" si="97"/>
        <v>0</v>
      </c>
      <c r="AH169" s="458">
        <f t="shared" si="98"/>
        <v>0</v>
      </c>
      <c r="AI169" s="459">
        <f t="shared" si="99"/>
        <v>0</v>
      </c>
      <c r="AJ169" s="457">
        <f t="shared" si="100"/>
        <v>0</v>
      </c>
      <c r="AK169" s="457">
        <f t="shared" si="101"/>
        <v>0</v>
      </c>
      <c r="AL169" s="460">
        <f t="shared" si="102"/>
        <v>0</v>
      </c>
      <c r="AM169" s="461">
        <f t="shared" si="103"/>
        <v>0</v>
      </c>
      <c r="AN169" s="784">
        <f t="shared" si="104"/>
        <v>0</v>
      </c>
      <c r="AO169" s="786"/>
      <c r="AP169" s="424"/>
      <c r="AQ169" s="424"/>
      <c r="AR169" s="424"/>
    </row>
    <row r="170" spans="1:44">
      <c r="A170" s="170"/>
      <c r="B170" s="98" t="s">
        <v>641</v>
      </c>
      <c r="C170" s="781" t="str">
        <f t="shared" si="69"/>
        <v>-：（～）ｈ</v>
      </c>
      <c r="D170" s="782"/>
      <c r="E170" s="783"/>
      <c r="F170" s="455" t="str">
        <f t="shared" si="70"/>
        <v>-</v>
      </c>
      <c r="G170" s="456">
        <f t="shared" si="71"/>
        <v>0</v>
      </c>
      <c r="H170" s="457">
        <f t="shared" si="72"/>
        <v>0</v>
      </c>
      <c r="I170" s="457">
        <f t="shared" si="73"/>
        <v>0</v>
      </c>
      <c r="J170" s="457">
        <f t="shared" si="74"/>
        <v>0</v>
      </c>
      <c r="K170" s="457">
        <f t="shared" si="75"/>
        <v>0</v>
      </c>
      <c r="L170" s="457">
        <f t="shared" si="76"/>
        <v>0</v>
      </c>
      <c r="M170" s="458">
        <f t="shared" si="77"/>
        <v>0</v>
      </c>
      <c r="N170" s="456">
        <f t="shared" si="78"/>
        <v>0</v>
      </c>
      <c r="O170" s="457">
        <f t="shared" si="79"/>
        <v>0</v>
      </c>
      <c r="P170" s="457">
        <f t="shared" si="80"/>
        <v>0</v>
      </c>
      <c r="Q170" s="457">
        <f t="shared" si="81"/>
        <v>0</v>
      </c>
      <c r="R170" s="457">
        <f t="shared" si="82"/>
        <v>0</v>
      </c>
      <c r="S170" s="457">
        <f t="shared" si="83"/>
        <v>0</v>
      </c>
      <c r="T170" s="458">
        <f t="shared" si="84"/>
        <v>0</v>
      </c>
      <c r="U170" s="456">
        <f t="shared" si="85"/>
        <v>0</v>
      </c>
      <c r="V170" s="457">
        <f t="shared" si="86"/>
        <v>0</v>
      </c>
      <c r="W170" s="457">
        <f t="shared" si="87"/>
        <v>0</v>
      </c>
      <c r="X170" s="457">
        <f t="shared" si="88"/>
        <v>0</v>
      </c>
      <c r="Y170" s="457">
        <f t="shared" si="89"/>
        <v>0</v>
      </c>
      <c r="Z170" s="457">
        <f t="shared" si="90"/>
        <v>0</v>
      </c>
      <c r="AA170" s="458">
        <f t="shared" si="91"/>
        <v>0</v>
      </c>
      <c r="AB170" s="456">
        <f t="shared" si="92"/>
        <v>0</v>
      </c>
      <c r="AC170" s="457">
        <f t="shared" si="93"/>
        <v>0</v>
      </c>
      <c r="AD170" s="457">
        <f t="shared" si="94"/>
        <v>0</v>
      </c>
      <c r="AE170" s="457">
        <f t="shared" si="95"/>
        <v>0</v>
      </c>
      <c r="AF170" s="457">
        <f t="shared" si="96"/>
        <v>0</v>
      </c>
      <c r="AG170" s="457">
        <f t="shared" si="97"/>
        <v>0</v>
      </c>
      <c r="AH170" s="458">
        <f t="shared" si="98"/>
        <v>0</v>
      </c>
      <c r="AI170" s="459">
        <f t="shared" si="99"/>
        <v>0</v>
      </c>
      <c r="AJ170" s="457">
        <f t="shared" si="100"/>
        <v>0</v>
      </c>
      <c r="AK170" s="457">
        <f t="shared" si="101"/>
        <v>0</v>
      </c>
      <c r="AL170" s="460">
        <f t="shared" si="102"/>
        <v>0</v>
      </c>
      <c r="AM170" s="461">
        <f t="shared" si="103"/>
        <v>0</v>
      </c>
      <c r="AN170" s="784">
        <f t="shared" si="104"/>
        <v>0</v>
      </c>
      <c r="AO170" s="786"/>
      <c r="AP170" s="424"/>
      <c r="AQ170" s="424"/>
      <c r="AR170" s="424"/>
    </row>
    <row r="171" spans="1:44">
      <c r="A171" s="170"/>
      <c r="B171" s="98" t="s">
        <v>642</v>
      </c>
      <c r="C171" s="781" t="str">
        <f t="shared" si="69"/>
        <v>-：（～）ｈ</v>
      </c>
      <c r="D171" s="782"/>
      <c r="E171" s="783"/>
      <c r="F171" s="455" t="str">
        <f t="shared" si="70"/>
        <v>-</v>
      </c>
      <c r="G171" s="456">
        <f t="shared" si="71"/>
        <v>0</v>
      </c>
      <c r="H171" s="457">
        <f t="shared" si="72"/>
        <v>0</v>
      </c>
      <c r="I171" s="457">
        <f t="shared" si="73"/>
        <v>0</v>
      </c>
      <c r="J171" s="457">
        <f t="shared" si="74"/>
        <v>0</v>
      </c>
      <c r="K171" s="457">
        <f t="shared" si="75"/>
        <v>0</v>
      </c>
      <c r="L171" s="457">
        <f t="shared" si="76"/>
        <v>0</v>
      </c>
      <c r="M171" s="458">
        <f t="shared" si="77"/>
        <v>0</v>
      </c>
      <c r="N171" s="456">
        <f t="shared" si="78"/>
        <v>0</v>
      </c>
      <c r="O171" s="457">
        <f t="shared" si="79"/>
        <v>0</v>
      </c>
      <c r="P171" s="457">
        <f t="shared" si="80"/>
        <v>0</v>
      </c>
      <c r="Q171" s="457">
        <f t="shared" si="81"/>
        <v>0</v>
      </c>
      <c r="R171" s="457">
        <f t="shared" si="82"/>
        <v>0</v>
      </c>
      <c r="S171" s="457">
        <f t="shared" si="83"/>
        <v>0</v>
      </c>
      <c r="T171" s="458">
        <f t="shared" si="84"/>
        <v>0</v>
      </c>
      <c r="U171" s="456">
        <f t="shared" si="85"/>
        <v>0</v>
      </c>
      <c r="V171" s="457">
        <f t="shared" si="86"/>
        <v>0</v>
      </c>
      <c r="W171" s="457">
        <f t="shared" si="87"/>
        <v>0</v>
      </c>
      <c r="X171" s="457">
        <f t="shared" si="88"/>
        <v>0</v>
      </c>
      <c r="Y171" s="457">
        <f t="shared" si="89"/>
        <v>0</v>
      </c>
      <c r="Z171" s="457">
        <f t="shared" si="90"/>
        <v>0</v>
      </c>
      <c r="AA171" s="458">
        <f t="shared" si="91"/>
        <v>0</v>
      </c>
      <c r="AB171" s="456">
        <f t="shared" si="92"/>
        <v>0</v>
      </c>
      <c r="AC171" s="457">
        <f t="shared" si="93"/>
        <v>0</v>
      </c>
      <c r="AD171" s="457">
        <f t="shared" si="94"/>
        <v>0</v>
      </c>
      <c r="AE171" s="457">
        <f t="shared" si="95"/>
        <v>0</v>
      </c>
      <c r="AF171" s="457">
        <f t="shared" si="96"/>
        <v>0</v>
      </c>
      <c r="AG171" s="457">
        <f t="shared" si="97"/>
        <v>0</v>
      </c>
      <c r="AH171" s="458">
        <f t="shared" si="98"/>
        <v>0</v>
      </c>
      <c r="AI171" s="459">
        <f t="shared" si="99"/>
        <v>0</v>
      </c>
      <c r="AJ171" s="457">
        <f t="shared" si="100"/>
        <v>0</v>
      </c>
      <c r="AK171" s="457">
        <f t="shared" si="101"/>
        <v>0</v>
      </c>
      <c r="AL171" s="460">
        <f t="shared" si="102"/>
        <v>0</v>
      </c>
      <c r="AM171" s="461">
        <f t="shared" si="103"/>
        <v>0</v>
      </c>
      <c r="AN171" s="784">
        <f t="shared" si="104"/>
        <v>0</v>
      </c>
      <c r="AO171" s="786"/>
      <c r="AP171" s="424"/>
      <c r="AQ171" s="424"/>
      <c r="AR171" s="424"/>
    </row>
    <row r="172" spans="1:44">
      <c r="A172" s="170"/>
      <c r="B172" s="98" t="s">
        <v>643</v>
      </c>
      <c r="C172" s="781" t="str">
        <f t="shared" si="69"/>
        <v>-：（～）ｈ</v>
      </c>
      <c r="D172" s="782"/>
      <c r="E172" s="783"/>
      <c r="F172" s="455" t="str">
        <f t="shared" si="70"/>
        <v>-</v>
      </c>
      <c r="G172" s="456">
        <f t="shared" si="71"/>
        <v>0</v>
      </c>
      <c r="H172" s="457">
        <f t="shared" si="72"/>
        <v>0</v>
      </c>
      <c r="I172" s="457">
        <f t="shared" si="73"/>
        <v>0</v>
      </c>
      <c r="J172" s="457">
        <f t="shared" si="74"/>
        <v>0</v>
      </c>
      <c r="K172" s="457">
        <f t="shared" si="75"/>
        <v>0</v>
      </c>
      <c r="L172" s="457">
        <f t="shared" si="76"/>
        <v>0</v>
      </c>
      <c r="M172" s="458">
        <f t="shared" si="77"/>
        <v>0</v>
      </c>
      <c r="N172" s="456">
        <f t="shared" si="78"/>
        <v>0</v>
      </c>
      <c r="O172" s="457">
        <f t="shared" si="79"/>
        <v>0</v>
      </c>
      <c r="P172" s="457">
        <f t="shared" si="80"/>
        <v>0</v>
      </c>
      <c r="Q172" s="457">
        <f t="shared" si="81"/>
        <v>0</v>
      </c>
      <c r="R172" s="457">
        <f t="shared" si="82"/>
        <v>0</v>
      </c>
      <c r="S172" s="457">
        <f t="shared" si="83"/>
        <v>0</v>
      </c>
      <c r="T172" s="458">
        <f t="shared" si="84"/>
        <v>0</v>
      </c>
      <c r="U172" s="456">
        <f t="shared" si="85"/>
        <v>0</v>
      </c>
      <c r="V172" s="457">
        <f t="shared" si="86"/>
        <v>0</v>
      </c>
      <c r="W172" s="457">
        <f t="shared" si="87"/>
        <v>0</v>
      </c>
      <c r="X172" s="457">
        <f t="shared" si="88"/>
        <v>0</v>
      </c>
      <c r="Y172" s="457">
        <f t="shared" si="89"/>
        <v>0</v>
      </c>
      <c r="Z172" s="457">
        <f t="shared" si="90"/>
        <v>0</v>
      </c>
      <c r="AA172" s="458">
        <f t="shared" si="91"/>
        <v>0</v>
      </c>
      <c r="AB172" s="456">
        <f t="shared" si="92"/>
        <v>0</v>
      </c>
      <c r="AC172" s="457">
        <f t="shared" si="93"/>
        <v>0</v>
      </c>
      <c r="AD172" s="457">
        <f t="shared" si="94"/>
        <v>0</v>
      </c>
      <c r="AE172" s="457">
        <f t="shared" si="95"/>
        <v>0</v>
      </c>
      <c r="AF172" s="457">
        <f t="shared" si="96"/>
        <v>0</v>
      </c>
      <c r="AG172" s="457">
        <f t="shared" si="97"/>
        <v>0</v>
      </c>
      <c r="AH172" s="458">
        <f t="shared" si="98"/>
        <v>0</v>
      </c>
      <c r="AI172" s="459">
        <f t="shared" si="99"/>
        <v>0</v>
      </c>
      <c r="AJ172" s="457">
        <f t="shared" si="100"/>
        <v>0</v>
      </c>
      <c r="AK172" s="457">
        <f t="shared" si="101"/>
        <v>0</v>
      </c>
      <c r="AL172" s="460">
        <f t="shared" si="102"/>
        <v>0</v>
      </c>
      <c r="AM172" s="461">
        <f t="shared" si="103"/>
        <v>0</v>
      </c>
      <c r="AN172" s="784">
        <f t="shared" si="104"/>
        <v>0</v>
      </c>
      <c r="AO172" s="786"/>
      <c r="AP172" s="424"/>
      <c r="AQ172" s="424"/>
      <c r="AR172" s="424"/>
    </row>
    <row r="173" spans="1:44">
      <c r="A173" s="170"/>
      <c r="B173" s="98" t="s">
        <v>644</v>
      </c>
      <c r="C173" s="781" t="str">
        <f t="shared" si="69"/>
        <v>-：（～）ｈ</v>
      </c>
      <c r="D173" s="782"/>
      <c r="E173" s="783"/>
      <c r="F173" s="455" t="str">
        <f t="shared" si="70"/>
        <v>-</v>
      </c>
      <c r="G173" s="456">
        <f t="shared" si="71"/>
        <v>0</v>
      </c>
      <c r="H173" s="457">
        <f t="shared" si="72"/>
        <v>0</v>
      </c>
      <c r="I173" s="457">
        <f t="shared" si="73"/>
        <v>0</v>
      </c>
      <c r="J173" s="457">
        <f t="shared" si="74"/>
        <v>0</v>
      </c>
      <c r="K173" s="457">
        <f t="shared" si="75"/>
        <v>0</v>
      </c>
      <c r="L173" s="457">
        <f t="shared" si="76"/>
        <v>0</v>
      </c>
      <c r="M173" s="458">
        <f t="shared" si="77"/>
        <v>0</v>
      </c>
      <c r="N173" s="456">
        <f t="shared" si="78"/>
        <v>0</v>
      </c>
      <c r="O173" s="457">
        <f t="shared" si="79"/>
        <v>0</v>
      </c>
      <c r="P173" s="457">
        <f t="shared" si="80"/>
        <v>0</v>
      </c>
      <c r="Q173" s="457">
        <f t="shared" si="81"/>
        <v>0</v>
      </c>
      <c r="R173" s="457">
        <f t="shared" si="82"/>
        <v>0</v>
      </c>
      <c r="S173" s="457">
        <f t="shared" si="83"/>
        <v>0</v>
      </c>
      <c r="T173" s="458">
        <f t="shared" si="84"/>
        <v>0</v>
      </c>
      <c r="U173" s="456">
        <f t="shared" si="85"/>
        <v>0</v>
      </c>
      <c r="V173" s="457">
        <f t="shared" si="86"/>
        <v>0</v>
      </c>
      <c r="W173" s="457">
        <f t="shared" si="87"/>
        <v>0</v>
      </c>
      <c r="X173" s="457">
        <f t="shared" si="88"/>
        <v>0</v>
      </c>
      <c r="Y173" s="457">
        <f t="shared" si="89"/>
        <v>0</v>
      </c>
      <c r="Z173" s="457">
        <f t="shared" si="90"/>
        <v>0</v>
      </c>
      <c r="AA173" s="458">
        <f t="shared" si="91"/>
        <v>0</v>
      </c>
      <c r="AB173" s="456">
        <f t="shared" si="92"/>
        <v>0</v>
      </c>
      <c r="AC173" s="457">
        <f t="shared" si="93"/>
        <v>0</v>
      </c>
      <c r="AD173" s="457">
        <f t="shared" si="94"/>
        <v>0</v>
      </c>
      <c r="AE173" s="457">
        <f t="shared" si="95"/>
        <v>0</v>
      </c>
      <c r="AF173" s="457">
        <f t="shared" si="96"/>
        <v>0</v>
      </c>
      <c r="AG173" s="457">
        <f t="shared" si="97"/>
        <v>0</v>
      </c>
      <c r="AH173" s="458">
        <f t="shared" si="98"/>
        <v>0</v>
      </c>
      <c r="AI173" s="459">
        <f t="shared" si="99"/>
        <v>0</v>
      </c>
      <c r="AJ173" s="457">
        <f t="shared" si="100"/>
        <v>0</v>
      </c>
      <c r="AK173" s="457">
        <f t="shared" si="101"/>
        <v>0</v>
      </c>
      <c r="AL173" s="460">
        <f t="shared" si="102"/>
        <v>0</v>
      </c>
      <c r="AM173" s="461">
        <f t="shared" si="103"/>
        <v>0</v>
      </c>
      <c r="AN173" s="784">
        <f t="shared" si="104"/>
        <v>0</v>
      </c>
      <c r="AO173" s="786"/>
      <c r="AP173" s="424"/>
      <c r="AQ173" s="424"/>
      <c r="AR173" s="424"/>
    </row>
    <row r="174" spans="1:44">
      <c r="A174" s="170"/>
      <c r="B174" s="98" t="s">
        <v>645</v>
      </c>
      <c r="C174" s="781" t="str">
        <f t="shared" si="69"/>
        <v>-：（～）ｈ</v>
      </c>
      <c r="D174" s="782"/>
      <c r="E174" s="783"/>
      <c r="F174" s="455" t="str">
        <f t="shared" si="70"/>
        <v>-</v>
      </c>
      <c r="G174" s="456">
        <f t="shared" si="71"/>
        <v>0</v>
      </c>
      <c r="H174" s="457">
        <f t="shared" si="72"/>
        <v>0</v>
      </c>
      <c r="I174" s="457">
        <f t="shared" si="73"/>
        <v>0</v>
      </c>
      <c r="J174" s="457">
        <f t="shared" si="74"/>
        <v>0</v>
      </c>
      <c r="K174" s="457">
        <f t="shared" si="75"/>
        <v>0</v>
      </c>
      <c r="L174" s="457">
        <f t="shared" si="76"/>
        <v>0</v>
      </c>
      <c r="M174" s="458">
        <f t="shared" si="77"/>
        <v>0</v>
      </c>
      <c r="N174" s="456">
        <f t="shared" si="78"/>
        <v>0</v>
      </c>
      <c r="O174" s="457">
        <f t="shared" si="79"/>
        <v>0</v>
      </c>
      <c r="P174" s="457">
        <f t="shared" si="80"/>
        <v>0</v>
      </c>
      <c r="Q174" s="457">
        <f t="shared" si="81"/>
        <v>0</v>
      </c>
      <c r="R174" s="457">
        <f t="shared" si="82"/>
        <v>0</v>
      </c>
      <c r="S174" s="457">
        <f t="shared" si="83"/>
        <v>0</v>
      </c>
      <c r="T174" s="458">
        <f t="shared" si="84"/>
        <v>0</v>
      </c>
      <c r="U174" s="456">
        <f t="shared" si="85"/>
        <v>0</v>
      </c>
      <c r="V174" s="457">
        <f t="shared" si="86"/>
        <v>0</v>
      </c>
      <c r="W174" s="457">
        <f t="shared" si="87"/>
        <v>0</v>
      </c>
      <c r="X174" s="457">
        <f t="shared" si="88"/>
        <v>0</v>
      </c>
      <c r="Y174" s="457">
        <f t="shared" si="89"/>
        <v>0</v>
      </c>
      <c r="Z174" s="457">
        <f t="shared" si="90"/>
        <v>0</v>
      </c>
      <c r="AA174" s="458">
        <f t="shared" si="91"/>
        <v>0</v>
      </c>
      <c r="AB174" s="456">
        <f t="shared" si="92"/>
        <v>0</v>
      </c>
      <c r="AC174" s="457">
        <f t="shared" si="93"/>
        <v>0</v>
      </c>
      <c r="AD174" s="457">
        <f t="shared" si="94"/>
        <v>0</v>
      </c>
      <c r="AE174" s="457">
        <f t="shared" si="95"/>
        <v>0</v>
      </c>
      <c r="AF174" s="457">
        <f t="shared" si="96"/>
        <v>0</v>
      </c>
      <c r="AG174" s="457">
        <f t="shared" si="97"/>
        <v>0</v>
      </c>
      <c r="AH174" s="458">
        <f t="shared" si="98"/>
        <v>0</v>
      </c>
      <c r="AI174" s="459">
        <f t="shared" si="99"/>
        <v>0</v>
      </c>
      <c r="AJ174" s="457">
        <f t="shared" si="100"/>
        <v>0</v>
      </c>
      <c r="AK174" s="457">
        <f t="shared" si="101"/>
        <v>0</v>
      </c>
      <c r="AL174" s="460">
        <f t="shared" si="102"/>
        <v>0</v>
      </c>
      <c r="AM174" s="461">
        <f t="shared" si="103"/>
        <v>0</v>
      </c>
      <c r="AN174" s="784">
        <f t="shared" si="104"/>
        <v>0</v>
      </c>
      <c r="AO174" s="786"/>
      <c r="AP174" s="424"/>
      <c r="AQ174" s="424"/>
      <c r="AR174" s="424"/>
    </row>
    <row r="175" spans="1:44">
      <c r="A175" s="170"/>
      <c r="B175" s="98" t="s">
        <v>646</v>
      </c>
      <c r="C175" s="787" t="str">
        <f t="shared" si="69"/>
        <v>-：（～）ｈ</v>
      </c>
      <c r="D175" s="788"/>
      <c r="E175" s="789"/>
      <c r="F175" s="462" t="str">
        <f t="shared" si="70"/>
        <v>-</v>
      </c>
      <c r="G175" s="463">
        <f t="shared" si="71"/>
        <v>0</v>
      </c>
      <c r="H175" s="464">
        <f t="shared" si="72"/>
        <v>0</v>
      </c>
      <c r="I175" s="464">
        <f t="shared" si="73"/>
        <v>0</v>
      </c>
      <c r="J175" s="464">
        <f t="shared" si="74"/>
        <v>0</v>
      </c>
      <c r="K175" s="464">
        <f t="shared" si="75"/>
        <v>0</v>
      </c>
      <c r="L175" s="464">
        <f t="shared" si="76"/>
        <v>0</v>
      </c>
      <c r="M175" s="465">
        <f t="shared" si="77"/>
        <v>0</v>
      </c>
      <c r="N175" s="463">
        <f t="shared" si="78"/>
        <v>0</v>
      </c>
      <c r="O175" s="464">
        <f t="shared" si="79"/>
        <v>0</v>
      </c>
      <c r="P175" s="464">
        <f t="shared" si="80"/>
        <v>0</v>
      </c>
      <c r="Q175" s="464">
        <f t="shared" si="81"/>
        <v>0</v>
      </c>
      <c r="R175" s="464">
        <f t="shared" si="82"/>
        <v>0</v>
      </c>
      <c r="S175" s="464">
        <f t="shared" si="83"/>
        <v>0</v>
      </c>
      <c r="T175" s="465">
        <f t="shared" si="84"/>
        <v>0</v>
      </c>
      <c r="U175" s="463">
        <f t="shared" si="85"/>
        <v>0</v>
      </c>
      <c r="V175" s="464">
        <f t="shared" si="86"/>
        <v>0</v>
      </c>
      <c r="W175" s="464">
        <f t="shared" si="87"/>
        <v>0</v>
      </c>
      <c r="X175" s="464">
        <f t="shared" si="88"/>
        <v>0</v>
      </c>
      <c r="Y175" s="464">
        <f t="shared" si="89"/>
        <v>0</v>
      </c>
      <c r="Z175" s="464">
        <f t="shared" si="90"/>
        <v>0</v>
      </c>
      <c r="AA175" s="465">
        <f t="shared" si="91"/>
        <v>0</v>
      </c>
      <c r="AB175" s="463">
        <f t="shared" si="92"/>
        <v>0</v>
      </c>
      <c r="AC175" s="464">
        <f t="shared" si="93"/>
        <v>0</v>
      </c>
      <c r="AD175" s="464">
        <f t="shared" si="94"/>
        <v>0</v>
      </c>
      <c r="AE175" s="464">
        <f t="shared" si="95"/>
        <v>0</v>
      </c>
      <c r="AF175" s="464">
        <f t="shared" si="96"/>
        <v>0</v>
      </c>
      <c r="AG175" s="464">
        <f t="shared" si="97"/>
        <v>0</v>
      </c>
      <c r="AH175" s="465">
        <f t="shared" si="98"/>
        <v>0</v>
      </c>
      <c r="AI175" s="466">
        <f t="shared" si="99"/>
        <v>0</v>
      </c>
      <c r="AJ175" s="464">
        <f t="shared" si="100"/>
        <v>0</v>
      </c>
      <c r="AK175" s="464">
        <f t="shared" si="101"/>
        <v>0</v>
      </c>
      <c r="AL175" s="467">
        <f t="shared" si="102"/>
        <v>0</v>
      </c>
      <c r="AM175" s="468">
        <f t="shared" si="103"/>
        <v>0</v>
      </c>
      <c r="AN175" s="790">
        <f t="shared" si="104"/>
        <v>0</v>
      </c>
      <c r="AO175" s="791"/>
      <c r="AP175" s="424"/>
      <c r="AQ175" s="424"/>
      <c r="AR175" s="424"/>
    </row>
    <row r="176" spans="1:44" ht="13.5" customHeight="1">
      <c r="A176" s="170"/>
      <c r="C176" s="282"/>
      <c r="D176" s="171"/>
      <c r="E176" s="171"/>
      <c r="F176" s="171"/>
      <c r="G176" s="469"/>
      <c r="H176" s="470"/>
      <c r="I176" s="470"/>
      <c r="J176" s="470"/>
      <c r="K176" s="470"/>
      <c r="L176" s="470"/>
      <c r="M176" s="470"/>
      <c r="N176" s="470"/>
      <c r="O176" s="470"/>
      <c r="P176" s="470"/>
      <c r="Q176" s="470"/>
      <c r="R176" s="470"/>
      <c r="S176" s="470"/>
      <c r="T176" s="470"/>
      <c r="U176" s="470"/>
      <c r="V176" s="470"/>
      <c r="W176" s="470"/>
      <c r="X176" s="470"/>
      <c r="Y176" s="470"/>
      <c r="Z176" s="470"/>
      <c r="AA176" s="470"/>
      <c r="AB176" s="470"/>
      <c r="AC176" s="470"/>
      <c r="AD176" s="470"/>
      <c r="AE176" s="470"/>
      <c r="AF176" s="470"/>
      <c r="AG176" s="470"/>
      <c r="AH176" s="470"/>
      <c r="AI176" s="792" t="s">
        <v>647</v>
      </c>
      <c r="AJ176" s="792"/>
      <c r="AK176" s="792"/>
      <c r="AL176" s="792"/>
      <c r="AM176" s="793"/>
      <c r="AN176" s="794">
        <f>SUM(AN151:AO175)</f>
        <v>557.73</v>
      </c>
      <c r="AO176" s="795"/>
      <c r="AP176" s="470"/>
      <c r="AQ176" s="470"/>
      <c r="AR176" s="470"/>
    </row>
    <row r="177" spans="1:44" ht="13.5" customHeight="1">
      <c r="A177" s="170"/>
      <c r="C177" s="282"/>
      <c r="D177" s="171"/>
      <c r="E177" s="171"/>
      <c r="F177" s="171"/>
      <c r="G177" s="469"/>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1"/>
      <c r="AJ177" s="471"/>
      <c r="AK177" s="471"/>
      <c r="AL177" s="471"/>
      <c r="AM177" s="471"/>
      <c r="AN177" s="472"/>
      <c r="AO177" s="472"/>
      <c r="AP177" s="470"/>
      <c r="AQ177" s="470"/>
      <c r="AR177" s="470"/>
    </row>
    <row r="178" spans="1:44" ht="14.4">
      <c r="A178" s="170"/>
      <c r="C178" s="327" t="s">
        <v>648</v>
      </c>
      <c r="D178" s="171"/>
      <c r="E178" s="171"/>
      <c r="F178" s="171"/>
      <c r="G178" s="469"/>
      <c r="H178" s="470"/>
      <c r="I178" s="470"/>
      <c r="J178" s="470"/>
      <c r="K178" s="470"/>
      <c r="L178" s="470"/>
      <c r="M178" s="470"/>
      <c r="N178" s="470"/>
      <c r="O178" s="470"/>
      <c r="P178" s="470"/>
      <c r="Q178" s="470"/>
      <c r="R178" s="470"/>
      <c r="S178" s="470"/>
      <c r="T178" s="470"/>
      <c r="U178" s="470"/>
      <c r="V178" s="470"/>
      <c r="W178" s="470"/>
      <c r="X178" s="470"/>
      <c r="Y178" s="470"/>
      <c r="Z178" s="470"/>
      <c r="AA178" s="470"/>
      <c r="AB178" s="470"/>
      <c r="AC178" s="470"/>
      <c r="AD178" s="470"/>
      <c r="AE178" s="470"/>
      <c r="AF178" s="470"/>
      <c r="AG178" s="470"/>
      <c r="AH178" s="470"/>
      <c r="AI178" s="470"/>
      <c r="AJ178" s="470"/>
      <c r="AK178" s="470"/>
      <c r="AL178" s="470"/>
      <c r="AM178" s="470"/>
      <c r="AN178" s="470"/>
      <c r="AO178" s="470"/>
      <c r="AP178" s="470"/>
      <c r="AQ178" s="470"/>
      <c r="AR178" s="470"/>
    </row>
    <row r="179" spans="1:44">
      <c r="A179" s="170"/>
      <c r="C179" s="282"/>
      <c r="D179" s="171"/>
      <c r="E179" s="171"/>
      <c r="F179" s="171"/>
      <c r="G179" s="469"/>
      <c r="H179" s="470"/>
      <c r="I179" s="470"/>
      <c r="J179" s="470"/>
      <c r="K179" s="470"/>
      <c r="L179" s="470"/>
      <c r="M179" s="470"/>
      <c r="N179" s="470"/>
      <c r="O179" s="470"/>
      <c r="P179" s="470"/>
      <c r="Q179" s="470"/>
      <c r="R179" s="470"/>
      <c r="S179" s="470"/>
      <c r="T179" s="470"/>
      <c r="U179" s="470"/>
      <c r="V179" s="470"/>
      <c r="W179" s="470"/>
      <c r="X179" s="470"/>
      <c r="Y179" s="470"/>
      <c r="Z179" s="470"/>
      <c r="AA179" s="470"/>
      <c r="AB179" s="470"/>
      <c r="AC179" s="470"/>
      <c r="AD179" s="470"/>
      <c r="AE179" s="470"/>
      <c r="AF179" s="470"/>
      <c r="AG179" s="470"/>
      <c r="AH179" s="470"/>
      <c r="AI179" s="470"/>
      <c r="AJ179" s="470"/>
      <c r="AK179" s="470"/>
      <c r="AL179" s="470"/>
      <c r="AM179" s="470"/>
      <c r="AN179" s="470"/>
      <c r="AO179" s="470"/>
      <c r="AP179" s="470"/>
      <c r="AQ179" s="470"/>
      <c r="AR179" s="470"/>
    </row>
    <row r="180" spans="1:44">
      <c r="A180" s="170"/>
      <c r="C180" s="170" t="s">
        <v>649</v>
      </c>
      <c r="D180" s="171"/>
      <c r="E180" s="171"/>
      <c r="F180" s="171"/>
      <c r="G180" s="469"/>
      <c r="H180" s="470"/>
      <c r="I180" s="470"/>
      <c r="J180" s="470"/>
      <c r="K180" s="470"/>
      <c r="L180" s="470"/>
      <c r="M180" s="470"/>
      <c r="N180" s="470"/>
      <c r="O180" s="470"/>
      <c r="P180" s="470"/>
      <c r="Q180" s="470"/>
      <c r="R180" s="470"/>
      <c r="S180" s="470"/>
      <c r="T180" s="470"/>
      <c r="U180" s="470"/>
      <c r="V180" s="470"/>
      <c r="W180" s="470"/>
      <c r="X180" s="470"/>
      <c r="Y180" s="470"/>
      <c r="Z180" s="470"/>
      <c r="AA180" s="470"/>
      <c r="AB180" s="470"/>
      <c r="AC180" s="470"/>
      <c r="AD180" s="470"/>
      <c r="AE180" s="470"/>
      <c r="AF180" s="470"/>
      <c r="AG180" s="470"/>
      <c r="AH180" s="470"/>
      <c r="AI180" s="470"/>
      <c r="AJ180" s="470"/>
      <c r="AK180" s="470"/>
      <c r="AL180" s="470"/>
      <c r="AM180" s="470"/>
      <c r="AN180" s="470"/>
      <c r="AO180" s="470"/>
      <c r="AP180" s="470"/>
      <c r="AQ180" s="470"/>
      <c r="AR180" s="470"/>
    </row>
    <row r="181" spans="1:44">
      <c r="A181" s="170"/>
      <c r="C181" s="167" t="s">
        <v>650</v>
      </c>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171"/>
      <c r="AB181" s="171"/>
      <c r="AC181" s="171"/>
      <c r="AD181" s="171"/>
      <c r="AE181" s="171"/>
      <c r="AF181" s="171"/>
      <c r="AG181" s="171"/>
      <c r="AH181" s="171"/>
      <c r="AI181" s="171"/>
      <c r="AJ181" s="171"/>
      <c r="AK181" s="171"/>
      <c r="AL181" s="171"/>
      <c r="AM181" s="171"/>
      <c r="AN181" s="171"/>
      <c r="AO181" s="171"/>
      <c r="AP181" s="171"/>
      <c r="AQ181" s="171"/>
      <c r="AR181" s="171"/>
    </row>
    <row r="182" spans="1:44">
      <c r="A182" s="170"/>
      <c r="C182" s="334" t="s">
        <v>651</v>
      </c>
      <c r="AF182" s="171"/>
      <c r="AG182" s="171"/>
      <c r="AH182" s="171"/>
      <c r="AI182" s="171"/>
      <c r="AJ182" s="171"/>
      <c r="AK182" s="171"/>
      <c r="AL182" s="171"/>
      <c r="AM182" s="171"/>
      <c r="AN182" s="171"/>
      <c r="AO182" s="171"/>
      <c r="AP182" s="171"/>
    </row>
    <row r="183" spans="1:44">
      <c r="A183" s="170"/>
      <c r="C183" s="334" t="s">
        <v>652</v>
      </c>
      <c r="AF183" s="171"/>
      <c r="AG183" s="171"/>
      <c r="AH183" s="171"/>
      <c r="AI183" s="171"/>
      <c r="AJ183" s="171"/>
      <c r="AK183" s="171"/>
      <c r="AL183" s="171"/>
      <c r="AM183" s="171"/>
      <c r="AN183" s="171"/>
      <c r="AO183" s="171"/>
      <c r="AP183" s="171"/>
    </row>
    <row r="184" spans="1:44">
      <c r="A184" s="170"/>
      <c r="C184" s="334"/>
      <c r="D184" s="336" t="s">
        <v>870</v>
      </c>
      <c r="AF184" s="171"/>
      <c r="AG184" s="171"/>
      <c r="AH184" s="171"/>
      <c r="AI184" s="171"/>
      <c r="AJ184" s="171"/>
      <c r="AK184" s="171"/>
      <c r="AL184" s="171"/>
      <c r="AM184" s="171"/>
      <c r="AN184" s="171"/>
      <c r="AO184" s="171"/>
      <c r="AP184" s="171"/>
    </row>
    <row r="185" spans="1:44">
      <c r="A185" s="170"/>
      <c r="C185" s="334" t="s">
        <v>653</v>
      </c>
      <c r="AF185" s="171"/>
      <c r="AG185" s="171"/>
      <c r="AH185" s="171"/>
      <c r="AI185" s="171"/>
      <c r="AJ185" s="171"/>
      <c r="AK185" s="171"/>
      <c r="AL185" s="171"/>
      <c r="AM185" s="171"/>
      <c r="AN185" s="171"/>
      <c r="AO185" s="171"/>
      <c r="AP185" s="171"/>
    </row>
    <row r="186" spans="1:44">
      <c r="A186" s="170"/>
      <c r="C186" s="334"/>
      <c r="D186" s="336" t="s">
        <v>654</v>
      </c>
      <c r="E186" s="336"/>
      <c r="F186" s="336"/>
      <c r="AF186" s="171"/>
      <c r="AG186" s="171"/>
      <c r="AH186" s="171"/>
      <c r="AI186" s="171"/>
      <c r="AJ186" s="171"/>
      <c r="AK186" s="171"/>
      <c r="AL186" s="171"/>
      <c r="AM186" s="171"/>
      <c r="AN186" s="171"/>
      <c r="AO186" s="171"/>
      <c r="AP186" s="171"/>
    </row>
    <row r="187" spans="1:44">
      <c r="A187" s="170"/>
      <c r="C187" s="334" t="s">
        <v>655</v>
      </c>
      <c r="AF187" s="171"/>
      <c r="AG187" s="171"/>
      <c r="AH187" s="171"/>
      <c r="AI187" s="171"/>
      <c r="AJ187" s="171"/>
      <c r="AK187" s="171"/>
      <c r="AL187" s="171"/>
      <c r="AM187" s="171"/>
      <c r="AN187" s="171"/>
      <c r="AO187" s="171"/>
      <c r="AP187" s="171"/>
    </row>
    <row r="188" spans="1:44">
      <c r="A188" s="170"/>
      <c r="C188" s="334" t="s">
        <v>656</v>
      </c>
    </row>
    <row r="189" spans="1:44">
      <c r="A189" s="170"/>
    </row>
    <row r="190" spans="1:44" ht="14.4">
      <c r="A190" s="170"/>
      <c r="C190" s="327" t="s">
        <v>657</v>
      </c>
    </row>
    <row r="191" spans="1:44" ht="12.6" thickBot="1">
      <c r="A191" s="170"/>
    </row>
    <row r="192" spans="1:44">
      <c r="A192" s="170"/>
      <c r="C192" s="796" t="s">
        <v>658</v>
      </c>
      <c r="D192" s="797"/>
      <c r="E192" s="797"/>
      <c r="F192" s="473"/>
      <c r="G192" s="800">
        <v>7.75</v>
      </c>
      <c r="H192" s="800"/>
      <c r="I192" s="801" t="s">
        <v>267</v>
      </c>
      <c r="J192" s="801"/>
      <c r="K192" s="474">
        <v>5</v>
      </c>
      <c r="L192" s="801" t="s">
        <v>268</v>
      </c>
      <c r="M192" s="801"/>
      <c r="N192" s="802">
        <f>G192*K192</f>
        <v>38.75</v>
      </c>
      <c r="O192" s="802"/>
      <c r="P192" s="475" t="s">
        <v>659</v>
      </c>
      <c r="Q192" s="803"/>
      <c r="R192" s="804"/>
      <c r="Z192" s="796" t="s">
        <v>660</v>
      </c>
      <c r="AA192" s="797"/>
      <c r="AB192" s="797"/>
      <c r="AC192" s="805"/>
      <c r="AD192" s="807" t="s">
        <v>661</v>
      </c>
      <c r="AE192" s="808"/>
      <c r="AF192" s="811" t="s">
        <v>807</v>
      </c>
      <c r="AG192" s="811"/>
      <c r="AH192" s="801" t="s">
        <v>663</v>
      </c>
      <c r="AI192" s="811" t="s">
        <v>808</v>
      </c>
      <c r="AJ192" s="811"/>
      <c r="AK192" s="814">
        <v>14.75</v>
      </c>
      <c r="AL192" s="814"/>
      <c r="AM192" s="816" t="s">
        <v>809</v>
      </c>
    </row>
    <row r="193" spans="1:49" ht="12.6" thickBot="1">
      <c r="A193" s="170"/>
      <c r="C193" s="798"/>
      <c r="D193" s="799"/>
      <c r="E193" s="799"/>
      <c r="F193" s="476"/>
      <c r="G193" s="476"/>
      <c r="H193" s="476"/>
      <c r="I193" s="477"/>
      <c r="J193" s="477"/>
      <c r="K193" s="478">
        <v>4</v>
      </c>
      <c r="L193" s="813" t="s">
        <v>270</v>
      </c>
      <c r="M193" s="813"/>
      <c r="N193" s="818">
        <f>N192*K193</f>
        <v>155</v>
      </c>
      <c r="O193" s="818"/>
      <c r="P193" s="479" t="s">
        <v>666</v>
      </c>
      <c r="Q193" s="171"/>
      <c r="Z193" s="798"/>
      <c r="AA193" s="799"/>
      <c r="AB193" s="799"/>
      <c r="AC193" s="806"/>
      <c r="AD193" s="809"/>
      <c r="AE193" s="810"/>
      <c r="AF193" s="812"/>
      <c r="AG193" s="812"/>
      <c r="AH193" s="813"/>
      <c r="AI193" s="812"/>
      <c r="AJ193" s="812"/>
      <c r="AK193" s="815"/>
      <c r="AL193" s="815"/>
      <c r="AM193" s="817"/>
    </row>
    <row r="194" spans="1:49">
      <c r="A194" s="170"/>
      <c r="C194" s="135"/>
      <c r="D194" s="135"/>
      <c r="E194" s="135"/>
      <c r="F194" s="135"/>
      <c r="G194" s="135"/>
      <c r="H194" s="135"/>
      <c r="I194" s="135"/>
      <c r="J194" s="135"/>
      <c r="K194" s="135"/>
      <c r="L194" s="135"/>
      <c r="M194" s="135"/>
      <c r="N194" s="135"/>
      <c r="O194" s="135"/>
      <c r="P194" s="135"/>
      <c r="AC194" s="328" t="s">
        <v>667</v>
      </c>
      <c r="AU194" s="171"/>
      <c r="AV194" s="171"/>
      <c r="AW194" s="427"/>
    </row>
    <row r="195" spans="1:49">
      <c r="A195" s="170"/>
      <c r="C195" s="135"/>
      <c r="D195" s="135"/>
      <c r="E195" s="135"/>
      <c r="F195" s="135"/>
      <c r="G195" s="135"/>
      <c r="H195" s="135"/>
      <c r="I195" s="170" t="s">
        <v>810</v>
      </c>
      <c r="J195" s="135"/>
      <c r="K195" s="135"/>
      <c r="L195" s="135"/>
      <c r="M195" s="135"/>
      <c r="N195" s="135"/>
      <c r="O195" s="135"/>
      <c r="P195" s="135"/>
      <c r="AC195" s="328"/>
      <c r="AU195" s="171"/>
      <c r="AV195" s="171"/>
      <c r="AW195" s="427"/>
    </row>
    <row r="196" spans="1:49" ht="15.9" customHeight="1" thickBot="1">
      <c r="A196" s="170"/>
      <c r="E196" s="480" t="s">
        <v>530</v>
      </c>
      <c r="F196" s="819" t="s">
        <v>669</v>
      </c>
      <c r="G196" s="731"/>
      <c r="I196" s="820" t="s">
        <v>670</v>
      </c>
      <c r="J196" s="820"/>
      <c r="K196" s="820" t="s">
        <v>671</v>
      </c>
      <c r="L196" s="820"/>
      <c r="M196" s="819" t="s">
        <v>463</v>
      </c>
      <c r="N196" s="729"/>
      <c r="O196" s="729"/>
      <c r="P196" s="729"/>
      <c r="Q196" s="731"/>
      <c r="S196" s="819" t="s">
        <v>672</v>
      </c>
      <c r="T196" s="729"/>
      <c r="U196" s="729"/>
      <c r="V196" s="729"/>
      <c r="W196" s="731"/>
      <c r="Z196" s="821"/>
      <c r="AA196" s="821"/>
      <c r="AB196" s="821"/>
      <c r="AC196" s="821" t="s">
        <v>673</v>
      </c>
      <c r="AD196" s="821"/>
      <c r="AE196" s="821"/>
      <c r="AF196" s="821" t="s">
        <v>674</v>
      </c>
      <c r="AG196" s="821"/>
      <c r="AH196" s="821"/>
      <c r="AI196" s="821"/>
      <c r="AJ196" s="821"/>
      <c r="AK196" s="821" t="s">
        <v>620</v>
      </c>
      <c r="AL196" s="821"/>
      <c r="AM196" s="821"/>
      <c r="AN196" s="481" t="s">
        <v>168</v>
      </c>
      <c r="AP196" s="822" t="s">
        <v>675</v>
      </c>
      <c r="AQ196" s="823"/>
      <c r="AR196" s="824"/>
      <c r="AU196" s="171"/>
      <c r="AV196" s="171"/>
      <c r="AW196" s="427"/>
    </row>
    <row r="197" spans="1:49" ht="15.9" customHeight="1">
      <c r="A197" s="170"/>
      <c r="E197" s="529" t="s">
        <v>107</v>
      </c>
      <c r="F197" s="825">
        <f t="shared" ref="F197:F221" si="105">IF(E197="","",COUNTIF($C$10:$C$141,E197))</f>
        <v>0</v>
      </c>
      <c r="G197" s="826"/>
      <c r="I197" s="827">
        <f t="shared" ref="I197:I221" si="106">SUMIF($AN$10:$AN$141,E197,$AP$10:$AP$141)</f>
        <v>0</v>
      </c>
      <c r="J197" s="827"/>
      <c r="K197" s="827">
        <f t="shared" ref="K197:K221" si="107">SUMIF($AN$10:$AN$141,E197,$AR$10:$AR$141)</f>
        <v>0</v>
      </c>
      <c r="L197" s="827"/>
      <c r="M197" s="828">
        <f t="shared" ref="M197:M221" si="108">SUM(I197:L197)</f>
        <v>0</v>
      </c>
      <c r="N197" s="829"/>
      <c r="O197" s="483" t="s">
        <v>811</v>
      </c>
      <c r="P197" s="829">
        <f t="shared" ref="P197:P221" si="109">ROUNDDOWN(SUM(M197),1)</f>
        <v>0</v>
      </c>
      <c r="Q197" s="830"/>
      <c r="S197" s="831">
        <f t="shared" ref="S197:S221" si="110">SUMIF($AN$10:$AN$141,E197,$AQ$10:$AQ$141)</f>
        <v>0</v>
      </c>
      <c r="T197" s="832"/>
      <c r="U197" s="483" t="s">
        <v>811</v>
      </c>
      <c r="V197" s="829">
        <f>ROUNDDOWN(SUM(S197),1)</f>
        <v>0</v>
      </c>
      <c r="W197" s="830"/>
      <c r="Y197" s="484" t="s">
        <v>812</v>
      </c>
      <c r="Z197" s="833"/>
      <c r="AA197" s="834"/>
      <c r="AB197" s="834"/>
      <c r="AC197" s="530" t="s">
        <v>679</v>
      </c>
      <c r="AD197" s="835" t="s">
        <v>680</v>
      </c>
      <c r="AE197" s="836"/>
      <c r="AF197" s="837" t="s">
        <v>681</v>
      </c>
      <c r="AG197" s="838"/>
      <c r="AH197" s="486" t="s">
        <v>682</v>
      </c>
      <c r="AI197" s="838" t="s">
        <v>683</v>
      </c>
      <c r="AJ197" s="839"/>
      <c r="AK197" s="840">
        <v>7.5</v>
      </c>
      <c r="AL197" s="841"/>
      <c r="AM197" s="487" t="s">
        <v>684</v>
      </c>
      <c r="AN197" s="488" t="str">
        <f>CONCATENATE(AC197,"：",AD197,"（",AK197,AM197,"）、")</f>
        <v>夜：夜勤（7.5ｈ）、</v>
      </c>
      <c r="AO197" s="170" t="str">
        <f>IF(AC197="","",AC197)</f>
        <v>夜</v>
      </c>
      <c r="AP197" s="489">
        <v>7.5</v>
      </c>
      <c r="AQ197" s="490"/>
      <c r="AR197" s="491">
        <f>SUM(AP197:AQ197)</f>
        <v>7.5</v>
      </c>
      <c r="AU197" s="493"/>
      <c r="AV197" s="493"/>
      <c r="AW197" s="427"/>
    </row>
    <row r="198" spans="1:49" ht="15.9" customHeight="1" thickBot="1">
      <c r="A198" s="170"/>
      <c r="E198" s="531" t="s">
        <v>320</v>
      </c>
      <c r="F198" s="842">
        <f t="shared" si="105"/>
        <v>0</v>
      </c>
      <c r="G198" s="843"/>
      <c r="I198" s="844">
        <f t="shared" si="106"/>
        <v>0</v>
      </c>
      <c r="J198" s="844"/>
      <c r="K198" s="844">
        <f t="shared" si="107"/>
        <v>0</v>
      </c>
      <c r="L198" s="844"/>
      <c r="M198" s="845">
        <f t="shared" si="108"/>
        <v>0</v>
      </c>
      <c r="N198" s="846"/>
      <c r="O198" s="495" t="s">
        <v>685</v>
      </c>
      <c r="P198" s="846">
        <f t="shared" si="109"/>
        <v>0</v>
      </c>
      <c r="Q198" s="847"/>
      <c r="S198" s="848">
        <f t="shared" si="110"/>
        <v>0</v>
      </c>
      <c r="T198" s="849"/>
      <c r="U198" s="495" t="s">
        <v>685</v>
      </c>
      <c r="V198" s="846">
        <f t="shared" ref="V198:V221" si="111">ROUNDDOWN(SUM(S198),1)</f>
        <v>0</v>
      </c>
      <c r="W198" s="847"/>
      <c r="Y198" s="484" t="s">
        <v>686</v>
      </c>
      <c r="Z198" s="850"/>
      <c r="AA198" s="851"/>
      <c r="AB198" s="851"/>
      <c r="AC198" s="532" t="s">
        <v>687</v>
      </c>
      <c r="AD198" s="852" t="s">
        <v>688</v>
      </c>
      <c r="AE198" s="853"/>
      <c r="AF198" s="854" t="s">
        <v>683</v>
      </c>
      <c r="AG198" s="855"/>
      <c r="AH198" s="497" t="s">
        <v>776</v>
      </c>
      <c r="AI198" s="855" t="s">
        <v>813</v>
      </c>
      <c r="AJ198" s="856"/>
      <c r="AK198" s="857">
        <v>7.25</v>
      </c>
      <c r="AL198" s="858"/>
      <c r="AM198" s="498" t="s">
        <v>665</v>
      </c>
      <c r="AN198" s="499" t="str">
        <f t="shared" ref="AN198:AN221" si="112">CONCATENATE(AC198,"：",AD198,"（",AK198,AM198,"）、")</f>
        <v>明：明け（7.25ｈ）、</v>
      </c>
      <c r="AO198" s="170" t="str">
        <f t="shared" ref="AO198:AO221" si="113">IF(AC198="","",AC198)</f>
        <v>明</v>
      </c>
      <c r="AP198" s="500"/>
      <c r="AQ198" s="501">
        <v>7.25</v>
      </c>
      <c r="AR198" s="502">
        <f t="shared" ref="AR198:AR221" si="114">SUM(AP198:AQ198)</f>
        <v>7.25</v>
      </c>
      <c r="AU198" s="493"/>
      <c r="AV198" s="493"/>
      <c r="AW198" s="427"/>
    </row>
    <row r="199" spans="1:49" ht="15.9" customHeight="1">
      <c r="A199" s="170"/>
      <c r="E199" s="531" t="s">
        <v>321</v>
      </c>
      <c r="F199" s="842">
        <f t="shared" si="105"/>
        <v>0</v>
      </c>
      <c r="G199" s="843"/>
      <c r="I199" s="844">
        <f t="shared" si="106"/>
        <v>0</v>
      </c>
      <c r="J199" s="844"/>
      <c r="K199" s="844">
        <f t="shared" si="107"/>
        <v>0</v>
      </c>
      <c r="L199" s="844"/>
      <c r="M199" s="845">
        <f t="shared" si="108"/>
        <v>0</v>
      </c>
      <c r="N199" s="846"/>
      <c r="O199" s="495" t="s">
        <v>692</v>
      </c>
      <c r="P199" s="846">
        <f t="shared" si="109"/>
        <v>0</v>
      </c>
      <c r="Q199" s="847"/>
      <c r="S199" s="848">
        <f t="shared" si="110"/>
        <v>0</v>
      </c>
      <c r="T199" s="849"/>
      <c r="U199" s="495" t="s">
        <v>692</v>
      </c>
      <c r="V199" s="846">
        <f t="shared" si="111"/>
        <v>0</v>
      </c>
      <c r="W199" s="847"/>
      <c r="Y199" s="484" t="s">
        <v>694</v>
      </c>
      <c r="Z199" s="859"/>
      <c r="AA199" s="859"/>
      <c r="AB199" s="859"/>
      <c r="AC199" s="533" t="s">
        <v>695</v>
      </c>
      <c r="AD199" s="860" t="s">
        <v>696</v>
      </c>
      <c r="AE199" s="861"/>
      <c r="AF199" s="862" t="s">
        <v>814</v>
      </c>
      <c r="AG199" s="863"/>
      <c r="AH199" s="504" t="s">
        <v>690</v>
      </c>
      <c r="AI199" s="863" t="s">
        <v>698</v>
      </c>
      <c r="AJ199" s="864"/>
      <c r="AK199" s="865">
        <v>7.75</v>
      </c>
      <c r="AL199" s="866"/>
      <c r="AM199" s="505" t="s">
        <v>699</v>
      </c>
      <c r="AN199" s="506" t="str">
        <f t="shared" si="112"/>
        <v>①：日勤Ａ（7.75ｈ）、</v>
      </c>
      <c r="AO199" s="170" t="str">
        <f t="shared" si="113"/>
        <v>①</v>
      </c>
      <c r="AP199" s="507">
        <v>0.57999999999999996</v>
      </c>
      <c r="AQ199" s="507">
        <v>0.75</v>
      </c>
      <c r="AR199" s="508">
        <f t="shared" si="114"/>
        <v>1.33</v>
      </c>
      <c r="AU199" s="493"/>
      <c r="AV199" s="493"/>
      <c r="AW199" s="427"/>
    </row>
    <row r="200" spans="1:49" ht="15.9" customHeight="1">
      <c r="A200" s="170"/>
      <c r="E200" s="531" t="s">
        <v>108</v>
      </c>
      <c r="F200" s="842">
        <f t="shared" si="105"/>
        <v>0</v>
      </c>
      <c r="G200" s="843"/>
      <c r="I200" s="844">
        <f t="shared" si="106"/>
        <v>0</v>
      </c>
      <c r="J200" s="844"/>
      <c r="K200" s="844">
        <f t="shared" si="107"/>
        <v>0</v>
      </c>
      <c r="L200" s="844"/>
      <c r="M200" s="845">
        <f t="shared" si="108"/>
        <v>0</v>
      </c>
      <c r="N200" s="846"/>
      <c r="O200" s="495" t="s">
        <v>692</v>
      </c>
      <c r="P200" s="846">
        <f t="shared" si="109"/>
        <v>0</v>
      </c>
      <c r="Q200" s="847"/>
      <c r="S200" s="848">
        <f t="shared" si="110"/>
        <v>0</v>
      </c>
      <c r="T200" s="849"/>
      <c r="U200" s="495" t="s">
        <v>693</v>
      </c>
      <c r="V200" s="846">
        <f t="shared" si="111"/>
        <v>0</v>
      </c>
      <c r="W200" s="847"/>
      <c r="Y200" s="484" t="s">
        <v>700</v>
      </c>
      <c r="Z200" s="867"/>
      <c r="AA200" s="867"/>
      <c r="AB200" s="867"/>
      <c r="AC200" s="534" t="s">
        <v>815</v>
      </c>
      <c r="AD200" s="868" t="s">
        <v>702</v>
      </c>
      <c r="AE200" s="869"/>
      <c r="AF200" s="870" t="s">
        <v>703</v>
      </c>
      <c r="AG200" s="871"/>
      <c r="AH200" s="510" t="s">
        <v>690</v>
      </c>
      <c r="AI200" s="871" t="s">
        <v>816</v>
      </c>
      <c r="AJ200" s="872"/>
      <c r="AK200" s="873">
        <v>7.75</v>
      </c>
      <c r="AL200" s="874"/>
      <c r="AM200" s="511" t="s">
        <v>699</v>
      </c>
      <c r="AN200" s="512" t="str">
        <f t="shared" si="112"/>
        <v>②：早出（7.75ｈ）、</v>
      </c>
      <c r="AO200" s="170" t="str">
        <f t="shared" si="113"/>
        <v>②</v>
      </c>
      <c r="AP200" s="513">
        <v>2.08</v>
      </c>
      <c r="AQ200" s="513"/>
      <c r="AR200" s="514">
        <f t="shared" si="114"/>
        <v>2.08</v>
      </c>
      <c r="AU200" s="493"/>
      <c r="AV200" s="493"/>
      <c r="AW200" s="427"/>
    </row>
    <row r="201" spans="1:49" ht="15.9" customHeight="1">
      <c r="A201" s="170"/>
      <c r="E201" s="535" t="s">
        <v>322</v>
      </c>
      <c r="F201" s="842">
        <f t="shared" si="105"/>
        <v>3</v>
      </c>
      <c r="G201" s="843"/>
      <c r="I201" s="844">
        <f t="shared" si="106"/>
        <v>2</v>
      </c>
      <c r="J201" s="844"/>
      <c r="K201" s="844">
        <f t="shared" si="107"/>
        <v>0.88</v>
      </c>
      <c r="L201" s="844"/>
      <c r="M201" s="845">
        <f t="shared" si="108"/>
        <v>2.88</v>
      </c>
      <c r="N201" s="846"/>
      <c r="O201" s="495" t="s">
        <v>692</v>
      </c>
      <c r="P201" s="846">
        <f t="shared" si="109"/>
        <v>2.8</v>
      </c>
      <c r="Q201" s="847"/>
      <c r="S201" s="848">
        <f t="shared" si="110"/>
        <v>2.84</v>
      </c>
      <c r="T201" s="849"/>
      <c r="U201" s="495" t="s">
        <v>692</v>
      </c>
      <c r="V201" s="846">
        <f t="shared" si="111"/>
        <v>2.8</v>
      </c>
      <c r="W201" s="847"/>
      <c r="Y201" s="484" t="s">
        <v>706</v>
      </c>
      <c r="Z201" s="867"/>
      <c r="AA201" s="867"/>
      <c r="AB201" s="867"/>
      <c r="AC201" s="534" t="s">
        <v>817</v>
      </c>
      <c r="AD201" s="868" t="s">
        <v>707</v>
      </c>
      <c r="AE201" s="869"/>
      <c r="AF201" s="870" t="s">
        <v>818</v>
      </c>
      <c r="AG201" s="871"/>
      <c r="AH201" s="510" t="s">
        <v>709</v>
      </c>
      <c r="AI201" s="871" t="s">
        <v>819</v>
      </c>
      <c r="AJ201" s="872"/>
      <c r="AK201" s="873">
        <v>7.75</v>
      </c>
      <c r="AL201" s="874"/>
      <c r="AM201" s="511" t="s">
        <v>711</v>
      </c>
      <c r="AN201" s="512" t="str">
        <f t="shared" si="112"/>
        <v>③：遅出（7.75ｈ）、</v>
      </c>
      <c r="AO201" s="170" t="str">
        <f t="shared" si="113"/>
        <v>③</v>
      </c>
      <c r="AP201" s="513"/>
      <c r="AQ201" s="513">
        <v>2.5</v>
      </c>
      <c r="AR201" s="514">
        <f t="shared" si="114"/>
        <v>2.5</v>
      </c>
      <c r="AU201" s="493"/>
      <c r="AV201" s="493"/>
      <c r="AW201" s="427"/>
    </row>
    <row r="202" spans="1:49" ht="15.9" customHeight="1">
      <c r="A202" s="170"/>
      <c r="E202" s="535" t="s">
        <v>323</v>
      </c>
      <c r="F202" s="842">
        <f t="shared" si="105"/>
        <v>1</v>
      </c>
      <c r="G202" s="843"/>
      <c r="I202" s="844">
        <f t="shared" si="106"/>
        <v>1</v>
      </c>
      <c r="J202" s="844"/>
      <c r="K202" s="844">
        <f t="shared" si="107"/>
        <v>0</v>
      </c>
      <c r="L202" s="844"/>
      <c r="M202" s="845">
        <f t="shared" si="108"/>
        <v>1</v>
      </c>
      <c r="N202" s="846"/>
      <c r="O202" s="495" t="s">
        <v>712</v>
      </c>
      <c r="P202" s="846">
        <f t="shared" si="109"/>
        <v>1</v>
      </c>
      <c r="Q202" s="847"/>
      <c r="S202" s="848">
        <f t="shared" si="110"/>
        <v>0.93</v>
      </c>
      <c r="T202" s="849"/>
      <c r="U202" s="495" t="s">
        <v>712</v>
      </c>
      <c r="V202" s="846">
        <f t="shared" si="111"/>
        <v>0.9</v>
      </c>
      <c r="W202" s="847"/>
      <c r="Y202" s="484" t="s">
        <v>713</v>
      </c>
      <c r="Z202" s="867"/>
      <c r="AA202" s="867"/>
      <c r="AB202" s="867"/>
      <c r="AC202" s="534" t="s">
        <v>714</v>
      </c>
      <c r="AD202" s="868" t="s">
        <v>715</v>
      </c>
      <c r="AE202" s="869"/>
      <c r="AF202" s="870" t="s">
        <v>716</v>
      </c>
      <c r="AG202" s="871"/>
      <c r="AH202" s="510" t="s">
        <v>717</v>
      </c>
      <c r="AI202" s="871" t="s">
        <v>820</v>
      </c>
      <c r="AJ202" s="872"/>
      <c r="AK202" s="873">
        <v>4</v>
      </c>
      <c r="AL202" s="874"/>
      <c r="AM202" s="511" t="s">
        <v>665</v>
      </c>
      <c r="AN202" s="512" t="str">
        <f t="shared" si="112"/>
        <v>⑤：午前Ａ（4ｈ）、</v>
      </c>
      <c r="AO202" s="281" t="str">
        <f t="shared" si="113"/>
        <v>⑤</v>
      </c>
      <c r="AP202" s="513">
        <v>0.57999999999999996</v>
      </c>
      <c r="AQ202" s="513"/>
      <c r="AR202" s="514">
        <f t="shared" si="114"/>
        <v>0.57999999999999996</v>
      </c>
      <c r="AU202" s="493"/>
      <c r="AV202" s="493"/>
      <c r="AW202" s="427"/>
    </row>
    <row r="203" spans="1:49" ht="15.9" customHeight="1">
      <c r="A203" s="170"/>
      <c r="E203" s="531" t="s">
        <v>109</v>
      </c>
      <c r="F203" s="842">
        <f t="shared" si="105"/>
        <v>0</v>
      </c>
      <c r="G203" s="843"/>
      <c r="I203" s="844">
        <f t="shared" si="106"/>
        <v>0</v>
      </c>
      <c r="J203" s="844"/>
      <c r="K203" s="844">
        <f t="shared" si="107"/>
        <v>0</v>
      </c>
      <c r="L203" s="844"/>
      <c r="M203" s="845">
        <f t="shared" si="108"/>
        <v>0</v>
      </c>
      <c r="N203" s="846"/>
      <c r="O203" s="495" t="s">
        <v>685</v>
      </c>
      <c r="P203" s="846">
        <f t="shared" si="109"/>
        <v>0</v>
      </c>
      <c r="Q203" s="847"/>
      <c r="S203" s="848">
        <f t="shared" si="110"/>
        <v>0</v>
      </c>
      <c r="T203" s="849"/>
      <c r="U203" s="495" t="s">
        <v>685</v>
      </c>
      <c r="V203" s="846">
        <f t="shared" si="111"/>
        <v>0</v>
      </c>
      <c r="W203" s="847"/>
      <c r="Y203" s="484" t="s">
        <v>719</v>
      </c>
      <c r="Z203" s="867"/>
      <c r="AA203" s="867"/>
      <c r="AB203" s="867"/>
      <c r="AC203" s="534" t="s">
        <v>720</v>
      </c>
      <c r="AD203" s="868" t="s">
        <v>721</v>
      </c>
      <c r="AE203" s="869"/>
      <c r="AF203" s="870" t="s">
        <v>722</v>
      </c>
      <c r="AG203" s="871"/>
      <c r="AH203" s="510" t="s">
        <v>682</v>
      </c>
      <c r="AI203" s="871" t="s">
        <v>821</v>
      </c>
      <c r="AJ203" s="872"/>
      <c r="AK203" s="873">
        <v>4</v>
      </c>
      <c r="AL203" s="874"/>
      <c r="AM203" s="511" t="s">
        <v>684</v>
      </c>
      <c r="AN203" s="512" t="str">
        <f t="shared" si="112"/>
        <v>⑥：午後Ａ（4ｈ）、</v>
      </c>
      <c r="AO203" s="281" t="str">
        <f t="shared" si="113"/>
        <v>⑥</v>
      </c>
      <c r="AP203" s="513"/>
      <c r="AQ203" s="513">
        <v>1</v>
      </c>
      <c r="AR203" s="514">
        <f t="shared" si="114"/>
        <v>1</v>
      </c>
      <c r="AU203" s="493"/>
      <c r="AV203" s="493"/>
      <c r="AW203" s="427"/>
    </row>
    <row r="204" spans="1:49" ht="15.9" customHeight="1">
      <c r="A204" s="170"/>
      <c r="E204" s="531" t="s">
        <v>725</v>
      </c>
      <c r="F204" s="842">
        <f t="shared" si="105"/>
        <v>0</v>
      </c>
      <c r="G204" s="843"/>
      <c r="I204" s="844">
        <f t="shared" si="106"/>
        <v>0</v>
      </c>
      <c r="J204" s="844"/>
      <c r="K204" s="844">
        <f t="shared" si="107"/>
        <v>0</v>
      </c>
      <c r="L204" s="844"/>
      <c r="M204" s="845">
        <f t="shared" si="108"/>
        <v>0</v>
      </c>
      <c r="N204" s="846"/>
      <c r="O204" s="495" t="s">
        <v>685</v>
      </c>
      <c r="P204" s="846">
        <f t="shared" si="109"/>
        <v>0</v>
      </c>
      <c r="Q204" s="847"/>
      <c r="S204" s="848">
        <f t="shared" si="110"/>
        <v>0</v>
      </c>
      <c r="T204" s="849"/>
      <c r="U204" s="495" t="s">
        <v>685</v>
      </c>
      <c r="V204" s="846">
        <f t="shared" si="111"/>
        <v>0</v>
      </c>
      <c r="W204" s="847"/>
      <c r="Y204" s="484" t="s">
        <v>726</v>
      </c>
      <c r="Z204" s="867"/>
      <c r="AA204" s="867"/>
      <c r="AB204" s="867"/>
      <c r="AC204" s="534" t="s">
        <v>727</v>
      </c>
      <c r="AD204" s="868" t="s">
        <v>728</v>
      </c>
      <c r="AE204" s="869"/>
      <c r="AF204" s="870" t="s">
        <v>822</v>
      </c>
      <c r="AG204" s="871"/>
      <c r="AH204" s="510" t="s">
        <v>682</v>
      </c>
      <c r="AI204" s="871" t="s">
        <v>823</v>
      </c>
      <c r="AJ204" s="872"/>
      <c r="AK204" s="873">
        <v>7</v>
      </c>
      <c r="AL204" s="874"/>
      <c r="AM204" s="511" t="s">
        <v>684</v>
      </c>
      <c r="AN204" s="512" t="str">
        <f t="shared" si="112"/>
        <v>⑦：日勤Ｂ（7ｈ）、</v>
      </c>
      <c r="AO204" s="281" t="str">
        <f t="shared" si="113"/>
        <v>⑦</v>
      </c>
      <c r="AP204" s="513">
        <v>0.25</v>
      </c>
      <c r="AQ204" s="513">
        <v>0.5</v>
      </c>
      <c r="AR204" s="514">
        <f t="shared" si="114"/>
        <v>0.75</v>
      </c>
      <c r="AU204" s="493"/>
      <c r="AV204" s="493"/>
      <c r="AW204" s="427"/>
    </row>
    <row r="205" spans="1:49" ht="15.9" customHeight="1">
      <c r="A205" s="170"/>
      <c r="E205" s="531" t="s">
        <v>324</v>
      </c>
      <c r="F205" s="842">
        <f t="shared" si="105"/>
        <v>0</v>
      </c>
      <c r="G205" s="843"/>
      <c r="I205" s="844">
        <f t="shared" si="106"/>
        <v>0</v>
      </c>
      <c r="J205" s="844"/>
      <c r="K205" s="844">
        <f t="shared" si="107"/>
        <v>0</v>
      </c>
      <c r="L205" s="844"/>
      <c r="M205" s="845">
        <f t="shared" si="108"/>
        <v>0</v>
      </c>
      <c r="N205" s="846"/>
      <c r="O205" s="495" t="s">
        <v>685</v>
      </c>
      <c r="P205" s="846">
        <f t="shared" si="109"/>
        <v>0</v>
      </c>
      <c r="Q205" s="847"/>
      <c r="S205" s="848">
        <f t="shared" si="110"/>
        <v>0</v>
      </c>
      <c r="T205" s="849"/>
      <c r="U205" s="495" t="s">
        <v>685</v>
      </c>
      <c r="V205" s="846">
        <f t="shared" si="111"/>
        <v>0</v>
      </c>
      <c r="W205" s="847"/>
      <c r="Y205" s="484" t="s">
        <v>731</v>
      </c>
      <c r="Z205" s="867"/>
      <c r="AA205" s="867"/>
      <c r="AB205" s="867"/>
      <c r="AC205" s="534" t="s">
        <v>732</v>
      </c>
      <c r="AD205" s="868" t="s">
        <v>733</v>
      </c>
      <c r="AE205" s="869"/>
      <c r="AF205" s="870" t="s">
        <v>822</v>
      </c>
      <c r="AG205" s="871"/>
      <c r="AH205" s="510" t="s">
        <v>682</v>
      </c>
      <c r="AI205" s="871" t="s">
        <v>735</v>
      </c>
      <c r="AJ205" s="872"/>
      <c r="AK205" s="873">
        <v>4</v>
      </c>
      <c r="AL205" s="874"/>
      <c r="AM205" s="511" t="s">
        <v>724</v>
      </c>
      <c r="AN205" s="512" t="str">
        <f t="shared" si="112"/>
        <v>⑧：午前Ｂ（4ｈ）、</v>
      </c>
      <c r="AO205" s="281" t="str">
        <f t="shared" si="113"/>
        <v>⑧</v>
      </c>
      <c r="AP205" s="513">
        <v>0.25</v>
      </c>
      <c r="AQ205" s="513"/>
      <c r="AR205" s="514">
        <f t="shared" si="114"/>
        <v>0.25</v>
      </c>
      <c r="AU205" s="493"/>
      <c r="AV205" s="493"/>
      <c r="AW205" s="427"/>
    </row>
    <row r="206" spans="1:49" ht="15.9" customHeight="1">
      <c r="A206" s="170"/>
      <c r="E206" s="531" t="s">
        <v>111</v>
      </c>
      <c r="F206" s="842">
        <f t="shared" si="105"/>
        <v>0</v>
      </c>
      <c r="G206" s="843"/>
      <c r="I206" s="844">
        <f t="shared" si="106"/>
        <v>0</v>
      </c>
      <c r="J206" s="844"/>
      <c r="K206" s="844">
        <f t="shared" si="107"/>
        <v>0</v>
      </c>
      <c r="L206" s="844"/>
      <c r="M206" s="845">
        <f t="shared" si="108"/>
        <v>0</v>
      </c>
      <c r="N206" s="846"/>
      <c r="O206" s="495" t="s">
        <v>693</v>
      </c>
      <c r="P206" s="846">
        <f t="shared" si="109"/>
        <v>0</v>
      </c>
      <c r="Q206" s="847"/>
      <c r="S206" s="848">
        <f t="shared" si="110"/>
        <v>0</v>
      </c>
      <c r="T206" s="849"/>
      <c r="U206" s="495" t="s">
        <v>693</v>
      </c>
      <c r="V206" s="846">
        <f t="shared" si="111"/>
        <v>0</v>
      </c>
      <c r="W206" s="847"/>
      <c r="Y206" s="484" t="s">
        <v>736</v>
      </c>
      <c r="Z206" s="867"/>
      <c r="AA206" s="867"/>
      <c r="AB206" s="867"/>
      <c r="AC206" s="534" t="s">
        <v>737</v>
      </c>
      <c r="AD206" s="868" t="s">
        <v>738</v>
      </c>
      <c r="AE206" s="869"/>
      <c r="AF206" s="870" t="s">
        <v>739</v>
      </c>
      <c r="AG206" s="871"/>
      <c r="AH206" s="510" t="s">
        <v>824</v>
      </c>
      <c r="AI206" s="871" t="s">
        <v>740</v>
      </c>
      <c r="AJ206" s="872"/>
      <c r="AK206" s="873">
        <v>4</v>
      </c>
      <c r="AL206" s="874"/>
      <c r="AM206" s="511" t="s">
        <v>684</v>
      </c>
      <c r="AN206" s="512" t="str">
        <f t="shared" si="112"/>
        <v>⑨：午後Ｂ（4ｈ）、</v>
      </c>
      <c r="AO206" s="281" t="str">
        <f t="shared" si="113"/>
        <v>⑨</v>
      </c>
      <c r="AP206" s="513"/>
      <c r="AQ206" s="513">
        <v>0.5</v>
      </c>
      <c r="AR206" s="514">
        <f t="shared" si="114"/>
        <v>0.5</v>
      </c>
      <c r="AU206" s="493"/>
      <c r="AV206" s="493"/>
      <c r="AW206" s="427"/>
    </row>
    <row r="207" spans="1:49" ht="15.9" customHeight="1">
      <c r="A207" s="170"/>
      <c r="E207" s="531" t="s">
        <v>110</v>
      </c>
      <c r="F207" s="842">
        <f t="shared" si="105"/>
        <v>0</v>
      </c>
      <c r="G207" s="843"/>
      <c r="I207" s="844">
        <f t="shared" si="106"/>
        <v>0</v>
      </c>
      <c r="J207" s="844"/>
      <c r="K207" s="844">
        <f t="shared" si="107"/>
        <v>0</v>
      </c>
      <c r="L207" s="844"/>
      <c r="M207" s="845">
        <f t="shared" si="108"/>
        <v>0</v>
      </c>
      <c r="N207" s="846"/>
      <c r="O207" s="495" t="s">
        <v>786</v>
      </c>
      <c r="P207" s="846">
        <f t="shared" si="109"/>
        <v>0</v>
      </c>
      <c r="Q207" s="847"/>
      <c r="S207" s="848">
        <f t="shared" si="110"/>
        <v>0</v>
      </c>
      <c r="T207" s="849"/>
      <c r="U207" s="495" t="s">
        <v>825</v>
      </c>
      <c r="V207" s="846">
        <f t="shared" si="111"/>
        <v>0</v>
      </c>
      <c r="W207" s="847"/>
      <c r="Y207" s="484" t="s">
        <v>741</v>
      </c>
      <c r="Z207" s="867"/>
      <c r="AA207" s="867"/>
      <c r="AB207" s="867"/>
      <c r="AC207" s="534" t="s">
        <v>742</v>
      </c>
      <c r="AD207" s="868" t="s">
        <v>743</v>
      </c>
      <c r="AE207" s="869"/>
      <c r="AF207" s="870" t="s">
        <v>826</v>
      </c>
      <c r="AG207" s="871"/>
      <c r="AH207" s="510" t="s">
        <v>682</v>
      </c>
      <c r="AI207" s="871" t="s">
        <v>827</v>
      </c>
      <c r="AJ207" s="872"/>
      <c r="AK207" s="873">
        <v>4</v>
      </c>
      <c r="AL207" s="874"/>
      <c r="AM207" s="511" t="s">
        <v>665</v>
      </c>
      <c r="AN207" s="512" t="str">
        <f t="shared" si="112"/>
        <v>⑩：午後Ｃ（4ｈ）、</v>
      </c>
      <c r="AO207" s="281" t="str">
        <f t="shared" si="113"/>
        <v>⑩</v>
      </c>
      <c r="AP207" s="513"/>
      <c r="AQ207" s="513"/>
      <c r="AR207" s="514">
        <f t="shared" si="114"/>
        <v>0</v>
      </c>
      <c r="AU207" s="493"/>
      <c r="AV207" s="493"/>
      <c r="AW207" s="427"/>
    </row>
    <row r="208" spans="1:49" ht="15.9" customHeight="1">
      <c r="A208" s="170"/>
      <c r="E208" s="531" t="s">
        <v>325</v>
      </c>
      <c r="F208" s="842">
        <f t="shared" si="105"/>
        <v>0</v>
      </c>
      <c r="G208" s="843"/>
      <c r="I208" s="844">
        <f t="shared" si="106"/>
        <v>0</v>
      </c>
      <c r="J208" s="844"/>
      <c r="K208" s="844">
        <f t="shared" si="107"/>
        <v>0</v>
      </c>
      <c r="L208" s="844"/>
      <c r="M208" s="845">
        <f t="shared" si="108"/>
        <v>0</v>
      </c>
      <c r="N208" s="846"/>
      <c r="O208" s="495" t="s">
        <v>786</v>
      </c>
      <c r="P208" s="846">
        <f t="shared" si="109"/>
        <v>0</v>
      </c>
      <c r="Q208" s="847"/>
      <c r="S208" s="848">
        <f t="shared" si="110"/>
        <v>0</v>
      </c>
      <c r="T208" s="849"/>
      <c r="U208" s="495" t="s">
        <v>786</v>
      </c>
      <c r="V208" s="846">
        <f t="shared" si="111"/>
        <v>0</v>
      </c>
      <c r="W208" s="847"/>
      <c r="Y208" s="484" t="s">
        <v>746</v>
      </c>
      <c r="Z208" s="867"/>
      <c r="AA208" s="867"/>
      <c r="AB208" s="867"/>
      <c r="AC208" s="534" t="s">
        <v>747</v>
      </c>
      <c r="AD208" s="868" t="s">
        <v>748</v>
      </c>
      <c r="AE208" s="869"/>
      <c r="AF208" s="870" t="s">
        <v>749</v>
      </c>
      <c r="AG208" s="871"/>
      <c r="AH208" s="510" t="s">
        <v>717</v>
      </c>
      <c r="AI208" s="871" t="s">
        <v>750</v>
      </c>
      <c r="AJ208" s="872"/>
      <c r="AK208" s="873">
        <v>4</v>
      </c>
      <c r="AL208" s="874"/>
      <c r="AM208" s="511" t="s">
        <v>724</v>
      </c>
      <c r="AN208" s="512" t="str">
        <f t="shared" si="112"/>
        <v>⑪：午後Ｄ（4ｈ）、</v>
      </c>
      <c r="AO208" s="281" t="str">
        <f t="shared" si="113"/>
        <v>⑪</v>
      </c>
      <c r="AP208" s="513"/>
      <c r="AQ208" s="513">
        <v>3.5</v>
      </c>
      <c r="AR208" s="514">
        <f t="shared" si="114"/>
        <v>3.5</v>
      </c>
      <c r="AU208" s="493"/>
      <c r="AV208" s="493"/>
      <c r="AW208" s="427"/>
    </row>
    <row r="209" spans="1:49" ht="15.9" customHeight="1">
      <c r="A209" s="170"/>
      <c r="E209" s="531" t="s">
        <v>326</v>
      </c>
      <c r="F209" s="842">
        <f t="shared" si="105"/>
        <v>0</v>
      </c>
      <c r="G209" s="843"/>
      <c r="I209" s="844">
        <f t="shared" si="106"/>
        <v>0</v>
      </c>
      <c r="J209" s="844"/>
      <c r="K209" s="844">
        <f t="shared" si="107"/>
        <v>0</v>
      </c>
      <c r="L209" s="844"/>
      <c r="M209" s="845">
        <f t="shared" si="108"/>
        <v>0</v>
      </c>
      <c r="N209" s="846"/>
      <c r="O209" s="495" t="s">
        <v>786</v>
      </c>
      <c r="P209" s="846">
        <f t="shared" si="109"/>
        <v>0</v>
      </c>
      <c r="Q209" s="847"/>
      <c r="S209" s="848">
        <f t="shared" si="110"/>
        <v>0</v>
      </c>
      <c r="T209" s="849"/>
      <c r="U209" s="495" t="s">
        <v>786</v>
      </c>
      <c r="V209" s="846">
        <f t="shared" si="111"/>
        <v>0</v>
      </c>
      <c r="W209" s="847"/>
      <c r="Y209" s="484" t="s">
        <v>751</v>
      </c>
      <c r="Z209" s="867"/>
      <c r="AA209" s="867"/>
      <c r="AB209" s="867"/>
      <c r="AC209" s="534" t="s">
        <v>828</v>
      </c>
      <c r="AD209" s="868" t="s">
        <v>753</v>
      </c>
      <c r="AE209" s="869"/>
      <c r="AF209" s="870" t="s">
        <v>697</v>
      </c>
      <c r="AG209" s="871"/>
      <c r="AH209" s="510" t="s">
        <v>829</v>
      </c>
      <c r="AI209" s="871" t="s">
        <v>730</v>
      </c>
      <c r="AJ209" s="872"/>
      <c r="AK209" s="873">
        <v>7.5</v>
      </c>
      <c r="AL209" s="874"/>
      <c r="AM209" s="511" t="s">
        <v>665</v>
      </c>
      <c r="AN209" s="512" t="str">
        <f t="shared" si="112"/>
        <v>⑱：日勤Ｃ（7.5ｈ）、</v>
      </c>
      <c r="AO209" s="281" t="str">
        <f t="shared" si="113"/>
        <v>⑱</v>
      </c>
      <c r="AP209" s="513">
        <v>0.57999999999999996</v>
      </c>
      <c r="AQ209" s="513">
        <v>0.5</v>
      </c>
      <c r="AR209" s="514">
        <f t="shared" si="114"/>
        <v>1.08</v>
      </c>
      <c r="AU209" s="493"/>
      <c r="AV209" s="493"/>
      <c r="AW209" s="427"/>
    </row>
    <row r="210" spans="1:49" ht="15.9" customHeight="1">
      <c r="A210" s="170"/>
      <c r="E210" s="531" t="s">
        <v>327</v>
      </c>
      <c r="F210" s="842">
        <f t="shared" si="105"/>
        <v>0</v>
      </c>
      <c r="G210" s="843"/>
      <c r="I210" s="844">
        <f t="shared" si="106"/>
        <v>0</v>
      </c>
      <c r="J210" s="844"/>
      <c r="K210" s="844">
        <f t="shared" si="107"/>
        <v>0</v>
      </c>
      <c r="L210" s="844"/>
      <c r="M210" s="845">
        <f t="shared" si="108"/>
        <v>0</v>
      </c>
      <c r="N210" s="846"/>
      <c r="O210" s="495" t="s">
        <v>693</v>
      </c>
      <c r="P210" s="846">
        <f t="shared" si="109"/>
        <v>0</v>
      </c>
      <c r="Q210" s="847"/>
      <c r="S210" s="848">
        <f t="shared" si="110"/>
        <v>0</v>
      </c>
      <c r="T210" s="849"/>
      <c r="U210" s="495" t="s">
        <v>693</v>
      </c>
      <c r="V210" s="846">
        <f t="shared" si="111"/>
        <v>0</v>
      </c>
      <c r="W210" s="847"/>
      <c r="Y210" s="484" t="s">
        <v>754</v>
      </c>
      <c r="Z210" s="867"/>
      <c r="AA210" s="867"/>
      <c r="AB210" s="867"/>
      <c r="AC210" s="534" t="s">
        <v>830</v>
      </c>
      <c r="AD210" s="868" t="s">
        <v>756</v>
      </c>
      <c r="AE210" s="869"/>
      <c r="AF210" s="870" t="s">
        <v>734</v>
      </c>
      <c r="AG210" s="871"/>
      <c r="AH210" s="510" t="s">
        <v>717</v>
      </c>
      <c r="AI210" s="871" t="s">
        <v>739</v>
      </c>
      <c r="AJ210" s="872"/>
      <c r="AK210" s="873">
        <v>4</v>
      </c>
      <c r="AL210" s="874"/>
      <c r="AM210" s="511" t="s">
        <v>724</v>
      </c>
      <c r="AN210" s="512" t="str">
        <f t="shared" si="112"/>
        <v>⑲：午前Ｃ（4ｈ）、</v>
      </c>
      <c r="AO210" s="281" t="str">
        <f t="shared" si="113"/>
        <v>⑲</v>
      </c>
      <c r="AP210" s="513">
        <v>0.25</v>
      </c>
      <c r="AQ210" s="513"/>
      <c r="AR210" s="514">
        <f t="shared" si="114"/>
        <v>0.25</v>
      </c>
      <c r="AU210" s="493"/>
      <c r="AV210" s="493"/>
      <c r="AW210" s="427"/>
    </row>
    <row r="211" spans="1:49" ht="15.9" customHeight="1">
      <c r="A211" s="170"/>
      <c r="E211" s="531" t="s">
        <v>61</v>
      </c>
      <c r="F211" s="842">
        <f t="shared" si="105"/>
        <v>0</v>
      </c>
      <c r="G211" s="843"/>
      <c r="I211" s="844">
        <f t="shared" si="106"/>
        <v>0</v>
      </c>
      <c r="J211" s="844"/>
      <c r="K211" s="844">
        <f t="shared" si="107"/>
        <v>0</v>
      </c>
      <c r="L211" s="844"/>
      <c r="M211" s="845">
        <f t="shared" si="108"/>
        <v>0</v>
      </c>
      <c r="N211" s="846"/>
      <c r="O211" s="495" t="s">
        <v>786</v>
      </c>
      <c r="P211" s="846">
        <f t="shared" si="109"/>
        <v>0</v>
      </c>
      <c r="Q211" s="847"/>
      <c r="S211" s="848">
        <f t="shared" si="110"/>
        <v>0</v>
      </c>
      <c r="T211" s="849"/>
      <c r="U211" s="495" t="s">
        <v>786</v>
      </c>
      <c r="V211" s="846">
        <f t="shared" si="111"/>
        <v>0</v>
      </c>
      <c r="W211" s="847"/>
      <c r="Y211" s="484" t="s">
        <v>758</v>
      </c>
      <c r="Z211" s="867"/>
      <c r="AA211" s="867"/>
      <c r="AB211" s="867"/>
      <c r="AC211" s="534" t="s">
        <v>831</v>
      </c>
      <c r="AD211" s="868" t="s">
        <v>760</v>
      </c>
      <c r="AE211" s="869"/>
      <c r="AF211" s="870" t="s">
        <v>761</v>
      </c>
      <c r="AG211" s="871"/>
      <c r="AH211" s="510" t="s">
        <v>717</v>
      </c>
      <c r="AI211" s="871" t="s">
        <v>832</v>
      </c>
      <c r="AJ211" s="872"/>
      <c r="AK211" s="873">
        <v>4</v>
      </c>
      <c r="AL211" s="874"/>
      <c r="AM211" s="511" t="s">
        <v>724</v>
      </c>
      <c r="AN211" s="512" t="str">
        <f t="shared" si="112"/>
        <v>⑳：午前Ｄ（4ｈ）、</v>
      </c>
      <c r="AO211" s="281" t="str">
        <f t="shared" si="113"/>
        <v>⑳</v>
      </c>
      <c r="AP211" s="513">
        <v>2.08</v>
      </c>
      <c r="AQ211" s="513"/>
      <c r="AR211" s="514">
        <f t="shared" si="114"/>
        <v>2.08</v>
      </c>
      <c r="AU211" s="493"/>
      <c r="AV211" s="493"/>
      <c r="AW211" s="427"/>
    </row>
    <row r="212" spans="1:49" ht="15.9" customHeight="1">
      <c r="A212" s="170"/>
      <c r="E212" s="531" t="s">
        <v>328</v>
      </c>
      <c r="F212" s="842">
        <f t="shared" si="105"/>
        <v>0</v>
      </c>
      <c r="G212" s="843"/>
      <c r="I212" s="844">
        <f t="shared" si="106"/>
        <v>0</v>
      </c>
      <c r="J212" s="844"/>
      <c r="K212" s="844">
        <f t="shared" si="107"/>
        <v>0</v>
      </c>
      <c r="L212" s="844"/>
      <c r="M212" s="845">
        <f t="shared" si="108"/>
        <v>0</v>
      </c>
      <c r="N212" s="846"/>
      <c r="O212" s="495" t="s">
        <v>693</v>
      </c>
      <c r="P212" s="846">
        <f t="shared" si="109"/>
        <v>0</v>
      </c>
      <c r="Q212" s="847"/>
      <c r="S212" s="848">
        <f t="shared" si="110"/>
        <v>0</v>
      </c>
      <c r="T212" s="849"/>
      <c r="U212" s="495" t="s">
        <v>693</v>
      </c>
      <c r="V212" s="846">
        <f t="shared" si="111"/>
        <v>0</v>
      </c>
      <c r="W212" s="847"/>
      <c r="Y212" s="484" t="s">
        <v>763</v>
      </c>
      <c r="Z212" s="867"/>
      <c r="AA212" s="867"/>
      <c r="AB212" s="867"/>
      <c r="AC212" s="534" t="s">
        <v>764</v>
      </c>
      <c r="AD212" s="868" t="s">
        <v>765</v>
      </c>
      <c r="AE212" s="869"/>
      <c r="AF212" s="870"/>
      <c r="AG212" s="871"/>
      <c r="AH212" s="510" t="s">
        <v>833</v>
      </c>
      <c r="AI212" s="871"/>
      <c r="AJ212" s="872"/>
      <c r="AK212" s="873"/>
      <c r="AL212" s="874"/>
      <c r="AM212" s="511" t="s">
        <v>834</v>
      </c>
      <c r="AN212" s="512" t="str">
        <f t="shared" si="112"/>
        <v>公：公休（ｈ）、</v>
      </c>
      <c r="AO212" s="281" t="str">
        <f t="shared" si="113"/>
        <v>公</v>
      </c>
      <c r="AP212" s="513"/>
      <c r="AQ212" s="513"/>
      <c r="AR212" s="514">
        <f t="shared" si="114"/>
        <v>0</v>
      </c>
      <c r="AU212" s="493"/>
      <c r="AV212" s="493"/>
      <c r="AW212" s="427"/>
    </row>
    <row r="213" spans="1:49" ht="15.9" customHeight="1">
      <c r="A213" s="170"/>
      <c r="E213" s="531" t="s">
        <v>329</v>
      </c>
      <c r="F213" s="842">
        <f t="shared" si="105"/>
        <v>0</v>
      </c>
      <c r="G213" s="843"/>
      <c r="I213" s="844">
        <f t="shared" si="106"/>
        <v>0</v>
      </c>
      <c r="J213" s="844"/>
      <c r="K213" s="844">
        <f t="shared" si="107"/>
        <v>0</v>
      </c>
      <c r="L213" s="844"/>
      <c r="M213" s="845">
        <f t="shared" si="108"/>
        <v>0</v>
      </c>
      <c r="N213" s="846"/>
      <c r="O213" s="495" t="s">
        <v>685</v>
      </c>
      <c r="P213" s="846">
        <f t="shared" si="109"/>
        <v>0</v>
      </c>
      <c r="Q213" s="847"/>
      <c r="S213" s="848">
        <f t="shared" si="110"/>
        <v>0</v>
      </c>
      <c r="T213" s="849"/>
      <c r="U213" s="495" t="s">
        <v>685</v>
      </c>
      <c r="V213" s="846">
        <f t="shared" si="111"/>
        <v>0</v>
      </c>
      <c r="W213" s="847"/>
      <c r="Y213" s="484" t="s">
        <v>766</v>
      </c>
      <c r="Z213" s="867"/>
      <c r="AA213" s="867"/>
      <c r="AB213" s="867"/>
      <c r="AC213" s="534" t="s">
        <v>767</v>
      </c>
      <c r="AD213" s="868" t="s">
        <v>768</v>
      </c>
      <c r="AE213" s="869"/>
      <c r="AF213" s="870"/>
      <c r="AG213" s="871"/>
      <c r="AH213" s="510" t="s">
        <v>682</v>
      </c>
      <c r="AI213" s="871"/>
      <c r="AJ213" s="872"/>
      <c r="AK213" s="873"/>
      <c r="AL213" s="874"/>
      <c r="AM213" s="511" t="s">
        <v>684</v>
      </c>
      <c r="AN213" s="512" t="str">
        <f t="shared" si="112"/>
        <v>有：有休（ｈ）、</v>
      </c>
      <c r="AO213" s="281" t="str">
        <f t="shared" si="113"/>
        <v>有</v>
      </c>
      <c r="AP213" s="513"/>
      <c r="AQ213" s="513"/>
      <c r="AR213" s="514">
        <f t="shared" si="114"/>
        <v>0</v>
      </c>
      <c r="AU213" s="493"/>
      <c r="AV213" s="493"/>
      <c r="AW213" s="427"/>
    </row>
    <row r="214" spans="1:49" ht="15.9" customHeight="1">
      <c r="A214" s="170"/>
      <c r="E214" s="531" t="s">
        <v>330</v>
      </c>
      <c r="F214" s="842">
        <f t="shared" si="105"/>
        <v>0</v>
      </c>
      <c r="G214" s="843"/>
      <c r="I214" s="844">
        <f t="shared" si="106"/>
        <v>0</v>
      </c>
      <c r="J214" s="844"/>
      <c r="K214" s="844">
        <f t="shared" si="107"/>
        <v>0</v>
      </c>
      <c r="L214" s="844"/>
      <c r="M214" s="845">
        <f t="shared" si="108"/>
        <v>0</v>
      </c>
      <c r="N214" s="846"/>
      <c r="O214" s="495" t="s">
        <v>685</v>
      </c>
      <c r="P214" s="846">
        <f t="shared" si="109"/>
        <v>0</v>
      </c>
      <c r="Q214" s="847"/>
      <c r="S214" s="848">
        <f t="shared" si="110"/>
        <v>0</v>
      </c>
      <c r="T214" s="849"/>
      <c r="U214" s="495" t="s">
        <v>685</v>
      </c>
      <c r="V214" s="846">
        <f t="shared" si="111"/>
        <v>0</v>
      </c>
      <c r="W214" s="847"/>
      <c r="Y214" s="484" t="s">
        <v>773</v>
      </c>
      <c r="Z214" s="867"/>
      <c r="AA214" s="867"/>
      <c r="AB214" s="867"/>
      <c r="AC214" s="534" t="s">
        <v>774</v>
      </c>
      <c r="AD214" s="868" t="s">
        <v>775</v>
      </c>
      <c r="AE214" s="869"/>
      <c r="AF214" s="870"/>
      <c r="AG214" s="871"/>
      <c r="AH214" s="510" t="s">
        <v>682</v>
      </c>
      <c r="AI214" s="871"/>
      <c r="AJ214" s="872"/>
      <c r="AK214" s="873"/>
      <c r="AL214" s="874"/>
      <c r="AM214" s="511" t="s">
        <v>684</v>
      </c>
      <c r="AN214" s="512" t="str">
        <f t="shared" si="112"/>
        <v>欠：欠勤（ｈ）、</v>
      </c>
      <c r="AO214" s="281" t="str">
        <f t="shared" si="113"/>
        <v>欠</v>
      </c>
      <c r="AP214" s="513"/>
      <c r="AQ214" s="513"/>
      <c r="AR214" s="514">
        <f t="shared" si="114"/>
        <v>0</v>
      </c>
      <c r="AU214" s="493"/>
      <c r="AV214" s="493"/>
      <c r="AW214" s="427"/>
    </row>
    <row r="215" spans="1:49" ht="15.9" customHeight="1">
      <c r="A215" s="170"/>
      <c r="E215" s="531"/>
      <c r="F215" s="842" t="str">
        <f t="shared" si="105"/>
        <v/>
      </c>
      <c r="G215" s="843"/>
      <c r="I215" s="844">
        <f t="shared" si="106"/>
        <v>0</v>
      </c>
      <c r="J215" s="844"/>
      <c r="K215" s="844">
        <f t="shared" si="107"/>
        <v>0</v>
      </c>
      <c r="L215" s="844"/>
      <c r="M215" s="845">
        <f t="shared" si="108"/>
        <v>0</v>
      </c>
      <c r="N215" s="846"/>
      <c r="O215" s="495" t="s">
        <v>685</v>
      </c>
      <c r="P215" s="846">
        <f t="shared" si="109"/>
        <v>0</v>
      </c>
      <c r="Q215" s="847"/>
      <c r="S215" s="848">
        <f t="shared" si="110"/>
        <v>0</v>
      </c>
      <c r="T215" s="849"/>
      <c r="U215" s="495" t="s">
        <v>685</v>
      </c>
      <c r="V215" s="846">
        <f t="shared" si="111"/>
        <v>0</v>
      </c>
      <c r="W215" s="847"/>
      <c r="Y215" s="484" t="s">
        <v>779</v>
      </c>
      <c r="Z215" s="867"/>
      <c r="AA215" s="867"/>
      <c r="AB215" s="867"/>
      <c r="AC215" s="534" t="s">
        <v>780</v>
      </c>
      <c r="AD215" s="868" t="s">
        <v>781</v>
      </c>
      <c r="AE215" s="869"/>
      <c r="AF215" s="870"/>
      <c r="AG215" s="871"/>
      <c r="AH215" s="510" t="s">
        <v>790</v>
      </c>
      <c r="AI215" s="871"/>
      <c r="AJ215" s="872"/>
      <c r="AK215" s="873"/>
      <c r="AL215" s="874"/>
      <c r="AM215" s="511" t="s">
        <v>665</v>
      </c>
      <c r="AN215" s="512" t="str">
        <f t="shared" si="112"/>
        <v>特：特休（ｈ）、</v>
      </c>
      <c r="AO215" s="281" t="str">
        <f t="shared" si="113"/>
        <v>特</v>
      </c>
      <c r="AP215" s="513"/>
      <c r="AQ215" s="513"/>
      <c r="AR215" s="514">
        <f t="shared" si="114"/>
        <v>0</v>
      </c>
      <c r="AU215" s="493"/>
      <c r="AV215" s="493"/>
      <c r="AW215" s="427"/>
    </row>
    <row r="216" spans="1:49" ht="15.9" customHeight="1">
      <c r="A216" s="170"/>
      <c r="E216" s="531"/>
      <c r="F216" s="842" t="str">
        <f t="shared" si="105"/>
        <v/>
      </c>
      <c r="G216" s="843"/>
      <c r="I216" s="844">
        <f t="shared" si="106"/>
        <v>0</v>
      </c>
      <c r="J216" s="844"/>
      <c r="K216" s="844">
        <f t="shared" si="107"/>
        <v>0</v>
      </c>
      <c r="L216" s="844"/>
      <c r="M216" s="845">
        <f t="shared" si="108"/>
        <v>0</v>
      </c>
      <c r="N216" s="846"/>
      <c r="O216" s="495" t="s">
        <v>685</v>
      </c>
      <c r="P216" s="846">
        <f t="shared" si="109"/>
        <v>0</v>
      </c>
      <c r="Q216" s="847"/>
      <c r="S216" s="848">
        <f t="shared" si="110"/>
        <v>0</v>
      </c>
      <c r="T216" s="849"/>
      <c r="U216" s="495" t="s">
        <v>685</v>
      </c>
      <c r="V216" s="846">
        <f t="shared" si="111"/>
        <v>0</v>
      </c>
      <c r="W216" s="847"/>
      <c r="Y216" s="484" t="s">
        <v>784</v>
      </c>
      <c r="Z216" s="867"/>
      <c r="AA216" s="867"/>
      <c r="AB216" s="867"/>
      <c r="AC216" s="534" t="s">
        <v>835</v>
      </c>
      <c r="AD216" s="868"/>
      <c r="AE216" s="869"/>
      <c r="AF216" s="870"/>
      <c r="AG216" s="871"/>
      <c r="AH216" s="510" t="s">
        <v>682</v>
      </c>
      <c r="AI216" s="871"/>
      <c r="AJ216" s="872"/>
      <c r="AK216" s="873"/>
      <c r="AL216" s="874"/>
      <c r="AM216" s="511" t="s">
        <v>684</v>
      </c>
      <c r="AN216" s="512" t="str">
        <f t="shared" si="112"/>
        <v>-：（ｈ）、</v>
      </c>
      <c r="AO216" s="281" t="str">
        <f t="shared" si="113"/>
        <v>-</v>
      </c>
      <c r="AP216" s="513"/>
      <c r="AQ216" s="513"/>
      <c r="AR216" s="514">
        <f t="shared" si="114"/>
        <v>0</v>
      </c>
      <c r="AU216" s="493"/>
      <c r="AV216" s="493"/>
      <c r="AW216" s="427"/>
    </row>
    <row r="217" spans="1:49" ht="15.9" customHeight="1">
      <c r="A217" s="170"/>
      <c r="E217" s="531"/>
      <c r="F217" s="842" t="str">
        <f t="shared" si="105"/>
        <v/>
      </c>
      <c r="G217" s="843"/>
      <c r="I217" s="844">
        <f t="shared" si="106"/>
        <v>0</v>
      </c>
      <c r="J217" s="844"/>
      <c r="K217" s="844">
        <f t="shared" si="107"/>
        <v>0</v>
      </c>
      <c r="L217" s="844"/>
      <c r="M217" s="845">
        <f t="shared" si="108"/>
        <v>0</v>
      </c>
      <c r="N217" s="846"/>
      <c r="O217" s="495" t="s">
        <v>685</v>
      </c>
      <c r="P217" s="846">
        <f t="shared" si="109"/>
        <v>0</v>
      </c>
      <c r="Q217" s="847"/>
      <c r="S217" s="848">
        <f t="shared" si="110"/>
        <v>0</v>
      </c>
      <c r="T217" s="849"/>
      <c r="U217" s="495" t="s">
        <v>685</v>
      </c>
      <c r="V217" s="846">
        <f t="shared" si="111"/>
        <v>0</v>
      </c>
      <c r="W217" s="847"/>
      <c r="Y217" s="484" t="s">
        <v>787</v>
      </c>
      <c r="Z217" s="867"/>
      <c r="AA217" s="867"/>
      <c r="AB217" s="867"/>
      <c r="AC217" s="534" t="s">
        <v>835</v>
      </c>
      <c r="AD217" s="868"/>
      <c r="AE217" s="869"/>
      <c r="AF217" s="870"/>
      <c r="AG217" s="871"/>
      <c r="AH217" s="510" t="s">
        <v>776</v>
      </c>
      <c r="AI217" s="871"/>
      <c r="AJ217" s="872"/>
      <c r="AK217" s="873"/>
      <c r="AL217" s="874"/>
      <c r="AM217" s="511" t="s">
        <v>665</v>
      </c>
      <c r="AN217" s="512" t="str">
        <f t="shared" si="112"/>
        <v>-：（ｈ）、</v>
      </c>
      <c r="AO217" s="281" t="str">
        <f t="shared" si="113"/>
        <v>-</v>
      </c>
      <c r="AP217" s="513"/>
      <c r="AQ217" s="513"/>
      <c r="AR217" s="514">
        <f t="shared" si="114"/>
        <v>0</v>
      </c>
      <c r="AU217" s="493"/>
      <c r="AV217" s="493"/>
      <c r="AW217" s="427"/>
    </row>
    <row r="218" spans="1:49" ht="15.9" customHeight="1">
      <c r="A218" s="170"/>
      <c r="E218" s="531"/>
      <c r="F218" s="842" t="str">
        <f t="shared" si="105"/>
        <v/>
      </c>
      <c r="G218" s="843"/>
      <c r="I218" s="844">
        <f t="shared" si="106"/>
        <v>0</v>
      </c>
      <c r="J218" s="844"/>
      <c r="K218" s="844">
        <f t="shared" si="107"/>
        <v>0</v>
      </c>
      <c r="L218" s="844"/>
      <c r="M218" s="845">
        <f t="shared" si="108"/>
        <v>0</v>
      </c>
      <c r="N218" s="846"/>
      <c r="O218" s="495" t="s">
        <v>693</v>
      </c>
      <c r="P218" s="846">
        <f t="shared" si="109"/>
        <v>0</v>
      </c>
      <c r="Q218" s="847"/>
      <c r="S218" s="848">
        <f t="shared" si="110"/>
        <v>0</v>
      </c>
      <c r="T218" s="849"/>
      <c r="U218" s="495" t="s">
        <v>693</v>
      </c>
      <c r="V218" s="846">
        <f t="shared" si="111"/>
        <v>0</v>
      </c>
      <c r="W218" s="847"/>
      <c r="Y218" s="484" t="s">
        <v>788</v>
      </c>
      <c r="Z218" s="867"/>
      <c r="AA218" s="867"/>
      <c r="AB218" s="867"/>
      <c r="AC218" s="534" t="s">
        <v>785</v>
      </c>
      <c r="AD218" s="868"/>
      <c r="AE218" s="869"/>
      <c r="AF218" s="870"/>
      <c r="AG218" s="871"/>
      <c r="AH218" s="510" t="s">
        <v>776</v>
      </c>
      <c r="AI218" s="871"/>
      <c r="AJ218" s="872"/>
      <c r="AK218" s="873"/>
      <c r="AL218" s="874"/>
      <c r="AM218" s="511" t="s">
        <v>665</v>
      </c>
      <c r="AN218" s="512" t="str">
        <f t="shared" si="112"/>
        <v>-：（ｈ）、</v>
      </c>
      <c r="AO218" s="281" t="str">
        <f t="shared" si="113"/>
        <v>-</v>
      </c>
      <c r="AP218" s="513"/>
      <c r="AQ218" s="513"/>
      <c r="AR218" s="514">
        <f t="shared" si="114"/>
        <v>0</v>
      </c>
      <c r="AU218" s="493"/>
      <c r="AV218" s="493"/>
      <c r="AW218" s="427"/>
    </row>
    <row r="219" spans="1:49" ht="15.9" customHeight="1">
      <c r="A219" s="170"/>
      <c r="E219" s="531"/>
      <c r="F219" s="842" t="str">
        <f t="shared" si="105"/>
        <v/>
      </c>
      <c r="G219" s="843"/>
      <c r="I219" s="844">
        <f t="shared" si="106"/>
        <v>0</v>
      </c>
      <c r="J219" s="844"/>
      <c r="K219" s="844">
        <f t="shared" si="107"/>
        <v>0</v>
      </c>
      <c r="L219" s="844"/>
      <c r="M219" s="845">
        <f t="shared" si="108"/>
        <v>0</v>
      </c>
      <c r="N219" s="846"/>
      <c r="O219" s="495" t="s">
        <v>685</v>
      </c>
      <c r="P219" s="846">
        <f t="shared" si="109"/>
        <v>0</v>
      </c>
      <c r="Q219" s="847"/>
      <c r="S219" s="848">
        <f t="shared" si="110"/>
        <v>0</v>
      </c>
      <c r="T219" s="849"/>
      <c r="U219" s="495" t="s">
        <v>685</v>
      </c>
      <c r="V219" s="846">
        <f t="shared" si="111"/>
        <v>0</v>
      </c>
      <c r="W219" s="847"/>
      <c r="Y219" s="484" t="s">
        <v>791</v>
      </c>
      <c r="Z219" s="867"/>
      <c r="AA219" s="867"/>
      <c r="AB219" s="867"/>
      <c r="AC219" s="534" t="s">
        <v>835</v>
      </c>
      <c r="AD219" s="868"/>
      <c r="AE219" s="869"/>
      <c r="AF219" s="870"/>
      <c r="AG219" s="871"/>
      <c r="AH219" s="510" t="s">
        <v>682</v>
      </c>
      <c r="AI219" s="871"/>
      <c r="AJ219" s="872"/>
      <c r="AK219" s="873"/>
      <c r="AL219" s="874"/>
      <c r="AM219" s="511" t="s">
        <v>684</v>
      </c>
      <c r="AN219" s="512" t="str">
        <f t="shared" si="112"/>
        <v>-：（ｈ）、</v>
      </c>
      <c r="AO219" s="281" t="str">
        <f t="shared" si="113"/>
        <v>-</v>
      </c>
      <c r="AP219" s="513"/>
      <c r="AQ219" s="513"/>
      <c r="AR219" s="514">
        <f t="shared" si="114"/>
        <v>0</v>
      </c>
      <c r="AU219" s="493"/>
      <c r="AV219" s="493"/>
      <c r="AW219" s="427"/>
    </row>
    <row r="220" spans="1:49" ht="15.9" customHeight="1">
      <c r="A220" s="170"/>
      <c r="E220" s="536"/>
      <c r="F220" s="842" t="str">
        <f t="shared" si="105"/>
        <v/>
      </c>
      <c r="G220" s="843"/>
      <c r="I220" s="844">
        <f t="shared" si="106"/>
        <v>0</v>
      </c>
      <c r="J220" s="844"/>
      <c r="K220" s="844">
        <f t="shared" si="107"/>
        <v>0</v>
      </c>
      <c r="L220" s="844"/>
      <c r="M220" s="845">
        <f t="shared" si="108"/>
        <v>0</v>
      </c>
      <c r="N220" s="846"/>
      <c r="O220" s="495" t="s">
        <v>685</v>
      </c>
      <c r="P220" s="846">
        <f t="shared" si="109"/>
        <v>0</v>
      </c>
      <c r="Q220" s="847"/>
      <c r="S220" s="848">
        <f t="shared" si="110"/>
        <v>0</v>
      </c>
      <c r="T220" s="849"/>
      <c r="U220" s="495" t="s">
        <v>685</v>
      </c>
      <c r="V220" s="846">
        <f t="shared" si="111"/>
        <v>0</v>
      </c>
      <c r="W220" s="847"/>
      <c r="Y220" s="484" t="s">
        <v>792</v>
      </c>
      <c r="Z220" s="867"/>
      <c r="AA220" s="867"/>
      <c r="AB220" s="867"/>
      <c r="AC220" s="534" t="s">
        <v>835</v>
      </c>
      <c r="AD220" s="868"/>
      <c r="AE220" s="869"/>
      <c r="AF220" s="870"/>
      <c r="AG220" s="871"/>
      <c r="AH220" s="510" t="s">
        <v>682</v>
      </c>
      <c r="AI220" s="871"/>
      <c r="AJ220" s="872"/>
      <c r="AK220" s="873"/>
      <c r="AL220" s="874"/>
      <c r="AM220" s="511" t="s">
        <v>684</v>
      </c>
      <c r="AN220" s="512" t="str">
        <f t="shared" si="112"/>
        <v>-：（ｈ）、</v>
      </c>
      <c r="AO220" s="281" t="str">
        <f t="shared" si="113"/>
        <v>-</v>
      </c>
      <c r="AP220" s="513"/>
      <c r="AQ220" s="513"/>
      <c r="AR220" s="514">
        <f t="shared" si="114"/>
        <v>0</v>
      </c>
      <c r="AU220" s="493"/>
      <c r="AV220" s="493"/>
      <c r="AW220" s="427"/>
    </row>
    <row r="221" spans="1:49" ht="15.9" customHeight="1">
      <c r="A221" s="170"/>
      <c r="E221" s="537"/>
      <c r="F221" s="877" t="str">
        <f t="shared" si="105"/>
        <v/>
      </c>
      <c r="G221" s="878"/>
      <c r="I221" s="879">
        <f t="shared" si="106"/>
        <v>0</v>
      </c>
      <c r="J221" s="879"/>
      <c r="K221" s="879">
        <f t="shared" si="107"/>
        <v>0</v>
      </c>
      <c r="L221" s="879"/>
      <c r="M221" s="880">
        <f t="shared" si="108"/>
        <v>0</v>
      </c>
      <c r="N221" s="881"/>
      <c r="O221" s="518" t="s">
        <v>685</v>
      </c>
      <c r="P221" s="881">
        <f t="shared" si="109"/>
        <v>0</v>
      </c>
      <c r="Q221" s="882"/>
      <c r="S221" s="883">
        <f t="shared" si="110"/>
        <v>0</v>
      </c>
      <c r="T221" s="884"/>
      <c r="U221" s="518" t="s">
        <v>685</v>
      </c>
      <c r="V221" s="881">
        <f t="shared" si="111"/>
        <v>0</v>
      </c>
      <c r="W221" s="882"/>
      <c r="Y221" s="484" t="s">
        <v>793</v>
      </c>
      <c r="Z221" s="886"/>
      <c r="AA221" s="886"/>
      <c r="AB221" s="886"/>
      <c r="AC221" s="538" t="s">
        <v>835</v>
      </c>
      <c r="AD221" s="887"/>
      <c r="AE221" s="888"/>
      <c r="AF221" s="889"/>
      <c r="AG221" s="890"/>
      <c r="AH221" s="520" t="s">
        <v>776</v>
      </c>
      <c r="AI221" s="890"/>
      <c r="AJ221" s="891"/>
      <c r="AK221" s="875"/>
      <c r="AL221" s="876"/>
      <c r="AM221" s="521" t="s">
        <v>665</v>
      </c>
      <c r="AN221" s="522" t="str">
        <f t="shared" si="112"/>
        <v>-：（ｈ）、</v>
      </c>
      <c r="AO221" s="281" t="str">
        <f t="shared" si="113"/>
        <v>-</v>
      </c>
      <c r="AP221" s="523"/>
      <c r="AQ221" s="523"/>
      <c r="AR221" s="524">
        <f t="shared" si="114"/>
        <v>0</v>
      </c>
      <c r="AU221" s="493"/>
      <c r="AV221" s="493"/>
      <c r="AW221" s="427"/>
    </row>
    <row r="222" spans="1:49">
      <c r="A222" s="170"/>
      <c r="AF222" s="885" t="s">
        <v>794</v>
      </c>
      <c r="AG222" s="885"/>
      <c r="AH222" s="885"/>
      <c r="AI222" s="885"/>
      <c r="AJ222" s="885"/>
    </row>
    <row r="223" spans="1:49">
      <c r="A223" s="170"/>
    </row>
    <row r="224" spans="1:49">
      <c r="A224" s="170"/>
      <c r="T224" s="330"/>
    </row>
  </sheetData>
  <mergeCells count="672">
    <mergeCell ref="AF222:AJ222"/>
    <mergeCell ref="V221:W221"/>
    <mergeCell ref="Z221:AB221"/>
    <mergeCell ref="AD221:AE221"/>
    <mergeCell ref="AF221:AG221"/>
    <mergeCell ref="AI221:AJ221"/>
    <mergeCell ref="AF220:AG220"/>
    <mergeCell ref="AI220:AJ220"/>
    <mergeCell ref="AK220:AL220"/>
    <mergeCell ref="AK221:AL221"/>
    <mergeCell ref="F221:G221"/>
    <mergeCell ref="I221:J221"/>
    <mergeCell ref="K221:L221"/>
    <mergeCell ref="M221:N221"/>
    <mergeCell ref="P221:Q221"/>
    <mergeCell ref="S221:T221"/>
    <mergeCell ref="F220:G220"/>
    <mergeCell ref="I220:J220"/>
    <mergeCell ref="K220:L220"/>
    <mergeCell ref="M220:N220"/>
    <mergeCell ref="P220:Q220"/>
    <mergeCell ref="S220:T220"/>
    <mergeCell ref="V220:W220"/>
    <mergeCell ref="Z220:AB220"/>
    <mergeCell ref="AD220:AE220"/>
    <mergeCell ref="AF218:AG218"/>
    <mergeCell ref="AI218:AJ218"/>
    <mergeCell ref="AK218:AL218"/>
    <mergeCell ref="F219:G219"/>
    <mergeCell ref="I219:J219"/>
    <mergeCell ref="K219:L219"/>
    <mergeCell ref="M219:N219"/>
    <mergeCell ref="P219:Q219"/>
    <mergeCell ref="S219:T219"/>
    <mergeCell ref="V219:W219"/>
    <mergeCell ref="Z219:AB219"/>
    <mergeCell ref="AD219:AE219"/>
    <mergeCell ref="AF219:AG219"/>
    <mergeCell ref="AI219:AJ219"/>
    <mergeCell ref="AK219:AL219"/>
    <mergeCell ref="F218:G218"/>
    <mergeCell ref="I218:J218"/>
    <mergeCell ref="K218:L218"/>
    <mergeCell ref="M218:N218"/>
    <mergeCell ref="P218:Q218"/>
    <mergeCell ref="S218:T218"/>
    <mergeCell ref="V218:W218"/>
    <mergeCell ref="Z218:AB218"/>
    <mergeCell ref="AD218:AE218"/>
    <mergeCell ref="AF216:AG216"/>
    <mergeCell ref="AI216:AJ216"/>
    <mergeCell ref="AK216:AL216"/>
    <mergeCell ref="F217:G217"/>
    <mergeCell ref="I217:J217"/>
    <mergeCell ref="K217:L217"/>
    <mergeCell ref="M217:N217"/>
    <mergeCell ref="P217:Q217"/>
    <mergeCell ref="S217:T217"/>
    <mergeCell ref="V217:W217"/>
    <mergeCell ref="Z217:AB217"/>
    <mergeCell ref="AD217:AE217"/>
    <mergeCell ref="AF217:AG217"/>
    <mergeCell ref="AI217:AJ217"/>
    <mergeCell ref="AK217:AL217"/>
    <mergeCell ref="F216:G216"/>
    <mergeCell ref="I216:J216"/>
    <mergeCell ref="K216:L216"/>
    <mergeCell ref="M216:N216"/>
    <mergeCell ref="P216:Q216"/>
    <mergeCell ref="S216:T216"/>
    <mergeCell ref="V216:W216"/>
    <mergeCell ref="Z216:AB216"/>
    <mergeCell ref="AD216:AE216"/>
    <mergeCell ref="AF214:AG214"/>
    <mergeCell ref="AI214:AJ214"/>
    <mergeCell ref="AK214:AL214"/>
    <mergeCell ref="F215:G215"/>
    <mergeCell ref="I215:J215"/>
    <mergeCell ref="K215:L215"/>
    <mergeCell ref="M215:N215"/>
    <mergeCell ref="P215:Q215"/>
    <mergeCell ref="S215:T215"/>
    <mergeCell ref="V215:W215"/>
    <mergeCell ref="Z215:AB215"/>
    <mergeCell ref="AD215:AE215"/>
    <mergeCell ref="AF215:AG215"/>
    <mergeCell ref="AI215:AJ215"/>
    <mergeCell ref="AK215:AL215"/>
    <mergeCell ref="F214:G214"/>
    <mergeCell ref="I214:J214"/>
    <mergeCell ref="K214:L214"/>
    <mergeCell ref="M214:N214"/>
    <mergeCell ref="P214:Q214"/>
    <mergeCell ref="S214:T214"/>
    <mergeCell ref="V214:W214"/>
    <mergeCell ref="Z214:AB214"/>
    <mergeCell ref="AD214:AE214"/>
    <mergeCell ref="AF212:AG212"/>
    <mergeCell ref="AI212:AJ212"/>
    <mergeCell ref="AK212:AL212"/>
    <mergeCell ref="F213:G213"/>
    <mergeCell ref="I213:J213"/>
    <mergeCell ref="K213:L213"/>
    <mergeCell ref="M213:N213"/>
    <mergeCell ref="P213:Q213"/>
    <mergeCell ref="S213:T213"/>
    <mergeCell ref="V213:W213"/>
    <mergeCell ref="Z213:AB213"/>
    <mergeCell ref="AD213:AE213"/>
    <mergeCell ref="AF213:AG213"/>
    <mergeCell ref="AI213:AJ213"/>
    <mergeCell ref="AK213:AL213"/>
    <mergeCell ref="F212:G212"/>
    <mergeCell ref="I212:J212"/>
    <mergeCell ref="K212:L212"/>
    <mergeCell ref="M212:N212"/>
    <mergeCell ref="P212:Q212"/>
    <mergeCell ref="S212:T212"/>
    <mergeCell ref="V212:W212"/>
    <mergeCell ref="Z212:AB212"/>
    <mergeCell ref="AD212:AE212"/>
    <mergeCell ref="AF210:AG210"/>
    <mergeCell ref="AI210:AJ210"/>
    <mergeCell ref="AK210:AL210"/>
    <mergeCell ref="F211:G211"/>
    <mergeCell ref="I211:J211"/>
    <mergeCell ref="K211:L211"/>
    <mergeCell ref="M211:N211"/>
    <mergeCell ref="P211:Q211"/>
    <mergeCell ref="S211:T211"/>
    <mergeCell ref="V211:W211"/>
    <mergeCell ref="Z211:AB211"/>
    <mergeCell ref="AD211:AE211"/>
    <mergeCell ref="AF211:AG211"/>
    <mergeCell ref="AI211:AJ211"/>
    <mergeCell ref="AK211:AL211"/>
    <mergeCell ref="F210:G210"/>
    <mergeCell ref="I210:J210"/>
    <mergeCell ref="K210:L210"/>
    <mergeCell ref="M210:N210"/>
    <mergeCell ref="P210:Q210"/>
    <mergeCell ref="S210:T210"/>
    <mergeCell ref="V210:W210"/>
    <mergeCell ref="Z210:AB210"/>
    <mergeCell ref="AD210:AE210"/>
    <mergeCell ref="AF208:AG208"/>
    <mergeCell ref="AI208:AJ208"/>
    <mergeCell ref="AK208:AL208"/>
    <mergeCell ref="F209:G209"/>
    <mergeCell ref="I209:J209"/>
    <mergeCell ref="K209:L209"/>
    <mergeCell ref="M209:N209"/>
    <mergeCell ref="P209:Q209"/>
    <mergeCell ref="S209:T209"/>
    <mergeCell ref="V209:W209"/>
    <mergeCell ref="Z209:AB209"/>
    <mergeCell ref="AD209:AE209"/>
    <mergeCell ref="AF209:AG209"/>
    <mergeCell ref="AI209:AJ209"/>
    <mergeCell ref="AK209:AL209"/>
    <mergeCell ref="F208:G208"/>
    <mergeCell ref="I208:J208"/>
    <mergeCell ref="K208:L208"/>
    <mergeCell ref="M208:N208"/>
    <mergeCell ref="P208:Q208"/>
    <mergeCell ref="S208:T208"/>
    <mergeCell ref="V208:W208"/>
    <mergeCell ref="Z208:AB208"/>
    <mergeCell ref="AD208:AE208"/>
    <mergeCell ref="AF206:AG206"/>
    <mergeCell ref="AI206:AJ206"/>
    <mergeCell ref="AK206:AL206"/>
    <mergeCell ref="F207:G207"/>
    <mergeCell ref="I207:J207"/>
    <mergeCell ref="K207:L207"/>
    <mergeCell ref="M207:N207"/>
    <mergeCell ref="P207:Q207"/>
    <mergeCell ref="S207:T207"/>
    <mergeCell ref="V207:W207"/>
    <mergeCell ref="Z207:AB207"/>
    <mergeCell ref="AD207:AE207"/>
    <mergeCell ref="AF207:AG207"/>
    <mergeCell ref="AI207:AJ207"/>
    <mergeCell ref="AK207:AL207"/>
    <mergeCell ref="F206:G206"/>
    <mergeCell ref="I206:J206"/>
    <mergeCell ref="K206:L206"/>
    <mergeCell ref="M206:N206"/>
    <mergeCell ref="P206:Q206"/>
    <mergeCell ref="S206:T206"/>
    <mergeCell ref="V206:W206"/>
    <mergeCell ref="Z206:AB206"/>
    <mergeCell ref="AD206:AE206"/>
    <mergeCell ref="AF204:AG204"/>
    <mergeCell ref="AI204:AJ204"/>
    <mergeCell ref="AK204:AL204"/>
    <mergeCell ref="F205:G205"/>
    <mergeCell ref="I205:J205"/>
    <mergeCell ref="K205:L205"/>
    <mergeCell ref="M205:N205"/>
    <mergeCell ref="P205:Q205"/>
    <mergeCell ref="S205:T205"/>
    <mergeCell ref="V205:W205"/>
    <mergeCell ref="Z205:AB205"/>
    <mergeCell ref="AD205:AE205"/>
    <mergeCell ref="AF205:AG205"/>
    <mergeCell ref="AI205:AJ205"/>
    <mergeCell ref="AK205:AL205"/>
    <mergeCell ref="F204:G204"/>
    <mergeCell ref="I204:J204"/>
    <mergeCell ref="K204:L204"/>
    <mergeCell ref="M204:N204"/>
    <mergeCell ref="P204:Q204"/>
    <mergeCell ref="S204:T204"/>
    <mergeCell ref="V204:W204"/>
    <mergeCell ref="Z204:AB204"/>
    <mergeCell ref="AD204:AE204"/>
    <mergeCell ref="AF202:AG202"/>
    <mergeCell ref="AI202:AJ202"/>
    <mergeCell ref="AK202:AL202"/>
    <mergeCell ref="F203:G203"/>
    <mergeCell ref="I203:J203"/>
    <mergeCell ref="K203:L203"/>
    <mergeCell ref="M203:N203"/>
    <mergeCell ref="P203:Q203"/>
    <mergeCell ref="S203:T203"/>
    <mergeCell ref="V203:W203"/>
    <mergeCell ref="Z203:AB203"/>
    <mergeCell ref="AD203:AE203"/>
    <mergeCell ref="AF203:AG203"/>
    <mergeCell ref="AI203:AJ203"/>
    <mergeCell ref="AK203:AL203"/>
    <mergeCell ref="F202:G202"/>
    <mergeCell ref="I202:J202"/>
    <mergeCell ref="K202:L202"/>
    <mergeCell ref="M202:N202"/>
    <mergeCell ref="P202:Q202"/>
    <mergeCell ref="S202:T202"/>
    <mergeCell ref="V202:W202"/>
    <mergeCell ref="Z202:AB202"/>
    <mergeCell ref="AD202:AE202"/>
    <mergeCell ref="AF200:AG200"/>
    <mergeCell ref="AI200:AJ200"/>
    <mergeCell ref="AK200:AL200"/>
    <mergeCell ref="F201:G201"/>
    <mergeCell ref="I201:J201"/>
    <mergeCell ref="K201:L201"/>
    <mergeCell ref="M201:N201"/>
    <mergeCell ref="P201:Q201"/>
    <mergeCell ref="S201:T201"/>
    <mergeCell ref="V201:W201"/>
    <mergeCell ref="Z201:AB201"/>
    <mergeCell ref="AD201:AE201"/>
    <mergeCell ref="AF201:AG201"/>
    <mergeCell ref="AI201:AJ201"/>
    <mergeCell ref="AK201:AL201"/>
    <mergeCell ref="F200:G200"/>
    <mergeCell ref="I200:J200"/>
    <mergeCell ref="K200:L200"/>
    <mergeCell ref="M200:N200"/>
    <mergeCell ref="P200:Q200"/>
    <mergeCell ref="S200:T200"/>
    <mergeCell ref="V200:W200"/>
    <mergeCell ref="Z200:AB200"/>
    <mergeCell ref="AD200:AE200"/>
    <mergeCell ref="AF198:AG198"/>
    <mergeCell ref="AI198:AJ198"/>
    <mergeCell ref="AK198:AL198"/>
    <mergeCell ref="F199:G199"/>
    <mergeCell ref="I199:J199"/>
    <mergeCell ref="K199:L199"/>
    <mergeCell ref="M199:N199"/>
    <mergeCell ref="P199:Q199"/>
    <mergeCell ref="S199:T199"/>
    <mergeCell ref="V199:W199"/>
    <mergeCell ref="Z199:AB199"/>
    <mergeCell ref="AD199:AE199"/>
    <mergeCell ref="AF199:AG199"/>
    <mergeCell ref="AI199:AJ199"/>
    <mergeCell ref="AK199:AL199"/>
    <mergeCell ref="F198:G198"/>
    <mergeCell ref="I198:J198"/>
    <mergeCell ref="K198:L198"/>
    <mergeCell ref="M198:N198"/>
    <mergeCell ref="P198:Q198"/>
    <mergeCell ref="S198:T198"/>
    <mergeCell ref="V198:W198"/>
    <mergeCell ref="Z198:AB198"/>
    <mergeCell ref="AD198:AE198"/>
    <mergeCell ref="AP196:AR196"/>
    <mergeCell ref="F197:G197"/>
    <mergeCell ref="I197:J197"/>
    <mergeCell ref="K197:L197"/>
    <mergeCell ref="M197:N197"/>
    <mergeCell ref="P197:Q197"/>
    <mergeCell ref="S197:T197"/>
    <mergeCell ref="V197:W197"/>
    <mergeCell ref="Z197:AB197"/>
    <mergeCell ref="AD197:AE197"/>
    <mergeCell ref="AF197:AG197"/>
    <mergeCell ref="AI197:AJ197"/>
    <mergeCell ref="AK197:AL197"/>
    <mergeCell ref="F196:G196"/>
    <mergeCell ref="I196:J196"/>
    <mergeCell ref="K196:L196"/>
    <mergeCell ref="M196:Q196"/>
    <mergeCell ref="S196:W196"/>
    <mergeCell ref="Z196:AB196"/>
    <mergeCell ref="AC196:AE196"/>
    <mergeCell ref="AF196:AJ196"/>
    <mergeCell ref="AK196:AM196"/>
    <mergeCell ref="C173:E173"/>
    <mergeCell ref="AN173:AO173"/>
    <mergeCell ref="C174:E174"/>
    <mergeCell ref="AN174:AO174"/>
    <mergeCell ref="C175:E175"/>
    <mergeCell ref="AN175:AO175"/>
    <mergeCell ref="AI176:AM176"/>
    <mergeCell ref="AN176:AO176"/>
    <mergeCell ref="C192:E193"/>
    <mergeCell ref="G192:H192"/>
    <mergeCell ref="I192:J192"/>
    <mergeCell ref="L192:M192"/>
    <mergeCell ref="N192:O192"/>
    <mergeCell ref="Q192:R192"/>
    <mergeCell ref="Z192:AB193"/>
    <mergeCell ref="AC192:AC193"/>
    <mergeCell ref="AD192:AE193"/>
    <mergeCell ref="AF192:AG193"/>
    <mergeCell ref="AH192:AH193"/>
    <mergeCell ref="AI192:AJ193"/>
    <mergeCell ref="AK192:AL193"/>
    <mergeCell ref="AM192:AM193"/>
    <mergeCell ref="L193:M193"/>
    <mergeCell ref="N193:O193"/>
    <mergeCell ref="C168:E168"/>
    <mergeCell ref="AN168:AO168"/>
    <mergeCell ref="C169:E169"/>
    <mergeCell ref="AN169:AO169"/>
    <mergeCell ref="C170:E170"/>
    <mergeCell ref="AN170:AO170"/>
    <mergeCell ref="C171:E171"/>
    <mergeCell ref="AN171:AO171"/>
    <mergeCell ref="C172:E172"/>
    <mergeCell ref="AN172:AO172"/>
    <mergeCell ref="C163:E163"/>
    <mergeCell ref="AN163:AO163"/>
    <mergeCell ref="C164:E164"/>
    <mergeCell ref="AN164:AO164"/>
    <mergeCell ref="C165:E165"/>
    <mergeCell ref="AN165:AO165"/>
    <mergeCell ref="C166:E166"/>
    <mergeCell ref="AN166:AO166"/>
    <mergeCell ref="C167:E167"/>
    <mergeCell ref="AN167:AO167"/>
    <mergeCell ref="C158:E158"/>
    <mergeCell ref="AN158:AO158"/>
    <mergeCell ref="C159:E159"/>
    <mergeCell ref="AN159:AO159"/>
    <mergeCell ref="C160:E160"/>
    <mergeCell ref="AN160:AO160"/>
    <mergeCell ref="C161:E161"/>
    <mergeCell ref="AN161:AO161"/>
    <mergeCell ref="C162:E162"/>
    <mergeCell ref="AN162:AO162"/>
    <mergeCell ref="C153:E153"/>
    <mergeCell ref="AN153:AO153"/>
    <mergeCell ref="C154:E154"/>
    <mergeCell ref="AN154:AO154"/>
    <mergeCell ref="C155:E155"/>
    <mergeCell ref="AN155:AO155"/>
    <mergeCell ref="C156:E156"/>
    <mergeCell ref="AN156:AO156"/>
    <mergeCell ref="C157:E157"/>
    <mergeCell ref="AN157:AO157"/>
    <mergeCell ref="AN149:AO149"/>
    <mergeCell ref="C150:F150"/>
    <mergeCell ref="AN150:AO150"/>
    <mergeCell ref="C151:E151"/>
    <mergeCell ref="AN151:AO151"/>
    <mergeCell ref="G148:I148"/>
    <mergeCell ref="M148:N148"/>
    <mergeCell ref="Q148:R148"/>
    <mergeCell ref="C152:E152"/>
    <mergeCell ref="AN152:AO152"/>
    <mergeCell ref="U148:V148"/>
    <mergeCell ref="Y148:AA148"/>
    <mergeCell ref="AD148:AE148"/>
    <mergeCell ref="C140:C141"/>
    <mergeCell ref="D140:D141"/>
    <mergeCell ref="E140:E141"/>
    <mergeCell ref="C143:E143"/>
    <mergeCell ref="Y146:AB146"/>
    <mergeCell ref="AD146:AL147"/>
    <mergeCell ref="F147:I147"/>
    <mergeCell ref="AG148:AH148"/>
    <mergeCell ref="AJ148:AK148"/>
    <mergeCell ref="L147:O147"/>
    <mergeCell ref="S147:W147"/>
    <mergeCell ref="Y147:AB147"/>
    <mergeCell ref="B136:B137"/>
    <mergeCell ref="C136:C137"/>
    <mergeCell ref="D136:D137"/>
    <mergeCell ref="E136:E137"/>
    <mergeCell ref="B138:B139"/>
    <mergeCell ref="C138:C139"/>
    <mergeCell ref="D138:D139"/>
    <mergeCell ref="B130:B131"/>
    <mergeCell ref="C130:C131"/>
    <mergeCell ref="D130:D131"/>
    <mergeCell ref="E130:E131"/>
    <mergeCell ref="E138:E139"/>
    <mergeCell ref="B132:B133"/>
    <mergeCell ref="C132:C133"/>
    <mergeCell ref="D132:D133"/>
    <mergeCell ref="E132:E133"/>
    <mergeCell ref="B134:B135"/>
    <mergeCell ref="C134:C135"/>
    <mergeCell ref="D134:D135"/>
    <mergeCell ref="E134:E135"/>
    <mergeCell ref="B124:B125"/>
    <mergeCell ref="C124:C125"/>
    <mergeCell ref="D124:D125"/>
    <mergeCell ref="E124:E125"/>
    <mergeCell ref="B126:B127"/>
    <mergeCell ref="C126:C127"/>
    <mergeCell ref="D126:D127"/>
    <mergeCell ref="E126:E127"/>
    <mergeCell ref="B128:B129"/>
    <mergeCell ref="C128:C129"/>
    <mergeCell ref="D128:D129"/>
    <mergeCell ref="E128:E129"/>
    <mergeCell ref="B118:B119"/>
    <mergeCell ref="C118:C119"/>
    <mergeCell ref="D118:D119"/>
    <mergeCell ref="E118:E119"/>
    <mergeCell ref="B120:B121"/>
    <mergeCell ref="C120:C121"/>
    <mergeCell ref="D120:D121"/>
    <mergeCell ref="E120:E121"/>
    <mergeCell ref="B122:B123"/>
    <mergeCell ref="C122:C123"/>
    <mergeCell ref="D122:D123"/>
    <mergeCell ref="E122:E123"/>
    <mergeCell ref="B112:B113"/>
    <mergeCell ref="C112:C113"/>
    <mergeCell ref="D112:D113"/>
    <mergeCell ref="E112:E113"/>
    <mergeCell ref="B114:B115"/>
    <mergeCell ref="C114:C115"/>
    <mergeCell ref="D114:D115"/>
    <mergeCell ref="E114:E115"/>
    <mergeCell ref="B116:B117"/>
    <mergeCell ref="C116:C117"/>
    <mergeCell ref="D116:D117"/>
    <mergeCell ref="E116:E117"/>
    <mergeCell ref="B106:B107"/>
    <mergeCell ref="C106:C107"/>
    <mergeCell ref="D106:D107"/>
    <mergeCell ref="E106:E107"/>
    <mergeCell ref="B108:B109"/>
    <mergeCell ref="C108:C109"/>
    <mergeCell ref="D108:D109"/>
    <mergeCell ref="E108:E109"/>
    <mergeCell ref="B110:B111"/>
    <mergeCell ref="C110:C111"/>
    <mergeCell ref="D110:D111"/>
    <mergeCell ref="E110:E111"/>
    <mergeCell ref="B100:B101"/>
    <mergeCell ref="C100:C101"/>
    <mergeCell ref="D100:D101"/>
    <mergeCell ref="E100:E101"/>
    <mergeCell ref="B102:B103"/>
    <mergeCell ref="C102:C103"/>
    <mergeCell ref="D102:D103"/>
    <mergeCell ref="E102:E103"/>
    <mergeCell ref="B104:B105"/>
    <mergeCell ref="C104:C105"/>
    <mergeCell ref="D104:D105"/>
    <mergeCell ref="E104:E105"/>
    <mergeCell ref="B94:B95"/>
    <mergeCell ref="C94:C95"/>
    <mergeCell ref="D94:D95"/>
    <mergeCell ref="E94:E95"/>
    <mergeCell ref="B96:B97"/>
    <mergeCell ref="C96:C97"/>
    <mergeCell ref="D96:D97"/>
    <mergeCell ref="E96:E97"/>
    <mergeCell ref="B98:B99"/>
    <mergeCell ref="C98:C99"/>
    <mergeCell ref="D98:D99"/>
    <mergeCell ref="E98:E99"/>
    <mergeCell ref="B88:B89"/>
    <mergeCell ref="C88:C89"/>
    <mergeCell ref="D88:D89"/>
    <mergeCell ref="E88:E89"/>
    <mergeCell ref="B90:B91"/>
    <mergeCell ref="C90:C91"/>
    <mergeCell ref="D90:D91"/>
    <mergeCell ref="E90:E91"/>
    <mergeCell ref="B92:B93"/>
    <mergeCell ref="C92:C93"/>
    <mergeCell ref="D92:D93"/>
    <mergeCell ref="E92:E93"/>
    <mergeCell ref="B82:B83"/>
    <mergeCell ref="C82:C83"/>
    <mergeCell ref="D82:D83"/>
    <mergeCell ref="E82:E83"/>
    <mergeCell ref="B84:B85"/>
    <mergeCell ref="C84:C85"/>
    <mergeCell ref="D84:D85"/>
    <mergeCell ref="E84:E85"/>
    <mergeCell ref="B86:B87"/>
    <mergeCell ref="C86:C87"/>
    <mergeCell ref="D86:D87"/>
    <mergeCell ref="E86:E87"/>
    <mergeCell ref="B76:B77"/>
    <mergeCell ref="C76:C77"/>
    <mergeCell ref="D76:D77"/>
    <mergeCell ref="E76:E77"/>
    <mergeCell ref="B78:B79"/>
    <mergeCell ref="C78:C79"/>
    <mergeCell ref="D78:D79"/>
    <mergeCell ref="E78:E79"/>
    <mergeCell ref="B80:B81"/>
    <mergeCell ref="C80:C81"/>
    <mergeCell ref="D80:D81"/>
    <mergeCell ref="E80:E81"/>
    <mergeCell ref="B70:B71"/>
    <mergeCell ref="C70:C71"/>
    <mergeCell ref="D70:D71"/>
    <mergeCell ref="E70:E71"/>
    <mergeCell ref="B72:B73"/>
    <mergeCell ref="C72:C73"/>
    <mergeCell ref="D72:D73"/>
    <mergeCell ref="E72:E73"/>
    <mergeCell ref="B74:B75"/>
    <mergeCell ref="C74:C75"/>
    <mergeCell ref="D74:D75"/>
    <mergeCell ref="E74:E75"/>
    <mergeCell ref="B64:B65"/>
    <mergeCell ref="C64:C65"/>
    <mergeCell ref="D64:D65"/>
    <mergeCell ref="E64:E65"/>
    <mergeCell ref="B66:B67"/>
    <mergeCell ref="C66:C67"/>
    <mergeCell ref="D66:D67"/>
    <mergeCell ref="E66:E67"/>
    <mergeCell ref="B68:B69"/>
    <mergeCell ref="C68:C69"/>
    <mergeCell ref="D68:D69"/>
    <mergeCell ref="E68:E69"/>
    <mergeCell ref="B58:B59"/>
    <mergeCell ref="C58:C59"/>
    <mergeCell ref="D58:D59"/>
    <mergeCell ref="E58:E59"/>
    <mergeCell ref="B60:B61"/>
    <mergeCell ref="C60:C61"/>
    <mergeCell ref="D60:D61"/>
    <mergeCell ref="E60:E61"/>
    <mergeCell ref="B62:B63"/>
    <mergeCell ref="C62:C63"/>
    <mergeCell ref="D62:D63"/>
    <mergeCell ref="E62:E63"/>
    <mergeCell ref="B52:B53"/>
    <mergeCell ref="C52:C53"/>
    <mergeCell ref="D52:D53"/>
    <mergeCell ref="E52:E53"/>
    <mergeCell ref="B54:B55"/>
    <mergeCell ref="C54:C55"/>
    <mergeCell ref="D54:D55"/>
    <mergeCell ref="E54:E55"/>
    <mergeCell ref="B56:B57"/>
    <mergeCell ref="C56:C57"/>
    <mergeCell ref="D56:D57"/>
    <mergeCell ref="E56:E57"/>
    <mergeCell ref="B46:B47"/>
    <mergeCell ref="C46:C47"/>
    <mergeCell ref="D46:D47"/>
    <mergeCell ref="E46:E47"/>
    <mergeCell ref="B48:B49"/>
    <mergeCell ref="C48:C49"/>
    <mergeCell ref="D48:D49"/>
    <mergeCell ref="E48:E49"/>
    <mergeCell ref="B50:B51"/>
    <mergeCell ref="C50:C51"/>
    <mergeCell ref="D50:D51"/>
    <mergeCell ref="E50:E51"/>
    <mergeCell ref="B40:B41"/>
    <mergeCell ref="C40:C41"/>
    <mergeCell ref="D40:D41"/>
    <mergeCell ref="E40:E41"/>
    <mergeCell ref="B42:B43"/>
    <mergeCell ref="C42:C43"/>
    <mergeCell ref="D42:D43"/>
    <mergeCell ref="E42:E43"/>
    <mergeCell ref="B44:B45"/>
    <mergeCell ref="C44:C45"/>
    <mergeCell ref="D44:D45"/>
    <mergeCell ref="E44:E45"/>
    <mergeCell ref="B34:B35"/>
    <mergeCell ref="C34:C35"/>
    <mergeCell ref="D34:D35"/>
    <mergeCell ref="E34:E35"/>
    <mergeCell ref="B36:B37"/>
    <mergeCell ref="C36:C37"/>
    <mergeCell ref="D36:D37"/>
    <mergeCell ref="E36:E37"/>
    <mergeCell ref="B38:B39"/>
    <mergeCell ref="C38:C39"/>
    <mergeCell ref="D38:D39"/>
    <mergeCell ref="E38:E39"/>
    <mergeCell ref="B28:B29"/>
    <mergeCell ref="C28:C29"/>
    <mergeCell ref="D28:D29"/>
    <mergeCell ref="E28:E29"/>
    <mergeCell ref="B30:B31"/>
    <mergeCell ref="C30:C31"/>
    <mergeCell ref="D30:D31"/>
    <mergeCell ref="E30:E31"/>
    <mergeCell ref="B32:B33"/>
    <mergeCell ref="C32:C33"/>
    <mergeCell ref="D32:D33"/>
    <mergeCell ref="E32:E33"/>
    <mergeCell ref="B22:B23"/>
    <mergeCell ref="C22:C23"/>
    <mergeCell ref="D22:D23"/>
    <mergeCell ref="E22:E23"/>
    <mergeCell ref="B24:B25"/>
    <mergeCell ref="C24:C25"/>
    <mergeCell ref="D24:D25"/>
    <mergeCell ref="E24:E25"/>
    <mergeCell ref="B26:B27"/>
    <mergeCell ref="C26:C27"/>
    <mergeCell ref="D26:D27"/>
    <mergeCell ref="E26:E27"/>
    <mergeCell ref="B16:B17"/>
    <mergeCell ref="C16:C17"/>
    <mergeCell ref="D16:D17"/>
    <mergeCell ref="E16:E17"/>
    <mergeCell ref="B18:B19"/>
    <mergeCell ref="C18:C19"/>
    <mergeCell ref="D18:D19"/>
    <mergeCell ref="E18:E19"/>
    <mergeCell ref="B20:B21"/>
    <mergeCell ref="C20:C21"/>
    <mergeCell ref="D20:D21"/>
    <mergeCell ref="E20:E21"/>
    <mergeCell ref="B10:B11"/>
    <mergeCell ref="C10:C11"/>
    <mergeCell ref="D10:D11"/>
    <mergeCell ref="E10:E11"/>
    <mergeCell ref="B12:B13"/>
    <mergeCell ref="C12:C13"/>
    <mergeCell ref="D12:D13"/>
    <mergeCell ref="E12:E13"/>
    <mergeCell ref="B14:B15"/>
    <mergeCell ref="C14:C15"/>
    <mergeCell ref="D14:D15"/>
    <mergeCell ref="E14:E15"/>
    <mergeCell ref="AQ1:AR1"/>
    <mergeCell ref="J2:K2"/>
    <mergeCell ref="O2:P2"/>
    <mergeCell ref="E4:AK5"/>
    <mergeCell ref="D7:D9"/>
    <mergeCell ref="G7:M7"/>
    <mergeCell ref="N7:T7"/>
    <mergeCell ref="U7:AA7"/>
    <mergeCell ref="AB7:AH7"/>
    <mergeCell ref="AI7:AK7"/>
    <mergeCell ref="AL7:AL9"/>
    <mergeCell ref="AN7:AR8"/>
  </mergeCells>
  <phoneticPr fontId="2"/>
  <dataValidations count="3">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10 D76 D62 D66 D12 D14" xr:uid="{00000000-0002-0000-0500-000000000000}">
      <formula1>$AU$2:$AU$6</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xr:uid="{00000000-0002-0000-0500-000001000000}">
      <formula1>$AC$197:$AC$221</formula1>
    </dataValidation>
    <dataValidation type="list" allowBlank="1" showInputMessage="1" showErrorMessage="1" sqref="C10:C141" xr:uid="{00000000-0002-0000-0500-000002000000}">
      <formula1>$E$197:$E$221</formula1>
    </dataValidation>
  </dataValidations>
  <printOptions horizontalCentered="1"/>
  <pageMargins left="0.19685039370078741" right="0.19685039370078741" top="0.78740157480314965" bottom="0.78740157480314965" header="0.31496062992125984" footer="0.31496062992125984"/>
  <pageSetup paperSize="9" scale="76" orientation="landscape" cellComments="asDisplayed" r:id="rId1"/>
  <rowBreaks count="2" manualBreakCount="2">
    <brk id="144" max="44" man="1"/>
    <brk id="189" max="44" man="1"/>
  </rowBreaks>
  <colBreaks count="1" manualBreakCount="1">
    <brk id="45"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1:AO126"/>
  <sheetViews>
    <sheetView view="pageBreakPreview" zoomScaleNormal="100" zoomScaleSheetLayoutView="100" workbookViewId="0"/>
  </sheetViews>
  <sheetFormatPr defaultColWidth="9" defaultRowHeight="12"/>
  <cols>
    <col min="1" max="1" width="1.109375" style="135" customWidth="1"/>
    <col min="2" max="2" width="3.6640625" style="135" customWidth="1"/>
    <col min="3" max="3" width="11" style="135" customWidth="1"/>
    <col min="4" max="4" width="15.77734375" style="135" customWidth="1"/>
    <col min="5" max="7" width="8.109375" style="135" customWidth="1"/>
    <col min="8" max="8" width="14.33203125" style="135" customWidth="1"/>
    <col min="9" max="9" width="8" style="135" bestFit="1" customWidth="1"/>
    <col min="10" max="10" width="6.77734375" style="135" customWidth="1"/>
    <col min="11" max="15" width="6.6640625" style="135" customWidth="1"/>
    <col min="16" max="16" width="10.33203125" style="135" customWidth="1"/>
    <col min="17" max="17" width="1.33203125" style="135" customWidth="1"/>
    <col min="18" max="18" width="11.33203125" style="135" customWidth="1"/>
    <col min="19" max="19" width="1.109375" style="135" customWidth="1"/>
    <col min="20" max="20" width="1.6640625" style="226" customWidth="1"/>
    <col min="21" max="22" width="3.109375" style="135" bestFit="1" customWidth="1"/>
    <col min="23" max="16384" width="9" style="135"/>
  </cols>
  <sheetData>
    <row r="1" spans="2:22">
      <c r="B1" s="225" t="s">
        <v>300</v>
      </c>
    </row>
    <row r="2" spans="2:22" ht="16.2">
      <c r="B2" s="227" t="s">
        <v>438</v>
      </c>
      <c r="C2" s="227"/>
      <c r="D2" s="227"/>
      <c r="E2" s="227"/>
      <c r="F2" s="227"/>
      <c r="G2" s="227"/>
      <c r="H2" s="227"/>
      <c r="I2" s="227"/>
      <c r="J2" s="227"/>
      <c r="K2" s="227"/>
      <c r="L2" s="227"/>
      <c r="M2" s="227"/>
      <c r="N2" s="228"/>
      <c r="O2" s="228"/>
      <c r="P2" s="228"/>
      <c r="R2" s="229"/>
      <c r="T2" s="230"/>
    </row>
    <row r="3" spans="2:22">
      <c r="B3" s="231"/>
      <c r="C3" s="231"/>
      <c r="D3" s="231"/>
      <c r="E3" s="231"/>
      <c r="F3" s="231"/>
      <c r="G3" s="231"/>
      <c r="H3" s="231"/>
      <c r="I3" s="231"/>
      <c r="J3" s="231"/>
      <c r="K3" s="231"/>
      <c r="L3" s="231"/>
      <c r="M3" s="231"/>
      <c r="N3" s="231"/>
      <c r="O3" s="231"/>
      <c r="P3" s="231"/>
      <c r="R3" s="229"/>
      <c r="T3" s="230"/>
    </row>
    <row r="4" spans="2:22" s="232" customFormat="1" ht="18" customHeight="1">
      <c r="B4" s="895"/>
      <c r="C4" s="895" t="s">
        <v>302</v>
      </c>
      <c r="D4" s="895" t="s">
        <v>303</v>
      </c>
      <c r="E4" s="897" t="s">
        <v>304</v>
      </c>
      <c r="F4" s="897"/>
      <c r="G4" s="897"/>
      <c r="H4" s="898"/>
      <c r="I4" s="233" t="s">
        <v>305</v>
      </c>
      <c r="J4" s="899" t="s">
        <v>306</v>
      </c>
      <c r="K4" s="899" t="s">
        <v>307</v>
      </c>
      <c r="L4" s="892" t="s">
        <v>308</v>
      </c>
      <c r="M4" s="893"/>
      <c r="N4" s="893"/>
      <c r="O4" s="894"/>
      <c r="P4" s="895" t="s">
        <v>309</v>
      </c>
      <c r="T4" s="230"/>
    </row>
    <row r="5" spans="2:22" s="232" customFormat="1" ht="18" customHeight="1">
      <c r="B5" s="896"/>
      <c r="C5" s="896"/>
      <c r="D5" s="896"/>
      <c r="E5" s="234" t="s">
        <v>310</v>
      </c>
      <c r="F5" s="235" t="s">
        <v>311</v>
      </c>
      <c r="G5" s="235" t="s">
        <v>312</v>
      </c>
      <c r="H5" s="236" t="s">
        <v>313</v>
      </c>
      <c r="I5" s="236" t="s">
        <v>314</v>
      </c>
      <c r="J5" s="900"/>
      <c r="K5" s="900"/>
      <c r="L5" s="237" t="s">
        <v>121</v>
      </c>
      <c r="M5" s="235" t="s">
        <v>315</v>
      </c>
      <c r="N5" s="235" t="s">
        <v>316</v>
      </c>
      <c r="O5" s="236" t="s">
        <v>313</v>
      </c>
      <c r="P5" s="896"/>
      <c r="T5" s="230"/>
    </row>
    <row r="6" spans="2:22" ht="18" customHeight="1" thickBot="1">
      <c r="B6" s="238" t="s">
        <v>317</v>
      </c>
      <c r="C6" s="239"/>
      <c r="D6" s="240"/>
      <c r="E6" s="241"/>
      <c r="F6" s="242"/>
      <c r="G6" s="242"/>
      <c r="H6" s="243"/>
      <c r="I6" s="244"/>
      <c r="J6" s="245"/>
      <c r="K6" s="246"/>
      <c r="L6" s="247"/>
      <c r="M6" s="248"/>
      <c r="N6" s="248"/>
      <c r="O6" s="249"/>
      <c r="P6" s="250"/>
      <c r="R6" s="229" t="s">
        <v>318</v>
      </c>
      <c r="U6" s="96" t="s">
        <v>113</v>
      </c>
      <c r="V6" s="251" t="s">
        <v>319</v>
      </c>
    </row>
    <row r="7" spans="2:22" ht="18" customHeight="1">
      <c r="B7" s="252" t="s">
        <v>129</v>
      </c>
      <c r="C7" s="253"/>
      <c r="D7" s="254"/>
      <c r="E7" s="255"/>
      <c r="F7" s="256"/>
      <c r="G7" s="256"/>
      <c r="H7" s="257"/>
      <c r="I7" s="258"/>
      <c r="J7" s="259"/>
      <c r="K7" s="260"/>
      <c r="L7" s="261"/>
      <c r="M7" s="262"/>
      <c r="N7" s="262"/>
      <c r="O7" s="263"/>
      <c r="P7" s="264"/>
      <c r="R7" s="265" t="s">
        <v>107</v>
      </c>
      <c r="U7" s="96" t="s">
        <v>117</v>
      </c>
      <c r="V7" s="251"/>
    </row>
    <row r="8" spans="2:22" ht="18" customHeight="1">
      <c r="B8" s="252" t="s">
        <v>130</v>
      </c>
      <c r="C8" s="253"/>
      <c r="D8" s="254"/>
      <c r="E8" s="255"/>
      <c r="F8" s="256"/>
      <c r="G8" s="256"/>
      <c r="H8" s="257"/>
      <c r="I8" s="258"/>
      <c r="J8" s="259"/>
      <c r="K8" s="260"/>
      <c r="L8" s="261"/>
      <c r="M8" s="262"/>
      <c r="N8" s="262"/>
      <c r="O8" s="263"/>
      <c r="P8" s="264"/>
      <c r="R8" s="266" t="s">
        <v>320</v>
      </c>
      <c r="U8" s="96" t="s">
        <v>118</v>
      </c>
    </row>
    <row r="9" spans="2:22" ht="18" customHeight="1">
      <c r="B9" s="252" t="s">
        <v>131</v>
      </c>
      <c r="C9" s="253"/>
      <c r="D9" s="254"/>
      <c r="E9" s="255"/>
      <c r="F9" s="256"/>
      <c r="G9" s="256"/>
      <c r="H9" s="257"/>
      <c r="I9" s="258"/>
      <c r="J9" s="259"/>
      <c r="K9" s="260"/>
      <c r="L9" s="261"/>
      <c r="M9" s="262"/>
      <c r="N9" s="262"/>
      <c r="O9" s="263"/>
      <c r="P9" s="264"/>
      <c r="R9" s="266" t="s">
        <v>321</v>
      </c>
      <c r="U9" s="96" t="s">
        <v>119</v>
      </c>
    </row>
    <row r="10" spans="2:22" ht="18" customHeight="1">
      <c r="B10" s="252" t="s">
        <v>132</v>
      </c>
      <c r="C10" s="253"/>
      <c r="D10" s="254"/>
      <c r="E10" s="255"/>
      <c r="F10" s="256"/>
      <c r="G10" s="256"/>
      <c r="H10" s="257"/>
      <c r="I10" s="258"/>
      <c r="J10" s="259"/>
      <c r="K10" s="260"/>
      <c r="L10" s="261"/>
      <c r="M10" s="262"/>
      <c r="N10" s="262"/>
      <c r="O10" s="263"/>
      <c r="P10" s="264"/>
      <c r="R10" s="266" t="s">
        <v>108</v>
      </c>
      <c r="U10" s="96"/>
    </row>
    <row r="11" spans="2:22" ht="18" customHeight="1">
      <c r="B11" s="252" t="s">
        <v>133</v>
      </c>
      <c r="C11" s="253"/>
      <c r="D11" s="254"/>
      <c r="E11" s="255"/>
      <c r="F11" s="256"/>
      <c r="G11" s="256"/>
      <c r="H11" s="257"/>
      <c r="I11" s="258"/>
      <c r="J11" s="259"/>
      <c r="K11" s="260"/>
      <c r="L11" s="261"/>
      <c r="M11" s="262"/>
      <c r="N11" s="262"/>
      <c r="O11" s="263"/>
      <c r="P11" s="264"/>
      <c r="R11" s="266" t="s">
        <v>322</v>
      </c>
    </row>
    <row r="12" spans="2:22" ht="18" customHeight="1">
      <c r="B12" s="252" t="s">
        <v>134</v>
      </c>
      <c r="C12" s="253"/>
      <c r="D12" s="254"/>
      <c r="E12" s="255"/>
      <c r="F12" s="256"/>
      <c r="G12" s="256"/>
      <c r="H12" s="257"/>
      <c r="I12" s="258"/>
      <c r="J12" s="259"/>
      <c r="K12" s="260"/>
      <c r="L12" s="261"/>
      <c r="M12" s="262"/>
      <c r="N12" s="262"/>
      <c r="O12" s="263"/>
      <c r="P12" s="264"/>
      <c r="R12" s="266" t="s">
        <v>323</v>
      </c>
    </row>
    <row r="13" spans="2:22" ht="18" customHeight="1">
      <c r="B13" s="252" t="s">
        <v>135</v>
      </c>
      <c r="C13" s="253"/>
      <c r="D13" s="254"/>
      <c r="E13" s="255"/>
      <c r="F13" s="256"/>
      <c r="G13" s="256"/>
      <c r="H13" s="257"/>
      <c r="I13" s="258"/>
      <c r="J13" s="259"/>
      <c r="K13" s="260"/>
      <c r="L13" s="261"/>
      <c r="M13" s="262"/>
      <c r="N13" s="262"/>
      <c r="O13" s="263"/>
      <c r="P13" s="264"/>
      <c r="R13" s="266" t="s">
        <v>109</v>
      </c>
    </row>
    <row r="14" spans="2:22" ht="18" customHeight="1">
      <c r="B14" s="252" t="s">
        <v>136</v>
      </c>
      <c r="C14" s="253"/>
      <c r="D14" s="254"/>
      <c r="E14" s="255"/>
      <c r="F14" s="256"/>
      <c r="G14" s="256"/>
      <c r="H14" s="257"/>
      <c r="I14" s="258"/>
      <c r="J14" s="259"/>
      <c r="K14" s="260"/>
      <c r="L14" s="261"/>
      <c r="M14" s="262"/>
      <c r="N14" s="262"/>
      <c r="O14" s="263"/>
      <c r="P14" s="264"/>
      <c r="R14" s="266" t="s">
        <v>324</v>
      </c>
    </row>
    <row r="15" spans="2:22" ht="18" customHeight="1">
      <c r="B15" s="252" t="s">
        <v>137</v>
      </c>
      <c r="C15" s="253"/>
      <c r="D15" s="254"/>
      <c r="E15" s="255"/>
      <c r="F15" s="256"/>
      <c r="G15" s="256"/>
      <c r="H15" s="257"/>
      <c r="I15" s="258"/>
      <c r="J15" s="259"/>
      <c r="K15" s="260"/>
      <c r="L15" s="261"/>
      <c r="M15" s="262"/>
      <c r="N15" s="262"/>
      <c r="O15" s="263"/>
      <c r="P15" s="264"/>
      <c r="R15" s="266" t="s">
        <v>111</v>
      </c>
    </row>
    <row r="16" spans="2:22" ht="18" customHeight="1">
      <c r="B16" s="252" t="s">
        <v>138</v>
      </c>
      <c r="C16" s="253"/>
      <c r="D16" s="254"/>
      <c r="E16" s="255"/>
      <c r="F16" s="256"/>
      <c r="G16" s="256"/>
      <c r="H16" s="257"/>
      <c r="I16" s="258"/>
      <c r="J16" s="259"/>
      <c r="K16" s="260"/>
      <c r="L16" s="261"/>
      <c r="M16" s="262"/>
      <c r="N16" s="262"/>
      <c r="O16" s="263"/>
      <c r="P16" s="264"/>
      <c r="R16" s="266" t="s">
        <v>110</v>
      </c>
    </row>
    <row r="17" spans="2:18" ht="18" customHeight="1">
      <c r="B17" s="252" t="s">
        <v>139</v>
      </c>
      <c r="C17" s="253"/>
      <c r="D17" s="254"/>
      <c r="E17" s="255"/>
      <c r="F17" s="256"/>
      <c r="G17" s="256"/>
      <c r="H17" s="257"/>
      <c r="I17" s="258"/>
      <c r="J17" s="259"/>
      <c r="K17" s="260"/>
      <c r="L17" s="261"/>
      <c r="M17" s="262"/>
      <c r="N17" s="262"/>
      <c r="O17" s="263"/>
      <c r="P17" s="264"/>
      <c r="R17" s="266" t="s">
        <v>325</v>
      </c>
    </row>
    <row r="18" spans="2:18" ht="18" customHeight="1">
      <c r="B18" s="252" t="s">
        <v>140</v>
      </c>
      <c r="C18" s="253"/>
      <c r="D18" s="254"/>
      <c r="E18" s="255"/>
      <c r="F18" s="256"/>
      <c r="G18" s="256"/>
      <c r="H18" s="257"/>
      <c r="I18" s="258"/>
      <c r="J18" s="259"/>
      <c r="K18" s="260"/>
      <c r="L18" s="261"/>
      <c r="M18" s="262"/>
      <c r="N18" s="262"/>
      <c r="O18" s="263"/>
      <c r="P18" s="264"/>
      <c r="R18" s="266" t="s">
        <v>326</v>
      </c>
    </row>
    <row r="19" spans="2:18" ht="18" customHeight="1">
      <c r="B19" s="252" t="s">
        <v>141</v>
      </c>
      <c r="C19" s="253"/>
      <c r="D19" s="254"/>
      <c r="E19" s="255"/>
      <c r="F19" s="256"/>
      <c r="G19" s="256"/>
      <c r="H19" s="257"/>
      <c r="I19" s="258"/>
      <c r="J19" s="259"/>
      <c r="K19" s="260"/>
      <c r="L19" s="261"/>
      <c r="M19" s="262"/>
      <c r="N19" s="262"/>
      <c r="O19" s="263"/>
      <c r="P19" s="264"/>
      <c r="R19" s="266" t="s">
        <v>327</v>
      </c>
    </row>
    <row r="20" spans="2:18" ht="18" customHeight="1">
      <c r="B20" s="252" t="s">
        <v>142</v>
      </c>
      <c r="C20" s="253"/>
      <c r="D20" s="254"/>
      <c r="E20" s="255"/>
      <c r="F20" s="256"/>
      <c r="G20" s="256"/>
      <c r="H20" s="257"/>
      <c r="I20" s="258"/>
      <c r="J20" s="259"/>
      <c r="K20" s="260"/>
      <c r="L20" s="261"/>
      <c r="M20" s="262"/>
      <c r="N20" s="262"/>
      <c r="O20" s="263"/>
      <c r="P20" s="264"/>
      <c r="R20" s="266" t="s">
        <v>61</v>
      </c>
    </row>
    <row r="21" spans="2:18" ht="18" customHeight="1">
      <c r="B21" s="252" t="s">
        <v>143</v>
      </c>
      <c r="C21" s="253"/>
      <c r="D21" s="254"/>
      <c r="E21" s="255"/>
      <c r="F21" s="256"/>
      <c r="G21" s="256"/>
      <c r="H21" s="257"/>
      <c r="I21" s="258"/>
      <c r="J21" s="259"/>
      <c r="K21" s="260"/>
      <c r="L21" s="261"/>
      <c r="M21" s="262"/>
      <c r="N21" s="262"/>
      <c r="O21" s="263"/>
      <c r="P21" s="264"/>
      <c r="R21" s="266" t="s">
        <v>328</v>
      </c>
    </row>
    <row r="22" spans="2:18" ht="18" customHeight="1">
      <c r="B22" s="252" t="s">
        <v>144</v>
      </c>
      <c r="C22" s="253"/>
      <c r="D22" s="254"/>
      <c r="E22" s="255"/>
      <c r="F22" s="256"/>
      <c r="G22" s="256"/>
      <c r="H22" s="257"/>
      <c r="I22" s="258"/>
      <c r="J22" s="259"/>
      <c r="K22" s="260"/>
      <c r="L22" s="261"/>
      <c r="M22" s="262"/>
      <c r="N22" s="262"/>
      <c r="O22" s="263"/>
      <c r="P22" s="264"/>
      <c r="R22" s="266" t="s">
        <v>329</v>
      </c>
    </row>
    <row r="23" spans="2:18" ht="18" customHeight="1">
      <c r="B23" s="252" t="s">
        <v>145</v>
      </c>
      <c r="C23" s="253"/>
      <c r="D23" s="254"/>
      <c r="E23" s="255"/>
      <c r="F23" s="256"/>
      <c r="G23" s="256"/>
      <c r="H23" s="257"/>
      <c r="I23" s="258"/>
      <c r="J23" s="259"/>
      <c r="K23" s="260"/>
      <c r="L23" s="261"/>
      <c r="M23" s="262"/>
      <c r="N23" s="262"/>
      <c r="O23" s="263"/>
      <c r="P23" s="264"/>
      <c r="R23" s="266" t="s">
        <v>330</v>
      </c>
    </row>
    <row r="24" spans="2:18" ht="18" customHeight="1">
      <c r="B24" s="252" t="s">
        <v>146</v>
      </c>
      <c r="C24" s="253"/>
      <c r="D24" s="254"/>
      <c r="E24" s="255"/>
      <c r="F24" s="256"/>
      <c r="G24" s="256"/>
      <c r="H24" s="257"/>
      <c r="I24" s="258"/>
      <c r="J24" s="259"/>
      <c r="K24" s="260"/>
      <c r="L24" s="261"/>
      <c r="M24" s="262"/>
      <c r="N24" s="262"/>
      <c r="O24" s="263"/>
      <c r="P24" s="264"/>
      <c r="R24" s="266" t="s">
        <v>331</v>
      </c>
    </row>
    <row r="25" spans="2:18" ht="18" customHeight="1" thickBot="1">
      <c r="B25" s="252" t="s">
        <v>147</v>
      </c>
      <c r="C25" s="253"/>
      <c r="D25" s="254"/>
      <c r="E25" s="255"/>
      <c r="F25" s="256"/>
      <c r="G25" s="256"/>
      <c r="H25" s="257"/>
      <c r="I25" s="258"/>
      <c r="J25" s="267"/>
      <c r="K25" s="261"/>
      <c r="L25" s="261"/>
      <c r="M25" s="262"/>
      <c r="N25" s="262"/>
      <c r="O25" s="263"/>
      <c r="P25" s="264"/>
      <c r="R25" s="268"/>
    </row>
    <row r="26" spans="2:18" ht="18" customHeight="1">
      <c r="B26" s="252" t="s">
        <v>148</v>
      </c>
      <c r="C26" s="253"/>
      <c r="D26" s="254"/>
      <c r="E26" s="255"/>
      <c r="F26" s="256"/>
      <c r="G26" s="256"/>
      <c r="H26" s="257"/>
      <c r="I26" s="258"/>
      <c r="J26" s="267"/>
      <c r="K26" s="261"/>
      <c r="L26" s="261"/>
      <c r="M26" s="262"/>
      <c r="N26" s="262"/>
      <c r="O26" s="263"/>
      <c r="P26" s="264"/>
    </row>
    <row r="27" spans="2:18" ht="18" customHeight="1">
      <c r="B27" s="252" t="s">
        <v>149</v>
      </c>
      <c r="C27" s="253"/>
      <c r="D27" s="254"/>
      <c r="E27" s="255"/>
      <c r="F27" s="256"/>
      <c r="G27" s="256"/>
      <c r="H27" s="257"/>
      <c r="I27" s="258"/>
      <c r="J27" s="267"/>
      <c r="K27" s="261"/>
      <c r="L27" s="261"/>
      <c r="M27" s="262"/>
      <c r="N27" s="262"/>
      <c r="O27" s="263"/>
      <c r="P27" s="264"/>
    </row>
    <row r="28" spans="2:18" ht="18" customHeight="1">
      <c r="B28" s="252" t="s">
        <v>150</v>
      </c>
      <c r="C28" s="253"/>
      <c r="D28" s="254"/>
      <c r="E28" s="255"/>
      <c r="F28" s="256"/>
      <c r="G28" s="256"/>
      <c r="H28" s="257"/>
      <c r="I28" s="258"/>
      <c r="J28" s="267"/>
      <c r="K28" s="261"/>
      <c r="L28" s="261"/>
      <c r="M28" s="262"/>
      <c r="N28" s="262"/>
      <c r="O28" s="263"/>
      <c r="P28" s="264"/>
    </row>
    <row r="29" spans="2:18" ht="18" customHeight="1">
      <c r="B29" s="252" t="s">
        <v>151</v>
      </c>
      <c r="C29" s="253"/>
      <c r="D29" s="254"/>
      <c r="E29" s="255"/>
      <c r="F29" s="256"/>
      <c r="G29" s="256"/>
      <c r="H29" s="257"/>
      <c r="I29" s="258"/>
      <c r="J29" s="267"/>
      <c r="K29" s="261"/>
      <c r="L29" s="261"/>
      <c r="M29" s="262"/>
      <c r="N29" s="262"/>
      <c r="O29" s="263"/>
      <c r="P29" s="264"/>
    </row>
    <row r="30" spans="2:18" ht="18" customHeight="1">
      <c r="B30" s="252" t="s">
        <v>152</v>
      </c>
      <c r="C30" s="253"/>
      <c r="D30" s="254"/>
      <c r="E30" s="255"/>
      <c r="F30" s="256"/>
      <c r="G30" s="256"/>
      <c r="H30" s="257"/>
      <c r="I30" s="258"/>
      <c r="J30" s="267"/>
      <c r="K30" s="261"/>
      <c r="L30" s="261"/>
      <c r="M30" s="262"/>
      <c r="N30" s="262"/>
      <c r="O30" s="263"/>
      <c r="P30" s="264"/>
    </row>
    <row r="31" spans="2:18" ht="18" hidden="1" customHeight="1">
      <c r="B31" s="252" t="s">
        <v>153</v>
      </c>
      <c r="C31" s="253"/>
      <c r="D31" s="254"/>
      <c r="E31" s="255"/>
      <c r="F31" s="256"/>
      <c r="G31" s="256"/>
      <c r="H31" s="257"/>
      <c r="I31" s="258"/>
      <c r="J31" s="267"/>
      <c r="K31" s="261"/>
      <c r="L31" s="261"/>
      <c r="M31" s="262"/>
      <c r="N31" s="262"/>
      <c r="O31" s="263"/>
      <c r="P31" s="264"/>
    </row>
    <row r="32" spans="2:18" ht="18" hidden="1" customHeight="1">
      <c r="B32" s="252" t="s">
        <v>154</v>
      </c>
      <c r="C32" s="253"/>
      <c r="D32" s="254"/>
      <c r="E32" s="255"/>
      <c r="F32" s="256"/>
      <c r="G32" s="256"/>
      <c r="H32" s="257"/>
      <c r="I32" s="258"/>
      <c r="J32" s="267"/>
      <c r="K32" s="261"/>
      <c r="L32" s="261"/>
      <c r="M32" s="262"/>
      <c r="N32" s="262"/>
      <c r="O32" s="263"/>
      <c r="P32" s="264"/>
    </row>
    <row r="33" spans="2:16" ht="18" hidden="1" customHeight="1">
      <c r="B33" s="252" t="s">
        <v>155</v>
      </c>
      <c r="C33" s="253"/>
      <c r="D33" s="254"/>
      <c r="E33" s="255"/>
      <c r="F33" s="256"/>
      <c r="G33" s="256"/>
      <c r="H33" s="257"/>
      <c r="I33" s="258"/>
      <c r="J33" s="267"/>
      <c r="K33" s="261"/>
      <c r="L33" s="261"/>
      <c r="M33" s="262"/>
      <c r="N33" s="262"/>
      <c r="O33" s="263"/>
      <c r="P33" s="264"/>
    </row>
    <row r="34" spans="2:16" ht="18" hidden="1" customHeight="1">
      <c r="B34" s="252" t="s">
        <v>156</v>
      </c>
      <c r="C34" s="253"/>
      <c r="D34" s="254"/>
      <c r="E34" s="255"/>
      <c r="F34" s="256"/>
      <c r="G34" s="256"/>
      <c r="H34" s="257"/>
      <c r="I34" s="258"/>
      <c r="J34" s="267"/>
      <c r="K34" s="261"/>
      <c r="L34" s="261"/>
      <c r="M34" s="262"/>
      <c r="N34" s="262"/>
      <c r="O34" s="263"/>
      <c r="P34" s="264"/>
    </row>
    <row r="35" spans="2:16" ht="18" hidden="1" customHeight="1">
      <c r="B35" s="252" t="s">
        <v>157</v>
      </c>
      <c r="C35" s="253"/>
      <c r="D35" s="254"/>
      <c r="E35" s="255"/>
      <c r="F35" s="256"/>
      <c r="G35" s="256"/>
      <c r="H35" s="257"/>
      <c r="I35" s="258"/>
      <c r="J35" s="267"/>
      <c r="K35" s="261"/>
      <c r="L35" s="261"/>
      <c r="M35" s="262"/>
      <c r="N35" s="262"/>
      <c r="O35" s="263"/>
      <c r="P35" s="264"/>
    </row>
    <row r="36" spans="2:16" ht="18" hidden="1" customHeight="1">
      <c r="B36" s="252" t="s">
        <v>173</v>
      </c>
      <c r="C36" s="253"/>
      <c r="D36" s="254"/>
      <c r="E36" s="255"/>
      <c r="F36" s="256"/>
      <c r="G36" s="256"/>
      <c r="H36" s="257"/>
      <c r="I36" s="258"/>
      <c r="J36" s="267"/>
      <c r="K36" s="261"/>
      <c r="L36" s="261"/>
      <c r="M36" s="262"/>
      <c r="N36" s="262"/>
      <c r="O36" s="263"/>
      <c r="P36" s="264"/>
    </row>
    <row r="37" spans="2:16" ht="18" hidden="1" customHeight="1">
      <c r="B37" s="252" t="s">
        <v>174</v>
      </c>
      <c r="C37" s="253"/>
      <c r="D37" s="254"/>
      <c r="E37" s="255"/>
      <c r="F37" s="256"/>
      <c r="G37" s="256"/>
      <c r="H37" s="257"/>
      <c r="I37" s="258"/>
      <c r="J37" s="267"/>
      <c r="K37" s="261"/>
      <c r="L37" s="261"/>
      <c r="M37" s="262"/>
      <c r="N37" s="262"/>
      <c r="O37" s="263"/>
      <c r="P37" s="264"/>
    </row>
    <row r="38" spans="2:16" ht="18" hidden="1" customHeight="1">
      <c r="B38" s="252" t="s">
        <v>175</v>
      </c>
      <c r="C38" s="253"/>
      <c r="D38" s="254"/>
      <c r="E38" s="255"/>
      <c r="F38" s="256"/>
      <c r="G38" s="256"/>
      <c r="H38" s="257"/>
      <c r="I38" s="258"/>
      <c r="J38" s="267"/>
      <c r="K38" s="261"/>
      <c r="L38" s="261"/>
      <c r="M38" s="262"/>
      <c r="N38" s="262"/>
      <c r="O38" s="263"/>
      <c r="P38" s="264"/>
    </row>
    <row r="39" spans="2:16" ht="18" hidden="1" customHeight="1">
      <c r="B39" s="252" t="s">
        <v>176</v>
      </c>
      <c r="C39" s="253"/>
      <c r="D39" s="254"/>
      <c r="E39" s="255"/>
      <c r="F39" s="256"/>
      <c r="G39" s="256"/>
      <c r="H39" s="257"/>
      <c r="I39" s="258"/>
      <c r="J39" s="267"/>
      <c r="K39" s="261"/>
      <c r="L39" s="261"/>
      <c r="M39" s="262"/>
      <c r="N39" s="262"/>
      <c r="O39" s="263"/>
      <c r="P39" s="264"/>
    </row>
    <row r="40" spans="2:16" ht="18" hidden="1" customHeight="1">
      <c r="B40" s="252" t="s">
        <v>177</v>
      </c>
      <c r="C40" s="253"/>
      <c r="D40" s="254"/>
      <c r="E40" s="255"/>
      <c r="F40" s="256"/>
      <c r="G40" s="256"/>
      <c r="H40" s="257"/>
      <c r="I40" s="258"/>
      <c r="J40" s="267"/>
      <c r="K40" s="261"/>
      <c r="L40" s="261"/>
      <c r="M40" s="262"/>
      <c r="N40" s="262"/>
      <c r="O40" s="263"/>
      <c r="P40" s="264"/>
    </row>
    <row r="41" spans="2:16" ht="18" hidden="1" customHeight="1">
      <c r="B41" s="252" t="s">
        <v>178</v>
      </c>
      <c r="C41" s="253"/>
      <c r="D41" s="254"/>
      <c r="E41" s="255"/>
      <c r="F41" s="256"/>
      <c r="G41" s="256"/>
      <c r="H41" s="257"/>
      <c r="I41" s="258"/>
      <c r="J41" s="267"/>
      <c r="K41" s="261"/>
      <c r="L41" s="261"/>
      <c r="M41" s="262"/>
      <c r="N41" s="262"/>
      <c r="O41" s="263"/>
      <c r="P41" s="264"/>
    </row>
    <row r="42" spans="2:16" ht="18" hidden="1" customHeight="1">
      <c r="B42" s="252" t="s">
        <v>179</v>
      </c>
      <c r="C42" s="253"/>
      <c r="D42" s="254"/>
      <c r="E42" s="255"/>
      <c r="F42" s="256"/>
      <c r="G42" s="256"/>
      <c r="H42" s="257"/>
      <c r="I42" s="258"/>
      <c r="J42" s="267"/>
      <c r="K42" s="261"/>
      <c r="L42" s="261"/>
      <c r="M42" s="262"/>
      <c r="N42" s="262"/>
      <c r="O42" s="263"/>
      <c r="P42" s="264"/>
    </row>
    <row r="43" spans="2:16" ht="18" hidden="1" customHeight="1">
      <c r="B43" s="252" t="s">
        <v>180</v>
      </c>
      <c r="C43" s="253"/>
      <c r="D43" s="254"/>
      <c r="E43" s="255"/>
      <c r="F43" s="256"/>
      <c r="G43" s="256"/>
      <c r="H43" s="257"/>
      <c r="I43" s="258"/>
      <c r="J43" s="267"/>
      <c r="K43" s="261"/>
      <c r="L43" s="261"/>
      <c r="M43" s="262"/>
      <c r="N43" s="262"/>
      <c r="O43" s="263"/>
      <c r="P43" s="264"/>
    </row>
    <row r="44" spans="2:16" ht="18" hidden="1" customHeight="1">
      <c r="B44" s="252" t="s">
        <v>181</v>
      </c>
      <c r="C44" s="253"/>
      <c r="D44" s="254"/>
      <c r="E44" s="255"/>
      <c r="F44" s="256"/>
      <c r="G44" s="256"/>
      <c r="H44" s="257"/>
      <c r="I44" s="258"/>
      <c r="J44" s="267"/>
      <c r="K44" s="261"/>
      <c r="L44" s="261"/>
      <c r="M44" s="262"/>
      <c r="N44" s="262"/>
      <c r="O44" s="263"/>
      <c r="P44" s="264"/>
    </row>
    <row r="45" spans="2:16" ht="18" hidden="1" customHeight="1">
      <c r="B45" s="252" t="s">
        <v>182</v>
      </c>
      <c r="C45" s="253"/>
      <c r="D45" s="254"/>
      <c r="E45" s="255"/>
      <c r="F45" s="256"/>
      <c r="G45" s="256"/>
      <c r="H45" s="257"/>
      <c r="I45" s="258"/>
      <c r="J45" s="267"/>
      <c r="K45" s="261"/>
      <c r="L45" s="261"/>
      <c r="M45" s="262"/>
      <c r="N45" s="262"/>
      <c r="O45" s="263"/>
      <c r="P45" s="264"/>
    </row>
    <row r="46" spans="2:16" ht="18" hidden="1" customHeight="1">
      <c r="B46" s="252" t="s">
        <v>332</v>
      </c>
      <c r="C46" s="253"/>
      <c r="D46" s="254"/>
      <c r="E46" s="255"/>
      <c r="F46" s="256"/>
      <c r="G46" s="256"/>
      <c r="H46" s="257"/>
      <c r="I46" s="258"/>
      <c r="J46" s="267"/>
      <c r="K46" s="261"/>
      <c r="L46" s="261"/>
      <c r="M46" s="262"/>
      <c r="N46" s="262"/>
      <c r="O46" s="263"/>
      <c r="P46" s="264"/>
    </row>
    <row r="47" spans="2:16" ht="18" hidden="1" customHeight="1">
      <c r="B47" s="252" t="s">
        <v>333</v>
      </c>
      <c r="C47" s="253"/>
      <c r="D47" s="254"/>
      <c r="E47" s="255"/>
      <c r="F47" s="256"/>
      <c r="G47" s="256"/>
      <c r="H47" s="257"/>
      <c r="I47" s="258"/>
      <c r="J47" s="267"/>
      <c r="K47" s="261"/>
      <c r="L47" s="261"/>
      <c r="M47" s="262"/>
      <c r="N47" s="262"/>
      <c r="O47" s="263"/>
      <c r="P47" s="264"/>
    </row>
    <row r="48" spans="2:16" ht="18" hidden="1" customHeight="1">
      <c r="B48" s="252" t="s">
        <v>334</v>
      </c>
      <c r="C48" s="253"/>
      <c r="D48" s="254"/>
      <c r="E48" s="255"/>
      <c r="F48" s="256"/>
      <c r="G48" s="256"/>
      <c r="H48" s="257"/>
      <c r="I48" s="258"/>
      <c r="J48" s="267"/>
      <c r="K48" s="261"/>
      <c r="L48" s="261"/>
      <c r="M48" s="262"/>
      <c r="N48" s="262"/>
      <c r="O48" s="263"/>
      <c r="P48" s="264"/>
    </row>
    <row r="49" spans="2:16" ht="18" hidden="1" customHeight="1">
      <c r="B49" s="252" t="s">
        <v>335</v>
      </c>
      <c r="C49" s="253"/>
      <c r="D49" s="254"/>
      <c r="E49" s="255"/>
      <c r="F49" s="256"/>
      <c r="G49" s="256"/>
      <c r="H49" s="257"/>
      <c r="I49" s="258"/>
      <c r="J49" s="267"/>
      <c r="K49" s="261"/>
      <c r="L49" s="261"/>
      <c r="M49" s="262"/>
      <c r="N49" s="262"/>
      <c r="O49" s="263"/>
      <c r="P49" s="264"/>
    </row>
    <row r="50" spans="2:16" ht="18" hidden="1" customHeight="1">
      <c r="B50" s="252" t="s">
        <v>336</v>
      </c>
      <c r="C50" s="253"/>
      <c r="D50" s="254"/>
      <c r="E50" s="255"/>
      <c r="F50" s="256"/>
      <c r="G50" s="256"/>
      <c r="H50" s="257"/>
      <c r="I50" s="258"/>
      <c r="J50" s="267"/>
      <c r="K50" s="261"/>
      <c r="L50" s="261"/>
      <c r="M50" s="262"/>
      <c r="N50" s="262"/>
      <c r="O50" s="263"/>
      <c r="P50" s="264"/>
    </row>
    <row r="51" spans="2:16" ht="18" hidden="1" customHeight="1">
      <c r="B51" s="252" t="s">
        <v>337</v>
      </c>
      <c r="C51" s="253"/>
      <c r="D51" s="254"/>
      <c r="E51" s="255"/>
      <c r="F51" s="256"/>
      <c r="G51" s="256"/>
      <c r="H51" s="257"/>
      <c r="I51" s="258"/>
      <c r="J51" s="267"/>
      <c r="K51" s="261"/>
      <c r="L51" s="261"/>
      <c r="M51" s="262"/>
      <c r="N51" s="262"/>
      <c r="O51" s="263"/>
      <c r="P51" s="264"/>
    </row>
    <row r="52" spans="2:16" ht="18" hidden="1" customHeight="1">
      <c r="B52" s="252" t="s">
        <v>338</v>
      </c>
      <c r="C52" s="253"/>
      <c r="D52" s="254"/>
      <c r="E52" s="255"/>
      <c r="F52" s="256"/>
      <c r="G52" s="256"/>
      <c r="H52" s="257"/>
      <c r="I52" s="258"/>
      <c r="J52" s="267"/>
      <c r="K52" s="261"/>
      <c r="L52" s="261"/>
      <c r="M52" s="262"/>
      <c r="N52" s="262"/>
      <c r="O52" s="263"/>
      <c r="P52" s="264"/>
    </row>
    <row r="53" spans="2:16" ht="18" hidden="1" customHeight="1">
      <c r="B53" s="252" t="s">
        <v>339</v>
      </c>
      <c r="C53" s="253"/>
      <c r="D53" s="254"/>
      <c r="E53" s="255"/>
      <c r="F53" s="256"/>
      <c r="G53" s="256"/>
      <c r="H53" s="257"/>
      <c r="I53" s="258"/>
      <c r="J53" s="267"/>
      <c r="K53" s="261"/>
      <c r="L53" s="261"/>
      <c r="M53" s="262"/>
      <c r="N53" s="262"/>
      <c r="O53" s="263"/>
      <c r="P53" s="264"/>
    </row>
    <row r="54" spans="2:16" ht="18" hidden="1" customHeight="1">
      <c r="B54" s="252" t="s">
        <v>340</v>
      </c>
      <c r="C54" s="253"/>
      <c r="D54" s="254"/>
      <c r="E54" s="255"/>
      <c r="F54" s="256"/>
      <c r="G54" s="256"/>
      <c r="H54" s="257"/>
      <c r="I54" s="258"/>
      <c r="J54" s="267"/>
      <c r="K54" s="261"/>
      <c r="L54" s="261"/>
      <c r="M54" s="262"/>
      <c r="N54" s="262"/>
      <c r="O54" s="263"/>
      <c r="P54" s="264"/>
    </row>
    <row r="55" spans="2:16" ht="18" hidden="1" customHeight="1">
      <c r="B55" s="252" t="s">
        <v>341</v>
      </c>
      <c r="C55" s="253"/>
      <c r="D55" s="254"/>
      <c r="E55" s="255"/>
      <c r="F55" s="256"/>
      <c r="G55" s="256"/>
      <c r="H55" s="257"/>
      <c r="I55" s="258"/>
      <c r="J55" s="267"/>
      <c r="K55" s="261"/>
      <c r="L55" s="261"/>
      <c r="M55" s="262"/>
      <c r="N55" s="262"/>
      <c r="O55" s="263"/>
      <c r="P55" s="264"/>
    </row>
    <row r="56" spans="2:16" ht="18" hidden="1" customHeight="1">
      <c r="B56" s="252" t="s">
        <v>342</v>
      </c>
      <c r="C56" s="253"/>
      <c r="D56" s="254"/>
      <c r="E56" s="255"/>
      <c r="F56" s="256"/>
      <c r="G56" s="256"/>
      <c r="H56" s="257"/>
      <c r="I56" s="258"/>
      <c r="J56" s="267"/>
      <c r="K56" s="261"/>
      <c r="L56" s="261"/>
      <c r="M56" s="262"/>
      <c r="N56" s="262"/>
      <c r="O56" s="263"/>
      <c r="P56" s="264"/>
    </row>
    <row r="57" spans="2:16" ht="18" hidden="1" customHeight="1">
      <c r="B57" s="252" t="s">
        <v>343</v>
      </c>
      <c r="C57" s="253"/>
      <c r="D57" s="254"/>
      <c r="E57" s="255"/>
      <c r="F57" s="256"/>
      <c r="G57" s="256"/>
      <c r="H57" s="257"/>
      <c r="I57" s="258"/>
      <c r="J57" s="267"/>
      <c r="K57" s="261"/>
      <c r="L57" s="261"/>
      <c r="M57" s="262"/>
      <c r="N57" s="262"/>
      <c r="O57" s="263"/>
      <c r="P57" s="264"/>
    </row>
    <row r="58" spans="2:16" ht="18" hidden="1" customHeight="1">
      <c r="B58" s="252" t="s">
        <v>344</v>
      </c>
      <c r="C58" s="253"/>
      <c r="D58" s="254"/>
      <c r="E58" s="255"/>
      <c r="F58" s="256"/>
      <c r="G58" s="256"/>
      <c r="H58" s="257"/>
      <c r="I58" s="258"/>
      <c r="J58" s="267"/>
      <c r="K58" s="261"/>
      <c r="L58" s="261"/>
      <c r="M58" s="262"/>
      <c r="N58" s="262"/>
      <c r="O58" s="263"/>
      <c r="P58" s="264"/>
    </row>
    <row r="59" spans="2:16" ht="18" hidden="1" customHeight="1">
      <c r="B59" s="252" t="s">
        <v>345</v>
      </c>
      <c r="C59" s="253"/>
      <c r="D59" s="254"/>
      <c r="E59" s="255"/>
      <c r="F59" s="256"/>
      <c r="G59" s="256"/>
      <c r="H59" s="257"/>
      <c r="I59" s="258"/>
      <c r="J59" s="267"/>
      <c r="K59" s="261"/>
      <c r="L59" s="261"/>
      <c r="M59" s="262"/>
      <c r="N59" s="262"/>
      <c r="O59" s="263"/>
      <c r="P59" s="264"/>
    </row>
    <row r="60" spans="2:16" ht="18" hidden="1" customHeight="1">
      <c r="B60" s="252" t="s">
        <v>346</v>
      </c>
      <c r="C60" s="253"/>
      <c r="D60" s="254"/>
      <c r="E60" s="255"/>
      <c r="F60" s="256"/>
      <c r="G60" s="256"/>
      <c r="H60" s="257"/>
      <c r="I60" s="258"/>
      <c r="J60" s="267"/>
      <c r="K60" s="261"/>
      <c r="L60" s="261"/>
      <c r="M60" s="262"/>
      <c r="N60" s="262"/>
      <c r="O60" s="263"/>
      <c r="P60" s="264"/>
    </row>
    <row r="61" spans="2:16" ht="18" hidden="1" customHeight="1">
      <c r="B61" s="252" t="s">
        <v>347</v>
      </c>
      <c r="C61" s="253"/>
      <c r="D61" s="254"/>
      <c r="E61" s="255"/>
      <c r="F61" s="256"/>
      <c r="G61" s="256"/>
      <c r="H61" s="257"/>
      <c r="I61" s="258"/>
      <c r="J61" s="267"/>
      <c r="K61" s="261"/>
      <c r="L61" s="261"/>
      <c r="M61" s="262"/>
      <c r="N61" s="262"/>
      <c r="O61" s="263"/>
      <c r="P61" s="264"/>
    </row>
    <row r="62" spans="2:16" ht="18" hidden="1" customHeight="1">
      <c r="B62" s="252" t="s">
        <v>348</v>
      </c>
      <c r="C62" s="253"/>
      <c r="D62" s="254"/>
      <c r="E62" s="255"/>
      <c r="F62" s="256"/>
      <c r="G62" s="256"/>
      <c r="H62" s="257"/>
      <c r="I62" s="258"/>
      <c r="J62" s="267"/>
      <c r="K62" s="261"/>
      <c r="L62" s="261"/>
      <c r="M62" s="262"/>
      <c r="N62" s="262"/>
      <c r="O62" s="263"/>
      <c r="P62" s="264"/>
    </row>
    <row r="63" spans="2:16" ht="18" hidden="1" customHeight="1">
      <c r="B63" s="252" t="s">
        <v>349</v>
      </c>
      <c r="C63" s="253"/>
      <c r="D63" s="254"/>
      <c r="E63" s="255"/>
      <c r="F63" s="256"/>
      <c r="G63" s="256"/>
      <c r="H63" s="257"/>
      <c r="I63" s="258"/>
      <c r="J63" s="267"/>
      <c r="K63" s="261"/>
      <c r="L63" s="261"/>
      <c r="M63" s="262"/>
      <c r="N63" s="262"/>
      <c r="O63" s="263"/>
      <c r="P63" s="264"/>
    </row>
    <row r="64" spans="2:16" ht="18" hidden="1" customHeight="1">
      <c r="B64" s="252" t="s">
        <v>350</v>
      </c>
      <c r="C64" s="253"/>
      <c r="D64" s="254"/>
      <c r="E64" s="255"/>
      <c r="F64" s="256"/>
      <c r="G64" s="256"/>
      <c r="H64" s="257"/>
      <c r="I64" s="258"/>
      <c r="J64" s="267"/>
      <c r="K64" s="261"/>
      <c r="L64" s="261"/>
      <c r="M64" s="262"/>
      <c r="N64" s="262"/>
      <c r="O64" s="263"/>
      <c r="P64" s="264"/>
    </row>
    <row r="65" spans="2:16" ht="18" hidden="1" customHeight="1">
      <c r="B65" s="252" t="s">
        <v>351</v>
      </c>
      <c r="C65" s="253"/>
      <c r="D65" s="254"/>
      <c r="E65" s="255"/>
      <c r="F65" s="256"/>
      <c r="G65" s="256"/>
      <c r="H65" s="257"/>
      <c r="I65" s="258"/>
      <c r="J65" s="267"/>
      <c r="K65" s="261"/>
      <c r="L65" s="261"/>
      <c r="M65" s="262"/>
      <c r="N65" s="262"/>
      <c r="O65" s="263"/>
      <c r="P65" s="264"/>
    </row>
    <row r="66" spans="2:16" ht="18" hidden="1" customHeight="1">
      <c r="B66" s="252" t="s">
        <v>352</v>
      </c>
      <c r="C66" s="253"/>
      <c r="D66" s="254"/>
      <c r="E66" s="255"/>
      <c r="F66" s="256"/>
      <c r="G66" s="256"/>
      <c r="H66" s="257"/>
      <c r="I66" s="258"/>
      <c r="J66" s="267"/>
      <c r="K66" s="261"/>
      <c r="L66" s="261"/>
      <c r="M66" s="262"/>
      <c r="N66" s="262"/>
      <c r="O66" s="263"/>
      <c r="P66" s="264"/>
    </row>
    <row r="67" spans="2:16" ht="18" hidden="1" customHeight="1">
      <c r="B67" s="252" t="s">
        <v>353</v>
      </c>
      <c r="C67" s="253"/>
      <c r="D67" s="254"/>
      <c r="E67" s="255"/>
      <c r="F67" s="256"/>
      <c r="G67" s="256"/>
      <c r="H67" s="257"/>
      <c r="I67" s="258"/>
      <c r="J67" s="267"/>
      <c r="K67" s="261"/>
      <c r="L67" s="261"/>
      <c r="M67" s="262"/>
      <c r="N67" s="262"/>
      <c r="O67" s="263"/>
      <c r="P67" s="264"/>
    </row>
    <row r="68" spans="2:16" ht="18" hidden="1" customHeight="1">
      <c r="B68" s="252" t="s">
        <v>354</v>
      </c>
      <c r="C68" s="253"/>
      <c r="D68" s="254"/>
      <c r="E68" s="255"/>
      <c r="F68" s="256"/>
      <c r="G68" s="256"/>
      <c r="H68" s="257"/>
      <c r="I68" s="258"/>
      <c r="J68" s="267"/>
      <c r="K68" s="261"/>
      <c r="L68" s="261"/>
      <c r="M68" s="262"/>
      <c r="N68" s="262"/>
      <c r="O68" s="263"/>
      <c r="P68" s="264"/>
    </row>
    <row r="69" spans="2:16" ht="18" hidden="1" customHeight="1">
      <c r="B69" s="252" t="s">
        <v>355</v>
      </c>
      <c r="C69" s="253"/>
      <c r="D69" s="254"/>
      <c r="E69" s="255"/>
      <c r="F69" s="256"/>
      <c r="G69" s="256"/>
      <c r="H69" s="257"/>
      <c r="I69" s="258"/>
      <c r="J69" s="267"/>
      <c r="K69" s="261"/>
      <c r="L69" s="261"/>
      <c r="M69" s="262"/>
      <c r="N69" s="262"/>
      <c r="O69" s="263"/>
      <c r="P69" s="264"/>
    </row>
    <row r="70" spans="2:16" ht="18" hidden="1" customHeight="1">
      <c r="B70" s="252" t="s">
        <v>356</v>
      </c>
      <c r="C70" s="253"/>
      <c r="D70" s="254"/>
      <c r="E70" s="255"/>
      <c r="F70" s="256"/>
      <c r="G70" s="256"/>
      <c r="H70" s="257"/>
      <c r="I70" s="258"/>
      <c r="J70" s="267"/>
      <c r="K70" s="261"/>
      <c r="L70" s="261"/>
      <c r="M70" s="262"/>
      <c r="N70" s="262"/>
      <c r="O70" s="263"/>
      <c r="P70" s="264"/>
    </row>
    <row r="71" spans="2:16" ht="18" hidden="1" customHeight="1">
      <c r="B71" s="252" t="s">
        <v>357</v>
      </c>
      <c r="C71" s="253"/>
      <c r="D71" s="254"/>
      <c r="E71" s="255"/>
      <c r="F71" s="256"/>
      <c r="G71" s="256"/>
      <c r="H71" s="257"/>
      <c r="I71" s="258"/>
      <c r="J71" s="267"/>
      <c r="K71" s="261"/>
      <c r="L71" s="261"/>
      <c r="M71" s="262"/>
      <c r="N71" s="262"/>
      <c r="O71" s="263"/>
      <c r="P71" s="264"/>
    </row>
    <row r="72" spans="2:16" ht="18" hidden="1" customHeight="1">
      <c r="B72" s="252" t="s">
        <v>358</v>
      </c>
      <c r="C72" s="253"/>
      <c r="D72" s="254"/>
      <c r="E72" s="255"/>
      <c r="F72" s="256"/>
      <c r="G72" s="256"/>
      <c r="H72" s="257"/>
      <c r="I72" s="258"/>
      <c r="J72" s="267"/>
      <c r="K72" s="261"/>
      <c r="L72" s="261"/>
      <c r="M72" s="262"/>
      <c r="N72" s="262"/>
      <c r="O72" s="263"/>
      <c r="P72" s="264"/>
    </row>
    <row r="73" spans="2:16" ht="18" hidden="1" customHeight="1">
      <c r="B73" s="252" t="s">
        <v>359</v>
      </c>
      <c r="C73" s="253"/>
      <c r="D73" s="254"/>
      <c r="E73" s="255"/>
      <c r="F73" s="256"/>
      <c r="G73" s="256"/>
      <c r="H73" s="257"/>
      <c r="I73" s="258"/>
      <c r="J73" s="267"/>
      <c r="K73" s="261"/>
      <c r="L73" s="261"/>
      <c r="M73" s="262"/>
      <c r="N73" s="262"/>
      <c r="O73" s="263"/>
      <c r="P73" s="264"/>
    </row>
    <row r="74" spans="2:16" ht="18" hidden="1" customHeight="1">
      <c r="B74" s="252" t="s">
        <v>360</v>
      </c>
      <c r="C74" s="253"/>
      <c r="D74" s="254"/>
      <c r="E74" s="255"/>
      <c r="F74" s="256"/>
      <c r="G74" s="256"/>
      <c r="H74" s="257"/>
      <c r="I74" s="258"/>
      <c r="J74" s="267"/>
      <c r="K74" s="261"/>
      <c r="L74" s="261"/>
      <c r="M74" s="262"/>
      <c r="N74" s="262"/>
      <c r="O74" s="263"/>
      <c r="P74" s="264"/>
    </row>
    <row r="75" spans="2:16" ht="18" hidden="1" customHeight="1">
      <c r="B75" s="252" t="s">
        <v>361</v>
      </c>
      <c r="C75" s="253"/>
      <c r="D75" s="254"/>
      <c r="E75" s="255"/>
      <c r="F75" s="256"/>
      <c r="G75" s="256"/>
      <c r="H75" s="257"/>
      <c r="I75" s="258"/>
      <c r="J75" s="267"/>
      <c r="K75" s="261"/>
      <c r="L75" s="261"/>
      <c r="M75" s="262"/>
      <c r="N75" s="262"/>
      <c r="O75" s="263"/>
      <c r="P75" s="264"/>
    </row>
    <row r="76" spans="2:16" ht="18" hidden="1" customHeight="1">
      <c r="B76" s="252" t="s">
        <v>362</v>
      </c>
      <c r="C76" s="253"/>
      <c r="D76" s="254"/>
      <c r="E76" s="255"/>
      <c r="F76" s="256"/>
      <c r="G76" s="256"/>
      <c r="H76" s="257"/>
      <c r="I76" s="258"/>
      <c r="J76" s="267"/>
      <c r="K76" s="261"/>
      <c r="L76" s="261"/>
      <c r="M76" s="262"/>
      <c r="N76" s="262"/>
      <c r="O76" s="263"/>
      <c r="P76" s="264"/>
    </row>
    <row r="77" spans="2:16" ht="18" hidden="1" customHeight="1">
      <c r="B77" s="252" t="s">
        <v>363</v>
      </c>
      <c r="C77" s="253"/>
      <c r="D77" s="254"/>
      <c r="E77" s="255"/>
      <c r="F77" s="256"/>
      <c r="G77" s="256"/>
      <c r="H77" s="257"/>
      <c r="I77" s="258"/>
      <c r="J77" s="267"/>
      <c r="K77" s="261"/>
      <c r="L77" s="261"/>
      <c r="M77" s="262"/>
      <c r="N77" s="262"/>
      <c r="O77" s="263"/>
      <c r="P77" s="264"/>
    </row>
    <row r="78" spans="2:16" ht="18" hidden="1" customHeight="1">
      <c r="B78" s="252" t="s">
        <v>364</v>
      </c>
      <c r="C78" s="253"/>
      <c r="D78" s="254"/>
      <c r="E78" s="255"/>
      <c r="F78" s="256"/>
      <c r="G78" s="256"/>
      <c r="H78" s="257"/>
      <c r="I78" s="258"/>
      <c r="J78" s="267"/>
      <c r="K78" s="261"/>
      <c r="L78" s="261"/>
      <c r="M78" s="262"/>
      <c r="N78" s="262"/>
      <c r="O78" s="263"/>
      <c r="P78" s="264"/>
    </row>
    <row r="79" spans="2:16" ht="18" hidden="1" customHeight="1">
      <c r="B79" s="252" t="s">
        <v>365</v>
      </c>
      <c r="C79" s="253"/>
      <c r="D79" s="254"/>
      <c r="E79" s="255"/>
      <c r="F79" s="256"/>
      <c r="G79" s="256"/>
      <c r="H79" s="257"/>
      <c r="I79" s="258"/>
      <c r="J79" s="267"/>
      <c r="K79" s="261"/>
      <c r="L79" s="261"/>
      <c r="M79" s="262"/>
      <c r="N79" s="262"/>
      <c r="O79" s="263"/>
      <c r="P79" s="264"/>
    </row>
    <row r="80" spans="2:16" ht="18" hidden="1" customHeight="1">
      <c r="B80" s="252" t="s">
        <v>366</v>
      </c>
      <c r="C80" s="253"/>
      <c r="D80" s="254"/>
      <c r="E80" s="255"/>
      <c r="F80" s="256"/>
      <c r="G80" s="256"/>
      <c r="H80" s="257"/>
      <c r="I80" s="258"/>
      <c r="J80" s="267"/>
      <c r="K80" s="261"/>
      <c r="L80" s="261"/>
      <c r="M80" s="262"/>
      <c r="N80" s="262"/>
      <c r="O80" s="263"/>
      <c r="P80" s="264"/>
    </row>
    <row r="81" spans="2:16" ht="18" hidden="1" customHeight="1">
      <c r="B81" s="252" t="s">
        <v>367</v>
      </c>
      <c r="C81" s="253"/>
      <c r="D81" s="254"/>
      <c r="E81" s="255"/>
      <c r="F81" s="256"/>
      <c r="G81" s="256"/>
      <c r="H81" s="257"/>
      <c r="I81" s="258"/>
      <c r="J81" s="267"/>
      <c r="K81" s="261"/>
      <c r="L81" s="261"/>
      <c r="M81" s="262"/>
      <c r="N81" s="262"/>
      <c r="O81" s="263"/>
      <c r="P81" s="264"/>
    </row>
    <row r="82" spans="2:16" ht="18" hidden="1" customHeight="1">
      <c r="B82" s="252" t="s">
        <v>368</v>
      </c>
      <c r="C82" s="253"/>
      <c r="D82" s="254"/>
      <c r="E82" s="255"/>
      <c r="F82" s="256"/>
      <c r="G82" s="256"/>
      <c r="H82" s="257"/>
      <c r="I82" s="258"/>
      <c r="J82" s="267"/>
      <c r="K82" s="261"/>
      <c r="L82" s="261"/>
      <c r="M82" s="262"/>
      <c r="N82" s="262"/>
      <c r="O82" s="263"/>
      <c r="P82" s="264"/>
    </row>
    <row r="83" spans="2:16" ht="18" hidden="1" customHeight="1">
      <c r="B83" s="252" t="s">
        <v>369</v>
      </c>
      <c r="C83" s="253"/>
      <c r="D83" s="254"/>
      <c r="E83" s="255"/>
      <c r="F83" s="256"/>
      <c r="G83" s="256"/>
      <c r="H83" s="257"/>
      <c r="I83" s="258"/>
      <c r="J83" s="267"/>
      <c r="K83" s="261"/>
      <c r="L83" s="261"/>
      <c r="M83" s="262"/>
      <c r="N83" s="262"/>
      <c r="O83" s="263"/>
      <c r="P83" s="264"/>
    </row>
    <row r="84" spans="2:16" ht="18" hidden="1" customHeight="1">
      <c r="B84" s="252" t="s">
        <v>370</v>
      </c>
      <c r="C84" s="253"/>
      <c r="D84" s="254"/>
      <c r="E84" s="255"/>
      <c r="F84" s="256"/>
      <c r="G84" s="256"/>
      <c r="H84" s="257"/>
      <c r="I84" s="258"/>
      <c r="J84" s="267"/>
      <c r="K84" s="261"/>
      <c r="L84" s="261"/>
      <c r="M84" s="262"/>
      <c r="N84" s="262"/>
      <c r="O84" s="263"/>
      <c r="P84" s="264"/>
    </row>
    <row r="85" spans="2:16" ht="18" hidden="1" customHeight="1">
      <c r="B85" s="252" t="s">
        <v>371</v>
      </c>
      <c r="C85" s="253"/>
      <c r="D85" s="254"/>
      <c r="E85" s="255"/>
      <c r="F85" s="256"/>
      <c r="G85" s="256"/>
      <c r="H85" s="257"/>
      <c r="I85" s="258"/>
      <c r="J85" s="267"/>
      <c r="K85" s="261"/>
      <c r="L85" s="261"/>
      <c r="M85" s="262"/>
      <c r="N85" s="262"/>
      <c r="O85" s="263"/>
      <c r="P85" s="264"/>
    </row>
    <row r="86" spans="2:16" ht="18" hidden="1" customHeight="1">
      <c r="B86" s="252" t="s">
        <v>372</v>
      </c>
      <c r="C86" s="253"/>
      <c r="D86" s="254"/>
      <c r="E86" s="255"/>
      <c r="F86" s="256"/>
      <c r="G86" s="256"/>
      <c r="H86" s="257"/>
      <c r="I86" s="258"/>
      <c r="J86" s="267"/>
      <c r="K86" s="261"/>
      <c r="L86" s="261"/>
      <c r="M86" s="262"/>
      <c r="N86" s="262"/>
      <c r="O86" s="263"/>
      <c r="P86" s="264"/>
    </row>
    <row r="87" spans="2:16" ht="18" hidden="1" customHeight="1">
      <c r="B87" s="252" t="s">
        <v>373</v>
      </c>
      <c r="C87" s="253"/>
      <c r="D87" s="254"/>
      <c r="E87" s="255"/>
      <c r="F87" s="256"/>
      <c r="G87" s="256"/>
      <c r="H87" s="257"/>
      <c r="I87" s="258"/>
      <c r="J87" s="267"/>
      <c r="K87" s="261"/>
      <c r="L87" s="261"/>
      <c r="M87" s="262"/>
      <c r="N87" s="262"/>
      <c r="O87" s="263"/>
      <c r="P87" s="264"/>
    </row>
    <row r="88" spans="2:16" ht="18" hidden="1" customHeight="1">
      <c r="B88" s="252" t="s">
        <v>374</v>
      </c>
      <c r="C88" s="253"/>
      <c r="D88" s="254"/>
      <c r="E88" s="255"/>
      <c r="F88" s="256"/>
      <c r="G88" s="256"/>
      <c r="H88" s="257"/>
      <c r="I88" s="258"/>
      <c r="J88" s="267"/>
      <c r="K88" s="261"/>
      <c r="L88" s="261"/>
      <c r="M88" s="262"/>
      <c r="N88" s="262"/>
      <c r="O88" s="263"/>
      <c r="P88" s="264"/>
    </row>
    <row r="89" spans="2:16" ht="18" hidden="1" customHeight="1">
      <c r="B89" s="252" t="s">
        <v>375</v>
      </c>
      <c r="C89" s="253"/>
      <c r="D89" s="254"/>
      <c r="E89" s="255"/>
      <c r="F89" s="256"/>
      <c r="G89" s="256"/>
      <c r="H89" s="257"/>
      <c r="I89" s="258"/>
      <c r="J89" s="267"/>
      <c r="K89" s="261"/>
      <c r="L89" s="261"/>
      <c r="M89" s="262"/>
      <c r="N89" s="262"/>
      <c r="O89" s="263"/>
      <c r="P89" s="264"/>
    </row>
    <row r="90" spans="2:16" ht="18" hidden="1" customHeight="1">
      <c r="B90" s="252" t="s">
        <v>376</v>
      </c>
      <c r="C90" s="253"/>
      <c r="D90" s="254"/>
      <c r="E90" s="255"/>
      <c r="F90" s="256"/>
      <c r="G90" s="256"/>
      <c r="H90" s="257"/>
      <c r="I90" s="258"/>
      <c r="J90" s="267"/>
      <c r="K90" s="261"/>
      <c r="L90" s="261"/>
      <c r="M90" s="262"/>
      <c r="N90" s="262"/>
      <c r="O90" s="263"/>
      <c r="P90" s="264"/>
    </row>
    <row r="91" spans="2:16" ht="18" hidden="1" customHeight="1">
      <c r="B91" s="252" t="s">
        <v>377</v>
      </c>
      <c r="C91" s="253"/>
      <c r="D91" s="254"/>
      <c r="E91" s="255"/>
      <c r="F91" s="256"/>
      <c r="G91" s="256"/>
      <c r="H91" s="257"/>
      <c r="I91" s="258"/>
      <c r="J91" s="267"/>
      <c r="K91" s="261"/>
      <c r="L91" s="261"/>
      <c r="M91" s="262"/>
      <c r="N91" s="262"/>
      <c r="O91" s="263"/>
      <c r="P91" s="264"/>
    </row>
    <row r="92" spans="2:16" ht="18" hidden="1" customHeight="1">
      <c r="B92" s="252" t="s">
        <v>378</v>
      </c>
      <c r="C92" s="253"/>
      <c r="D92" s="254"/>
      <c r="E92" s="255"/>
      <c r="F92" s="256"/>
      <c r="G92" s="256"/>
      <c r="H92" s="257"/>
      <c r="I92" s="258"/>
      <c r="J92" s="267"/>
      <c r="K92" s="261"/>
      <c r="L92" s="261"/>
      <c r="M92" s="262"/>
      <c r="N92" s="262"/>
      <c r="O92" s="263"/>
      <c r="P92" s="264"/>
    </row>
    <row r="93" spans="2:16" ht="18" hidden="1" customHeight="1">
      <c r="B93" s="252" t="s">
        <v>379</v>
      </c>
      <c r="C93" s="253"/>
      <c r="D93" s="254"/>
      <c r="E93" s="255"/>
      <c r="F93" s="256"/>
      <c r="G93" s="256"/>
      <c r="H93" s="257"/>
      <c r="I93" s="258"/>
      <c r="J93" s="267"/>
      <c r="K93" s="261"/>
      <c r="L93" s="261"/>
      <c r="M93" s="262"/>
      <c r="N93" s="262"/>
      <c r="O93" s="263"/>
      <c r="P93" s="264"/>
    </row>
    <row r="94" spans="2:16" ht="18" hidden="1" customHeight="1">
      <c r="B94" s="252" t="s">
        <v>380</v>
      </c>
      <c r="C94" s="253"/>
      <c r="D94" s="254"/>
      <c r="E94" s="255"/>
      <c r="F94" s="256"/>
      <c r="G94" s="256"/>
      <c r="H94" s="257"/>
      <c r="I94" s="258"/>
      <c r="J94" s="267"/>
      <c r="K94" s="261"/>
      <c r="L94" s="261"/>
      <c r="M94" s="262"/>
      <c r="N94" s="262"/>
      <c r="O94" s="263"/>
      <c r="P94" s="264"/>
    </row>
    <row r="95" spans="2:16" ht="18" hidden="1" customHeight="1">
      <c r="B95" s="252" t="s">
        <v>381</v>
      </c>
      <c r="C95" s="253"/>
      <c r="D95" s="254"/>
      <c r="E95" s="255"/>
      <c r="F95" s="256"/>
      <c r="G95" s="256"/>
      <c r="H95" s="257"/>
      <c r="I95" s="258"/>
      <c r="J95" s="267"/>
      <c r="K95" s="261"/>
      <c r="L95" s="261"/>
      <c r="M95" s="262"/>
      <c r="N95" s="262"/>
      <c r="O95" s="263"/>
      <c r="P95" s="264"/>
    </row>
    <row r="96" spans="2:16" ht="18" hidden="1" customHeight="1">
      <c r="B96" s="252" t="s">
        <v>382</v>
      </c>
      <c r="C96" s="253"/>
      <c r="D96" s="254"/>
      <c r="E96" s="255"/>
      <c r="F96" s="256"/>
      <c r="G96" s="256"/>
      <c r="H96" s="257"/>
      <c r="I96" s="258"/>
      <c r="J96" s="267"/>
      <c r="K96" s="261"/>
      <c r="L96" s="261"/>
      <c r="M96" s="262"/>
      <c r="N96" s="262"/>
      <c r="O96" s="263"/>
      <c r="P96" s="264"/>
    </row>
    <row r="97" spans="2:41" ht="18" hidden="1" customHeight="1">
      <c r="B97" s="252" t="s">
        <v>383</v>
      </c>
      <c r="C97" s="253"/>
      <c r="D97" s="254"/>
      <c r="E97" s="255"/>
      <c r="F97" s="256"/>
      <c r="G97" s="256"/>
      <c r="H97" s="257"/>
      <c r="I97" s="258"/>
      <c r="J97" s="267"/>
      <c r="K97" s="261"/>
      <c r="L97" s="261"/>
      <c r="M97" s="262"/>
      <c r="N97" s="262"/>
      <c r="O97" s="263"/>
      <c r="P97" s="264"/>
    </row>
    <row r="98" spans="2:41" ht="18" hidden="1" customHeight="1">
      <c r="B98" s="252" t="s">
        <v>384</v>
      </c>
      <c r="C98" s="253"/>
      <c r="D98" s="254"/>
      <c r="E98" s="255"/>
      <c r="F98" s="256"/>
      <c r="G98" s="256"/>
      <c r="H98" s="257"/>
      <c r="I98" s="258"/>
      <c r="J98" s="267"/>
      <c r="K98" s="261"/>
      <c r="L98" s="261"/>
      <c r="M98" s="262"/>
      <c r="N98" s="262"/>
      <c r="O98" s="263"/>
      <c r="P98" s="264"/>
    </row>
    <row r="99" spans="2:41" ht="18" hidden="1" customHeight="1">
      <c r="B99" s="252" t="s">
        <v>385</v>
      </c>
      <c r="C99" s="253"/>
      <c r="D99" s="254"/>
      <c r="E99" s="255"/>
      <c r="F99" s="256"/>
      <c r="G99" s="256"/>
      <c r="H99" s="257"/>
      <c r="I99" s="258"/>
      <c r="J99" s="267"/>
      <c r="K99" s="261"/>
      <c r="L99" s="261"/>
      <c r="M99" s="262"/>
      <c r="N99" s="262"/>
      <c r="O99" s="263"/>
      <c r="P99" s="264"/>
    </row>
    <row r="100" spans="2:41" ht="18" hidden="1" customHeight="1">
      <c r="B100" s="252" t="s">
        <v>386</v>
      </c>
      <c r="C100" s="253"/>
      <c r="D100" s="254"/>
      <c r="E100" s="255"/>
      <c r="F100" s="256"/>
      <c r="G100" s="256"/>
      <c r="H100" s="257"/>
      <c r="I100" s="258"/>
      <c r="J100" s="267"/>
      <c r="K100" s="261"/>
      <c r="L100" s="261"/>
      <c r="M100" s="262"/>
      <c r="N100" s="262"/>
      <c r="O100" s="263"/>
      <c r="P100" s="264"/>
    </row>
    <row r="101" spans="2:41" ht="18" hidden="1" customHeight="1">
      <c r="B101" s="252" t="s">
        <v>387</v>
      </c>
      <c r="C101" s="253"/>
      <c r="D101" s="254"/>
      <c r="E101" s="255"/>
      <c r="F101" s="256"/>
      <c r="G101" s="256"/>
      <c r="H101" s="257"/>
      <c r="I101" s="258"/>
      <c r="J101" s="267"/>
      <c r="K101" s="261"/>
      <c r="L101" s="261"/>
      <c r="M101" s="262"/>
      <c r="N101" s="262"/>
      <c r="O101" s="263"/>
      <c r="P101" s="264"/>
    </row>
    <row r="102" spans="2:41" ht="18" hidden="1" customHeight="1">
      <c r="B102" s="252" t="s">
        <v>388</v>
      </c>
      <c r="C102" s="253"/>
      <c r="D102" s="254"/>
      <c r="E102" s="255"/>
      <c r="F102" s="256"/>
      <c r="G102" s="256"/>
      <c r="H102" s="257"/>
      <c r="I102" s="258"/>
      <c r="J102" s="267"/>
      <c r="K102" s="261"/>
      <c r="L102" s="261"/>
      <c r="M102" s="262"/>
      <c r="N102" s="262"/>
      <c r="O102" s="263"/>
      <c r="P102" s="264"/>
    </row>
    <row r="103" spans="2:41" ht="18" hidden="1" customHeight="1">
      <c r="B103" s="252" t="s">
        <v>389</v>
      </c>
      <c r="C103" s="253"/>
      <c r="D103" s="254"/>
      <c r="E103" s="255"/>
      <c r="F103" s="256"/>
      <c r="G103" s="256"/>
      <c r="H103" s="257"/>
      <c r="I103" s="258"/>
      <c r="J103" s="267"/>
      <c r="K103" s="261"/>
      <c r="L103" s="261"/>
      <c r="M103" s="262"/>
      <c r="N103" s="262"/>
      <c r="O103" s="263"/>
      <c r="P103" s="264"/>
    </row>
    <row r="104" spans="2:41" ht="18" hidden="1" customHeight="1">
      <c r="B104" s="252" t="s">
        <v>390</v>
      </c>
      <c r="C104" s="253"/>
      <c r="D104" s="254"/>
      <c r="E104" s="255"/>
      <c r="F104" s="256"/>
      <c r="G104" s="256"/>
      <c r="H104" s="257"/>
      <c r="I104" s="258"/>
      <c r="J104" s="267"/>
      <c r="K104" s="261"/>
      <c r="L104" s="261"/>
      <c r="M104" s="262"/>
      <c r="N104" s="262"/>
      <c r="O104" s="263"/>
      <c r="P104" s="264"/>
    </row>
    <row r="105" spans="2:41" ht="18" customHeight="1">
      <c r="B105" s="269" t="s">
        <v>391</v>
      </c>
      <c r="C105" s="270"/>
      <c r="D105" s="271"/>
      <c r="E105" s="272"/>
      <c r="F105" s="273"/>
      <c r="G105" s="273"/>
      <c r="H105" s="274"/>
      <c r="I105" s="275"/>
      <c r="J105" s="276"/>
      <c r="K105" s="277"/>
      <c r="L105" s="277"/>
      <c r="M105" s="278"/>
      <c r="N105" s="278"/>
      <c r="O105" s="279"/>
      <c r="P105" s="280"/>
    </row>
    <row r="106" spans="2:4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row>
    <row r="107" spans="2:41">
      <c r="U107" s="281"/>
      <c r="V107" s="281"/>
      <c r="W107" s="281"/>
      <c r="X107" s="229"/>
      <c r="Y107" s="281"/>
      <c r="Z107" s="229"/>
      <c r="AA107" s="281"/>
      <c r="AB107" s="229"/>
      <c r="AC107" s="281"/>
      <c r="AD107" s="281"/>
      <c r="AE107" s="281"/>
      <c r="AF107" s="281"/>
      <c r="AG107" s="281"/>
      <c r="AH107" s="281"/>
      <c r="AI107" s="281"/>
      <c r="AJ107" s="281"/>
      <c r="AK107" s="281"/>
      <c r="AL107" s="281"/>
      <c r="AM107" s="281"/>
      <c r="AN107" s="281"/>
      <c r="AO107" s="281"/>
    </row>
    <row r="108" spans="2:41">
      <c r="U108" s="281"/>
      <c r="V108" s="281"/>
      <c r="W108" s="281"/>
      <c r="X108" s="281"/>
      <c r="Y108" s="281"/>
      <c r="Z108" s="281"/>
      <c r="AA108" s="281"/>
      <c r="AB108" s="281"/>
      <c r="AC108" s="281"/>
      <c r="AD108" s="281"/>
      <c r="AE108" s="281"/>
      <c r="AF108" s="281"/>
      <c r="AG108" s="281"/>
      <c r="AH108" s="281"/>
      <c r="AI108" s="281"/>
      <c r="AJ108" s="281"/>
      <c r="AK108" s="281"/>
      <c r="AL108" s="281"/>
      <c r="AM108" s="281"/>
      <c r="AN108" s="281"/>
      <c r="AO108" s="281"/>
    </row>
    <row r="109" spans="2:4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row>
    <row r="110" spans="2:4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row>
    <row r="111" spans="2:4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row>
    <row r="112" spans="2:4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row>
    <row r="113" spans="21:41">
      <c r="U113" s="281"/>
      <c r="V113" s="281"/>
      <c r="W113" s="281"/>
      <c r="X113" s="281"/>
      <c r="Y113" s="281"/>
      <c r="Z113" s="281"/>
      <c r="AA113" s="281"/>
      <c r="AB113" s="281"/>
      <c r="AC113" s="281"/>
      <c r="AD113" s="281"/>
      <c r="AE113" s="281"/>
      <c r="AF113" s="281"/>
      <c r="AG113" s="281"/>
      <c r="AH113" s="281"/>
      <c r="AI113" s="281"/>
      <c r="AJ113" s="281"/>
      <c r="AK113" s="281"/>
      <c r="AL113" s="281"/>
      <c r="AM113" s="281"/>
      <c r="AN113" s="281"/>
      <c r="AO113" s="281"/>
    </row>
    <row r="114" spans="21:41" ht="12" customHeight="1">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row>
    <row r="115" spans="21:41">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row>
    <row r="116" spans="21:41">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row>
    <row r="117" spans="21:4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row>
    <row r="118" spans="21:41" ht="12" customHeight="1">
      <c r="U118" s="281"/>
      <c r="V118" s="281"/>
      <c r="W118" s="281"/>
      <c r="X118" s="229"/>
      <c r="Y118" s="281"/>
      <c r="Z118" s="229"/>
      <c r="AA118" s="281"/>
      <c r="AB118" s="229"/>
      <c r="AC118" s="281"/>
      <c r="AD118" s="281"/>
      <c r="AE118" s="281"/>
      <c r="AF118" s="281"/>
      <c r="AG118" s="281"/>
      <c r="AH118" s="283"/>
      <c r="AI118" s="284"/>
      <c r="AJ118" s="284"/>
      <c r="AK118" s="284"/>
      <c r="AL118" s="284"/>
      <c r="AM118" s="284"/>
      <c r="AN118" s="281"/>
      <c r="AO118" s="281"/>
    </row>
    <row r="119" spans="21:41">
      <c r="U119" s="281"/>
      <c r="V119" s="281"/>
      <c r="W119" s="281"/>
      <c r="X119" s="229"/>
      <c r="Y119" s="281"/>
      <c r="Z119" s="229"/>
      <c r="AA119" s="281"/>
      <c r="AB119" s="229"/>
      <c r="AC119" s="281"/>
      <c r="AD119" s="281"/>
      <c r="AE119" s="281"/>
      <c r="AF119" s="281"/>
      <c r="AG119" s="281"/>
      <c r="AH119" s="284"/>
      <c r="AI119" s="284"/>
      <c r="AJ119" s="284"/>
      <c r="AK119" s="284"/>
      <c r="AL119" s="284"/>
      <c r="AM119" s="284"/>
      <c r="AN119" s="281"/>
      <c r="AO119" s="281"/>
    </row>
    <row r="120" spans="21:41">
      <c r="U120" s="281"/>
      <c r="V120" s="281"/>
      <c r="W120" s="281"/>
      <c r="X120" s="229"/>
      <c r="Y120" s="281"/>
      <c r="Z120" s="229"/>
      <c r="AA120" s="285"/>
      <c r="AB120" s="229"/>
      <c r="AC120" s="285"/>
      <c r="AD120" s="285"/>
      <c r="AE120" s="285"/>
      <c r="AF120" s="285"/>
      <c r="AG120" s="285"/>
      <c r="AH120" s="286"/>
      <c r="AI120" s="286"/>
      <c r="AJ120" s="286"/>
      <c r="AK120" s="286"/>
      <c r="AL120" s="286"/>
      <c r="AM120" s="287"/>
      <c r="AN120" s="281"/>
      <c r="AO120" s="281"/>
    </row>
    <row r="121" spans="21:41">
      <c r="U121" s="281"/>
      <c r="V121" s="281"/>
      <c r="W121" s="281"/>
      <c r="X121" s="229"/>
      <c r="Y121" s="281"/>
      <c r="Z121" s="229"/>
      <c r="AA121" s="285"/>
      <c r="AB121" s="229"/>
      <c r="AC121" s="285"/>
      <c r="AD121" s="285"/>
      <c r="AE121" s="285"/>
      <c r="AF121" s="285"/>
      <c r="AG121" s="285"/>
      <c r="AH121" s="286"/>
      <c r="AI121" s="286"/>
      <c r="AJ121" s="286"/>
      <c r="AK121" s="286"/>
      <c r="AL121" s="286"/>
      <c r="AM121" s="287"/>
      <c r="AN121" s="281"/>
      <c r="AO121" s="281"/>
    </row>
    <row r="122" spans="21:41">
      <c r="U122" s="281"/>
      <c r="V122" s="281"/>
      <c r="W122" s="281"/>
      <c r="X122" s="229"/>
      <c r="Y122" s="281"/>
      <c r="Z122" s="229"/>
      <c r="AA122" s="285"/>
      <c r="AB122" s="229"/>
      <c r="AC122" s="285"/>
      <c r="AD122" s="285"/>
      <c r="AE122" s="285"/>
      <c r="AF122" s="285"/>
      <c r="AG122" s="285"/>
      <c r="AH122" s="286"/>
      <c r="AI122" s="286"/>
      <c r="AJ122" s="286"/>
      <c r="AK122" s="286"/>
      <c r="AL122" s="286"/>
      <c r="AM122" s="287"/>
      <c r="AN122" s="281"/>
      <c r="AO122" s="281"/>
    </row>
    <row r="123" spans="21:41">
      <c r="U123" s="281"/>
      <c r="V123" s="281"/>
      <c r="W123" s="281"/>
      <c r="X123" s="281"/>
      <c r="Y123" s="281"/>
      <c r="Z123" s="281"/>
      <c r="AA123" s="281"/>
      <c r="AB123" s="281"/>
      <c r="AC123" s="281"/>
      <c r="AD123" s="281"/>
      <c r="AE123" s="281"/>
      <c r="AF123" s="281"/>
      <c r="AG123" s="281"/>
      <c r="AH123" s="281"/>
      <c r="AI123" s="281"/>
      <c r="AJ123" s="281"/>
      <c r="AK123" s="281"/>
      <c r="AL123" s="281"/>
      <c r="AM123" s="281"/>
      <c r="AN123" s="281"/>
      <c r="AO123" s="281"/>
    </row>
    <row r="124" spans="21:4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row>
    <row r="125" spans="21:41">
      <c r="U125" s="281"/>
      <c r="V125" s="281"/>
      <c r="W125" s="281"/>
      <c r="X125" s="229"/>
      <c r="Y125" s="281"/>
      <c r="Z125" s="229"/>
      <c r="AA125" s="281"/>
      <c r="AB125" s="229"/>
      <c r="AC125" s="281"/>
      <c r="AD125" s="281"/>
      <c r="AE125" s="281"/>
      <c r="AF125" s="281"/>
      <c r="AG125" s="281"/>
      <c r="AH125" s="281"/>
      <c r="AI125" s="281"/>
      <c r="AJ125" s="281"/>
      <c r="AK125" s="281"/>
      <c r="AL125" s="281"/>
      <c r="AM125" s="281"/>
      <c r="AN125" s="281"/>
      <c r="AO125" s="281"/>
    </row>
    <row r="126" spans="21:41">
      <c r="U126" s="281"/>
      <c r="V126" s="281"/>
      <c r="W126" s="281"/>
      <c r="X126" s="281"/>
      <c r="Y126" s="281"/>
      <c r="Z126" s="281"/>
      <c r="AA126" s="281"/>
      <c r="AB126" s="281"/>
      <c r="AC126" s="281"/>
      <c r="AD126" s="281"/>
      <c r="AE126" s="281"/>
      <c r="AF126" s="281"/>
      <c r="AG126" s="281"/>
      <c r="AH126" s="281"/>
      <c r="AI126" s="281"/>
      <c r="AJ126" s="281"/>
      <c r="AK126" s="281"/>
      <c r="AL126" s="281"/>
      <c r="AM126" s="281"/>
      <c r="AN126" s="281"/>
      <c r="AO126" s="281"/>
    </row>
  </sheetData>
  <mergeCells count="8">
    <mergeCell ref="L4:O4"/>
    <mergeCell ref="P4:P5"/>
    <mergeCell ref="B4:B5"/>
    <mergeCell ref="C4:C5"/>
    <mergeCell ref="D4:D5"/>
    <mergeCell ref="E4:H4"/>
    <mergeCell ref="J4:J5"/>
    <mergeCell ref="K4:K5"/>
  </mergeCells>
  <phoneticPr fontId="2"/>
  <dataValidations count="3">
    <dataValidation type="list" allowBlank="1" showInputMessage="1" showErrorMessage="1" sqref="E6:G105 I6:I105" xr:uid="{00000000-0002-0000-0600-000000000000}">
      <formula1>$V$6:$V$7</formula1>
    </dataValidation>
    <dataValidation type="list" allowBlank="1" showInputMessage="1" showErrorMessage="1" sqref="J6:J105" xr:uid="{00000000-0002-0000-0600-000001000000}">
      <formula1>$U$6:$U$10</formula1>
    </dataValidation>
    <dataValidation type="list" allowBlank="1" showInputMessage="1" showErrorMessage="1" sqref="C6:C105" xr:uid="{00000000-0002-0000-0600-000002000000}">
      <formula1>$R$7:$R$25</formula1>
    </dataValidation>
  </dataValidations>
  <printOptions horizontalCentered="1"/>
  <pageMargins left="0.19685039370078741" right="0.19685039370078741" top="0.59055118110236227" bottom="0.19685039370078741" header="0.31496062992125984" footer="0.31496062992125984"/>
  <pageSetup paperSize="9" orientation="landscape" blackAndWhite="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B1:V72"/>
  <sheetViews>
    <sheetView view="pageBreakPreview" zoomScaleNormal="100" zoomScaleSheetLayoutView="100" workbookViewId="0">
      <selection activeCell="D6" sqref="D6"/>
    </sheetView>
  </sheetViews>
  <sheetFormatPr defaultColWidth="9" defaultRowHeight="12"/>
  <cols>
    <col min="1" max="1" width="1" style="136" customWidth="1"/>
    <col min="2" max="9" width="5.44140625" style="136" customWidth="1"/>
    <col min="10" max="11" width="3.77734375" style="136" customWidth="1"/>
    <col min="12" max="12" width="4.77734375" style="136" customWidth="1"/>
    <col min="13" max="13" width="5.44140625" style="136" customWidth="1"/>
    <col min="14" max="14" width="5" style="136" customWidth="1"/>
    <col min="15" max="15" width="4.77734375" style="136" customWidth="1"/>
    <col min="16" max="19" width="5.44140625" style="136" customWidth="1"/>
    <col min="20" max="20" width="1.33203125" style="136" customWidth="1"/>
    <col min="21" max="21" width="1.77734375" style="136" customWidth="1"/>
    <col min="22" max="54" width="5.44140625" style="136" customWidth="1"/>
    <col min="55" max="16384" width="9" style="136"/>
  </cols>
  <sheetData>
    <row r="1" spans="2:22">
      <c r="B1" s="136" t="s">
        <v>211</v>
      </c>
    </row>
    <row r="2" spans="2:22" ht="19.2">
      <c r="B2" s="1045" t="s">
        <v>299</v>
      </c>
      <c r="C2" s="1045"/>
      <c r="D2" s="1045"/>
      <c r="E2" s="1045"/>
      <c r="F2" s="1045"/>
      <c r="G2" s="1045"/>
      <c r="H2" s="1045"/>
      <c r="I2" s="1045"/>
      <c r="J2" s="1045"/>
      <c r="K2" s="1045"/>
      <c r="L2" s="1045"/>
      <c r="M2" s="1045"/>
      <c r="N2" s="1045"/>
      <c r="O2" s="1045"/>
      <c r="P2" s="1045"/>
      <c r="Q2" s="1045"/>
      <c r="R2" s="1045"/>
      <c r="S2" s="137"/>
    </row>
    <row r="4" spans="2:22" ht="13.2">
      <c r="B4" s="1046" t="s">
        <v>185</v>
      </c>
      <c r="C4" s="1047"/>
      <c r="D4" s="1050"/>
      <c r="E4" s="1051"/>
      <c r="F4" s="1051"/>
      <c r="G4" s="1051"/>
      <c r="H4" s="1051"/>
      <c r="I4" s="1051"/>
      <c r="J4" s="1051"/>
      <c r="K4" s="1051"/>
      <c r="L4" s="1052"/>
      <c r="M4" s="1056" t="s">
        <v>225</v>
      </c>
      <c r="N4" s="1057"/>
      <c r="O4" s="1058"/>
      <c r="P4" s="1058"/>
      <c r="Q4" s="1059"/>
    </row>
    <row r="5" spans="2:22" ht="13.2">
      <c r="B5" s="1048"/>
      <c r="C5" s="1049"/>
      <c r="D5" s="1053"/>
      <c r="E5" s="1054"/>
      <c r="F5" s="1054"/>
      <c r="G5" s="1054"/>
      <c r="H5" s="1054"/>
      <c r="I5" s="1054"/>
      <c r="J5" s="1054"/>
      <c r="K5" s="1054"/>
      <c r="L5" s="1055"/>
      <c r="M5" s="1060" t="s">
        <v>226</v>
      </c>
      <c r="N5" s="1061"/>
      <c r="O5" s="1062"/>
      <c r="P5" s="1062"/>
      <c r="Q5" s="1063"/>
    </row>
    <row r="6" spans="2:22" ht="6" customHeight="1"/>
    <row r="7" spans="2:22" ht="24" customHeight="1">
      <c r="B7" s="1039" t="s">
        <v>186</v>
      </c>
      <c r="C7" s="1039"/>
      <c r="D7" s="196" t="s">
        <v>187</v>
      </c>
      <c r="E7" s="156">
        <v>29</v>
      </c>
      <c r="F7" s="138" t="s">
        <v>81</v>
      </c>
      <c r="G7" s="1040" t="s">
        <v>188</v>
      </c>
      <c r="H7" s="1024"/>
      <c r="I7" s="139"/>
      <c r="J7" s="197" t="s">
        <v>81</v>
      </c>
      <c r="K7" s="197"/>
      <c r="L7" s="140" t="s">
        <v>89</v>
      </c>
      <c r="M7" s="1041" t="s">
        <v>189</v>
      </c>
      <c r="N7" s="1041"/>
      <c r="O7" s="140" t="s">
        <v>89</v>
      </c>
      <c r="P7" s="1041" t="s">
        <v>190</v>
      </c>
      <c r="Q7" s="1042"/>
      <c r="V7" s="195" t="s">
        <v>273</v>
      </c>
    </row>
    <row r="8" spans="2:22" ht="24" customHeight="1" thickBot="1">
      <c r="B8" s="1043" t="s">
        <v>191</v>
      </c>
      <c r="C8" s="1044"/>
      <c r="D8" s="199" t="s">
        <v>187</v>
      </c>
      <c r="E8" s="141"/>
      <c r="F8" s="185" t="s">
        <v>81</v>
      </c>
      <c r="G8" s="1040" t="s">
        <v>188</v>
      </c>
      <c r="H8" s="1024"/>
      <c r="I8" s="139"/>
      <c r="J8" s="197" t="s">
        <v>81</v>
      </c>
      <c r="K8" s="197"/>
      <c r="L8" s="140" t="s">
        <v>89</v>
      </c>
      <c r="M8" s="1041" t="s">
        <v>192</v>
      </c>
      <c r="N8" s="1041"/>
      <c r="O8" s="140" t="s">
        <v>89</v>
      </c>
      <c r="P8" s="1041" t="s">
        <v>274</v>
      </c>
      <c r="Q8" s="1042"/>
      <c r="V8" s="195" t="s">
        <v>275</v>
      </c>
    </row>
    <row r="9" spans="2:22" ht="24" customHeight="1" thickBot="1">
      <c r="B9" s="1022" t="s">
        <v>193</v>
      </c>
      <c r="C9" s="1023"/>
      <c r="D9" s="142" t="s">
        <v>187</v>
      </c>
      <c r="E9" s="143">
        <f>SUM(E7:E8)</f>
        <v>29</v>
      </c>
      <c r="F9" s="144" t="s">
        <v>81</v>
      </c>
      <c r="G9" s="1024" t="s">
        <v>188</v>
      </c>
      <c r="H9" s="1024"/>
      <c r="I9" s="145">
        <f>SUM(I7:I8)</f>
        <v>0</v>
      </c>
      <c r="J9" s="197" t="s">
        <v>81</v>
      </c>
      <c r="K9" s="197"/>
      <c r="L9" s="197" t="s">
        <v>194</v>
      </c>
      <c r="M9" s="197"/>
      <c r="N9" s="197"/>
      <c r="O9" s="194"/>
      <c r="P9" s="197"/>
      <c r="Q9" s="198"/>
      <c r="V9" s="195"/>
    </row>
    <row r="10" spans="2:22">
      <c r="B10" s="1025" t="s">
        <v>210</v>
      </c>
      <c r="C10" s="1025"/>
      <c r="D10" s="1025"/>
      <c r="E10" s="1025"/>
      <c r="F10" s="1025"/>
      <c r="G10" s="1025"/>
      <c r="H10" s="1025"/>
      <c r="I10" s="1025"/>
      <c r="J10" s="1025"/>
      <c r="K10" s="1025"/>
      <c r="L10" s="1025"/>
      <c r="M10" s="1025"/>
      <c r="N10" s="1025"/>
      <c r="O10" s="1025"/>
      <c r="P10" s="1025"/>
      <c r="Q10" s="1025"/>
      <c r="R10" s="1025"/>
      <c r="S10" s="1025"/>
    </row>
    <row r="11" spans="2:22">
      <c r="B11" s="1026"/>
      <c r="C11" s="1026"/>
      <c r="D11" s="1026"/>
      <c r="E11" s="1026"/>
      <c r="F11" s="1026"/>
      <c r="G11" s="1026"/>
      <c r="H11" s="1026"/>
      <c r="I11" s="1026"/>
      <c r="J11" s="1026"/>
      <c r="K11" s="1026"/>
      <c r="L11" s="1026"/>
      <c r="M11" s="1026"/>
      <c r="N11" s="1026"/>
      <c r="O11" s="1026"/>
      <c r="P11" s="1026"/>
      <c r="Q11" s="1026"/>
      <c r="R11" s="1026"/>
      <c r="S11" s="1026"/>
    </row>
    <row r="12" spans="2:22">
      <c r="B12" s="1027" t="s">
        <v>195</v>
      </c>
      <c r="C12" s="1028"/>
      <c r="D12" s="1029"/>
      <c r="E12" s="1027" t="s">
        <v>196</v>
      </c>
      <c r="F12" s="1028"/>
      <c r="G12" s="1028"/>
      <c r="H12" s="1028"/>
      <c r="I12" s="1029"/>
      <c r="J12" s="1027" t="s">
        <v>197</v>
      </c>
      <c r="K12" s="1028"/>
      <c r="L12" s="1028"/>
      <c r="M12" s="1027" t="s">
        <v>198</v>
      </c>
      <c r="N12" s="1029"/>
      <c r="O12" s="1036" t="s">
        <v>199</v>
      </c>
      <c r="P12" s="1036"/>
      <c r="Q12" s="1036"/>
      <c r="R12" s="1036"/>
      <c r="S12" s="1036"/>
    </row>
    <row r="13" spans="2:22">
      <c r="B13" s="1030"/>
      <c r="C13" s="1031"/>
      <c r="D13" s="1032"/>
      <c r="E13" s="1033"/>
      <c r="F13" s="1034"/>
      <c r="G13" s="1034"/>
      <c r="H13" s="1034"/>
      <c r="I13" s="1035"/>
      <c r="J13" s="1033"/>
      <c r="K13" s="1034"/>
      <c r="L13" s="1034"/>
      <c r="M13" s="1037" t="s">
        <v>276</v>
      </c>
      <c r="N13" s="1038"/>
      <c r="O13" s="1036"/>
      <c r="P13" s="1036"/>
      <c r="Q13" s="1036"/>
      <c r="R13" s="1036"/>
      <c r="S13" s="1036"/>
    </row>
    <row r="14" spans="2:22">
      <c r="B14" s="183" t="s">
        <v>107</v>
      </c>
      <c r="C14" s="184"/>
      <c r="D14" s="185"/>
      <c r="E14" s="1020" t="s">
        <v>277</v>
      </c>
      <c r="F14" s="951"/>
      <c r="G14" s="951"/>
      <c r="H14" s="951"/>
      <c r="I14" s="951"/>
      <c r="J14" s="912">
        <v>1</v>
      </c>
      <c r="K14" s="1021"/>
      <c r="L14" s="905" t="s">
        <v>81</v>
      </c>
      <c r="M14" s="912"/>
      <c r="N14" s="904" t="s">
        <v>81</v>
      </c>
      <c r="O14" s="951"/>
      <c r="P14" s="951"/>
      <c r="Q14" s="951"/>
      <c r="R14" s="951"/>
      <c r="S14" s="951"/>
    </row>
    <row r="15" spans="2:22">
      <c r="B15" s="147"/>
      <c r="C15" s="186"/>
      <c r="D15" s="188"/>
      <c r="E15" s="1020"/>
      <c r="F15" s="951"/>
      <c r="G15" s="951"/>
      <c r="H15" s="951"/>
      <c r="I15" s="951"/>
      <c r="J15" s="906"/>
      <c r="K15" s="907"/>
      <c r="L15" s="938"/>
      <c r="M15" s="906"/>
      <c r="N15" s="910"/>
      <c r="O15" s="951"/>
      <c r="P15" s="951"/>
      <c r="Q15" s="951"/>
      <c r="R15" s="951"/>
      <c r="S15" s="951"/>
    </row>
    <row r="16" spans="2:22">
      <c r="B16" s="148"/>
      <c r="C16" s="187"/>
      <c r="D16" s="191"/>
      <c r="E16" s="1020"/>
      <c r="F16" s="951"/>
      <c r="G16" s="951"/>
      <c r="H16" s="951"/>
      <c r="I16" s="951"/>
      <c r="J16" s="908"/>
      <c r="K16" s="909"/>
      <c r="L16" s="966"/>
      <c r="M16" s="908"/>
      <c r="N16" s="911"/>
      <c r="O16" s="951"/>
      <c r="P16" s="951"/>
      <c r="Q16" s="951"/>
      <c r="R16" s="951"/>
      <c r="S16" s="951"/>
    </row>
    <row r="17" spans="2:19">
      <c r="B17" s="183" t="s">
        <v>278</v>
      </c>
      <c r="C17" s="184"/>
      <c r="D17" s="185"/>
      <c r="E17" s="1020" t="s">
        <v>212</v>
      </c>
      <c r="F17" s="951"/>
      <c r="G17" s="951"/>
      <c r="H17" s="951"/>
      <c r="I17" s="951"/>
      <c r="J17" s="912"/>
      <c r="K17" s="1021"/>
      <c r="L17" s="905" t="s">
        <v>81</v>
      </c>
      <c r="M17" s="912"/>
      <c r="N17" s="904" t="s">
        <v>81</v>
      </c>
      <c r="O17" s="951"/>
      <c r="P17" s="951"/>
      <c r="Q17" s="951"/>
      <c r="R17" s="951"/>
      <c r="S17" s="951"/>
    </row>
    <row r="18" spans="2:19">
      <c r="B18" s="147"/>
      <c r="C18" s="186"/>
      <c r="D18" s="188"/>
      <c r="E18" s="1020"/>
      <c r="F18" s="951"/>
      <c r="G18" s="951"/>
      <c r="H18" s="951"/>
      <c r="I18" s="951"/>
      <c r="J18" s="906"/>
      <c r="K18" s="907"/>
      <c r="L18" s="938"/>
      <c r="M18" s="906"/>
      <c r="N18" s="910"/>
      <c r="O18" s="951"/>
      <c r="P18" s="951"/>
      <c r="Q18" s="951"/>
      <c r="R18" s="951"/>
      <c r="S18" s="951"/>
    </row>
    <row r="19" spans="2:19">
      <c r="B19" s="148"/>
      <c r="C19" s="187"/>
      <c r="D19" s="191"/>
      <c r="E19" s="1020"/>
      <c r="F19" s="951"/>
      <c r="G19" s="951"/>
      <c r="H19" s="951"/>
      <c r="I19" s="951"/>
      <c r="J19" s="908"/>
      <c r="K19" s="909"/>
      <c r="L19" s="966"/>
      <c r="M19" s="908"/>
      <c r="N19" s="911"/>
      <c r="O19" s="951"/>
      <c r="P19" s="951"/>
      <c r="Q19" s="951"/>
      <c r="R19" s="951"/>
      <c r="S19" s="951"/>
    </row>
    <row r="20" spans="2:19" ht="12" customHeight="1">
      <c r="B20" s="147" t="s">
        <v>279</v>
      </c>
      <c r="C20" s="186"/>
      <c r="D20" s="188"/>
      <c r="E20" s="913" t="s">
        <v>280</v>
      </c>
      <c r="F20" s="914"/>
      <c r="G20" s="914"/>
      <c r="H20" s="914"/>
      <c r="I20" s="915"/>
      <c r="J20" s="947">
        <f>IF(E9&lt;=100,1,2)</f>
        <v>1</v>
      </c>
      <c r="K20" s="948"/>
      <c r="L20" s="905" t="s">
        <v>81</v>
      </c>
      <c r="M20" s="912"/>
      <c r="N20" s="904" t="s">
        <v>81</v>
      </c>
      <c r="O20" s="951"/>
      <c r="P20" s="951"/>
      <c r="Q20" s="951"/>
      <c r="R20" s="951"/>
      <c r="S20" s="951"/>
    </row>
    <row r="21" spans="2:19">
      <c r="B21" s="147"/>
      <c r="C21" s="186"/>
      <c r="D21" s="188"/>
      <c r="E21" s="916"/>
      <c r="F21" s="917"/>
      <c r="G21" s="917"/>
      <c r="H21" s="917"/>
      <c r="I21" s="918"/>
      <c r="J21" s="949"/>
      <c r="K21" s="950"/>
      <c r="L21" s="938"/>
      <c r="M21" s="906"/>
      <c r="N21" s="910"/>
      <c r="O21" s="951"/>
      <c r="P21" s="951"/>
      <c r="Q21" s="951"/>
      <c r="R21" s="951"/>
      <c r="S21" s="951"/>
    </row>
    <row r="22" spans="2:19" ht="12" customHeight="1">
      <c r="B22" s="147"/>
      <c r="C22" s="1011" t="s">
        <v>281</v>
      </c>
      <c r="D22" s="1012"/>
      <c r="E22" s="1012"/>
      <c r="F22" s="1012"/>
      <c r="G22" s="1012"/>
      <c r="H22" s="1013"/>
      <c r="I22" s="200"/>
      <c r="J22" s="949"/>
      <c r="K22" s="950"/>
      <c r="L22" s="938"/>
      <c r="M22" s="906"/>
      <c r="N22" s="910"/>
      <c r="O22" s="951"/>
      <c r="P22" s="951"/>
      <c r="Q22" s="951"/>
      <c r="R22" s="951"/>
      <c r="S22" s="951"/>
    </row>
    <row r="23" spans="2:19" ht="12" customHeight="1">
      <c r="B23" s="147"/>
      <c r="C23" s="1014"/>
      <c r="D23" s="1015"/>
      <c r="E23" s="1015"/>
      <c r="F23" s="1015"/>
      <c r="G23" s="1015"/>
      <c r="H23" s="1016"/>
      <c r="I23" s="200"/>
      <c r="J23" s="949"/>
      <c r="K23" s="950"/>
      <c r="L23" s="938"/>
      <c r="M23" s="906"/>
      <c r="N23" s="910"/>
      <c r="O23" s="951"/>
      <c r="P23" s="951"/>
      <c r="Q23" s="951"/>
      <c r="R23" s="951"/>
      <c r="S23" s="951"/>
    </row>
    <row r="24" spans="2:19" ht="12" customHeight="1">
      <c r="B24" s="147"/>
      <c r="C24" s="1017"/>
      <c r="D24" s="1018"/>
      <c r="E24" s="1018"/>
      <c r="F24" s="1018"/>
      <c r="G24" s="1018"/>
      <c r="H24" s="1019"/>
      <c r="I24" s="200"/>
      <c r="J24" s="949"/>
      <c r="K24" s="950"/>
      <c r="L24" s="938"/>
      <c r="M24" s="906"/>
      <c r="N24" s="910"/>
      <c r="O24" s="951"/>
      <c r="P24" s="951"/>
      <c r="Q24" s="951"/>
      <c r="R24" s="951"/>
      <c r="S24" s="951"/>
    </row>
    <row r="25" spans="2:19">
      <c r="B25" s="148"/>
      <c r="C25" s="187"/>
      <c r="D25" s="191"/>
      <c r="E25" s="901" t="s">
        <v>282</v>
      </c>
      <c r="F25" s="902"/>
      <c r="G25" s="902"/>
      <c r="H25" s="902"/>
      <c r="I25" s="962"/>
      <c r="J25" s="1009"/>
      <c r="K25" s="1010"/>
      <c r="L25" s="966"/>
      <c r="M25" s="908"/>
      <c r="N25" s="911"/>
      <c r="O25" s="951"/>
      <c r="P25" s="951"/>
      <c r="Q25" s="951"/>
      <c r="R25" s="951"/>
      <c r="S25" s="951"/>
    </row>
    <row r="26" spans="2:19" ht="12" customHeight="1">
      <c r="B26" s="183" t="s">
        <v>200</v>
      </c>
      <c r="C26" s="184"/>
      <c r="D26" s="185"/>
      <c r="E26" s="913" t="s">
        <v>216</v>
      </c>
      <c r="F26" s="914"/>
      <c r="G26" s="914"/>
      <c r="H26" s="914"/>
      <c r="I26" s="915"/>
      <c r="J26" s="947">
        <f>E9/3</f>
        <v>9.6666666666666661</v>
      </c>
      <c r="K26" s="948"/>
      <c r="L26" s="146"/>
      <c r="M26" s="912"/>
      <c r="N26" s="904" t="s">
        <v>81</v>
      </c>
      <c r="O26" s="951"/>
      <c r="P26" s="951"/>
      <c r="Q26" s="951"/>
      <c r="R26" s="951"/>
      <c r="S26" s="951"/>
    </row>
    <row r="27" spans="2:19">
      <c r="B27" s="147"/>
      <c r="C27" s="186"/>
      <c r="D27" s="188"/>
      <c r="E27" s="916"/>
      <c r="F27" s="917"/>
      <c r="G27" s="917"/>
      <c r="H27" s="917"/>
      <c r="I27" s="918"/>
      <c r="J27" s="1003" t="s">
        <v>283</v>
      </c>
      <c r="K27" s="1004"/>
      <c r="L27" s="188"/>
      <c r="M27" s="906"/>
      <c r="N27" s="910"/>
      <c r="O27" s="951"/>
      <c r="P27" s="951"/>
      <c r="Q27" s="951"/>
      <c r="R27" s="951"/>
      <c r="S27" s="951"/>
    </row>
    <row r="28" spans="2:19">
      <c r="B28" s="147"/>
      <c r="C28" s="165" t="s">
        <v>217</v>
      </c>
      <c r="D28" s="1005"/>
      <c r="E28" s="1005"/>
      <c r="F28" s="1005"/>
      <c r="G28" s="1005"/>
      <c r="H28" s="1006"/>
      <c r="I28" s="200"/>
      <c r="J28" s="949">
        <f>ROUNDUP(J26,0)</f>
        <v>10</v>
      </c>
      <c r="K28" s="950"/>
      <c r="L28" s="938" t="s">
        <v>201</v>
      </c>
      <c r="M28" s="906"/>
      <c r="N28" s="910"/>
      <c r="O28" s="951"/>
      <c r="P28" s="951"/>
      <c r="Q28" s="951"/>
      <c r="R28" s="951"/>
      <c r="S28" s="951"/>
    </row>
    <row r="29" spans="2:19">
      <c r="B29" s="147"/>
      <c r="C29" s="166" t="s">
        <v>218</v>
      </c>
      <c r="D29" s="1007"/>
      <c r="E29" s="1007"/>
      <c r="F29" s="1007"/>
      <c r="G29" s="1007"/>
      <c r="H29" s="1008"/>
      <c r="I29" s="200"/>
      <c r="J29" s="949"/>
      <c r="K29" s="950"/>
      <c r="L29" s="938"/>
      <c r="M29" s="906"/>
      <c r="N29" s="910"/>
      <c r="O29" s="951"/>
      <c r="P29" s="951"/>
      <c r="Q29" s="951"/>
      <c r="R29" s="951"/>
      <c r="S29" s="951"/>
    </row>
    <row r="30" spans="2:19">
      <c r="B30" s="147"/>
      <c r="C30" s="186"/>
      <c r="D30" s="188"/>
      <c r="E30" s="991" t="s">
        <v>284</v>
      </c>
      <c r="F30" s="992"/>
      <c r="G30" s="992"/>
      <c r="H30" s="992"/>
      <c r="I30" s="993"/>
      <c r="J30" s="949"/>
      <c r="K30" s="950"/>
      <c r="L30" s="938"/>
      <c r="M30" s="906"/>
      <c r="N30" s="910"/>
      <c r="O30" s="952"/>
      <c r="P30" s="952"/>
      <c r="Q30" s="952"/>
      <c r="R30" s="952"/>
      <c r="S30" s="952"/>
    </row>
    <row r="31" spans="2:19" ht="13.2">
      <c r="B31" s="147"/>
      <c r="C31" s="994" t="s">
        <v>285</v>
      </c>
      <c r="D31" s="995"/>
      <c r="E31" s="996" t="s">
        <v>213</v>
      </c>
      <c r="F31" s="997"/>
      <c r="G31" s="997"/>
      <c r="H31" s="997"/>
      <c r="I31" s="998"/>
      <c r="J31" s="160"/>
      <c r="K31" s="161"/>
      <c r="L31" s="190"/>
      <c r="M31" s="160"/>
      <c r="N31" s="159"/>
      <c r="O31" s="999"/>
      <c r="P31" s="1000"/>
      <c r="Q31" s="1000"/>
      <c r="R31" s="1000"/>
      <c r="S31" s="1001"/>
    </row>
    <row r="32" spans="2:19" ht="12" customHeight="1">
      <c r="B32" s="147"/>
      <c r="C32" s="162"/>
      <c r="D32" s="158"/>
      <c r="E32" s="929" t="str">
        <f>IF($E$7&lt;=30,"■","□")</f>
        <v>■</v>
      </c>
      <c r="F32" s="930" t="s">
        <v>286</v>
      </c>
      <c r="G32" s="931"/>
      <c r="H32" s="932"/>
      <c r="I32" s="933">
        <f>IF(E32="□","",1)</f>
        <v>1</v>
      </c>
      <c r="J32" s="936"/>
      <c r="K32" s="937"/>
      <c r="L32" s="938" t="s">
        <v>81</v>
      </c>
      <c r="M32" s="1002"/>
      <c r="N32" s="910" t="s">
        <v>81</v>
      </c>
      <c r="O32" s="916"/>
      <c r="P32" s="917"/>
      <c r="Q32" s="917"/>
      <c r="R32" s="917"/>
      <c r="S32" s="918"/>
    </row>
    <row r="33" spans="2:19" ht="12" customHeight="1">
      <c r="B33" s="147"/>
      <c r="C33" s="162"/>
      <c r="D33" s="158"/>
      <c r="E33" s="919"/>
      <c r="F33" s="920"/>
      <c r="G33" s="921"/>
      <c r="H33" s="922"/>
      <c r="I33" s="923"/>
      <c r="J33" s="936"/>
      <c r="K33" s="937"/>
      <c r="L33" s="938"/>
      <c r="M33" s="1002"/>
      <c r="N33" s="910"/>
      <c r="O33" s="916"/>
      <c r="P33" s="917"/>
      <c r="Q33" s="917"/>
      <c r="R33" s="917"/>
      <c r="S33" s="918"/>
    </row>
    <row r="34" spans="2:19" ht="12" customHeight="1">
      <c r="B34" s="147"/>
      <c r="C34" s="163"/>
      <c r="D34" s="188"/>
      <c r="E34" s="919" t="str">
        <f>IF(AND($E$7&gt;=31,$E$7&lt;=50),"■","□")</f>
        <v>□</v>
      </c>
      <c r="F34" s="920" t="s">
        <v>287</v>
      </c>
      <c r="G34" s="921"/>
      <c r="H34" s="922"/>
      <c r="I34" s="923" t="str">
        <f>IF(E34="□","",2)</f>
        <v/>
      </c>
      <c r="J34" s="936"/>
      <c r="K34" s="937"/>
      <c r="L34" s="938"/>
      <c r="M34" s="1002"/>
      <c r="N34" s="910"/>
      <c r="O34" s="916"/>
      <c r="P34" s="917"/>
      <c r="Q34" s="917"/>
      <c r="R34" s="917"/>
      <c r="S34" s="918"/>
    </row>
    <row r="35" spans="2:19" ht="12" customHeight="1">
      <c r="B35" s="147"/>
      <c r="C35" s="163"/>
      <c r="D35" s="188"/>
      <c r="E35" s="919"/>
      <c r="F35" s="920"/>
      <c r="G35" s="921"/>
      <c r="H35" s="922"/>
      <c r="I35" s="923"/>
      <c r="J35" s="936"/>
      <c r="K35" s="937"/>
      <c r="L35" s="938"/>
      <c r="M35" s="1002"/>
      <c r="N35" s="910"/>
      <c r="O35" s="916"/>
      <c r="P35" s="917"/>
      <c r="Q35" s="917"/>
      <c r="R35" s="917"/>
      <c r="S35" s="918"/>
    </row>
    <row r="36" spans="2:19" ht="12" customHeight="1">
      <c r="B36" s="147"/>
      <c r="C36" s="163"/>
      <c r="D36" s="188"/>
      <c r="E36" s="919" t="str">
        <f>IF(AND($E$7&gt;=51,$E$7&lt;=130),"■","□")</f>
        <v>□</v>
      </c>
      <c r="F36" s="920" t="s">
        <v>288</v>
      </c>
      <c r="G36" s="921"/>
      <c r="H36" s="922"/>
      <c r="I36" s="923" t="str">
        <f>IF(E36="□","",3)</f>
        <v/>
      </c>
      <c r="J36" s="936"/>
      <c r="K36" s="937"/>
      <c r="L36" s="938"/>
      <c r="M36" s="1002"/>
      <c r="N36" s="910"/>
      <c r="O36" s="916"/>
      <c r="P36" s="917"/>
      <c r="Q36" s="917"/>
      <c r="R36" s="917"/>
      <c r="S36" s="918"/>
    </row>
    <row r="37" spans="2:19" ht="12" customHeight="1">
      <c r="B37" s="147"/>
      <c r="C37" s="163"/>
      <c r="D37" s="188"/>
      <c r="E37" s="919"/>
      <c r="F37" s="920"/>
      <c r="G37" s="921"/>
      <c r="H37" s="922"/>
      <c r="I37" s="923"/>
      <c r="J37" s="936"/>
      <c r="K37" s="937"/>
      <c r="L37" s="938"/>
      <c r="M37" s="1002"/>
      <c r="N37" s="910"/>
      <c r="O37" s="916"/>
      <c r="P37" s="917"/>
      <c r="Q37" s="917"/>
      <c r="R37" s="917"/>
      <c r="S37" s="918"/>
    </row>
    <row r="38" spans="2:19" ht="12" customHeight="1">
      <c r="B38" s="147"/>
      <c r="C38" s="163"/>
      <c r="D38" s="188"/>
      <c r="E38" s="989" t="str">
        <f>IF($E$7&gt;=131,"■","□")</f>
        <v>□</v>
      </c>
      <c r="F38" s="920" t="s">
        <v>289</v>
      </c>
      <c r="G38" s="921"/>
      <c r="H38" s="922"/>
      <c r="I38" s="939" t="str">
        <f>IF(E38="□","","備考欄参照")</f>
        <v/>
      </c>
      <c r="J38" s="936"/>
      <c r="K38" s="937"/>
      <c r="L38" s="938"/>
      <c r="M38" s="1002"/>
      <c r="N38" s="910"/>
      <c r="O38" s="916"/>
      <c r="P38" s="917"/>
      <c r="Q38" s="917"/>
      <c r="R38" s="917"/>
      <c r="S38" s="918"/>
    </row>
    <row r="39" spans="2:19" ht="12" customHeight="1">
      <c r="B39" s="147"/>
      <c r="C39" s="163"/>
      <c r="D39" s="188"/>
      <c r="E39" s="989"/>
      <c r="F39" s="920"/>
      <c r="G39" s="921"/>
      <c r="H39" s="922"/>
      <c r="I39" s="939"/>
      <c r="J39" s="936"/>
      <c r="K39" s="937"/>
      <c r="L39" s="938"/>
      <c r="M39" s="1002"/>
      <c r="N39" s="910"/>
      <c r="O39" s="157"/>
      <c r="P39" s="193"/>
      <c r="Q39" s="193"/>
      <c r="R39" s="193"/>
      <c r="S39" s="200"/>
    </row>
    <row r="40" spans="2:19" ht="12" customHeight="1">
      <c r="B40" s="147"/>
      <c r="C40" s="163"/>
      <c r="D40" s="188"/>
      <c r="E40" s="989"/>
      <c r="F40" s="920"/>
      <c r="G40" s="921"/>
      <c r="H40" s="922"/>
      <c r="I40" s="939"/>
      <c r="J40" s="936"/>
      <c r="K40" s="937"/>
      <c r="L40" s="938"/>
      <c r="M40" s="1002"/>
      <c r="N40" s="910"/>
      <c r="O40" s="157"/>
      <c r="P40" s="193"/>
      <c r="Q40" s="193"/>
      <c r="R40" s="193"/>
      <c r="S40" s="200"/>
    </row>
    <row r="41" spans="2:19" ht="12" customHeight="1">
      <c r="B41" s="147"/>
      <c r="C41" s="163"/>
      <c r="D41" s="188"/>
      <c r="E41" s="990"/>
      <c r="F41" s="926"/>
      <c r="G41" s="927"/>
      <c r="H41" s="928"/>
      <c r="I41" s="940"/>
      <c r="J41" s="936"/>
      <c r="K41" s="937"/>
      <c r="L41" s="938"/>
      <c r="M41" s="1002"/>
      <c r="N41" s="910"/>
      <c r="O41" s="157"/>
      <c r="P41" s="193"/>
      <c r="Q41" s="193"/>
      <c r="R41" s="193"/>
      <c r="S41" s="200"/>
    </row>
    <row r="42" spans="2:19">
      <c r="B42" s="147"/>
      <c r="C42" s="164"/>
      <c r="D42" s="191"/>
      <c r="E42" s="980" t="s">
        <v>202</v>
      </c>
      <c r="F42" s="981"/>
      <c r="G42" s="981"/>
      <c r="H42" s="981"/>
      <c r="I42" s="981"/>
      <c r="J42" s="148"/>
      <c r="K42" s="187"/>
      <c r="L42" s="191"/>
      <c r="M42" s="148"/>
      <c r="N42" s="187"/>
      <c r="O42" s="224"/>
      <c r="P42" s="150"/>
      <c r="Q42" s="150"/>
      <c r="R42" s="150"/>
      <c r="S42" s="151"/>
    </row>
    <row r="43" spans="2:19" ht="12" customHeight="1">
      <c r="B43" s="183" t="s">
        <v>290</v>
      </c>
      <c r="C43" s="184"/>
      <c r="D43" s="185"/>
      <c r="E43" s="136" t="s">
        <v>203</v>
      </c>
      <c r="J43" s="982">
        <v>1</v>
      </c>
      <c r="K43" s="964"/>
      <c r="L43" s="938" t="s">
        <v>81</v>
      </c>
      <c r="M43" s="912"/>
      <c r="N43" s="905" t="s">
        <v>81</v>
      </c>
      <c r="O43" s="983"/>
      <c r="P43" s="983"/>
      <c r="Q43" s="983"/>
      <c r="R43" s="983"/>
      <c r="S43" s="983"/>
    </row>
    <row r="44" spans="2:19">
      <c r="B44" s="147"/>
      <c r="C44" s="186"/>
      <c r="D44" s="188"/>
      <c r="J44" s="982"/>
      <c r="K44" s="964"/>
      <c r="L44" s="938"/>
      <c r="M44" s="906"/>
      <c r="N44" s="938"/>
      <c r="O44" s="984"/>
      <c r="P44" s="984"/>
      <c r="Q44" s="984"/>
      <c r="R44" s="984"/>
      <c r="S44" s="984"/>
    </row>
    <row r="45" spans="2:19">
      <c r="B45" s="147"/>
      <c r="C45" s="186"/>
      <c r="D45" s="188"/>
      <c r="E45" s="986" t="s">
        <v>282</v>
      </c>
      <c r="F45" s="987"/>
      <c r="G45" s="987"/>
      <c r="H45" s="987"/>
      <c r="I45" s="988"/>
      <c r="J45" s="982"/>
      <c r="K45" s="964"/>
      <c r="L45" s="938"/>
      <c r="M45" s="906"/>
      <c r="N45" s="938"/>
      <c r="O45" s="985"/>
      <c r="P45" s="985"/>
      <c r="Q45" s="985"/>
      <c r="R45" s="985"/>
      <c r="S45" s="985"/>
    </row>
    <row r="46" spans="2:19">
      <c r="B46" s="147"/>
      <c r="C46" s="970" t="s">
        <v>291</v>
      </c>
      <c r="D46" s="971"/>
      <c r="E46" s="159"/>
      <c r="F46" s="159"/>
      <c r="G46" s="159"/>
      <c r="H46" s="159"/>
      <c r="I46" s="190"/>
      <c r="J46" s="976"/>
      <c r="K46" s="977"/>
      <c r="L46" s="978" t="s">
        <v>81</v>
      </c>
      <c r="M46" s="976"/>
      <c r="N46" s="978" t="s">
        <v>81</v>
      </c>
      <c r="O46" s="979"/>
      <c r="P46" s="979"/>
      <c r="Q46" s="979"/>
      <c r="R46" s="979"/>
      <c r="S46" s="979"/>
    </row>
    <row r="47" spans="2:19">
      <c r="B47" s="147"/>
      <c r="C47" s="972"/>
      <c r="D47" s="973"/>
      <c r="E47" s="186"/>
      <c r="F47" s="186"/>
      <c r="G47" s="186"/>
      <c r="H47" s="186"/>
      <c r="I47" s="188"/>
      <c r="J47" s="906"/>
      <c r="K47" s="907"/>
      <c r="L47" s="938"/>
      <c r="M47" s="906"/>
      <c r="N47" s="938"/>
      <c r="O47" s="951"/>
      <c r="P47" s="951"/>
      <c r="Q47" s="951"/>
      <c r="R47" s="951"/>
      <c r="S47" s="951"/>
    </row>
    <row r="48" spans="2:19">
      <c r="B48" s="148"/>
      <c r="C48" s="974"/>
      <c r="D48" s="975"/>
      <c r="E48" s="187"/>
      <c r="F48" s="187"/>
      <c r="G48" s="187"/>
      <c r="H48" s="187"/>
      <c r="I48" s="191"/>
      <c r="J48" s="908"/>
      <c r="K48" s="909"/>
      <c r="L48" s="966"/>
      <c r="M48" s="908"/>
      <c r="N48" s="966"/>
      <c r="O48" s="951"/>
      <c r="P48" s="951"/>
      <c r="Q48" s="951"/>
      <c r="R48" s="951"/>
      <c r="S48" s="951"/>
    </row>
    <row r="49" spans="2:19">
      <c r="B49" s="183" t="s">
        <v>204</v>
      </c>
      <c r="C49" s="184"/>
      <c r="D49" s="185"/>
      <c r="E49" s="183" t="s">
        <v>203</v>
      </c>
      <c r="F49" s="184"/>
      <c r="G49" s="184"/>
      <c r="H49" s="184"/>
      <c r="I49" s="185"/>
      <c r="J49" s="963">
        <v>1</v>
      </c>
      <c r="K49" s="963"/>
      <c r="L49" s="905" t="s">
        <v>81</v>
      </c>
      <c r="M49" s="912"/>
      <c r="N49" s="905" t="s">
        <v>81</v>
      </c>
      <c r="O49" s="951"/>
      <c r="P49" s="951"/>
      <c r="Q49" s="951"/>
      <c r="R49" s="951"/>
      <c r="S49" s="951"/>
    </row>
    <row r="50" spans="2:19">
      <c r="B50" s="147"/>
      <c r="C50" s="186"/>
      <c r="D50" s="188"/>
      <c r="E50" s="147"/>
      <c r="F50" s="186"/>
      <c r="G50" s="186"/>
      <c r="H50" s="186"/>
      <c r="I50" s="188"/>
      <c r="J50" s="964"/>
      <c r="K50" s="964"/>
      <c r="L50" s="938"/>
      <c r="M50" s="906"/>
      <c r="N50" s="938"/>
      <c r="O50" s="951"/>
      <c r="P50" s="951"/>
      <c r="Q50" s="951"/>
      <c r="R50" s="951"/>
      <c r="S50" s="951"/>
    </row>
    <row r="51" spans="2:19">
      <c r="B51" s="147"/>
      <c r="C51" s="967" t="s">
        <v>215</v>
      </c>
      <c r="D51" s="968"/>
      <c r="E51" s="968"/>
      <c r="F51" s="968"/>
      <c r="G51" s="968"/>
      <c r="H51" s="969"/>
      <c r="I51" s="188"/>
      <c r="J51" s="964"/>
      <c r="K51" s="964"/>
      <c r="L51" s="938"/>
      <c r="M51" s="906"/>
      <c r="N51" s="938"/>
      <c r="O51" s="951"/>
      <c r="P51" s="951"/>
      <c r="Q51" s="951"/>
      <c r="R51" s="951"/>
      <c r="S51" s="951"/>
    </row>
    <row r="52" spans="2:19">
      <c r="B52" s="148"/>
      <c r="C52" s="187"/>
      <c r="D52" s="191"/>
      <c r="E52" s="901" t="s">
        <v>282</v>
      </c>
      <c r="F52" s="902"/>
      <c r="G52" s="902"/>
      <c r="H52" s="902"/>
      <c r="I52" s="962"/>
      <c r="J52" s="965"/>
      <c r="K52" s="965"/>
      <c r="L52" s="966"/>
      <c r="M52" s="908"/>
      <c r="N52" s="966"/>
      <c r="O52" s="951"/>
      <c r="P52" s="951"/>
      <c r="Q52" s="951"/>
      <c r="R52" s="951"/>
      <c r="S52" s="951"/>
    </row>
    <row r="53" spans="2:19" ht="12" customHeight="1">
      <c r="B53" s="183" t="s">
        <v>205</v>
      </c>
      <c r="C53" s="184"/>
      <c r="D53" s="185"/>
      <c r="E53" s="941" t="s">
        <v>292</v>
      </c>
      <c r="F53" s="942"/>
      <c r="G53" s="942"/>
      <c r="H53" s="942"/>
      <c r="I53" s="943"/>
      <c r="J53" s="947">
        <f>IF(E7&lt;=100,1,2)</f>
        <v>1</v>
      </c>
      <c r="K53" s="948"/>
      <c r="L53" s="905" t="s">
        <v>81</v>
      </c>
      <c r="M53" s="912"/>
      <c r="N53" s="904" t="s">
        <v>81</v>
      </c>
      <c r="O53" s="951"/>
      <c r="P53" s="951"/>
      <c r="Q53" s="951"/>
      <c r="R53" s="951"/>
      <c r="S53" s="951"/>
    </row>
    <row r="54" spans="2:19">
      <c r="B54" s="147"/>
      <c r="C54" s="186"/>
      <c r="D54" s="188"/>
      <c r="E54" s="944"/>
      <c r="F54" s="945"/>
      <c r="G54" s="945"/>
      <c r="H54" s="945"/>
      <c r="I54" s="946"/>
      <c r="J54" s="949"/>
      <c r="K54" s="950"/>
      <c r="L54" s="938"/>
      <c r="M54" s="906"/>
      <c r="N54" s="910"/>
      <c r="O54" s="951"/>
      <c r="P54" s="951"/>
      <c r="Q54" s="951"/>
      <c r="R54" s="951"/>
      <c r="S54" s="951"/>
    </row>
    <row r="55" spans="2:19">
      <c r="B55" s="147"/>
      <c r="C55" s="953" t="s">
        <v>214</v>
      </c>
      <c r="D55" s="954"/>
      <c r="E55" s="954"/>
      <c r="F55" s="954"/>
      <c r="G55" s="954"/>
      <c r="H55" s="955"/>
      <c r="I55" s="189"/>
      <c r="J55" s="949"/>
      <c r="K55" s="950"/>
      <c r="L55" s="938"/>
      <c r="M55" s="906"/>
      <c r="N55" s="910"/>
      <c r="O55" s="952"/>
      <c r="P55" s="952"/>
      <c r="Q55" s="952"/>
      <c r="R55" s="952"/>
      <c r="S55" s="952"/>
    </row>
    <row r="56" spans="2:19">
      <c r="B56" s="147"/>
      <c r="C56" s="956"/>
      <c r="D56" s="957"/>
      <c r="E56" s="957"/>
      <c r="F56" s="957"/>
      <c r="G56" s="957"/>
      <c r="H56" s="958"/>
      <c r="I56" s="189"/>
      <c r="J56" s="949"/>
      <c r="K56" s="950"/>
      <c r="L56" s="938"/>
      <c r="M56" s="906"/>
      <c r="N56" s="910"/>
      <c r="O56" s="952"/>
      <c r="P56" s="952"/>
      <c r="Q56" s="952"/>
      <c r="R56" s="952"/>
      <c r="S56" s="952"/>
    </row>
    <row r="57" spans="2:19">
      <c r="B57" s="147"/>
      <c r="C57" s="959"/>
      <c r="D57" s="960"/>
      <c r="E57" s="960"/>
      <c r="F57" s="960"/>
      <c r="G57" s="960"/>
      <c r="H57" s="961"/>
      <c r="I57" s="189"/>
      <c r="J57" s="949"/>
      <c r="K57" s="950"/>
      <c r="L57" s="938"/>
      <c r="M57" s="906"/>
      <c r="N57" s="910"/>
      <c r="O57" s="952"/>
      <c r="P57" s="952"/>
      <c r="Q57" s="952"/>
      <c r="R57" s="952"/>
      <c r="S57" s="952"/>
    </row>
    <row r="58" spans="2:19">
      <c r="B58" s="148"/>
      <c r="C58" s="187"/>
      <c r="D58" s="191"/>
      <c r="E58" s="901"/>
      <c r="F58" s="902"/>
      <c r="G58" s="902"/>
      <c r="H58" s="902"/>
      <c r="I58" s="962"/>
      <c r="J58" s="949"/>
      <c r="K58" s="950"/>
      <c r="L58" s="938"/>
      <c r="M58" s="908"/>
      <c r="N58" s="911"/>
      <c r="O58" s="952"/>
      <c r="P58" s="952"/>
      <c r="Q58" s="952"/>
      <c r="R58" s="952"/>
      <c r="S58" s="952"/>
    </row>
    <row r="59" spans="2:19" ht="12" customHeight="1">
      <c r="B59" s="183" t="s">
        <v>206</v>
      </c>
      <c r="C59" s="184"/>
      <c r="D59" s="152" t="s">
        <v>207</v>
      </c>
      <c r="E59" s="929" t="str">
        <f>IF(AND($E$9&gt;=26,$E$9&lt;=60),"■","□")</f>
        <v>■</v>
      </c>
      <c r="F59" s="930" t="s">
        <v>293</v>
      </c>
      <c r="G59" s="931"/>
      <c r="H59" s="932"/>
      <c r="I59" s="933">
        <f>IF(E59="□","",2)</f>
        <v>2</v>
      </c>
      <c r="J59" s="934"/>
      <c r="K59" s="935"/>
      <c r="L59" s="905" t="s">
        <v>81</v>
      </c>
      <c r="M59" s="934"/>
      <c r="N59" s="904" t="s">
        <v>81</v>
      </c>
      <c r="O59" s="913"/>
      <c r="P59" s="914"/>
      <c r="Q59" s="914"/>
      <c r="R59" s="914"/>
      <c r="S59" s="915"/>
    </row>
    <row r="60" spans="2:19" ht="12" customHeight="1">
      <c r="B60" s="147"/>
      <c r="C60" s="186"/>
      <c r="D60" s="153"/>
      <c r="E60" s="919"/>
      <c r="F60" s="920"/>
      <c r="G60" s="921"/>
      <c r="H60" s="922"/>
      <c r="I60" s="923"/>
      <c r="J60" s="936"/>
      <c r="K60" s="937"/>
      <c r="L60" s="938"/>
      <c r="M60" s="936"/>
      <c r="N60" s="910"/>
      <c r="O60" s="916"/>
      <c r="P60" s="917"/>
      <c r="Q60" s="917"/>
      <c r="R60" s="917"/>
      <c r="S60" s="918"/>
    </row>
    <row r="61" spans="2:19" ht="12" customHeight="1">
      <c r="B61" s="147"/>
      <c r="C61" s="186"/>
      <c r="D61" s="188"/>
      <c r="E61" s="919" t="str">
        <f>IF(AND($E$9&gt;=61,$E$9&lt;=80),"■","□")</f>
        <v>□</v>
      </c>
      <c r="F61" s="920" t="s">
        <v>294</v>
      </c>
      <c r="G61" s="921"/>
      <c r="H61" s="922"/>
      <c r="I61" s="923" t="str">
        <f>IF(E61="□","",3)</f>
        <v/>
      </c>
      <c r="J61" s="936"/>
      <c r="K61" s="937"/>
      <c r="L61" s="938"/>
      <c r="M61" s="936"/>
      <c r="N61" s="910"/>
      <c r="O61" s="916"/>
      <c r="P61" s="917"/>
      <c r="Q61" s="917"/>
      <c r="R61" s="917"/>
      <c r="S61" s="918"/>
    </row>
    <row r="62" spans="2:19" ht="12" customHeight="1">
      <c r="B62" s="147"/>
      <c r="C62" s="186"/>
      <c r="D62" s="188"/>
      <c r="E62" s="919"/>
      <c r="F62" s="920"/>
      <c r="G62" s="921"/>
      <c r="H62" s="922"/>
      <c r="I62" s="923"/>
      <c r="J62" s="936"/>
      <c r="K62" s="937"/>
      <c r="L62" s="938"/>
      <c r="M62" s="936"/>
      <c r="N62" s="910"/>
      <c r="O62" s="916"/>
      <c r="P62" s="917"/>
      <c r="Q62" s="917"/>
      <c r="R62" s="917"/>
      <c r="S62" s="918"/>
    </row>
    <row r="63" spans="2:19" ht="12" customHeight="1">
      <c r="B63" s="147"/>
      <c r="C63" s="186"/>
      <c r="D63" s="188"/>
      <c r="E63" s="919" t="str">
        <f>IF(AND($E$9&gt;=81,$E$9&lt;=100),"■","□")</f>
        <v>□</v>
      </c>
      <c r="F63" s="920" t="s">
        <v>295</v>
      </c>
      <c r="G63" s="921"/>
      <c r="H63" s="922"/>
      <c r="I63" s="923" t="str">
        <f>IF(E63="□","",4)</f>
        <v/>
      </c>
      <c r="J63" s="936"/>
      <c r="K63" s="937"/>
      <c r="L63" s="938"/>
      <c r="M63" s="936"/>
      <c r="N63" s="910"/>
      <c r="O63" s="916"/>
      <c r="P63" s="917"/>
      <c r="Q63" s="917"/>
      <c r="R63" s="917"/>
      <c r="S63" s="918"/>
    </row>
    <row r="64" spans="2:19" ht="12" customHeight="1">
      <c r="B64" s="147"/>
      <c r="C64" s="186"/>
      <c r="D64" s="188"/>
      <c r="E64" s="919"/>
      <c r="F64" s="920"/>
      <c r="G64" s="921"/>
      <c r="H64" s="922"/>
      <c r="I64" s="923"/>
      <c r="J64" s="936"/>
      <c r="K64" s="937"/>
      <c r="L64" s="938"/>
      <c r="M64" s="936"/>
      <c r="N64" s="910"/>
      <c r="O64" s="157"/>
      <c r="P64" s="193"/>
      <c r="Q64" s="193"/>
      <c r="R64" s="193"/>
      <c r="S64" s="200"/>
    </row>
    <row r="65" spans="2:19" ht="12" customHeight="1">
      <c r="B65" s="147"/>
      <c r="C65" s="186"/>
      <c r="D65" s="188"/>
      <c r="E65" s="924" t="str">
        <f>IF($E$9&gt;=101,"■","□")</f>
        <v>□</v>
      </c>
      <c r="F65" s="920" t="s">
        <v>296</v>
      </c>
      <c r="G65" s="921"/>
      <c r="H65" s="922"/>
      <c r="I65" s="939" t="str">
        <f>IF(E65="□","","備考欄参照")</f>
        <v/>
      </c>
      <c r="J65" s="936"/>
      <c r="K65" s="937"/>
      <c r="L65" s="938"/>
      <c r="M65" s="936"/>
      <c r="N65" s="910"/>
      <c r="O65" s="157"/>
      <c r="P65" s="193"/>
      <c r="Q65" s="193"/>
      <c r="R65" s="193"/>
      <c r="S65" s="200"/>
    </row>
    <row r="66" spans="2:19" ht="12" customHeight="1">
      <c r="B66" s="147"/>
      <c r="C66" s="186"/>
      <c r="D66" s="188"/>
      <c r="E66" s="924"/>
      <c r="F66" s="920"/>
      <c r="G66" s="921"/>
      <c r="H66" s="922"/>
      <c r="I66" s="939"/>
      <c r="J66" s="936"/>
      <c r="K66" s="937"/>
      <c r="L66" s="938"/>
      <c r="M66" s="936"/>
      <c r="N66" s="910"/>
      <c r="O66" s="157"/>
      <c r="P66" s="193"/>
      <c r="Q66" s="193"/>
      <c r="R66" s="193"/>
      <c r="S66" s="200"/>
    </row>
    <row r="67" spans="2:19" ht="12" customHeight="1">
      <c r="B67" s="147"/>
      <c r="C67" s="186"/>
      <c r="D67" s="188"/>
      <c r="E67" s="925"/>
      <c r="F67" s="926"/>
      <c r="G67" s="927"/>
      <c r="H67" s="928"/>
      <c r="I67" s="940"/>
      <c r="J67" s="936"/>
      <c r="K67" s="937"/>
      <c r="L67" s="938"/>
      <c r="M67" s="936"/>
      <c r="N67" s="910"/>
      <c r="O67" s="157"/>
      <c r="P67" s="193"/>
      <c r="Q67" s="193"/>
      <c r="R67" s="193"/>
      <c r="S67" s="200"/>
    </row>
    <row r="68" spans="2:19">
      <c r="B68" s="147"/>
      <c r="C68" s="186"/>
      <c r="D68" s="188"/>
      <c r="E68" s="901" t="s">
        <v>282</v>
      </c>
      <c r="F68" s="902"/>
      <c r="G68" s="902"/>
      <c r="H68" s="902"/>
      <c r="I68" s="902"/>
      <c r="J68" s="148"/>
      <c r="K68" s="187"/>
      <c r="L68" s="191"/>
      <c r="M68" s="186"/>
      <c r="N68" s="186"/>
      <c r="O68" s="192"/>
      <c r="P68" s="193"/>
      <c r="Q68" s="193"/>
      <c r="R68" s="193"/>
      <c r="S68" s="200"/>
    </row>
    <row r="69" spans="2:19">
      <c r="B69" s="147"/>
      <c r="C69" s="186"/>
      <c r="D69" s="153" t="s">
        <v>208</v>
      </c>
      <c r="E69" s="903" t="s">
        <v>209</v>
      </c>
      <c r="F69" s="904"/>
      <c r="G69" s="904"/>
      <c r="H69" s="904"/>
      <c r="I69" s="905"/>
      <c r="J69" s="906"/>
      <c r="K69" s="907"/>
      <c r="L69" s="910" t="s">
        <v>81</v>
      </c>
      <c r="M69" s="912"/>
      <c r="N69" s="904" t="s">
        <v>81</v>
      </c>
      <c r="O69" s="192"/>
      <c r="P69" s="193"/>
      <c r="Q69" s="193"/>
      <c r="R69" s="193"/>
      <c r="S69" s="200"/>
    </row>
    <row r="70" spans="2:19">
      <c r="B70" s="147"/>
      <c r="C70" s="186"/>
      <c r="D70" s="188"/>
      <c r="E70" s="147"/>
      <c r="F70" s="186"/>
      <c r="G70" s="186"/>
      <c r="H70" s="186"/>
      <c r="I70" s="188"/>
      <c r="J70" s="906"/>
      <c r="K70" s="907"/>
      <c r="L70" s="910"/>
      <c r="M70" s="906"/>
      <c r="N70" s="910"/>
      <c r="O70" s="192"/>
      <c r="P70" s="193"/>
      <c r="Q70" s="193"/>
      <c r="R70" s="193"/>
      <c r="S70" s="200"/>
    </row>
    <row r="71" spans="2:19">
      <c r="B71" s="148"/>
      <c r="C71" s="187"/>
      <c r="D71" s="191"/>
      <c r="E71" s="154" t="s">
        <v>297</v>
      </c>
      <c r="F71" s="155"/>
      <c r="G71" s="187" t="s">
        <v>298</v>
      </c>
      <c r="H71" s="187"/>
      <c r="I71" s="191"/>
      <c r="J71" s="908"/>
      <c r="K71" s="909"/>
      <c r="L71" s="911"/>
      <c r="M71" s="908"/>
      <c r="N71" s="911"/>
      <c r="O71" s="149"/>
      <c r="P71" s="150"/>
      <c r="Q71" s="150"/>
      <c r="R71" s="150"/>
      <c r="S71" s="151"/>
    </row>
    <row r="72" spans="2:19" ht="6.75" customHeight="1"/>
  </sheetData>
  <mergeCells count="125">
    <mergeCell ref="B7:C7"/>
    <mergeCell ref="G7:H7"/>
    <mergeCell ref="M7:N7"/>
    <mergeCell ref="P7:Q7"/>
    <mergeCell ref="B8:C8"/>
    <mergeCell ref="G8:H8"/>
    <mergeCell ref="M8:N8"/>
    <mergeCell ref="P8:Q8"/>
    <mergeCell ref="B2:R2"/>
    <mergeCell ref="B4:C5"/>
    <mergeCell ref="D4:L5"/>
    <mergeCell ref="M4:N4"/>
    <mergeCell ref="O4:Q4"/>
    <mergeCell ref="M5:N5"/>
    <mergeCell ref="O5:Q5"/>
    <mergeCell ref="E14:I16"/>
    <mergeCell ref="J14:K16"/>
    <mergeCell ref="L14:L16"/>
    <mergeCell ref="M14:M16"/>
    <mergeCell ref="N14:N16"/>
    <mergeCell ref="O14:S16"/>
    <mergeCell ref="B9:C9"/>
    <mergeCell ref="G9:H9"/>
    <mergeCell ref="B10:S11"/>
    <mergeCell ref="B12:D13"/>
    <mergeCell ref="E12:I13"/>
    <mergeCell ref="J12:L13"/>
    <mergeCell ref="M12:N12"/>
    <mergeCell ref="O12:S13"/>
    <mergeCell ref="M13:N13"/>
    <mergeCell ref="E20:I21"/>
    <mergeCell ref="J20:K25"/>
    <mergeCell ref="L20:L25"/>
    <mergeCell ref="M20:M25"/>
    <mergeCell ref="N20:N25"/>
    <mergeCell ref="O20:S25"/>
    <mergeCell ref="C22:H24"/>
    <mergeCell ref="E25:I25"/>
    <mergeCell ref="E17:I19"/>
    <mergeCell ref="J17:K19"/>
    <mergeCell ref="L17:L19"/>
    <mergeCell ref="M17:M19"/>
    <mergeCell ref="N17:N19"/>
    <mergeCell ref="O17:S19"/>
    <mergeCell ref="E26:I27"/>
    <mergeCell ref="J26:K26"/>
    <mergeCell ref="M26:M30"/>
    <mergeCell ref="N26:N30"/>
    <mergeCell ref="O26:S30"/>
    <mergeCell ref="J27:K27"/>
    <mergeCell ref="D28:H28"/>
    <mergeCell ref="J28:K30"/>
    <mergeCell ref="L28:L30"/>
    <mergeCell ref="D29:H29"/>
    <mergeCell ref="E30:I30"/>
    <mergeCell ref="C31:D31"/>
    <mergeCell ref="E31:I31"/>
    <mergeCell ref="O31:S38"/>
    <mergeCell ref="E32:E33"/>
    <mergeCell ref="F32:H33"/>
    <mergeCell ref="I32:I33"/>
    <mergeCell ref="J32:K41"/>
    <mergeCell ref="L32:L41"/>
    <mergeCell ref="M32:M41"/>
    <mergeCell ref="N32:N41"/>
    <mergeCell ref="E34:E35"/>
    <mergeCell ref="F34:H35"/>
    <mergeCell ref="I34:I35"/>
    <mergeCell ref="E36:E37"/>
    <mergeCell ref="F36:H37"/>
    <mergeCell ref="I36:I37"/>
    <mergeCell ref="E38:E41"/>
    <mergeCell ref="F38:H41"/>
    <mergeCell ref="I38:I41"/>
    <mergeCell ref="C46:D48"/>
    <mergeCell ref="J46:K48"/>
    <mergeCell ref="L46:L48"/>
    <mergeCell ref="M46:M48"/>
    <mergeCell ref="N46:N48"/>
    <mergeCell ref="O46:S48"/>
    <mergeCell ref="E42:I42"/>
    <mergeCell ref="J43:K45"/>
    <mergeCell ref="L43:L45"/>
    <mergeCell ref="M43:M45"/>
    <mergeCell ref="N43:N45"/>
    <mergeCell ref="O43:S45"/>
    <mergeCell ref="E45:I45"/>
    <mergeCell ref="E53:I54"/>
    <mergeCell ref="J53:K58"/>
    <mergeCell ref="L53:L58"/>
    <mergeCell ref="M53:M58"/>
    <mergeCell ref="N53:N58"/>
    <mergeCell ref="O53:S58"/>
    <mergeCell ref="C55:H57"/>
    <mergeCell ref="E58:I58"/>
    <mergeCell ref="J49:K52"/>
    <mergeCell ref="L49:L52"/>
    <mergeCell ref="M49:M52"/>
    <mergeCell ref="N49:N52"/>
    <mergeCell ref="O49:S52"/>
    <mergeCell ref="C51:H51"/>
    <mergeCell ref="E52:I52"/>
    <mergeCell ref="E68:I68"/>
    <mergeCell ref="E69:I69"/>
    <mergeCell ref="J69:K71"/>
    <mergeCell ref="L69:L71"/>
    <mergeCell ref="M69:M71"/>
    <mergeCell ref="N69:N71"/>
    <mergeCell ref="N59:N67"/>
    <mergeCell ref="O59:S63"/>
    <mergeCell ref="E61:E62"/>
    <mergeCell ref="F61:H62"/>
    <mergeCell ref="I61:I62"/>
    <mergeCell ref="E63:E64"/>
    <mergeCell ref="F63:H64"/>
    <mergeCell ref="I63:I64"/>
    <mergeCell ref="E65:E67"/>
    <mergeCell ref="F65:H67"/>
    <mergeCell ref="E59:E60"/>
    <mergeCell ref="F59:H60"/>
    <mergeCell ref="I59:I60"/>
    <mergeCell ref="J59:K67"/>
    <mergeCell ref="L59:L67"/>
    <mergeCell ref="M59:M67"/>
    <mergeCell ref="I65:I67"/>
  </mergeCells>
  <phoneticPr fontId="2"/>
  <dataValidations count="1">
    <dataValidation type="list" allowBlank="1" showInputMessage="1" showErrorMessage="1" sqref="L7:L8 O7:O8" xr:uid="{00000000-0002-0000-0700-000000000000}">
      <formula1>$V$7:$V$9</formula1>
    </dataValidation>
  </dataValidations>
  <printOptions horizontalCentered="1"/>
  <pageMargins left="0.59055118110236227" right="0.19685039370078741" top="0.19685039370078741" bottom="0.19685039370078741"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1:AE69"/>
  <sheetViews>
    <sheetView view="pageBreakPreview" zoomScaleNormal="100" zoomScaleSheetLayoutView="100" workbookViewId="0">
      <selection activeCell="G6" sqref="G6:AE6"/>
    </sheetView>
  </sheetViews>
  <sheetFormatPr defaultColWidth="9" defaultRowHeight="13.2"/>
  <cols>
    <col min="1" max="1" width="1.33203125" style="320" customWidth="1"/>
    <col min="2" max="31" width="3.109375" style="320" customWidth="1"/>
    <col min="32" max="32" width="1.6640625" style="320" customWidth="1"/>
    <col min="33" max="33" width="3.109375" style="320" customWidth="1"/>
    <col min="34" max="34" width="1.33203125" style="320" customWidth="1"/>
    <col min="35" max="16384" width="9" style="320"/>
  </cols>
  <sheetData>
    <row r="1" spans="2:31">
      <c r="B1" s="320" t="s">
        <v>236</v>
      </c>
      <c r="G1" s="132" t="s">
        <v>464</v>
      </c>
    </row>
    <row r="3" spans="2:31" ht="19.2">
      <c r="B3" s="1082" t="s">
        <v>439</v>
      </c>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row>
    <row r="5" spans="2:31" ht="27.75" customHeight="1">
      <c r="B5" s="1083" t="s">
        <v>465</v>
      </c>
      <c r="C5" s="1084"/>
      <c r="D5" s="1084"/>
      <c r="E5" s="1084"/>
      <c r="F5" s="1085"/>
      <c r="G5" s="1086"/>
      <c r="H5" s="1087"/>
      <c r="I5" s="1087"/>
      <c r="J5" s="1087"/>
      <c r="K5" s="1087"/>
      <c r="L5" s="1087"/>
      <c r="M5" s="1087"/>
      <c r="N5" s="1087"/>
      <c r="O5" s="1087"/>
      <c r="P5" s="1087"/>
      <c r="Q5" s="1087"/>
      <c r="R5" s="1087"/>
      <c r="S5" s="1087"/>
      <c r="T5" s="1087"/>
      <c r="U5" s="1087"/>
      <c r="V5" s="1087"/>
      <c r="W5" s="1087"/>
      <c r="X5" s="1087"/>
      <c r="Y5" s="1087"/>
      <c r="Z5" s="1087"/>
      <c r="AA5" s="1087"/>
      <c r="AB5" s="1087"/>
      <c r="AC5" s="1087"/>
      <c r="AD5" s="1087"/>
      <c r="AE5" s="1088"/>
    </row>
    <row r="6" spans="2:31" ht="27.75" customHeight="1">
      <c r="B6" s="1083" t="s">
        <v>237</v>
      </c>
      <c r="C6" s="1084"/>
      <c r="D6" s="1084"/>
      <c r="E6" s="1084"/>
      <c r="F6" s="1085"/>
      <c r="G6" s="1092" t="s">
        <v>852</v>
      </c>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c r="AE6" s="1094"/>
    </row>
    <row r="7" spans="2:31" ht="7.5" customHeight="1"/>
    <row r="8" spans="2:31">
      <c r="B8" s="1089" t="s">
        <v>238</v>
      </c>
      <c r="C8" s="1090"/>
      <c r="D8" s="1090"/>
      <c r="E8" s="1090"/>
      <c r="F8" s="1090"/>
      <c r="G8" s="1090"/>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1"/>
    </row>
    <row r="9" spans="2:31">
      <c r="B9" s="1095" t="s">
        <v>239</v>
      </c>
      <c r="C9" s="1096"/>
      <c r="D9" s="1096"/>
      <c r="E9" s="1096"/>
      <c r="F9" s="1096"/>
      <c r="G9" s="1096"/>
      <c r="H9" s="1096"/>
      <c r="I9" s="1096"/>
      <c r="J9" s="1096"/>
      <c r="K9" s="1096"/>
      <c r="L9" s="1096"/>
      <c r="M9" s="1096"/>
      <c r="N9" s="1096"/>
      <c r="O9" s="1096"/>
      <c r="P9" s="1096"/>
      <c r="Q9" s="1096"/>
      <c r="R9" s="1096"/>
      <c r="S9" s="1096"/>
      <c r="T9" s="1096"/>
      <c r="U9" s="1096"/>
      <c r="V9" s="1096"/>
      <c r="W9" s="1096"/>
      <c r="X9" s="1096"/>
      <c r="Y9" s="1096"/>
      <c r="Z9" s="1096"/>
      <c r="AA9" s="1096"/>
      <c r="AB9" s="1096"/>
      <c r="AC9" s="1096"/>
      <c r="AD9" s="1096"/>
      <c r="AE9" s="1097"/>
    </row>
    <row r="10" spans="2:31">
      <c r="B10" s="312"/>
      <c r="C10" s="585" t="s">
        <v>466</v>
      </c>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313"/>
    </row>
    <row r="11" spans="2:31">
      <c r="B11" s="312"/>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313"/>
    </row>
    <row r="12" spans="2:31">
      <c r="B12" s="312"/>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313"/>
    </row>
    <row r="13" spans="2:31">
      <c r="B13" s="312"/>
      <c r="C13" s="321"/>
      <c r="D13" s="322" t="s">
        <v>467</v>
      </c>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14"/>
      <c r="AE13" s="313"/>
    </row>
    <row r="14" spans="2:31" ht="13.8" thickBot="1">
      <c r="B14" s="312"/>
      <c r="C14" s="321"/>
      <c r="D14" s="322" t="s">
        <v>468</v>
      </c>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14"/>
      <c r="AE14" s="313"/>
    </row>
    <row r="15" spans="2:31">
      <c r="B15" s="312"/>
      <c r="C15" s="321"/>
      <c r="D15" s="321"/>
      <c r="E15" s="1066" t="s">
        <v>469</v>
      </c>
      <c r="F15" s="1067"/>
      <c r="G15" s="1067"/>
      <c r="H15" s="1067"/>
      <c r="I15" s="1067"/>
      <c r="J15" s="1067"/>
      <c r="K15" s="1067" t="s">
        <v>470</v>
      </c>
      <c r="L15" s="1067"/>
      <c r="M15" s="1067"/>
      <c r="N15" s="1067"/>
      <c r="O15" s="1067"/>
      <c r="P15" s="1067"/>
      <c r="Q15" s="1079"/>
      <c r="R15" s="321"/>
      <c r="S15" s="321"/>
      <c r="T15" s="321"/>
      <c r="U15" s="321"/>
      <c r="V15" s="321"/>
      <c r="W15" s="321"/>
      <c r="X15" s="321"/>
      <c r="Y15" s="321"/>
      <c r="Z15" s="321"/>
      <c r="AA15" s="321"/>
      <c r="AB15" s="321"/>
      <c r="AC15" s="321"/>
      <c r="AD15" s="314"/>
      <c r="AE15" s="313"/>
    </row>
    <row r="16" spans="2:31" ht="13.8" thickBot="1">
      <c r="B16" s="312"/>
      <c r="C16" s="321"/>
      <c r="D16" s="321"/>
      <c r="E16" s="1064"/>
      <c r="F16" s="1065"/>
      <c r="G16" s="1065"/>
      <c r="H16" s="1065"/>
      <c r="I16" s="1065"/>
      <c r="J16" s="1065"/>
      <c r="K16" s="1065"/>
      <c r="L16" s="1065"/>
      <c r="M16" s="1065"/>
      <c r="N16" s="1065"/>
      <c r="O16" s="1065"/>
      <c r="P16" s="1065"/>
      <c r="Q16" s="1112"/>
      <c r="R16" s="321"/>
      <c r="S16" s="321"/>
      <c r="T16" s="321"/>
      <c r="U16" s="321"/>
      <c r="V16" s="321"/>
      <c r="W16" s="321"/>
      <c r="X16" s="321"/>
      <c r="Y16" s="321"/>
      <c r="Z16" s="321"/>
      <c r="AA16" s="321"/>
      <c r="AB16" s="321"/>
      <c r="AC16" s="321"/>
      <c r="AD16" s="314"/>
      <c r="AE16" s="313"/>
    </row>
    <row r="17" spans="2:31" ht="13.8" thickBot="1">
      <c r="B17" s="312"/>
      <c r="C17" s="321"/>
      <c r="D17" s="322" t="s">
        <v>471</v>
      </c>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14"/>
      <c r="AE17" s="313"/>
    </row>
    <row r="18" spans="2:31">
      <c r="B18" s="312"/>
      <c r="C18" s="321"/>
      <c r="D18" s="321"/>
      <c r="E18" s="1066" t="s">
        <v>469</v>
      </c>
      <c r="F18" s="1067"/>
      <c r="G18" s="1067"/>
      <c r="H18" s="1067"/>
      <c r="I18" s="1067"/>
      <c r="J18" s="1067"/>
      <c r="K18" s="1067" t="s">
        <v>470</v>
      </c>
      <c r="L18" s="1067"/>
      <c r="M18" s="1067"/>
      <c r="N18" s="1067"/>
      <c r="O18" s="1067"/>
      <c r="P18" s="1067"/>
      <c r="Q18" s="1067"/>
      <c r="R18" s="1067" t="s">
        <v>472</v>
      </c>
      <c r="S18" s="1067"/>
      <c r="T18" s="1067"/>
      <c r="U18" s="1067"/>
      <c r="V18" s="1067"/>
      <c r="W18" s="1067"/>
      <c r="X18" s="1067" t="s">
        <v>473</v>
      </c>
      <c r="Y18" s="1067"/>
      <c r="Z18" s="1067"/>
      <c r="AA18" s="1067"/>
      <c r="AB18" s="1067"/>
      <c r="AC18" s="1079"/>
      <c r="AD18" s="314"/>
      <c r="AE18" s="313"/>
    </row>
    <row r="19" spans="2:31">
      <c r="B19" s="312"/>
      <c r="C19" s="321"/>
      <c r="D19" s="321"/>
      <c r="E19" s="1098" t="s">
        <v>474</v>
      </c>
      <c r="F19" s="1099"/>
      <c r="G19" s="1099"/>
      <c r="H19" s="1099"/>
      <c r="I19" s="1099"/>
      <c r="J19" s="1099"/>
      <c r="K19" s="1099"/>
      <c r="L19" s="1099"/>
      <c r="M19" s="1099"/>
      <c r="N19" s="1099"/>
      <c r="O19" s="1099"/>
      <c r="P19" s="1099"/>
      <c r="Q19" s="1099"/>
      <c r="R19" s="1100" t="s">
        <v>475</v>
      </c>
      <c r="S19" s="1101"/>
      <c r="T19" s="1101"/>
      <c r="U19" s="1101"/>
      <c r="V19" s="1101"/>
      <c r="W19" s="1101"/>
      <c r="X19" s="1100" t="s">
        <v>476</v>
      </c>
      <c r="Y19" s="1101"/>
      <c r="Z19" s="1101"/>
      <c r="AA19" s="1101"/>
      <c r="AB19" s="1101"/>
      <c r="AC19" s="1105"/>
      <c r="AD19" s="314"/>
      <c r="AE19" s="313"/>
    </row>
    <row r="20" spans="2:31">
      <c r="B20" s="312"/>
      <c r="C20" s="321"/>
      <c r="D20" s="321"/>
      <c r="E20" s="1108" t="s">
        <v>477</v>
      </c>
      <c r="F20" s="1109"/>
      <c r="G20" s="1109"/>
      <c r="H20" s="1109"/>
      <c r="I20" s="1109"/>
      <c r="J20" s="1109"/>
      <c r="K20" s="1109"/>
      <c r="L20" s="1109"/>
      <c r="M20" s="1109"/>
      <c r="N20" s="1109"/>
      <c r="O20" s="1109"/>
      <c r="P20" s="1109"/>
      <c r="Q20" s="1109"/>
      <c r="R20" s="1102"/>
      <c r="S20" s="705"/>
      <c r="T20" s="705"/>
      <c r="U20" s="705"/>
      <c r="V20" s="705"/>
      <c r="W20" s="705"/>
      <c r="X20" s="1102"/>
      <c r="Y20" s="705"/>
      <c r="Z20" s="705"/>
      <c r="AA20" s="705"/>
      <c r="AB20" s="705"/>
      <c r="AC20" s="1106"/>
      <c r="AD20" s="314"/>
      <c r="AE20" s="313"/>
    </row>
    <row r="21" spans="2:31" ht="13.8" thickBot="1">
      <c r="B21" s="312"/>
      <c r="C21" s="321"/>
      <c r="D21" s="321"/>
      <c r="E21" s="1110" t="s">
        <v>478</v>
      </c>
      <c r="F21" s="1111"/>
      <c r="G21" s="1111"/>
      <c r="H21" s="1111"/>
      <c r="I21" s="1111"/>
      <c r="J21" s="1111"/>
      <c r="K21" s="1111"/>
      <c r="L21" s="1111"/>
      <c r="M21" s="1111"/>
      <c r="N21" s="1111"/>
      <c r="O21" s="1111"/>
      <c r="P21" s="1111"/>
      <c r="Q21" s="1111"/>
      <c r="R21" s="1103"/>
      <c r="S21" s="1104"/>
      <c r="T21" s="1104"/>
      <c r="U21" s="1104"/>
      <c r="V21" s="1104"/>
      <c r="W21" s="1104"/>
      <c r="X21" s="1103"/>
      <c r="Y21" s="1104"/>
      <c r="Z21" s="1104"/>
      <c r="AA21" s="1104"/>
      <c r="AB21" s="1104"/>
      <c r="AC21" s="1107"/>
      <c r="AD21" s="314"/>
      <c r="AE21" s="313"/>
    </row>
    <row r="22" spans="2:31" ht="13.8" thickBot="1">
      <c r="B22" s="312"/>
      <c r="C22" s="321"/>
      <c r="D22" s="322" t="s">
        <v>479</v>
      </c>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14"/>
      <c r="AE22" s="313"/>
    </row>
    <row r="23" spans="2:31">
      <c r="B23" s="312"/>
      <c r="C23" s="321"/>
      <c r="D23" s="321"/>
      <c r="E23" s="1066" t="s">
        <v>469</v>
      </c>
      <c r="F23" s="1067"/>
      <c r="G23" s="1067"/>
      <c r="H23" s="1067"/>
      <c r="I23" s="1067"/>
      <c r="J23" s="1067"/>
      <c r="K23" s="1067" t="s">
        <v>470</v>
      </c>
      <c r="L23" s="1067"/>
      <c r="M23" s="1067"/>
      <c r="N23" s="1067"/>
      <c r="O23" s="1067"/>
      <c r="P23" s="1067"/>
      <c r="Q23" s="1067"/>
      <c r="R23" s="1067" t="s">
        <v>472</v>
      </c>
      <c r="S23" s="1067"/>
      <c r="T23" s="1067"/>
      <c r="U23" s="1067"/>
      <c r="V23" s="1067"/>
      <c r="W23" s="1067"/>
      <c r="X23" s="1067" t="s">
        <v>473</v>
      </c>
      <c r="Y23" s="1067"/>
      <c r="Z23" s="1067"/>
      <c r="AA23" s="1067"/>
      <c r="AB23" s="1067"/>
      <c r="AC23" s="1079"/>
      <c r="AD23" s="314"/>
      <c r="AE23" s="313"/>
    </row>
    <row r="24" spans="2:31">
      <c r="B24" s="312"/>
      <c r="C24" s="321"/>
      <c r="D24" s="321"/>
      <c r="E24" s="1098"/>
      <c r="F24" s="1099"/>
      <c r="G24" s="1099"/>
      <c r="H24" s="1099"/>
      <c r="I24" s="1099"/>
      <c r="J24" s="1099"/>
      <c r="K24" s="1099"/>
      <c r="L24" s="1099"/>
      <c r="M24" s="1099"/>
      <c r="N24" s="1099"/>
      <c r="O24" s="1099"/>
      <c r="P24" s="1099"/>
      <c r="Q24" s="1099"/>
      <c r="R24" s="1100" t="s">
        <v>476</v>
      </c>
      <c r="S24" s="1101"/>
      <c r="T24" s="1101"/>
      <c r="U24" s="1101"/>
      <c r="V24" s="1101"/>
      <c r="W24" s="1101"/>
      <c r="X24" s="1100" t="s">
        <v>475</v>
      </c>
      <c r="Y24" s="1101"/>
      <c r="Z24" s="1101"/>
      <c r="AA24" s="1101"/>
      <c r="AB24" s="1101"/>
      <c r="AC24" s="1105"/>
      <c r="AD24" s="314"/>
      <c r="AE24" s="313"/>
    </row>
    <row r="25" spans="2:31" ht="13.8" thickBot="1">
      <c r="B25" s="312"/>
      <c r="C25" s="321"/>
      <c r="D25" s="321"/>
      <c r="E25" s="1110"/>
      <c r="F25" s="1111"/>
      <c r="G25" s="1111"/>
      <c r="H25" s="1111"/>
      <c r="I25" s="1111"/>
      <c r="J25" s="1111"/>
      <c r="K25" s="1111"/>
      <c r="L25" s="1111"/>
      <c r="M25" s="1111"/>
      <c r="N25" s="1111"/>
      <c r="O25" s="1111"/>
      <c r="P25" s="1111"/>
      <c r="Q25" s="1111"/>
      <c r="R25" s="1103"/>
      <c r="S25" s="1104"/>
      <c r="T25" s="1104"/>
      <c r="U25" s="1104"/>
      <c r="V25" s="1104"/>
      <c r="W25" s="1104"/>
      <c r="X25" s="1103"/>
      <c r="Y25" s="1104"/>
      <c r="Z25" s="1104"/>
      <c r="AA25" s="1104"/>
      <c r="AB25" s="1104"/>
      <c r="AC25" s="1107"/>
      <c r="AD25" s="314"/>
      <c r="AE25" s="313"/>
    </row>
    <row r="26" spans="2:31">
      <c r="B26" s="312"/>
      <c r="C26" s="321"/>
      <c r="D26" s="321"/>
      <c r="E26" s="1080" t="s">
        <v>480</v>
      </c>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314"/>
      <c r="AE26" s="313"/>
    </row>
    <row r="27" spans="2:31">
      <c r="B27" s="312"/>
      <c r="C27" s="321"/>
      <c r="D27" s="321"/>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80"/>
      <c r="AC27" s="1080"/>
      <c r="AD27" s="314"/>
      <c r="AE27" s="313"/>
    </row>
    <row r="28" spans="2:31">
      <c r="B28" s="312"/>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3"/>
    </row>
    <row r="29" spans="2:31">
      <c r="B29" s="1074" t="s">
        <v>240</v>
      </c>
      <c r="C29" s="1075"/>
      <c r="D29" s="1075"/>
      <c r="E29" s="1075"/>
      <c r="F29" s="1075"/>
      <c r="G29" s="1075"/>
      <c r="H29" s="1075"/>
      <c r="I29" s="1075"/>
      <c r="J29" s="1075"/>
      <c r="K29" s="1075"/>
      <c r="L29" s="1075"/>
      <c r="M29" s="1075"/>
      <c r="N29" s="1075"/>
      <c r="O29" s="1075"/>
      <c r="P29" s="1075"/>
      <c r="Q29" s="1075"/>
      <c r="R29" s="1075"/>
      <c r="S29" s="1075"/>
      <c r="T29" s="1075"/>
      <c r="U29" s="1075"/>
      <c r="V29" s="1075"/>
      <c r="W29" s="1075"/>
      <c r="X29" s="1075"/>
      <c r="Y29" s="1075"/>
      <c r="Z29" s="1075"/>
      <c r="AA29" s="1075"/>
      <c r="AB29" s="1075"/>
      <c r="AC29" s="1075"/>
      <c r="AD29" s="1075"/>
      <c r="AE29" s="1076"/>
    </row>
    <row r="30" spans="2:31">
      <c r="B30" s="312"/>
      <c r="C30" s="321" t="s">
        <v>481</v>
      </c>
      <c r="D30" s="1081" t="s">
        <v>482</v>
      </c>
      <c r="E30" s="1081"/>
      <c r="F30" s="1081"/>
      <c r="G30" s="1081"/>
      <c r="H30" s="1081"/>
      <c r="I30" s="1081"/>
      <c r="J30" s="1081"/>
      <c r="K30" s="1081"/>
      <c r="L30" s="1081"/>
      <c r="M30" s="1081"/>
      <c r="N30" s="1081"/>
      <c r="O30" s="1081"/>
      <c r="P30" s="1081"/>
      <c r="Q30" s="1081"/>
      <c r="R30" s="1081"/>
      <c r="S30" s="1081"/>
      <c r="T30" s="1081"/>
      <c r="U30" s="1081"/>
      <c r="V30" s="1081"/>
      <c r="W30" s="1081"/>
      <c r="X30" s="1081"/>
      <c r="Y30" s="1081"/>
      <c r="Z30" s="1081"/>
      <c r="AA30" s="1081"/>
      <c r="AB30" s="1081"/>
      <c r="AC30" s="1081"/>
      <c r="AD30" s="314"/>
      <c r="AE30" s="313"/>
    </row>
    <row r="31" spans="2:31">
      <c r="B31" s="312"/>
      <c r="C31" s="321"/>
      <c r="D31" s="1081"/>
      <c r="E31" s="1081"/>
      <c r="F31" s="1081"/>
      <c r="G31" s="1081"/>
      <c r="H31" s="1081"/>
      <c r="I31" s="1081"/>
      <c r="J31" s="1081"/>
      <c r="K31" s="1081"/>
      <c r="L31" s="1081"/>
      <c r="M31" s="1081"/>
      <c r="N31" s="1081"/>
      <c r="O31" s="1081"/>
      <c r="P31" s="1081"/>
      <c r="Q31" s="1081"/>
      <c r="R31" s="1081"/>
      <c r="S31" s="1081"/>
      <c r="T31" s="1081"/>
      <c r="U31" s="1081"/>
      <c r="V31" s="1081"/>
      <c r="W31" s="1081"/>
      <c r="X31" s="1081"/>
      <c r="Y31" s="1081"/>
      <c r="Z31" s="1081"/>
      <c r="AA31" s="1081"/>
      <c r="AB31" s="1081"/>
      <c r="AC31" s="1081"/>
      <c r="AD31" s="314"/>
      <c r="AE31" s="313"/>
    </row>
    <row r="32" spans="2:31">
      <c r="B32" s="312"/>
      <c r="C32" s="321" t="s">
        <v>483</v>
      </c>
      <c r="D32" s="1113" t="s">
        <v>484</v>
      </c>
      <c r="E32" s="1113"/>
      <c r="F32" s="1113"/>
      <c r="G32" s="1113"/>
      <c r="H32" s="1113"/>
      <c r="I32" s="1113"/>
      <c r="J32" s="1113"/>
      <c r="K32" s="1113"/>
      <c r="L32" s="1113"/>
      <c r="M32" s="1113"/>
      <c r="N32" s="1113"/>
      <c r="O32" s="1113"/>
      <c r="P32" s="1113"/>
      <c r="Q32" s="1113"/>
      <c r="R32" s="1113"/>
      <c r="S32" s="1113"/>
      <c r="T32" s="1113"/>
      <c r="U32" s="1113"/>
      <c r="V32" s="1113"/>
      <c r="W32" s="1113"/>
      <c r="X32" s="1113"/>
      <c r="Y32" s="1113"/>
      <c r="Z32" s="1113"/>
      <c r="AA32" s="1113"/>
      <c r="AB32" s="1113"/>
      <c r="AC32" s="1113"/>
      <c r="AD32" s="314"/>
      <c r="AE32" s="313"/>
    </row>
    <row r="33" spans="2:31">
      <c r="B33" s="312"/>
      <c r="C33" s="321"/>
      <c r="D33" s="1114"/>
      <c r="E33" s="1114"/>
      <c r="F33" s="1114"/>
      <c r="G33" s="1114"/>
      <c r="H33" s="1114"/>
      <c r="I33" s="1114"/>
      <c r="J33" s="1114"/>
      <c r="K33" s="1114"/>
      <c r="L33" s="1114"/>
      <c r="M33" s="1114"/>
      <c r="N33" s="1114"/>
      <c r="O33" s="1114"/>
      <c r="P33" s="1114"/>
      <c r="Q33" s="1114"/>
      <c r="R33" s="1114"/>
      <c r="S33" s="1114"/>
      <c r="T33" s="1114"/>
      <c r="U33" s="1114"/>
      <c r="V33" s="1114"/>
      <c r="W33" s="1114"/>
      <c r="X33" s="1114"/>
      <c r="Y33" s="1114"/>
      <c r="Z33" s="1114"/>
      <c r="AA33" s="1114"/>
      <c r="AB33" s="1114"/>
      <c r="AC33" s="1114"/>
      <c r="AD33" s="314"/>
      <c r="AE33" s="313"/>
    </row>
    <row r="34" spans="2:31">
      <c r="B34" s="312"/>
      <c r="C34" s="321" t="s">
        <v>485</v>
      </c>
      <c r="D34" s="1081" t="s">
        <v>486</v>
      </c>
      <c r="E34" s="1081"/>
      <c r="F34" s="1081"/>
      <c r="G34" s="1081"/>
      <c r="H34" s="1081"/>
      <c r="I34" s="1081"/>
      <c r="J34" s="1081"/>
      <c r="K34" s="1081"/>
      <c r="L34" s="1081"/>
      <c r="M34" s="1081"/>
      <c r="N34" s="1081"/>
      <c r="O34" s="1081"/>
      <c r="P34" s="1081"/>
      <c r="Q34" s="1081"/>
      <c r="R34" s="1081"/>
      <c r="S34" s="1081"/>
      <c r="T34" s="1081"/>
      <c r="U34" s="1081"/>
      <c r="V34" s="1081"/>
      <c r="W34" s="1081"/>
      <c r="X34" s="1081"/>
      <c r="Y34" s="1081"/>
      <c r="Z34" s="1081"/>
      <c r="AA34" s="1081"/>
      <c r="AB34" s="1081"/>
      <c r="AC34" s="1081"/>
      <c r="AD34" s="314"/>
      <c r="AE34" s="313"/>
    </row>
    <row r="35" spans="2:31">
      <c r="B35" s="312"/>
      <c r="C35" s="321"/>
      <c r="D35" s="1081"/>
      <c r="E35" s="1081"/>
      <c r="F35" s="1081"/>
      <c r="G35" s="1081"/>
      <c r="H35" s="1081"/>
      <c r="I35" s="1081"/>
      <c r="J35" s="1081"/>
      <c r="K35" s="1081"/>
      <c r="L35" s="1081"/>
      <c r="M35" s="1081"/>
      <c r="N35" s="1081"/>
      <c r="O35" s="1081"/>
      <c r="P35" s="1081"/>
      <c r="Q35" s="1081"/>
      <c r="R35" s="1081"/>
      <c r="S35" s="1081"/>
      <c r="T35" s="1081"/>
      <c r="U35" s="1081"/>
      <c r="V35" s="1081"/>
      <c r="W35" s="1081"/>
      <c r="X35" s="1081"/>
      <c r="Y35" s="1081"/>
      <c r="Z35" s="1081"/>
      <c r="AA35" s="1081"/>
      <c r="AB35" s="1081"/>
      <c r="AC35" s="1081"/>
      <c r="AD35" s="314"/>
      <c r="AE35" s="313"/>
    </row>
    <row r="36" spans="2:31">
      <c r="B36" s="312"/>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3"/>
    </row>
    <row r="37" spans="2:31">
      <c r="B37" s="1074" t="s">
        <v>241</v>
      </c>
      <c r="C37" s="1075"/>
      <c r="D37" s="1075"/>
      <c r="E37" s="1075"/>
      <c r="F37" s="1075"/>
      <c r="G37" s="1075"/>
      <c r="H37" s="1075"/>
      <c r="I37" s="1075"/>
      <c r="J37" s="1075"/>
      <c r="K37" s="1075"/>
      <c r="L37" s="1075"/>
      <c r="M37" s="1075"/>
      <c r="N37" s="1075"/>
      <c r="O37" s="1075"/>
      <c r="P37" s="1075"/>
      <c r="Q37" s="1075"/>
      <c r="R37" s="1075"/>
      <c r="S37" s="1075"/>
      <c r="T37" s="1075"/>
      <c r="U37" s="1075"/>
      <c r="V37" s="1075"/>
      <c r="W37" s="1075"/>
      <c r="X37" s="1075"/>
      <c r="Y37" s="1075"/>
      <c r="Z37" s="1075"/>
      <c r="AA37" s="1075"/>
      <c r="AB37" s="1075"/>
      <c r="AC37" s="1075"/>
      <c r="AD37" s="1075"/>
      <c r="AE37" s="1076"/>
    </row>
    <row r="38" spans="2:31">
      <c r="B38" s="312"/>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3"/>
    </row>
    <row r="39" spans="2:31">
      <c r="B39" s="312"/>
      <c r="C39" s="315" t="s">
        <v>487</v>
      </c>
      <c r="D39" s="315"/>
      <c r="E39" s="315"/>
      <c r="F39" s="315"/>
      <c r="G39" s="315"/>
      <c r="H39" s="315"/>
      <c r="I39" s="315"/>
      <c r="J39" s="316" t="s">
        <v>246</v>
      </c>
      <c r="K39" s="1077" t="s">
        <v>488</v>
      </c>
      <c r="L39" s="1077"/>
      <c r="M39" s="1077"/>
      <c r="N39" s="1077"/>
      <c r="O39" s="316" t="s">
        <v>489</v>
      </c>
      <c r="P39" s="316"/>
      <c r="Q39" s="316"/>
      <c r="R39" s="316"/>
      <c r="S39" s="316"/>
      <c r="T39" s="316"/>
      <c r="U39" s="316"/>
      <c r="V39" s="316"/>
      <c r="W39" s="316"/>
      <c r="X39" s="316"/>
      <c r="Y39" s="316"/>
      <c r="Z39" s="316"/>
      <c r="AA39" s="316"/>
      <c r="AB39" s="316"/>
      <c r="AC39" s="316"/>
      <c r="AD39" s="316"/>
      <c r="AE39" s="313"/>
    </row>
    <row r="40" spans="2:31">
      <c r="B40" s="312"/>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3"/>
    </row>
    <row r="41" spans="2:31">
      <c r="B41" s="312" t="s">
        <v>242</v>
      </c>
      <c r="C41" s="315" t="s">
        <v>490</v>
      </c>
      <c r="D41" s="315"/>
      <c r="E41" s="315"/>
      <c r="F41" s="315"/>
      <c r="G41" s="315"/>
      <c r="H41" s="315"/>
      <c r="I41" s="315"/>
      <c r="J41" s="316" t="s">
        <v>491</v>
      </c>
      <c r="K41" s="653" t="s">
        <v>492</v>
      </c>
      <c r="L41" s="653"/>
      <c r="M41" s="653"/>
      <c r="N41" s="653"/>
      <c r="O41" s="653"/>
      <c r="P41" s="653"/>
      <c r="Q41" s="653"/>
      <c r="R41" s="653"/>
      <c r="S41" s="653"/>
      <c r="T41" s="653"/>
      <c r="U41" s="653"/>
      <c r="V41" s="653"/>
      <c r="W41" s="653"/>
      <c r="X41" s="653"/>
      <c r="Y41" s="316" t="s">
        <v>493</v>
      </c>
      <c r="Z41" s="1078">
        <v>5</v>
      </c>
      <c r="AA41" s="1078"/>
      <c r="AB41" s="652" t="s">
        <v>247</v>
      </c>
      <c r="AC41" s="652"/>
      <c r="AD41" s="316" t="s">
        <v>92</v>
      </c>
      <c r="AE41" s="313"/>
    </row>
    <row r="42" spans="2:31">
      <c r="B42" s="312"/>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3"/>
    </row>
    <row r="43" spans="2:31">
      <c r="B43" s="312" t="s">
        <v>243</v>
      </c>
      <c r="C43" s="315" t="s">
        <v>494</v>
      </c>
      <c r="D43" s="315"/>
      <c r="E43" s="315"/>
      <c r="F43" s="315"/>
      <c r="G43" s="315"/>
      <c r="H43" s="315"/>
      <c r="I43" s="315"/>
      <c r="J43" s="316" t="s">
        <v>495</v>
      </c>
      <c r="K43" s="654" t="s">
        <v>496</v>
      </c>
      <c r="L43" s="654"/>
      <c r="M43" s="654"/>
      <c r="N43" s="654"/>
      <c r="O43" s="654"/>
      <c r="P43" s="653" t="s">
        <v>497</v>
      </c>
      <c r="Q43" s="653"/>
      <c r="R43" s="653"/>
      <c r="S43" s="653"/>
      <c r="T43" s="653"/>
      <c r="U43" s="653"/>
      <c r="V43" s="653"/>
      <c r="W43" s="653"/>
      <c r="X43" s="653"/>
      <c r="Y43" s="653"/>
      <c r="Z43" s="652" t="s">
        <v>248</v>
      </c>
      <c r="AA43" s="652"/>
      <c r="AB43" s="652"/>
      <c r="AC43" s="652"/>
      <c r="AD43" s="316" t="s">
        <v>489</v>
      </c>
      <c r="AE43" s="313"/>
    </row>
    <row r="44" spans="2:31">
      <c r="B44" s="312"/>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3"/>
    </row>
    <row r="45" spans="2:31">
      <c r="B45" s="312" t="s">
        <v>244</v>
      </c>
      <c r="C45" s="315" t="s">
        <v>498</v>
      </c>
      <c r="D45" s="315"/>
      <c r="E45" s="315"/>
      <c r="F45" s="315"/>
      <c r="G45" s="315"/>
      <c r="H45" s="315"/>
      <c r="I45" s="315"/>
      <c r="J45" s="316" t="s">
        <v>491</v>
      </c>
      <c r="K45" s="653"/>
      <c r="L45" s="653"/>
      <c r="M45" s="653"/>
      <c r="N45" s="653"/>
      <c r="O45" s="653"/>
      <c r="P45" s="653"/>
      <c r="Q45" s="653"/>
      <c r="R45" s="653"/>
      <c r="S45" s="653"/>
      <c r="T45" s="653"/>
      <c r="U45" s="653"/>
      <c r="V45" s="653"/>
      <c r="W45" s="653"/>
      <c r="X45" s="653"/>
      <c r="Y45" s="653"/>
      <c r="Z45" s="653"/>
      <c r="AA45" s="653"/>
      <c r="AB45" s="653"/>
      <c r="AC45" s="653"/>
      <c r="AD45" s="316" t="s">
        <v>489</v>
      </c>
      <c r="AE45" s="313"/>
    </row>
    <row r="46" spans="2:31">
      <c r="B46" s="312"/>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3"/>
    </row>
    <row r="47" spans="2:31">
      <c r="B47" s="1074" t="s">
        <v>245</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6"/>
    </row>
    <row r="48" spans="2:31" ht="13.5" customHeight="1">
      <c r="B48" s="312"/>
      <c r="C48" s="585" t="s">
        <v>499</v>
      </c>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313"/>
    </row>
    <row r="49" spans="2:31">
      <c r="B49" s="312"/>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313"/>
    </row>
    <row r="50" spans="2:31">
      <c r="B50" s="312"/>
      <c r="C50" s="323" t="s">
        <v>500</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3"/>
    </row>
    <row r="51" spans="2:31">
      <c r="B51" s="312"/>
      <c r="C51" s="314"/>
      <c r="D51" s="1068" t="s">
        <v>501</v>
      </c>
      <c r="E51" s="1069"/>
      <c r="F51" s="1069"/>
      <c r="G51" s="1069"/>
      <c r="H51" s="1069"/>
      <c r="I51" s="1069"/>
      <c r="J51" s="1069"/>
      <c r="K51" s="1069" t="s">
        <v>502</v>
      </c>
      <c r="L51" s="1069"/>
      <c r="M51" s="1069"/>
      <c r="N51" s="1069"/>
      <c r="O51" s="1069"/>
      <c r="P51" s="1072"/>
      <c r="Q51" s="1115" t="s">
        <v>472</v>
      </c>
      <c r="R51" s="1115"/>
      <c r="S51" s="1115"/>
      <c r="T51" s="1115"/>
      <c r="U51" s="1115"/>
      <c r="V51" s="1115"/>
      <c r="W51" s="1115" t="s">
        <v>473</v>
      </c>
      <c r="X51" s="1115"/>
      <c r="Y51" s="1115"/>
      <c r="Z51" s="1115"/>
      <c r="AA51" s="1115"/>
      <c r="AB51" s="1115"/>
      <c r="AC51" s="314"/>
      <c r="AD51" s="314"/>
      <c r="AE51" s="313"/>
    </row>
    <row r="52" spans="2:31">
      <c r="B52" s="312"/>
      <c r="C52" s="314"/>
      <c r="D52" s="1070"/>
      <c r="E52" s="1071"/>
      <c r="F52" s="1071"/>
      <c r="G52" s="1071"/>
      <c r="H52" s="1071"/>
      <c r="I52" s="1071"/>
      <c r="J52" s="1071"/>
      <c r="K52" s="1071"/>
      <c r="L52" s="1071"/>
      <c r="M52" s="1071"/>
      <c r="N52" s="1071"/>
      <c r="O52" s="1071"/>
      <c r="P52" s="1073"/>
      <c r="Q52" s="1118" t="s">
        <v>503</v>
      </c>
      <c r="R52" s="1118"/>
      <c r="S52" s="1118"/>
      <c r="T52" s="1118"/>
      <c r="U52" s="1118"/>
      <c r="V52" s="1118"/>
      <c r="W52" s="1117" t="s">
        <v>475</v>
      </c>
      <c r="X52" s="1118"/>
      <c r="Y52" s="1118"/>
      <c r="Z52" s="1118"/>
      <c r="AA52" s="1118"/>
      <c r="AB52" s="1119"/>
      <c r="AC52" s="314"/>
      <c r="AD52" s="314"/>
      <c r="AE52" s="313"/>
    </row>
    <row r="53" spans="2:31">
      <c r="B53" s="312"/>
      <c r="C53" s="314"/>
      <c r="D53" s="1070"/>
      <c r="E53" s="1071"/>
      <c r="F53" s="1071"/>
      <c r="G53" s="1071"/>
      <c r="H53" s="1071"/>
      <c r="I53" s="1071"/>
      <c r="J53" s="1071"/>
      <c r="K53" s="1071"/>
      <c r="L53" s="1071"/>
      <c r="M53" s="1071"/>
      <c r="N53" s="1071"/>
      <c r="O53" s="1071"/>
      <c r="P53" s="1073"/>
      <c r="Q53" s="1118"/>
      <c r="R53" s="1118"/>
      <c r="S53" s="1118"/>
      <c r="T53" s="1118"/>
      <c r="U53" s="1118"/>
      <c r="V53" s="1118"/>
      <c r="W53" s="1117"/>
      <c r="X53" s="1118"/>
      <c r="Y53" s="1118"/>
      <c r="Z53" s="1118"/>
      <c r="AA53" s="1118"/>
      <c r="AB53" s="1119"/>
      <c r="AC53" s="314"/>
      <c r="AD53" s="314"/>
      <c r="AE53" s="313"/>
    </row>
    <row r="54" spans="2:31">
      <c r="B54" s="312"/>
      <c r="C54" s="314"/>
      <c r="D54" s="1123" t="s">
        <v>504</v>
      </c>
      <c r="E54" s="1124"/>
      <c r="F54" s="1124"/>
      <c r="G54" s="1124"/>
      <c r="H54" s="1124"/>
      <c r="I54" s="1124"/>
      <c r="J54" s="1124"/>
      <c r="K54" s="1124"/>
      <c r="L54" s="1124"/>
      <c r="M54" s="1124"/>
      <c r="N54" s="1124"/>
      <c r="O54" s="1124"/>
      <c r="P54" s="1125"/>
      <c r="Q54" s="1121"/>
      <c r="R54" s="1121"/>
      <c r="S54" s="1121"/>
      <c r="T54" s="1121"/>
      <c r="U54" s="1121"/>
      <c r="V54" s="1121"/>
      <c r="W54" s="1120"/>
      <c r="X54" s="1121"/>
      <c r="Y54" s="1121"/>
      <c r="Z54" s="1121"/>
      <c r="AA54" s="1121"/>
      <c r="AB54" s="1122"/>
      <c r="AC54" s="314"/>
      <c r="AD54" s="314"/>
      <c r="AE54" s="313"/>
    </row>
    <row r="55" spans="2:31">
      <c r="B55" s="312"/>
      <c r="C55" s="321"/>
      <c r="D55" s="1116" t="s">
        <v>505</v>
      </c>
      <c r="E55" s="1116"/>
      <c r="F55" s="1116"/>
      <c r="G55" s="1116"/>
      <c r="H55" s="1116"/>
      <c r="I55" s="1116"/>
      <c r="J55" s="1116"/>
      <c r="K55" s="1116"/>
      <c r="L55" s="1116"/>
      <c r="M55" s="1116"/>
      <c r="N55" s="1116"/>
      <c r="O55" s="1116"/>
      <c r="P55" s="1116"/>
      <c r="Q55" s="1116"/>
      <c r="R55" s="1116"/>
      <c r="S55" s="1116"/>
      <c r="T55" s="1116"/>
      <c r="U55" s="1116"/>
      <c r="V55" s="1116"/>
      <c r="W55" s="314"/>
      <c r="X55" s="314"/>
      <c r="Y55" s="314"/>
      <c r="Z55" s="314"/>
      <c r="AA55" s="314"/>
      <c r="AB55" s="314"/>
      <c r="AC55" s="314"/>
      <c r="AD55" s="314"/>
      <c r="AE55" s="313"/>
    </row>
    <row r="56" spans="2:31">
      <c r="B56" s="312"/>
      <c r="C56" s="322" t="s">
        <v>506</v>
      </c>
      <c r="D56" s="321"/>
      <c r="E56" s="321"/>
      <c r="F56" s="321"/>
      <c r="G56" s="321"/>
      <c r="H56" s="321"/>
      <c r="I56" s="321"/>
      <c r="J56" s="321"/>
      <c r="K56" s="321"/>
      <c r="L56" s="321"/>
      <c r="M56" s="321"/>
      <c r="N56" s="321"/>
      <c r="O56" s="321"/>
      <c r="P56" s="321"/>
      <c r="Q56" s="321"/>
      <c r="R56" s="321"/>
      <c r="S56" s="321"/>
      <c r="T56" s="321"/>
      <c r="U56" s="321"/>
      <c r="V56" s="321"/>
      <c r="W56" s="314"/>
      <c r="X56" s="314"/>
      <c r="Y56" s="314"/>
      <c r="Z56" s="314"/>
      <c r="AA56" s="314"/>
      <c r="AB56" s="314"/>
      <c r="AC56" s="314"/>
      <c r="AD56" s="314"/>
      <c r="AE56" s="313"/>
    </row>
    <row r="57" spans="2:31">
      <c r="B57" s="312"/>
      <c r="C57" s="321"/>
      <c r="D57" s="1068" t="s">
        <v>507</v>
      </c>
      <c r="E57" s="1069"/>
      <c r="F57" s="1069"/>
      <c r="G57" s="1069"/>
      <c r="H57" s="1069"/>
      <c r="I57" s="1069"/>
      <c r="J57" s="1069"/>
      <c r="K57" s="1069"/>
      <c r="L57" s="1069"/>
      <c r="M57" s="1069"/>
      <c r="N57" s="1069"/>
      <c r="O57" s="1069"/>
      <c r="P57" s="1072"/>
      <c r="Q57" s="1115" t="s">
        <v>472</v>
      </c>
      <c r="R57" s="1115"/>
      <c r="S57" s="1115"/>
      <c r="T57" s="1115"/>
      <c r="U57" s="1115"/>
      <c r="V57" s="1115"/>
      <c r="W57" s="314"/>
      <c r="X57" s="314"/>
      <c r="Y57" s="314"/>
      <c r="Z57" s="314"/>
      <c r="AA57" s="314"/>
      <c r="AB57" s="314"/>
      <c r="AC57" s="314"/>
      <c r="AD57" s="314"/>
      <c r="AE57" s="313"/>
    </row>
    <row r="58" spans="2:31">
      <c r="B58" s="312"/>
      <c r="C58" s="321"/>
      <c r="D58" s="1070"/>
      <c r="E58" s="1071"/>
      <c r="F58" s="1071"/>
      <c r="G58" s="1071"/>
      <c r="H58" s="1071"/>
      <c r="I58" s="1071"/>
      <c r="J58" s="1071"/>
      <c r="K58" s="1071"/>
      <c r="L58" s="1071"/>
      <c r="M58" s="1071"/>
      <c r="N58" s="1071"/>
      <c r="O58" s="1071"/>
      <c r="P58" s="1073"/>
      <c r="Q58" s="1117" t="s">
        <v>508</v>
      </c>
      <c r="R58" s="1118"/>
      <c r="S58" s="1118"/>
      <c r="T58" s="1118"/>
      <c r="U58" s="1118"/>
      <c r="V58" s="1119"/>
      <c r="W58" s="314"/>
      <c r="X58" s="314"/>
      <c r="Y58" s="314"/>
      <c r="Z58" s="314"/>
      <c r="AA58" s="314"/>
      <c r="AB58" s="314"/>
      <c r="AC58" s="314"/>
      <c r="AD58" s="314"/>
      <c r="AE58" s="313"/>
    </row>
    <row r="59" spans="2:31">
      <c r="B59" s="312"/>
      <c r="C59" s="321"/>
      <c r="D59" s="1070"/>
      <c r="E59" s="1071"/>
      <c r="F59" s="1071"/>
      <c r="G59" s="1071"/>
      <c r="H59" s="1071"/>
      <c r="I59" s="1071"/>
      <c r="J59" s="1071"/>
      <c r="K59" s="1071"/>
      <c r="L59" s="1071"/>
      <c r="M59" s="1071"/>
      <c r="N59" s="1071"/>
      <c r="O59" s="1071"/>
      <c r="P59" s="1073"/>
      <c r="Q59" s="1117"/>
      <c r="R59" s="1118"/>
      <c r="S59" s="1118"/>
      <c r="T59" s="1118"/>
      <c r="U59" s="1118"/>
      <c r="V59" s="1119"/>
      <c r="W59" s="314"/>
      <c r="X59" s="314"/>
      <c r="Y59" s="314"/>
      <c r="Z59" s="314"/>
      <c r="AA59" s="314"/>
      <c r="AB59" s="314"/>
      <c r="AC59" s="314"/>
      <c r="AD59" s="314"/>
      <c r="AE59" s="313"/>
    </row>
    <row r="60" spans="2:31">
      <c r="B60" s="312"/>
      <c r="C60" s="321"/>
      <c r="D60" s="1123" t="s">
        <v>509</v>
      </c>
      <c r="E60" s="1124"/>
      <c r="F60" s="1124"/>
      <c r="G60" s="1124"/>
      <c r="H60" s="1124"/>
      <c r="I60" s="1124"/>
      <c r="J60" s="1124"/>
      <c r="K60" s="1124"/>
      <c r="L60" s="1124"/>
      <c r="M60" s="1124"/>
      <c r="N60" s="1124"/>
      <c r="O60" s="1124"/>
      <c r="P60" s="1125"/>
      <c r="Q60" s="1120"/>
      <c r="R60" s="1121"/>
      <c r="S60" s="1121"/>
      <c r="T60" s="1121"/>
      <c r="U60" s="1121"/>
      <c r="V60" s="1122"/>
      <c r="W60" s="314"/>
      <c r="X60" s="314"/>
      <c r="Y60" s="314"/>
      <c r="Z60" s="314"/>
      <c r="AA60" s="314"/>
      <c r="AB60" s="314"/>
      <c r="AC60" s="314"/>
      <c r="AD60" s="314"/>
      <c r="AE60" s="313"/>
    </row>
    <row r="61" spans="2:31">
      <c r="B61" s="312"/>
      <c r="C61" s="321"/>
      <c r="D61" s="1116" t="s">
        <v>505</v>
      </c>
      <c r="E61" s="1116"/>
      <c r="F61" s="1116"/>
      <c r="G61" s="1116"/>
      <c r="H61" s="1116"/>
      <c r="I61" s="1116"/>
      <c r="J61" s="1116"/>
      <c r="K61" s="1116"/>
      <c r="L61" s="1116"/>
      <c r="M61" s="1116"/>
      <c r="N61" s="1116"/>
      <c r="O61" s="1116"/>
      <c r="P61" s="1116"/>
      <c r="Q61" s="1116"/>
      <c r="R61" s="1116"/>
      <c r="S61" s="1116"/>
      <c r="T61" s="1116"/>
      <c r="U61" s="1116"/>
      <c r="V61" s="1116"/>
      <c r="W61" s="314"/>
      <c r="X61" s="314"/>
      <c r="Y61" s="314"/>
      <c r="Z61" s="314"/>
      <c r="AA61" s="314"/>
      <c r="AB61" s="314"/>
      <c r="AC61" s="314"/>
      <c r="AD61" s="314"/>
      <c r="AE61" s="313"/>
    </row>
    <row r="62" spans="2:31">
      <c r="B62" s="312"/>
      <c r="C62" s="322" t="s">
        <v>510</v>
      </c>
      <c r="D62" s="321"/>
      <c r="E62" s="321"/>
      <c r="F62" s="321"/>
      <c r="G62" s="321"/>
      <c r="H62" s="321"/>
      <c r="I62" s="321"/>
      <c r="J62" s="321"/>
      <c r="K62" s="321"/>
      <c r="L62" s="321"/>
      <c r="M62" s="321"/>
      <c r="N62" s="321"/>
      <c r="O62" s="321"/>
      <c r="P62" s="321"/>
      <c r="Q62" s="321"/>
      <c r="R62" s="321"/>
      <c r="S62" s="321"/>
      <c r="T62" s="321"/>
      <c r="U62" s="321"/>
      <c r="V62" s="321"/>
      <c r="W62" s="314"/>
      <c r="X62" s="314"/>
      <c r="Y62" s="314"/>
      <c r="Z62" s="314"/>
      <c r="AA62" s="314"/>
      <c r="AB62" s="314"/>
      <c r="AC62" s="314"/>
      <c r="AD62" s="314"/>
      <c r="AE62" s="313"/>
    </row>
    <row r="63" spans="2:31">
      <c r="B63" s="312"/>
      <c r="C63" s="321"/>
      <c r="D63" s="1068" t="s">
        <v>511</v>
      </c>
      <c r="E63" s="1069"/>
      <c r="F63" s="1069"/>
      <c r="G63" s="1069"/>
      <c r="H63" s="1069"/>
      <c r="I63" s="1069"/>
      <c r="J63" s="1069"/>
      <c r="K63" s="1069"/>
      <c r="L63" s="1069"/>
      <c r="M63" s="1069"/>
      <c r="N63" s="1069"/>
      <c r="O63" s="1069"/>
      <c r="P63" s="1072"/>
      <c r="Q63" s="1115" t="s">
        <v>472</v>
      </c>
      <c r="R63" s="1115"/>
      <c r="S63" s="1115"/>
      <c r="T63" s="1115"/>
      <c r="U63" s="1115"/>
      <c r="V63" s="1115"/>
      <c r="W63" s="314"/>
      <c r="X63" s="314"/>
      <c r="Y63" s="314"/>
      <c r="Z63" s="314"/>
      <c r="AA63" s="314"/>
      <c r="AB63" s="314"/>
      <c r="AC63" s="314"/>
      <c r="AD63" s="314"/>
      <c r="AE63" s="313"/>
    </row>
    <row r="64" spans="2:31">
      <c r="B64" s="312"/>
      <c r="C64" s="321"/>
      <c r="D64" s="1070"/>
      <c r="E64" s="1071"/>
      <c r="F64" s="1071"/>
      <c r="G64" s="1071"/>
      <c r="H64" s="1071"/>
      <c r="I64" s="1071"/>
      <c r="J64" s="1071"/>
      <c r="K64" s="1071"/>
      <c r="L64" s="1071"/>
      <c r="M64" s="1071"/>
      <c r="N64" s="1071"/>
      <c r="O64" s="1071"/>
      <c r="P64" s="1073"/>
      <c r="Q64" s="1117" t="s">
        <v>512</v>
      </c>
      <c r="R64" s="1118"/>
      <c r="S64" s="1118"/>
      <c r="T64" s="1118"/>
      <c r="U64" s="1118"/>
      <c r="V64" s="1119"/>
      <c r="W64" s="314"/>
      <c r="X64" s="314"/>
      <c r="Y64" s="314"/>
      <c r="Z64" s="314"/>
      <c r="AA64" s="314"/>
      <c r="AB64" s="314"/>
      <c r="AC64" s="314"/>
      <c r="AD64" s="314"/>
      <c r="AE64" s="313"/>
    </row>
    <row r="65" spans="2:31">
      <c r="B65" s="312"/>
      <c r="C65" s="321"/>
      <c r="D65" s="1070"/>
      <c r="E65" s="1071"/>
      <c r="F65" s="1071"/>
      <c r="G65" s="1071"/>
      <c r="H65" s="1071"/>
      <c r="I65" s="1071"/>
      <c r="J65" s="1071"/>
      <c r="K65" s="1071"/>
      <c r="L65" s="1071"/>
      <c r="M65" s="1071"/>
      <c r="N65" s="1071"/>
      <c r="O65" s="1071"/>
      <c r="P65" s="1073"/>
      <c r="Q65" s="1117"/>
      <c r="R65" s="1118"/>
      <c r="S65" s="1118"/>
      <c r="T65" s="1118"/>
      <c r="U65" s="1118"/>
      <c r="V65" s="1119"/>
      <c r="W65" s="314"/>
      <c r="X65" s="314"/>
      <c r="Y65" s="314"/>
      <c r="Z65" s="314"/>
      <c r="AA65" s="314"/>
      <c r="AB65" s="314"/>
      <c r="AC65" s="314"/>
      <c r="AD65" s="314"/>
      <c r="AE65" s="313"/>
    </row>
    <row r="66" spans="2:31">
      <c r="B66" s="312"/>
      <c r="C66" s="321"/>
      <c r="D66" s="1123" t="s">
        <v>513</v>
      </c>
      <c r="E66" s="1124"/>
      <c r="F66" s="1124"/>
      <c r="G66" s="1124"/>
      <c r="H66" s="1124"/>
      <c r="I66" s="1124"/>
      <c r="J66" s="1124"/>
      <c r="K66" s="1124"/>
      <c r="L66" s="1124"/>
      <c r="M66" s="1124"/>
      <c r="N66" s="1124"/>
      <c r="O66" s="1124"/>
      <c r="P66" s="1125"/>
      <c r="Q66" s="1120"/>
      <c r="R66" s="1121"/>
      <c r="S66" s="1121"/>
      <c r="T66" s="1121"/>
      <c r="U66" s="1121"/>
      <c r="V66" s="1122"/>
      <c r="W66" s="314"/>
      <c r="X66" s="314"/>
      <c r="Y66" s="314"/>
      <c r="Z66" s="314"/>
      <c r="AA66" s="314"/>
      <c r="AB66" s="314"/>
      <c r="AC66" s="314"/>
      <c r="AD66" s="314"/>
      <c r="AE66" s="313"/>
    </row>
    <row r="67" spans="2:31">
      <c r="B67" s="312"/>
      <c r="C67" s="321"/>
      <c r="D67" s="1116" t="s">
        <v>514</v>
      </c>
      <c r="E67" s="1116"/>
      <c r="F67" s="1116"/>
      <c r="G67" s="1116"/>
      <c r="H67" s="1116"/>
      <c r="I67" s="1116"/>
      <c r="J67" s="1116"/>
      <c r="K67" s="1116"/>
      <c r="L67" s="1116"/>
      <c r="M67" s="1116"/>
      <c r="N67" s="1116"/>
      <c r="O67" s="1116"/>
      <c r="P67" s="1116"/>
      <c r="Q67" s="1116"/>
      <c r="R67" s="1116"/>
      <c r="S67" s="1116"/>
      <c r="T67" s="1116"/>
      <c r="U67" s="1116"/>
      <c r="V67" s="1116"/>
      <c r="W67" s="1116"/>
      <c r="X67" s="1116"/>
      <c r="Y67" s="1116"/>
      <c r="Z67" s="1116"/>
      <c r="AA67" s="1116"/>
      <c r="AB67" s="1116"/>
      <c r="AC67" s="1116"/>
      <c r="AD67" s="1116"/>
      <c r="AE67" s="313"/>
    </row>
    <row r="68" spans="2:31" ht="9" customHeight="1">
      <c r="B68" s="317"/>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9"/>
    </row>
    <row r="69" spans="2:31" ht="9" customHeight="1"/>
  </sheetData>
  <mergeCells count="68">
    <mergeCell ref="Q52:V54"/>
    <mergeCell ref="Q51:V51"/>
    <mergeCell ref="W51:AB51"/>
    <mergeCell ref="P43:Y43"/>
    <mergeCell ref="D67:AD67"/>
    <mergeCell ref="D57:P59"/>
    <mergeCell ref="Q57:V57"/>
    <mergeCell ref="Q58:V60"/>
    <mergeCell ref="D60:P60"/>
    <mergeCell ref="W52:AB54"/>
    <mergeCell ref="D54:P54"/>
    <mergeCell ref="D55:V55"/>
    <mergeCell ref="D61:V61"/>
    <mergeCell ref="D63:P65"/>
    <mergeCell ref="Q63:V63"/>
    <mergeCell ref="Q64:V66"/>
    <mergeCell ref="D66:P66"/>
    <mergeCell ref="K16:Q16"/>
    <mergeCell ref="K23:Q23"/>
    <mergeCell ref="R23:W23"/>
    <mergeCell ref="X23:AC23"/>
    <mergeCell ref="E24:J24"/>
    <mergeCell ref="K24:Q24"/>
    <mergeCell ref="R24:W25"/>
    <mergeCell ref="X24:AC25"/>
    <mergeCell ref="E25:J25"/>
    <mergeCell ref="K25:Q25"/>
    <mergeCell ref="E19:J19"/>
    <mergeCell ref="K19:Q19"/>
    <mergeCell ref="R19:W21"/>
    <mergeCell ref="X19:AC21"/>
    <mergeCell ref="E20:J20"/>
    <mergeCell ref="K20:Q20"/>
    <mergeCell ref="E21:J21"/>
    <mergeCell ref="K21:Q21"/>
    <mergeCell ref="E15:J15"/>
    <mergeCell ref="B6:F6"/>
    <mergeCell ref="G6:AE6"/>
    <mergeCell ref="B9:AE9"/>
    <mergeCell ref="K15:Q15"/>
    <mergeCell ref="B3:AE3"/>
    <mergeCell ref="B5:F5"/>
    <mergeCell ref="G5:AE5"/>
    <mergeCell ref="B8:AE8"/>
    <mergeCell ref="C10:AD12"/>
    <mergeCell ref="E26:AC27"/>
    <mergeCell ref="B29:AE29"/>
    <mergeCell ref="D30:AC31"/>
    <mergeCell ref="E23:J23"/>
    <mergeCell ref="Z43:AC43"/>
    <mergeCell ref="D32:AC33"/>
    <mergeCell ref="D34:AC35"/>
    <mergeCell ref="E16:J16"/>
    <mergeCell ref="K45:AC45"/>
    <mergeCell ref="E18:J18"/>
    <mergeCell ref="C48:AD49"/>
    <mergeCell ref="D51:J53"/>
    <mergeCell ref="K51:P53"/>
    <mergeCell ref="B47:AE47"/>
    <mergeCell ref="B37:AE37"/>
    <mergeCell ref="K43:O43"/>
    <mergeCell ref="K39:N39"/>
    <mergeCell ref="AB41:AC41"/>
    <mergeCell ref="Z41:AA41"/>
    <mergeCell ref="K18:Q18"/>
    <mergeCell ref="R18:W18"/>
    <mergeCell ref="X18:AC18"/>
    <mergeCell ref="K41:X41"/>
  </mergeCells>
  <phoneticPr fontId="2"/>
  <printOptions horizontalCentered="1"/>
  <pageMargins left="0.59055118110236227" right="0.19685039370078741" top="0.19685039370078741" bottom="0.19685039370078741" header="0.31496062992125984" footer="0.31496062992125984"/>
  <pageSetup paperSize="9" scale="94"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8D84096-74CD-4611-B104-6E5DF6174F2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手続き</vt:lpstr>
      <vt:lpstr>書類一覧</vt:lpstr>
      <vt:lpstr>様式第6号(第6条関係)</vt:lpstr>
      <vt:lpstr>別紙7①</vt:lpstr>
      <vt:lpstr>別紙７②</vt:lpstr>
      <vt:lpstr>別紙７②記入例</vt:lpstr>
      <vt:lpstr>参考２</vt:lpstr>
      <vt:lpstr>参考6</vt:lpstr>
      <vt:lpstr>苦情措置概要</vt:lpstr>
      <vt:lpstr>別紙●24</vt:lpstr>
      <vt:lpstr>苦情措置概要!Print_Area</vt:lpstr>
      <vt:lpstr>参考２!Print_Area</vt:lpstr>
      <vt:lpstr>参考6!Print_Area</vt:lpstr>
      <vt:lpstr>手続き!Print_Area</vt:lpstr>
      <vt:lpstr>書類一覧!Print_Area</vt:lpstr>
      <vt:lpstr>別紙●24!Print_Area</vt:lpstr>
      <vt:lpstr>別紙7①!Print_Area</vt:lpstr>
      <vt:lpstr>別紙７②!Print_Area</vt:lpstr>
      <vt:lpstr>別紙７②記入例!Print_Area</vt:lpstr>
      <vt:lpstr>参考２!Print_Titles</vt:lpstr>
      <vt:lpstr>別紙7①!Print_Titles</vt:lpstr>
      <vt:lpstr>別紙７②!Print_Titles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糸永　裕美</dc:creator>
  <cp:lastModifiedBy>糸永　裕美</cp:lastModifiedBy>
  <cp:lastPrinted>2021-10-18T04:41:50Z</cp:lastPrinted>
  <dcterms:created xsi:type="dcterms:W3CDTF">1997-01-08T22:48:59Z</dcterms:created>
  <dcterms:modified xsi:type="dcterms:W3CDTF">2024-03-18T01:12:17Z</dcterms:modified>
</cp:coreProperties>
</file>