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023sv0fs001\NET_DATA\06_【選挙】\02 選挙全般\04-31　府議会議員選挙\と　投開票\18_投開票結果\"/>
    </mc:Choice>
  </mc:AlternateContent>
  <bookViews>
    <workbookView xWindow="150" yWindow="30" windowWidth="11805" windowHeight="9930" tabRatio="719"/>
  </bookViews>
  <sheets>
    <sheet name="リンク" sheetId="1" r:id="rId1"/>
    <sheet name="大阪市　北区" sheetId="2" r:id="rId2"/>
    <sheet name="大阪市　都島区" sheetId="3" r:id="rId3"/>
    <sheet name="大阪市福島区及び此花区" sheetId="4" r:id="rId4"/>
    <sheet name="大阪市　中央区" sheetId="5" r:id="rId5"/>
    <sheet name="大阪市　西区" sheetId="6" r:id="rId6"/>
    <sheet name="大阪市　港区" sheetId="7" r:id="rId7"/>
    <sheet name="大阪市大正区及び西成区" sheetId="8" r:id="rId8"/>
    <sheet name="大阪市天王寺区及び浪速区" sheetId="9" r:id="rId9"/>
    <sheet name="大阪市　西淀川区" sheetId="10" r:id="rId10"/>
    <sheet name="大阪市　淀川区" sheetId="11" r:id="rId11"/>
    <sheet name="大阪市　東淀川区" sheetId="12" r:id="rId12"/>
    <sheet name="大阪市　東成区" sheetId="13" r:id="rId13"/>
    <sheet name="大阪市　生野区" sheetId="14" r:id="rId14"/>
    <sheet name="大阪市　旭区" sheetId="15" r:id="rId15"/>
    <sheet name="大阪市　城東区" sheetId="16" r:id="rId16"/>
    <sheet name="大阪市　鶴見区" sheetId="17" r:id="rId17"/>
    <sheet name="大阪市　阿倍野区" sheetId="18" r:id="rId18"/>
    <sheet name="大阪市　住之江区" sheetId="19" r:id="rId19"/>
    <sheet name="大阪市　住吉区" sheetId="20" r:id="rId20"/>
    <sheet name="大阪市　東住吉区" sheetId="21" r:id="rId21"/>
    <sheet name="大阪市　平野区" sheetId="22" r:id="rId22"/>
    <sheet name="堺市　堺区" sheetId="23" r:id="rId23"/>
    <sheet name="堺市　中区" sheetId="24" r:id="rId24"/>
    <sheet name="堺市東区及び美原区" sheetId="25" r:id="rId25"/>
    <sheet name="堺市　西区" sheetId="26" r:id="rId26"/>
    <sheet name="堺市　南区" sheetId="27" r:id="rId27"/>
    <sheet name="堺市　北区" sheetId="28" r:id="rId28"/>
    <sheet name="岸和田市" sheetId="29" r:id="rId29"/>
    <sheet name="豊中市" sheetId="30" r:id="rId30"/>
    <sheet name="池田市" sheetId="31" r:id="rId31"/>
    <sheet name="吹田市" sheetId="32" r:id="rId32"/>
    <sheet name="泉大津市、高石市及び泉北郡" sheetId="33" r:id="rId33"/>
    <sheet name="高槻市及び三島郡" sheetId="34" r:id="rId34"/>
    <sheet name="貝塚市" sheetId="35" r:id="rId35"/>
    <sheet name="守口市" sheetId="36" r:id="rId36"/>
    <sheet name="枚方市" sheetId="37" r:id="rId37"/>
    <sheet name="茨木市" sheetId="38" r:id="rId38"/>
    <sheet name="八尾市" sheetId="39" r:id="rId39"/>
    <sheet name="泉佐野市及び泉南郡熊取町" sheetId="40" r:id="rId40"/>
    <sheet name="富田林市、大阪狭山市及び南河内郡" sheetId="41" r:id="rId41"/>
    <sheet name="寝屋川市" sheetId="42" r:id="rId42"/>
    <sheet name="河内長野市" sheetId="43" r:id="rId43"/>
    <sheet name="松原市" sheetId="44" r:id="rId44"/>
    <sheet name="大東市及び四條畷市" sheetId="45" r:id="rId45"/>
    <sheet name="和泉市" sheetId="46" r:id="rId46"/>
    <sheet name="箕面市及び豊能郡" sheetId="47" r:id="rId47"/>
    <sheet name="柏原市及び藤井寺市" sheetId="48" r:id="rId48"/>
    <sheet name="羽曳野市" sheetId="49" r:id="rId49"/>
    <sheet name="門真市" sheetId="50" r:id="rId50"/>
    <sheet name="摂津市" sheetId="51" r:id="rId51"/>
    <sheet name="東大阪市" sheetId="52" r:id="rId52"/>
    <sheet name="泉南市、阪南市並びに泉南郡田尻町及び岬町" sheetId="53" r:id="rId53"/>
    <sheet name="交野市" sheetId="54" r:id="rId54"/>
    <sheet name="開票区別投票総数" sheetId="55" r:id="rId55"/>
    <sheet name="法定得票数・供託物没収点" sheetId="56" r:id="rId56"/>
  </sheets>
  <definedNames>
    <definedName name="_xlnm.Print_Area" localSheetId="51">東大阪市!$A$1:$I$6</definedName>
    <definedName name="_xlnm.Print_Area" localSheetId="55">法定得票数・供託物没収点!$A$1:$J$60</definedName>
    <definedName name="_xlnm.Print_Titles" localSheetId="37">茨木市!$A:$A,茨木市!$1:$4</definedName>
    <definedName name="_xlnm.Print_Titles" localSheetId="48">羽曳野市!$A:$A,羽曳野市!$1:$4</definedName>
    <definedName name="_xlnm.Print_Titles" localSheetId="42">河内長野市!$A:$A,河内長野市!$1:$4</definedName>
    <definedName name="_xlnm.Print_Titles" localSheetId="54">開票区別投票総数!$1:$7</definedName>
    <definedName name="_xlnm.Print_Titles" localSheetId="34">貝塚市!$A:$A,貝塚市!$1:$4</definedName>
    <definedName name="_xlnm.Print_Titles" localSheetId="28">岸和田市!$A:$A,岸和田市!$1:$4</definedName>
    <definedName name="_xlnm.Print_Titles" localSheetId="53">交野市!$A:$A,交野市!$1:$4</definedName>
    <definedName name="_xlnm.Print_Titles" localSheetId="33">高槻市及び三島郡!$A:$A,高槻市及び三島郡!$1:$4</definedName>
    <definedName name="_xlnm.Print_Titles" localSheetId="22">'堺市　堺区'!$A:$A,'堺市　堺区'!$1:$4</definedName>
    <definedName name="_xlnm.Print_Titles" localSheetId="25">'堺市　西区'!$A:$A,'堺市　西区'!$1:$4</definedName>
    <definedName name="_xlnm.Print_Titles" localSheetId="23">'堺市　中区'!$A:$A,'堺市　中区'!$1:$4</definedName>
    <definedName name="_xlnm.Print_Titles" localSheetId="26">'堺市　南区'!$A:$A,'堺市　南区'!$1:$4</definedName>
    <definedName name="_xlnm.Print_Titles" localSheetId="27">'堺市　北区'!$A:$A,'堺市　北区'!$1:$4</definedName>
    <definedName name="_xlnm.Print_Titles" localSheetId="24">堺市東区及び美原区!$A:$A,堺市東区及び美原区!$1:$4</definedName>
    <definedName name="_xlnm.Print_Titles" localSheetId="35">守口市!$A:$A,守口市!$1:$4</definedName>
    <definedName name="_xlnm.Print_Titles" localSheetId="43">松原市!$A:$A,松原市!$1:$4</definedName>
    <definedName name="_xlnm.Print_Titles" localSheetId="41">寝屋川市!$A:$A,寝屋川市!$1:$4</definedName>
    <definedName name="_xlnm.Print_Titles" localSheetId="31">吹田市!$A:$A,吹田市!$1:$4</definedName>
    <definedName name="_xlnm.Print_Titles" localSheetId="50">摂津市!$A:$A,摂津市!$1:$4</definedName>
    <definedName name="_xlnm.Print_Titles" localSheetId="39">泉佐野市及び泉南郡熊取町!$A:$A,泉佐野市及び泉南郡熊取町!$1:$4</definedName>
    <definedName name="_xlnm.Print_Titles" localSheetId="32">'泉大津市、高石市及び泉北郡'!$A:$A,'泉大津市、高石市及び泉北郡'!$1:$4</definedName>
    <definedName name="_xlnm.Print_Titles" localSheetId="52">'泉南市、阪南市並びに泉南郡田尻町及び岬町'!$A:$A,'泉南市、阪南市並びに泉南郡田尻町及び岬町'!$1:$4</definedName>
    <definedName name="_xlnm.Print_Titles" localSheetId="17">'大阪市　阿倍野区'!$A:$A,'大阪市　阿倍野区'!$1:$4</definedName>
    <definedName name="_xlnm.Print_Titles" localSheetId="14">'大阪市　旭区'!$A:$A,'大阪市　旭区'!$1:$4</definedName>
    <definedName name="_xlnm.Print_Titles" localSheetId="6">'大阪市　港区'!$A:$A,'大阪市　港区'!$1:$4</definedName>
    <definedName name="_xlnm.Print_Titles" localSheetId="19">'大阪市　住吉区'!$A:$A,'大阪市　住吉区'!$1:$4</definedName>
    <definedName name="_xlnm.Print_Titles" localSheetId="18">'大阪市　住之江区'!$A:$A,'大阪市　住之江区'!$1:$4</definedName>
    <definedName name="_xlnm.Print_Titles" localSheetId="15">'大阪市　城東区'!$A:$A,'大阪市　城東区'!$1:$4</definedName>
    <definedName name="_xlnm.Print_Titles" localSheetId="13">'大阪市　生野区'!$A:$A,'大阪市　生野区'!$1:$4</definedName>
    <definedName name="_xlnm.Print_Titles" localSheetId="5">'大阪市　西区'!$A:$A,'大阪市　西区'!$1:$4</definedName>
    <definedName name="_xlnm.Print_Titles" localSheetId="9">'大阪市　西淀川区'!$A:$A,'大阪市　西淀川区'!$1:$4</definedName>
    <definedName name="_xlnm.Print_Titles" localSheetId="4">'大阪市　中央区'!$A:$A,'大阪市　中央区'!$1:$4</definedName>
    <definedName name="_xlnm.Print_Titles" localSheetId="16">'大阪市　鶴見区'!$A:$A,'大阪市　鶴見区'!$1:$4</definedName>
    <definedName name="_xlnm.Print_Titles" localSheetId="2">'大阪市　都島区'!$A:$A,'大阪市　都島区'!$1:$4</definedName>
    <definedName name="_xlnm.Print_Titles" localSheetId="20">'大阪市　東住吉区'!$A:$A,'大阪市　東住吉区'!$1:$4</definedName>
    <definedName name="_xlnm.Print_Titles" localSheetId="12">'大阪市　東成区'!$A:$A,'大阪市　東成区'!$1:$4</definedName>
    <definedName name="_xlnm.Print_Titles" localSheetId="11">'大阪市　東淀川区'!$A:$A,'大阪市　東淀川区'!$1:$4</definedName>
    <definedName name="_xlnm.Print_Titles" localSheetId="21">'大阪市　平野区'!$A:$A,'大阪市　平野区'!$1:$4</definedName>
    <definedName name="_xlnm.Print_Titles" localSheetId="1">'大阪市　北区'!$A:$A,'大阪市　北区'!$1:$4</definedName>
    <definedName name="_xlnm.Print_Titles" localSheetId="10">'大阪市　淀川区'!$A:$A,'大阪市　淀川区'!$1:$4</definedName>
    <definedName name="_xlnm.Print_Titles" localSheetId="7">大阪市大正区及び西成区!$A:$A,大阪市大正区及び西成区!$1:$4</definedName>
    <definedName name="_xlnm.Print_Titles" localSheetId="8">大阪市天王寺区及び浪速区!$A:$A,大阪市天王寺区及び浪速区!$1:$4</definedName>
    <definedName name="_xlnm.Print_Titles" localSheetId="3">大阪市福島区及び此花区!$A:$A,大阪市福島区及び此花区!$1:$4</definedName>
    <definedName name="_xlnm.Print_Titles" localSheetId="44">大東市及び四條畷市!$A:$A,大東市及び四條畷市!$1:$4</definedName>
    <definedName name="_xlnm.Print_Titles" localSheetId="30">池田市!$A:$A,池田市!$1:$4</definedName>
    <definedName name="_xlnm.Print_Titles" localSheetId="51">東大阪市!$A:$A,東大阪市!$1:$4</definedName>
    <definedName name="_xlnm.Print_Titles" localSheetId="47">柏原市及び藤井寺市!$A:$A,柏原市及び藤井寺市!$1:$4</definedName>
    <definedName name="_xlnm.Print_Titles" localSheetId="38">八尾市!$A:$A,八尾市!$1:$4</definedName>
    <definedName name="_xlnm.Print_Titles" localSheetId="40">'富田林市、大阪狭山市及び南河内郡'!$A:$A,'富田林市、大阪狭山市及び南河内郡'!$1:$4</definedName>
    <definedName name="_xlnm.Print_Titles" localSheetId="55">法定得票数・供託物没収点!$1:$7</definedName>
    <definedName name="_xlnm.Print_Titles" localSheetId="29">豊中市!$A:$A,豊中市!$1:$4</definedName>
    <definedName name="_xlnm.Print_Titles" localSheetId="36">枚方市!$A:$A,枚方市!$1:$4</definedName>
    <definedName name="_xlnm.Print_Titles" localSheetId="46">箕面市及び豊能郡!$A:$A,箕面市及び豊能郡!$1:$4</definedName>
    <definedName name="_xlnm.Print_Titles" localSheetId="49">門真市!$A:$A,門真市!$1:$4</definedName>
    <definedName name="_xlnm.Print_Titles" localSheetId="45">和泉市!$A:$A,和泉市!$1:$4</definedName>
    <definedName name="Z_902AE5C0_5AD9_4B1B_820B_77842CF1C188_.wvu.PrintArea" localSheetId="51" hidden="1">東大阪市!$A$1:$I$6</definedName>
    <definedName name="Z_902AE5C0_5AD9_4B1B_820B_77842CF1C188_.wvu.PrintArea" localSheetId="55" hidden="1">法定得票数・供託物没収点!$A$1:$J$60</definedName>
    <definedName name="Z_902AE5C0_5AD9_4B1B_820B_77842CF1C188_.wvu.PrintTitles" localSheetId="37" hidden="1">茨木市!$A:$A,茨木市!$1:$4</definedName>
    <definedName name="Z_902AE5C0_5AD9_4B1B_820B_77842CF1C188_.wvu.PrintTitles" localSheetId="48" hidden="1">羽曳野市!$A:$A,羽曳野市!$1:$4</definedName>
    <definedName name="Z_902AE5C0_5AD9_4B1B_820B_77842CF1C188_.wvu.PrintTitles" localSheetId="42" hidden="1">河内長野市!$A:$A,河内長野市!$1:$4</definedName>
    <definedName name="Z_902AE5C0_5AD9_4B1B_820B_77842CF1C188_.wvu.PrintTitles" localSheetId="54" hidden="1">開票区別投票総数!$1:$7</definedName>
    <definedName name="Z_902AE5C0_5AD9_4B1B_820B_77842CF1C188_.wvu.PrintTitles" localSheetId="34" hidden="1">貝塚市!$A:$A,貝塚市!$1:$4</definedName>
    <definedName name="Z_902AE5C0_5AD9_4B1B_820B_77842CF1C188_.wvu.PrintTitles" localSheetId="28" hidden="1">岸和田市!$A:$A,岸和田市!$1:$4</definedName>
    <definedName name="Z_902AE5C0_5AD9_4B1B_820B_77842CF1C188_.wvu.PrintTitles" localSheetId="53" hidden="1">交野市!$A:$A,交野市!$1:$4</definedName>
    <definedName name="Z_902AE5C0_5AD9_4B1B_820B_77842CF1C188_.wvu.PrintTitles" localSheetId="33" hidden="1">高槻市及び三島郡!$A:$A,高槻市及び三島郡!$1:$4</definedName>
    <definedName name="Z_902AE5C0_5AD9_4B1B_820B_77842CF1C188_.wvu.PrintTitles" localSheetId="22" hidden="1">'堺市　堺区'!$A:$A,'堺市　堺区'!$1:$4</definedName>
    <definedName name="Z_902AE5C0_5AD9_4B1B_820B_77842CF1C188_.wvu.PrintTitles" localSheetId="25" hidden="1">'堺市　西区'!$A:$A,'堺市　西区'!$1:$4</definedName>
    <definedName name="Z_902AE5C0_5AD9_4B1B_820B_77842CF1C188_.wvu.PrintTitles" localSheetId="23" hidden="1">'堺市　中区'!$A:$A,'堺市　中区'!$1:$4</definedName>
    <definedName name="Z_902AE5C0_5AD9_4B1B_820B_77842CF1C188_.wvu.PrintTitles" localSheetId="26" hidden="1">'堺市　南区'!$A:$A,'堺市　南区'!$1:$4</definedName>
    <definedName name="Z_902AE5C0_5AD9_4B1B_820B_77842CF1C188_.wvu.PrintTitles" localSheetId="27" hidden="1">'堺市　北区'!$A:$A,'堺市　北区'!$1:$4</definedName>
    <definedName name="Z_902AE5C0_5AD9_4B1B_820B_77842CF1C188_.wvu.PrintTitles" localSheetId="24" hidden="1">堺市東区及び美原区!$A:$A,堺市東区及び美原区!$1:$4</definedName>
    <definedName name="Z_902AE5C0_5AD9_4B1B_820B_77842CF1C188_.wvu.PrintTitles" localSheetId="35" hidden="1">守口市!$A:$A,守口市!$1:$4</definedName>
    <definedName name="Z_902AE5C0_5AD9_4B1B_820B_77842CF1C188_.wvu.PrintTitles" localSheetId="43" hidden="1">松原市!$A:$A,松原市!$1:$4</definedName>
    <definedName name="Z_902AE5C0_5AD9_4B1B_820B_77842CF1C188_.wvu.PrintTitles" localSheetId="41" hidden="1">寝屋川市!$A:$A,寝屋川市!$1:$4</definedName>
    <definedName name="Z_902AE5C0_5AD9_4B1B_820B_77842CF1C188_.wvu.PrintTitles" localSheetId="31" hidden="1">吹田市!$A:$A,吹田市!$1:$4</definedName>
    <definedName name="Z_902AE5C0_5AD9_4B1B_820B_77842CF1C188_.wvu.PrintTitles" localSheetId="50" hidden="1">摂津市!$A:$A,摂津市!$1:$4</definedName>
    <definedName name="Z_902AE5C0_5AD9_4B1B_820B_77842CF1C188_.wvu.PrintTitles" localSheetId="39" hidden="1">泉佐野市及び泉南郡熊取町!$A:$A,泉佐野市及び泉南郡熊取町!$1:$4</definedName>
    <definedName name="Z_902AE5C0_5AD9_4B1B_820B_77842CF1C188_.wvu.PrintTitles" localSheetId="32" hidden="1">'泉大津市、高石市及び泉北郡'!$A:$A,'泉大津市、高石市及び泉北郡'!$1:$4</definedName>
    <definedName name="Z_902AE5C0_5AD9_4B1B_820B_77842CF1C188_.wvu.PrintTitles" localSheetId="52" hidden="1">'泉南市、阪南市並びに泉南郡田尻町及び岬町'!$A:$A,'泉南市、阪南市並びに泉南郡田尻町及び岬町'!$1:$4</definedName>
    <definedName name="Z_902AE5C0_5AD9_4B1B_820B_77842CF1C188_.wvu.PrintTitles" localSheetId="17" hidden="1">'大阪市　阿倍野区'!$A:$A,'大阪市　阿倍野区'!$1:$4</definedName>
    <definedName name="Z_902AE5C0_5AD9_4B1B_820B_77842CF1C188_.wvu.PrintTitles" localSheetId="14" hidden="1">'大阪市　旭区'!$A:$A,'大阪市　旭区'!$1:$4</definedName>
    <definedName name="Z_902AE5C0_5AD9_4B1B_820B_77842CF1C188_.wvu.PrintTitles" localSheetId="6" hidden="1">'大阪市　港区'!$A:$A,'大阪市　港区'!$1:$4</definedName>
    <definedName name="Z_902AE5C0_5AD9_4B1B_820B_77842CF1C188_.wvu.PrintTitles" localSheetId="19" hidden="1">'大阪市　住吉区'!$A:$A,'大阪市　住吉区'!$1:$4</definedName>
    <definedName name="Z_902AE5C0_5AD9_4B1B_820B_77842CF1C188_.wvu.PrintTitles" localSheetId="18" hidden="1">'大阪市　住之江区'!$A:$A,'大阪市　住之江区'!$1:$4</definedName>
    <definedName name="Z_902AE5C0_5AD9_4B1B_820B_77842CF1C188_.wvu.PrintTitles" localSheetId="15" hidden="1">'大阪市　城東区'!$A:$A,'大阪市　城東区'!$1:$4</definedName>
    <definedName name="Z_902AE5C0_5AD9_4B1B_820B_77842CF1C188_.wvu.PrintTitles" localSheetId="13" hidden="1">'大阪市　生野区'!$A:$A,'大阪市　生野区'!$1:$4</definedName>
    <definedName name="Z_902AE5C0_5AD9_4B1B_820B_77842CF1C188_.wvu.PrintTitles" localSheetId="5" hidden="1">'大阪市　西区'!$A:$A,'大阪市　西区'!$1:$4</definedName>
    <definedName name="Z_902AE5C0_5AD9_4B1B_820B_77842CF1C188_.wvu.PrintTitles" localSheetId="9" hidden="1">'大阪市　西淀川区'!$A:$A,'大阪市　西淀川区'!$1:$4</definedName>
    <definedName name="Z_902AE5C0_5AD9_4B1B_820B_77842CF1C188_.wvu.PrintTitles" localSheetId="4" hidden="1">'大阪市　中央区'!$A:$A,'大阪市　中央区'!$1:$4</definedName>
    <definedName name="Z_902AE5C0_5AD9_4B1B_820B_77842CF1C188_.wvu.PrintTitles" localSheetId="16" hidden="1">'大阪市　鶴見区'!$A:$A,'大阪市　鶴見区'!$1:$4</definedName>
    <definedName name="Z_902AE5C0_5AD9_4B1B_820B_77842CF1C188_.wvu.PrintTitles" localSheetId="2" hidden="1">'大阪市　都島区'!$A:$A,'大阪市　都島区'!$1:$4</definedName>
    <definedName name="Z_902AE5C0_5AD9_4B1B_820B_77842CF1C188_.wvu.PrintTitles" localSheetId="20" hidden="1">'大阪市　東住吉区'!$A:$A,'大阪市　東住吉区'!$1:$4</definedName>
    <definedName name="Z_902AE5C0_5AD9_4B1B_820B_77842CF1C188_.wvu.PrintTitles" localSheetId="12" hidden="1">'大阪市　東成区'!$A:$A,'大阪市　東成区'!$1:$4</definedName>
    <definedName name="Z_902AE5C0_5AD9_4B1B_820B_77842CF1C188_.wvu.PrintTitles" localSheetId="11" hidden="1">'大阪市　東淀川区'!$A:$A,'大阪市　東淀川区'!$1:$4</definedName>
    <definedName name="Z_902AE5C0_5AD9_4B1B_820B_77842CF1C188_.wvu.PrintTitles" localSheetId="21" hidden="1">'大阪市　平野区'!$A:$A,'大阪市　平野区'!$1:$4</definedName>
    <definedName name="Z_902AE5C0_5AD9_4B1B_820B_77842CF1C188_.wvu.PrintTitles" localSheetId="1" hidden="1">'大阪市　北区'!$A:$A,'大阪市　北区'!$1:$4</definedName>
    <definedName name="Z_902AE5C0_5AD9_4B1B_820B_77842CF1C188_.wvu.PrintTitles" localSheetId="10" hidden="1">'大阪市　淀川区'!$A:$A,'大阪市　淀川区'!$1:$4</definedName>
    <definedName name="Z_902AE5C0_5AD9_4B1B_820B_77842CF1C188_.wvu.PrintTitles" localSheetId="7" hidden="1">大阪市大正区及び西成区!$A:$A,大阪市大正区及び西成区!$1:$4</definedName>
    <definedName name="Z_902AE5C0_5AD9_4B1B_820B_77842CF1C188_.wvu.PrintTitles" localSheetId="8" hidden="1">大阪市天王寺区及び浪速区!$A:$A,大阪市天王寺区及び浪速区!$1:$4</definedName>
    <definedName name="Z_902AE5C0_5AD9_4B1B_820B_77842CF1C188_.wvu.PrintTitles" localSheetId="3" hidden="1">大阪市福島区及び此花区!$A:$A,大阪市福島区及び此花区!$1:$4</definedName>
    <definedName name="Z_902AE5C0_5AD9_4B1B_820B_77842CF1C188_.wvu.PrintTitles" localSheetId="44" hidden="1">大東市及び四條畷市!$A:$A,大東市及び四條畷市!$1:$4</definedName>
    <definedName name="Z_902AE5C0_5AD9_4B1B_820B_77842CF1C188_.wvu.PrintTitles" localSheetId="30" hidden="1">池田市!$A:$A,池田市!$1:$4</definedName>
    <definedName name="Z_902AE5C0_5AD9_4B1B_820B_77842CF1C188_.wvu.PrintTitles" localSheetId="51" hidden="1">東大阪市!$A:$A,東大阪市!$1:$4</definedName>
    <definedName name="Z_902AE5C0_5AD9_4B1B_820B_77842CF1C188_.wvu.PrintTitles" localSheetId="47" hidden="1">柏原市及び藤井寺市!$A:$A,柏原市及び藤井寺市!$1:$4</definedName>
    <definedName name="Z_902AE5C0_5AD9_4B1B_820B_77842CF1C188_.wvu.PrintTitles" localSheetId="38" hidden="1">八尾市!$A:$A,八尾市!$1:$4</definedName>
    <definedName name="Z_902AE5C0_5AD9_4B1B_820B_77842CF1C188_.wvu.PrintTitles" localSheetId="40" hidden="1">'富田林市、大阪狭山市及び南河内郡'!$A:$A,'富田林市、大阪狭山市及び南河内郡'!$1:$4</definedName>
    <definedName name="Z_902AE5C0_5AD9_4B1B_820B_77842CF1C188_.wvu.PrintTitles" localSheetId="55" hidden="1">法定得票数・供託物没収点!$1:$7</definedName>
    <definedName name="Z_902AE5C0_5AD9_4B1B_820B_77842CF1C188_.wvu.PrintTitles" localSheetId="29" hidden="1">豊中市!$A:$A,豊中市!$1:$4</definedName>
    <definedName name="Z_902AE5C0_5AD9_4B1B_820B_77842CF1C188_.wvu.PrintTitles" localSheetId="36" hidden="1">枚方市!$A:$A,枚方市!$1:$4</definedName>
    <definedName name="Z_902AE5C0_5AD9_4B1B_820B_77842CF1C188_.wvu.PrintTitles" localSheetId="46" hidden="1">箕面市及び豊能郡!$A:$A,箕面市及び豊能郡!$1:$4</definedName>
    <definedName name="Z_902AE5C0_5AD9_4B1B_820B_77842CF1C188_.wvu.PrintTitles" localSheetId="49" hidden="1">門真市!$A:$A,門真市!$1:$4</definedName>
    <definedName name="Z_902AE5C0_5AD9_4B1B_820B_77842CF1C188_.wvu.PrintTitles" localSheetId="45" hidden="1">和泉市!$A:$A,和泉市!$1:$4</definedName>
  </definedNames>
  <calcPr calcId="162913"/>
  <customWorkbookViews>
    <customWorkbookView name="大阪府 - 個人用ビュー" guid="{902AE5C0-5AD9-4B1B-820B-77842CF1C188}" mergeInterval="0" personalView="1" maximized="1" xWindow="-8" yWindow="-8" windowWidth="1382" windowHeight="754" tabRatio="719" activeSheetId="20"/>
  </customWorkbookViews>
</workbook>
</file>

<file path=xl/calcChain.xml><?xml version="1.0" encoding="utf-8"?>
<calcChain xmlns="http://schemas.openxmlformats.org/spreadsheetml/2006/main">
  <c r="D6" i="52" l="1"/>
  <c r="I100" i="55" l="1"/>
  <c r="F100" i="55"/>
  <c r="D100" i="55"/>
  <c r="C100" i="55"/>
  <c r="D5" i="2"/>
  <c r="C6" i="3"/>
  <c r="B6" i="3"/>
  <c r="D5" i="3"/>
  <c r="D6" i="3" s="1"/>
  <c r="E6" i="3" s="1"/>
  <c r="C7" i="4"/>
  <c r="B7" i="4"/>
  <c r="D6" i="4"/>
  <c r="E6" i="4" s="1"/>
  <c r="D5" i="4"/>
  <c r="D7" i="4" s="1"/>
  <c r="C6" i="5"/>
  <c r="B6" i="5"/>
  <c r="D5" i="5"/>
  <c r="D6" i="5" s="1"/>
  <c r="E6" i="5" s="1"/>
  <c r="E5" i="6"/>
  <c r="E6" i="6" s="1"/>
  <c r="F6" i="6" s="1"/>
  <c r="D6" i="6"/>
  <c r="C6" i="6"/>
  <c r="B6" i="6"/>
  <c r="C6" i="7"/>
  <c r="B6" i="7"/>
  <c r="D5" i="7"/>
  <c r="D6" i="7" s="1"/>
  <c r="E6" i="7" s="1"/>
  <c r="D7" i="8"/>
  <c r="C7" i="8"/>
  <c r="B7" i="8"/>
  <c r="E6" i="8"/>
  <c r="F6" i="8" s="1"/>
  <c r="E5" i="8"/>
  <c r="E7" i="8" s="1"/>
  <c r="C7" i="9"/>
  <c r="B7" i="9"/>
  <c r="D6" i="9"/>
  <c r="E6" i="9" s="1"/>
  <c r="D5" i="9"/>
  <c r="D7" i="9" s="1"/>
  <c r="D6" i="10"/>
  <c r="C6" i="10"/>
  <c r="B6" i="10"/>
  <c r="F5" i="10"/>
  <c r="E5" i="10"/>
  <c r="E6" i="10" s="1"/>
  <c r="F6" i="10" s="1"/>
  <c r="D6" i="11"/>
  <c r="C6" i="11"/>
  <c r="B6" i="11"/>
  <c r="E5" i="11"/>
  <c r="E6" i="11" s="1"/>
  <c r="F6" i="11" s="1"/>
  <c r="C6" i="13"/>
  <c r="B6" i="13"/>
  <c r="D5" i="13"/>
  <c r="D6" i="13" s="1"/>
  <c r="E6" i="13" s="1"/>
  <c r="C6" i="14"/>
  <c r="B6" i="14"/>
  <c r="D5" i="14"/>
  <c r="D6" i="14" s="1"/>
  <c r="E6" i="14" s="1"/>
  <c r="C6" i="15"/>
  <c r="B6" i="15"/>
  <c r="D5" i="15"/>
  <c r="D6" i="15" s="1"/>
  <c r="E6" i="15" s="1"/>
  <c r="D6" i="16"/>
  <c r="C6" i="16"/>
  <c r="B6" i="16"/>
  <c r="E5" i="16"/>
  <c r="E6" i="16" s="1"/>
  <c r="F6" i="16" s="1"/>
  <c r="C6" i="17"/>
  <c r="B6" i="17"/>
  <c r="D5" i="17"/>
  <c r="D6" i="17" s="1"/>
  <c r="E6" i="17" s="1"/>
  <c r="C6" i="18"/>
  <c r="B6" i="18"/>
  <c r="D5" i="18"/>
  <c r="D6" i="18" s="1"/>
  <c r="E6" i="18" s="1"/>
  <c r="C6" i="19"/>
  <c r="B6" i="19"/>
  <c r="D5" i="19"/>
  <c r="D6" i="19" s="1"/>
  <c r="E6" i="19" s="1"/>
  <c r="D6" i="20"/>
  <c r="C6" i="20"/>
  <c r="B6" i="20"/>
  <c r="E5" i="20"/>
  <c r="E6" i="20" s="1"/>
  <c r="F6" i="20" s="1"/>
  <c r="D6" i="21"/>
  <c r="C6" i="21"/>
  <c r="B6" i="21"/>
  <c r="E5" i="21"/>
  <c r="E6" i="21" s="1"/>
  <c r="F6" i="21" s="1"/>
  <c r="D6" i="22"/>
  <c r="C6" i="22"/>
  <c r="B6" i="22"/>
  <c r="E5" i="22"/>
  <c r="E6" i="22" s="1"/>
  <c r="F6" i="22" s="1"/>
  <c r="D6" i="23"/>
  <c r="C6" i="23"/>
  <c r="B6" i="23"/>
  <c r="E5" i="23"/>
  <c r="E6" i="23" s="1"/>
  <c r="F6" i="23" s="1"/>
  <c r="C6" i="24"/>
  <c r="B6" i="24"/>
  <c r="D5" i="24"/>
  <c r="D6" i="24" s="1"/>
  <c r="E6" i="24" s="1"/>
  <c r="C7" i="25"/>
  <c r="B7" i="25"/>
  <c r="D6" i="25"/>
  <c r="E6" i="25" s="1"/>
  <c r="D5" i="25"/>
  <c r="D7" i="25" s="1"/>
  <c r="C6" i="26"/>
  <c r="B6" i="26"/>
  <c r="D5" i="26"/>
  <c r="D6" i="26" s="1"/>
  <c r="E6" i="26" s="1"/>
  <c r="C6" i="27"/>
  <c r="B6" i="27"/>
  <c r="D5" i="27"/>
  <c r="D6" i="27" s="1"/>
  <c r="E6" i="27" s="1"/>
  <c r="D6" i="28"/>
  <c r="C6" i="28"/>
  <c r="B6" i="28"/>
  <c r="E5" i="28"/>
  <c r="E6" i="28" s="1"/>
  <c r="F6" i="28" s="1"/>
  <c r="F5" i="29"/>
  <c r="F6" i="29" s="1"/>
  <c r="G6" i="29" s="1"/>
  <c r="E6" i="29"/>
  <c r="D6" i="29"/>
  <c r="C6" i="29"/>
  <c r="B6" i="29"/>
  <c r="G6" i="30"/>
  <c r="F6" i="30"/>
  <c r="E6" i="30"/>
  <c r="D6" i="30"/>
  <c r="C6" i="30"/>
  <c r="B6" i="30"/>
  <c r="H5" i="30"/>
  <c r="H6" i="30" s="1"/>
  <c r="I6" i="30" s="1"/>
  <c r="D6" i="31"/>
  <c r="C6" i="31"/>
  <c r="B6" i="31"/>
  <c r="E5" i="31"/>
  <c r="E6" i="31" s="1"/>
  <c r="F6" i="31" s="1"/>
  <c r="F6" i="32"/>
  <c r="E6" i="32"/>
  <c r="D6" i="32"/>
  <c r="C6" i="32"/>
  <c r="B6" i="32"/>
  <c r="G5" i="32"/>
  <c r="G6" i="32" s="1"/>
  <c r="H6" i="32" s="1"/>
  <c r="H6" i="34"/>
  <c r="I6" i="34" s="1"/>
  <c r="H5" i="34"/>
  <c r="G8" i="34"/>
  <c r="G7" i="34"/>
  <c r="F8" i="34"/>
  <c r="E8" i="34"/>
  <c r="D8" i="34"/>
  <c r="C8" i="34"/>
  <c r="B8" i="34"/>
  <c r="F7" i="34"/>
  <c r="E7" i="34"/>
  <c r="D7" i="34"/>
  <c r="C7" i="34"/>
  <c r="H7" i="34" s="1"/>
  <c r="I7" i="34" s="1"/>
  <c r="B7" i="34"/>
  <c r="C6" i="35"/>
  <c r="B6" i="35"/>
  <c r="D5" i="35"/>
  <c r="D6" i="35" s="1"/>
  <c r="E6" i="35" s="1"/>
  <c r="G6" i="37"/>
  <c r="F6" i="37"/>
  <c r="E6" i="37"/>
  <c r="D6" i="37"/>
  <c r="C6" i="37"/>
  <c r="B6" i="37"/>
  <c r="H5" i="37"/>
  <c r="H6" i="37" s="1"/>
  <c r="F6" i="38"/>
  <c r="E6" i="38"/>
  <c r="D6" i="38"/>
  <c r="C6" i="38"/>
  <c r="B6" i="38"/>
  <c r="G5" i="38"/>
  <c r="H5" i="38" s="1"/>
  <c r="H6" i="38" s="1"/>
  <c r="F6" i="39"/>
  <c r="E6" i="39"/>
  <c r="D6" i="39"/>
  <c r="C6" i="39"/>
  <c r="B6" i="39"/>
  <c r="G5" i="39"/>
  <c r="H5" i="39" s="1"/>
  <c r="H6" i="39" s="1"/>
  <c r="H8" i="34" l="1"/>
  <c r="H5" i="32"/>
  <c r="F5" i="23"/>
  <c r="F5" i="21"/>
  <c r="G6" i="39"/>
  <c r="G6" i="38"/>
  <c r="F5" i="28"/>
  <c r="F5" i="16"/>
  <c r="F5" i="11"/>
  <c r="F5" i="8"/>
  <c r="F7" i="8" s="1"/>
  <c r="F5" i="22"/>
  <c r="F5" i="20"/>
  <c r="E5" i="14"/>
  <c r="E5" i="3"/>
  <c r="E5" i="4"/>
  <c r="E7" i="4" s="1"/>
  <c r="E5" i="5"/>
  <c r="F5" i="6"/>
  <c r="E5" i="7"/>
  <c r="E5" i="9"/>
  <c r="E7" i="9" s="1"/>
  <c r="E5" i="13"/>
  <c r="E5" i="15"/>
  <c r="E5" i="17"/>
  <c r="E5" i="18"/>
  <c r="E5" i="19"/>
  <c r="E5" i="24"/>
  <c r="E5" i="25"/>
  <c r="E7" i="25" s="1"/>
  <c r="E5" i="26"/>
  <c r="E5" i="27"/>
  <c r="G5" i="29"/>
  <c r="I5" i="30"/>
  <c r="F5" i="31"/>
  <c r="I5" i="34"/>
  <c r="I8" i="34" s="1"/>
  <c r="E5" i="35"/>
  <c r="I5" i="37"/>
  <c r="I6" i="37" s="1"/>
  <c r="D7" i="40" l="1"/>
  <c r="C7" i="40"/>
  <c r="B7" i="40"/>
  <c r="E6" i="40"/>
  <c r="F6" i="40" s="1"/>
  <c r="E5" i="40"/>
  <c r="D11" i="41"/>
  <c r="C11" i="41"/>
  <c r="B11" i="41"/>
  <c r="D10" i="41"/>
  <c r="C10" i="41"/>
  <c r="B10" i="41"/>
  <c r="E9" i="41"/>
  <c r="F9" i="41" s="1"/>
  <c r="E8" i="41"/>
  <c r="F8" i="41" s="1"/>
  <c r="E7" i="41"/>
  <c r="B68" i="55" s="1"/>
  <c r="E68" i="55" s="1"/>
  <c r="G68" i="55" s="1"/>
  <c r="E6" i="41"/>
  <c r="F6" i="41" s="1"/>
  <c r="E5" i="41"/>
  <c r="B66" i="55" s="1"/>
  <c r="E66" i="55" s="1"/>
  <c r="G66" i="55" s="1"/>
  <c r="D6" i="42"/>
  <c r="C6" i="42"/>
  <c r="B6" i="42"/>
  <c r="E5" i="42"/>
  <c r="E6" i="42" s="1"/>
  <c r="B73" i="55" s="1"/>
  <c r="E73" i="55" s="1"/>
  <c r="G73" i="55" s="1"/>
  <c r="B74" i="55"/>
  <c r="D5" i="44"/>
  <c r="D6" i="44" s="1"/>
  <c r="B75" i="55" s="1"/>
  <c r="E75" i="55" s="1"/>
  <c r="G75" i="55" s="1"/>
  <c r="C6" i="44"/>
  <c r="B6" i="44"/>
  <c r="B79" i="55"/>
  <c r="C6" i="46"/>
  <c r="B6" i="46"/>
  <c r="D6" i="48"/>
  <c r="E6" i="48" s="1"/>
  <c r="D5" i="48"/>
  <c r="C7" i="48"/>
  <c r="B7" i="48"/>
  <c r="C6" i="49"/>
  <c r="B6" i="49"/>
  <c r="D5" i="49"/>
  <c r="D6" i="49" s="1"/>
  <c r="B88" i="55" s="1"/>
  <c r="E88" i="55" s="1"/>
  <c r="G88" i="55" s="1"/>
  <c r="F5" i="51"/>
  <c r="F6" i="51" s="1"/>
  <c r="B90" i="55" s="1"/>
  <c r="E90" i="55" s="1"/>
  <c r="G90" i="55" s="1"/>
  <c r="E6" i="51"/>
  <c r="D6" i="51"/>
  <c r="C6" i="51"/>
  <c r="B6" i="51"/>
  <c r="H5" i="52"/>
  <c r="H6" i="52" s="1"/>
  <c r="B91" i="55" s="1"/>
  <c r="G6" i="52"/>
  <c r="F6" i="52"/>
  <c r="E6" i="52"/>
  <c r="C6" i="52"/>
  <c r="B6" i="52"/>
  <c r="C9" i="53"/>
  <c r="B9" i="53"/>
  <c r="D8" i="53"/>
  <c r="E8" i="53" s="1"/>
  <c r="D7" i="53"/>
  <c r="E7" i="53" s="1"/>
  <c r="D6" i="53"/>
  <c r="E6" i="53" s="1"/>
  <c r="D5" i="53"/>
  <c r="B92" i="55" s="1"/>
  <c r="E92" i="55" s="1"/>
  <c r="G92" i="55" s="1"/>
  <c r="D5" i="54"/>
  <c r="E5" i="54" s="1"/>
  <c r="E6" i="54" s="1"/>
  <c r="C6" i="54"/>
  <c r="B6" i="54"/>
  <c r="B9" i="55"/>
  <c r="E9" i="55" s="1"/>
  <c r="G9" i="55" s="1"/>
  <c r="B10" i="55"/>
  <c r="E10" i="55" s="1"/>
  <c r="G10" i="55" s="1"/>
  <c r="B11" i="55"/>
  <c r="E11" i="55" s="1"/>
  <c r="G11" i="55" s="1"/>
  <c r="C12" i="55"/>
  <c r="D12" i="55"/>
  <c r="F12" i="55"/>
  <c r="I12" i="55"/>
  <c r="B13" i="55"/>
  <c r="E13" i="55" s="1"/>
  <c r="G13" i="55" s="1"/>
  <c r="B14" i="55"/>
  <c r="E14" i="55" s="1"/>
  <c r="G14" i="55" s="1"/>
  <c r="B15" i="55"/>
  <c r="E15" i="55" s="1"/>
  <c r="G15" i="55" s="1"/>
  <c r="B16" i="55"/>
  <c r="E16" i="55" s="1"/>
  <c r="G16" i="55" s="1"/>
  <c r="B17" i="55"/>
  <c r="E17" i="55" s="1"/>
  <c r="G17" i="55" s="1"/>
  <c r="C18" i="55"/>
  <c r="D18" i="55"/>
  <c r="F18" i="55"/>
  <c r="I18" i="55"/>
  <c r="B19" i="55"/>
  <c r="E19" i="55" s="1"/>
  <c r="G19" i="55" s="1"/>
  <c r="B20" i="55"/>
  <c r="E20" i="55"/>
  <c r="G20" i="55" s="1"/>
  <c r="C21" i="55"/>
  <c r="D21" i="55"/>
  <c r="F21" i="55"/>
  <c r="I21" i="55"/>
  <c r="B22" i="55"/>
  <c r="E22" i="55" s="1"/>
  <c r="G22" i="55" s="1"/>
  <c r="B23" i="55"/>
  <c r="E23" i="55" s="1"/>
  <c r="G23" i="55" s="1"/>
  <c r="B25" i="55"/>
  <c r="E25" i="55" s="1"/>
  <c r="G25" i="55" s="1"/>
  <c r="B26" i="55"/>
  <c r="E26" i="55" s="1"/>
  <c r="G26" i="55" s="1"/>
  <c r="B27" i="55"/>
  <c r="E27" i="55" s="1"/>
  <c r="G27" i="55" s="1"/>
  <c r="B28" i="55"/>
  <c r="E28" i="55" s="1"/>
  <c r="G28" i="55" s="1"/>
  <c r="B29" i="55"/>
  <c r="E29" i="55" s="1"/>
  <c r="G29" i="55" s="1"/>
  <c r="B30" i="55"/>
  <c r="E30" i="55" s="1"/>
  <c r="G30" i="55" s="1"/>
  <c r="B31" i="55"/>
  <c r="E31" i="55" s="1"/>
  <c r="G31" i="55" s="1"/>
  <c r="B32" i="55"/>
  <c r="E32" i="55" s="1"/>
  <c r="G32" i="55" s="1"/>
  <c r="B33" i="55"/>
  <c r="E33" i="55" s="1"/>
  <c r="G33" i="55" s="1"/>
  <c r="B34" i="55"/>
  <c r="E34" i="55" s="1"/>
  <c r="G34" i="55" s="1"/>
  <c r="B36" i="55"/>
  <c r="E36" i="55" s="1"/>
  <c r="G36" i="55" s="1"/>
  <c r="B37" i="55"/>
  <c r="E37" i="55" s="1"/>
  <c r="G37" i="55" s="1"/>
  <c r="B38" i="55"/>
  <c r="E38" i="55" s="1"/>
  <c r="G38" i="55" s="1"/>
  <c r="B39" i="55"/>
  <c r="E39" i="55" s="1"/>
  <c r="G39" i="55" s="1"/>
  <c r="C40" i="55"/>
  <c r="C44" i="55" s="1"/>
  <c r="D40" i="55"/>
  <c r="D44" i="55" s="1"/>
  <c r="F40" i="55"/>
  <c r="F44" i="55" s="1"/>
  <c r="I40" i="55"/>
  <c r="B41" i="55"/>
  <c r="E41" i="55" s="1"/>
  <c r="G41" i="55" s="1"/>
  <c r="B42" i="55"/>
  <c r="E42" i="55" s="1"/>
  <c r="G42" i="55" s="1"/>
  <c r="B43" i="55"/>
  <c r="E43" i="55" s="1"/>
  <c r="G43" i="55" s="1"/>
  <c r="I44" i="55"/>
  <c r="B45" i="55"/>
  <c r="E45" i="55" s="1"/>
  <c r="G45" i="55" s="1"/>
  <c r="B46" i="55"/>
  <c r="E46" i="55" s="1"/>
  <c r="G46" i="55" s="1"/>
  <c r="B47" i="55"/>
  <c r="E47" i="55" s="1"/>
  <c r="G47" i="55" s="1"/>
  <c r="B48" i="55"/>
  <c r="E48" i="55" s="1"/>
  <c r="G48" i="55" s="1"/>
  <c r="B49" i="55"/>
  <c r="B50" i="55"/>
  <c r="B51" i="55"/>
  <c r="B54" i="55"/>
  <c r="E54" i="55" s="1"/>
  <c r="G54" i="55" s="1"/>
  <c r="B55" i="55"/>
  <c r="E55" i="55" s="1"/>
  <c r="G55" i="55" s="1"/>
  <c r="C56" i="55"/>
  <c r="C57" i="55" s="1"/>
  <c r="D56" i="55"/>
  <c r="F56" i="55"/>
  <c r="I56" i="55"/>
  <c r="I57" i="55" s="1"/>
  <c r="D57" i="55"/>
  <c r="F57" i="55"/>
  <c r="B58" i="55"/>
  <c r="E58" i="55" s="1"/>
  <c r="G58" i="55" s="1"/>
  <c r="B59" i="55"/>
  <c r="B60" i="55"/>
  <c r="E60" i="55" s="1"/>
  <c r="G60" i="55" s="1"/>
  <c r="B61" i="55"/>
  <c r="E61" i="55" s="1"/>
  <c r="G61" i="55" s="1"/>
  <c r="B62" i="55"/>
  <c r="E62" i="55" s="1"/>
  <c r="G62" i="55" s="1"/>
  <c r="B63" i="55"/>
  <c r="E63" i="55" s="1"/>
  <c r="G63" i="55" s="1"/>
  <c r="C65" i="55"/>
  <c r="D65" i="55"/>
  <c r="F65" i="55"/>
  <c r="I65" i="55"/>
  <c r="B67" i="55"/>
  <c r="E67" i="55" s="1"/>
  <c r="G67" i="55" s="1"/>
  <c r="B69" i="55"/>
  <c r="E69" i="55" s="1"/>
  <c r="G69" i="55" s="1"/>
  <c r="C71" i="55"/>
  <c r="C72" i="55" s="1"/>
  <c r="D71" i="55"/>
  <c r="D72" i="55" s="1"/>
  <c r="F71" i="55"/>
  <c r="F72" i="55" s="1"/>
  <c r="I71" i="55"/>
  <c r="I72" i="55" s="1"/>
  <c r="B76" i="55"/>
  <c r="B77" i="55"/>
  <c r="B85" i="55"/>
  <c r="E85" i="55" s="1"/>
  <c r="G85" i="55" s="1"/>
  <c r="C87" i="55"/>
  <c r="C99" i="55" s="1"/>
  <c r="D87" i="55"/>
  <c r="D99" i="55" s="1"/>
  <c r="F87" i="55"/>
  <c r="F99" i="55" s="1"/>
  <c r="I87" i="55"/>
  <c r="I99" i="55" s="1"/>
  <c r="B89" i="55"/>
  <c r="B93" i="55"/>
  <c r="E93" i="55" s="1"/>
  <c r="G93" i="55" s="1"/>
  <c r="B95" i="55"/>
  <c r="E95" i="55" s="1"/>
  <c r="C96" i="55"/>
  <c r="D96" i="55"/>
  <c r="F96" i="55"/>
  <c r="I96" i="55"/>
  <c r="B86" i="55" l="1"/>
  <c r="E86" i="55" s="1"/>
  <c r="G86" i="55" s="1"/>
  <c r="H86" i="55" s="1"/>
  <c r="D7" i="48"/>
  <c r="B64" i="55"/>
  <c r="E64" i="55" s="1"/>
  <c r="G64" i="55" s="1"/>
  <c r="E7" i="40"/>
  <c r="E11" i="41"/>
  <c r="E10" i="41"/>
  <c r="B70" i="55"/>
  <c r="E70" i="55" s="1"/>
  <c r="G70" i="55" s="1"/>
  <c r="H70" i="55" s="1"/>
  <c r="F5" i="42"/>
  <c r="F6" i="42" s="1"/>
  <c r="F5" i="40"/>
  <c r="F7" i="40" s="1"/>
  <c r="B94" i="55"/>
  <c r="F35" i="55"/>
  <c r="F98" i="55" s="1"/>
  <c r="F101" i="55" s="1"/>
  <c r="D9" i="53"/>
  <c r="C35" i="55"/>
  <c r="C98" i="55" s="1"/>
  <c r="C101" i="55" s="1"/>
  <c r="I35" i="55"/>
  <c r="I98" i="55" s="1"/>
  <c r="I101" i="55" s="1"/>
  <c r="D6" i="54"/>
  <c r="B97" i="55" s="1"/>
  <c r="D35" i="55"/>
  <c r="D98" i="55" s="1"/>
  <c r="D101" i="55" s="1"/>
  <c r="G95" i="55"/>
  <c r="E91" i="55"/>
  <c r="G91" i="55" s="1"/>
  <c r="J91" i="55" s="1"/>
  <c r="B82" i="55"/>
  <c r="B21" i="55"/>
  <c r="E21" i="55" s="1"/>
  <c r="G21" i="55" s="1"/>
  <c r="J21" i="55" s="1"/>
  <c r="B65" i="55"/>
  <c r="E65" i="55" s="1"/>
  <c r="G65" i="55" s="1"/>
  <c r="H65" i="55" s="1"/>
  <c r="F5" i="41"/>
  <c r="F7" i="41"/>
  <c r="F10" i="41" s="1"/>
  <c r="E5" i="44"/>
  <c r="E6" i="44" s="1"/>
  <c r="B81" i="55"/>
  <c r="B80" i="55"/>
  <c r="E5" i="48"/>
  <c r="E7" i="48" s="1"/>
  <c r="E5" i="49"/>
  <c r="E6" i="49" s="1"/>
  <c r="G5" i="51"/>
  <c r="G6" i="51" s="1"/>
  <c r="I5" i="52"/>
  <c r="B96" i="55"/>
  <c r="E96" i="55" s="1"/>
  <c r="G96" i="55" s="1"/>
  <c r="H96" i="55" s="1"/>
  <c r="E5" i="53"/>
  <c r="E9" i="53" s="1"/>
  <c r="E97" i="55"/>
  <c r="J95" i="55"/>
  <c r="H95" i="55"/>
  <c r="H90" i="55"/>
  <c r="J90" i="55"/>
  <c r="J75" i="55"/>
  <c r="H75" i="55"/>
  <c r="J70" i="55"/>
  <c r="H66" i="55"/>
  <c r="J66" i="55"/>
  <c r="H62" i="55"/>
  <c r="J62" i="55"/>
  <c r="H58" i="55"/>
  <c r="J58" i="55"/>
  <c r="J55" i="55"/>
  <c r="H55" i="55"/>
  <c r="H42" i="55"/>
  <c r="J42" i="55"/>
  <c r="J93" i="55"/>
  <c r="H93" i="55"/>
  <c r="J86" i="55"/>
  <c r="J85" i="55"/>
  <c r="H85" i="55"/>
  <c r="J73" i="55"/>
  <c r="H73" i="55"/>
  <c r="H68" i="55"/>
  <c r="J68" i="55"/>
  <c r="J67" i="55"/>
  <c r="H67" i="55"/>
  <c r="H64" i="55"/>
  <c r="J64" i="55"/>
  <c r="J63" i="55"/>
  <c r="H63" i="55"/>
  <c r="H60" i="55"/>
  <c r="J60" i="55"/>
  <c r="H54" i="55"/>
  <c r="J54" i="55"/>
  <c r="H48" i="55"/>
  <c r="J48" i="55"/>
  <c r="J47" i="55"/>
  <c r="H47" i="55"/>
  <c r="J43" i="55"/>
  <c r="H43" i="55"/>
  <c r="J39" i="55"/>
  <c r="H39" i="55"/>
  <c r="H36" i="55"/>
  <c r="J36" i="55"/>
  <c r="H34" i="55"/>
  <c r="J34" i="55"/>
  <c r="J33" i="55"/>
  <c r="H33" i="55"/>
  <c r="H30" i="55"/>
  <c r="J30" i="55"/>
  <c r="J29" i="55"/>
  <c r="H29" i="55"/>
  <c r="H26" i="55"/>
  <c r="J26" i="55"/>
  <c r="J25" i="55"/>
  <c r="H25" i="55"/>
  <c r="H22" i="55"/>
  <c r="J22" i="55"/>
  <c r="J17" i="55"/>
  <c r="H17" i="55"/>
  <c r="H14" i="55"/>
  <c r="J14" i="55"/>
  <c r="J13" i="55"/>
  <c r="H13" i="55"/>
  <c r="H10" i="55"/>
  <c r="J10" i="55"/>
  <c r="J9" i="55"/>
  <c r="H9" i="55"/>
  <c r="H92" i="55"/>
  <c r="J92" i="55"/>
  <c r="H88" i="55"/>
  <c r="J88" i="55"/>
  <c r="J69" i="55"/>
  <c r="H69" i="55"/>
  <c r="J61" i="55"/>
  <c r="H61" i="55"/>
  <c r="H46" i="55"/>
  <c r="J46" i="55"/>
  <c r="J45" i="55"/>
  <c r="H45" i="55"/>
  <c r="J41" i="55"/>
  <c r="H41" i="55"/>
  <c r="H38" i="55"/>
  <c r="J38" i="55"/>
  <c r="J37" i="55"/>
  <c r="H37" i="55"/>
  <c r="H32" i="55"/>
  <c r="J32" i="55"/>
  <c r="J31" i="55"/>
  <c r="H31" i="55"/>
  <c r="H28" i="55"/>
  <c r="J28" i="55"/>
  <c r="J27" i="55"/>
  <c r="H27" i="55"/>
  <c r="J23" i="55"/>
  <c r="H23" i="55"/>
  <c r="H20" i="55"/>
  <c r="J20" i="55"/>
  <c r="J19" i="55"/>
  <c r="H19" i="55"/>
  <c r="H16" i="55"/>
  <c r="J16" i="55"/>
  <c r="J15" i="55"/>
  <c r="H15" i="55"/>
  <c r="J11" i="55"/>
  <c r="H11" i="55"/>
  <c r="B56" i="55"/>
  <c r="B52" i="55"/>
  <c r="B40" i="55"/>
  <c r="E40" i="55" s="1"/>
  <c r="G40" i="55" s="1"/>
  <c r="B18" i="55"/>
  <c r="E18" i="55" s="1"/>
  <c r="G18" i="55" s="1"/>
  <c r="B12" i="55"/>
  <c r="B87" i="55" l="1"/>
  <c r="E87" i="55" s="1"/>
  <c r="G87" i="55" s="1"/>
  <c r="H91" i="55"/>
  <c r="H21" i="55"/>
  <c r="B71" i="55"/>
  <c r="E71" i="55" s="1"/>
  <c r="G71" i="55" s="1"/>
  <c r="H71" i="55" s="1"/>
  <c r="B99" i="55"/>
  <c r="E94" i="55"/>
  <c r="B100" i="55"/>
  <c r="F11" i="41"/>
  <c r="J65" i="55"/>
  <c r="J96" i="55"/>
  <c r="G97" i="55"/>
  <c r="E99" i="55"/>
  <c r="B44" i="55"/>
  <c r="E44" i="55" s="1"/>
  <c r="G44" i="55" s="1"/>
  <c r="H44" i="55" s="1"/>
  <c r="I6" i="52"/>
  <c r="H18" i="55"/>
  <c r="J18" i="55"/>
  <c r="E56" i="55"/>
  <c r="G56" i="55" s="1"/>
  <c r="B57" i="55"/>
  <c r="E57" i="55" s="1"/>
  <c r="G57" i="55" s="1"/>
  <c r="E12" i="55"/>
  <c r="G12" i="55" s="1"/>
  <c r="H40" i="55"/>
  <c r="J40" i="55"/>
  <c r="H87" i="55" l="1"/>
  <c r="J87" i="55"/>
  <c r="B72" i="55"/>
  <c r="E72" i="55" s="1"/>
  <c r="G72" i="55" s="1"/>
  <c r="H72" i="55" s="1"/>
  <c r="J71" i="55"/>
  <c r="G94" i="55"/>
  <c r="E100" i="55"/>
  <c r="J44" i="55"/>
  <c r="G99" i="55"/>
  <c r="J97" i="55"/>
  <c r="H97" i="55"/>
  <c r="H57" i="55"/>
  <c r="J57" i="55"/>
  <c r="H12" i="55"/>
  <c r="J12" i="55"/>
  <c r="H56" i="55"/>
  <c r="J56" i="55"/>
  <c r="J72" i="55" l="1"/>
  <c r="H94" i="55"/>
  <c r="J94" i="55"/>
  <c r="G100" i="55"/>
  <c r="J99" i="55"/>
  <c r="H99" i="55"/>
  <c r="D6" i="2"/>
  <c r="B8" i="55" s="1"/>
  <c r="B35" i="55" s="1"/>
  <c r="C6" i="2"/>
  <c r="B6" i="2"/>
  <c r="J100" i="55" l="1"/>
  <c r="H100" i="55"/>
  <c r="E8" i="55"/>
  <c r="G8" i="55" s="1"/>
  <c r="E5" i="2"/>
  <c r="E6" i="2"/>
  <c r="G60" i="56"/>
  <c r="F60" i="56"/>
  <c r="G59" i="56"/>
  <c r="F59" i="56"/>
  <c r="G58" i="56"/>
  <c r="F58" i="56"/>
  <c r="G57" i="56"/>
  <c r="F57" i="56"/>
  <c r="G55" i="56"/>
  <c r="F55" i="56"/>
  <c r="G54" i="56"/>
  <c r="F54" i="56"/>
  <c r="G50" i="56"/>
  <c r="F50" i="56"/>
  <c r="G48" i="56"/>
  <c r="F48" i="56"/>
  <c r="G47" i="56"/>
  <c r="F47" i="56"/>
  <c r="G46" i="56"/>
  <c r="F46" i="56"/>
  <c r="G45" i="56"/>
  <c r="F45" i="56"/>
  <c r="G44" i="56"/>
  <c r="F44" i="56"/>
  <c r="G43" i="56"/>
  <c r="F43" i="56"/>
  <c r="G41" i="56"/>
  <c r="G40" i="56"/>
  <c r="F41" i="56"/>
  <c r="F40" i="56"/>
  <c r="G38" i="56"/>
  <c r="F38" i="56"/>
  <c r="G37" i="56"/>
  <c r="F37" i="56"/>
  <c r="G36" i="56"/>
  <c r="F36" i="56"/>
  <c r="G35" i="56"/>
  <c r="F35" i="56"/>
  <c r="G34" i="56"/>
  <c r="F34" i="56"/>
  <c r="G33" i="56"/>
  <c r="F33" i="56"/>
  <c r="G32" i="56"/>
  <c r="F32" i="56"/>
  <c r="G31" i="56"/>
  <c r="F31" i="56"/>
  <c r="G30" i="56"/>
  <c r="F30" i="56"/>
  <c r="G29" i="56"/>
  <c r="F29" i="56"/>
  <c r="G28" i="56"/>
  <c r="F28" i="56"/>
  <c r="G27" i="56"/>
  <c r="F27" i="56"/>
  <c r="G26" i="56"/>
  <c r="F26" i="56"/>
  <c r="G25" i="56"/>
  <c r="F25" i="56"/>
  <c r="G24" i="56"/>
  <c r="G23" i="56"/>
  <c r="F24" i="56"/>
  <c r="F23" i="56"/>
  <c r="G22" i="56"/>
  <c r="F22" i="56"/>
  <c r="G21" i="56"/>
  <c r="F21" i="56"/>
  <c r="G20" i="56"/>
  <c r="F20" i="56"/>
  <c r="G11" i="56"/>
  <c r="G19" i="56"/>
  <c r="F19" i="56"/>
  <c r="G17" i="56"/>
  <c r="F17" i="56"/>
  <c r="G16" i="56"/>
  <c r="F16" i="56"/>
  <c r="G15" i="56"/>
  <c r="F15" i="56"/>
  <c r="F10" i="56"/>
  <c r="G14" i="56"/>
  <c r="F14" i="56"/>
  <c r="G13" i="56"/>
  <c r="F13" i="56"/>
  <c r="G12" i="56"/>
  <c r="F12" i="56"/>
  <c r="F11" i="56"/>
  <c r="G10" i="56"/>
  <c r="G9" i="56"/>
  <c r="F9" i="56"/>
  <c r="G8" i="56"/>
  <c r="F8" i="56"/>
  <c r="J8" i="55" l="1"/>
  <c r="H8" i="55"/>
  <c r="B98" i="55"/>
  <c r="E35" i="55"/>
  <c r="G35" i="55" s="1"/>
  <c r="H35" i="55" l="1"/>
  <c r="J35" i="55"/>
  <c r="E98" i="55"/>
  <c r="B101" i="55"/>
  <c r="E101" i="55" l="1"/>
  <c r="G101" i="55" s="1"/>
  <c r="H101" i="55" s="1"/>
  <c r="G98" i="55"/>
  <c r="H98" i="55" l="1"/>
  <c r="J98" i="55"/>
  <c r="J101" i="55" s="1"/>
</calcChain>
</file>

<file path=xl/sharedStrings.xml><?xml version="1.0" encoding="utf-8"?>
<sst xmlns="http://schemas.openxmlformats.org/spreadsheetml/2006/main" count="1252" uniqueCount="616">
  <si>
    <t>得票数計</t>
  </si>
  <si>
    <t>開票率（％）</t>
  </si>
  <si>
    <t>開票区名</t>
  </si>
  <si>
    <t>得票総数
（Ａ）</t>
  </si>
  <si>
    <t>按分の際切り
捨てた票数
（Ｂ）</t>
  </si>
  <si>
    <t>何れの候補者にも
属さない票数
（Ｃ）</t>
  </si>
  <si>
    <t>有効投票数(D)
[(A)+(B)+(C)]</t>
  </si>
  <si>
    <t>無効投票数
（Ｅ）</t>
  </si>
  <si>
    <t>投票総数（Ｆ）
[(D)+(E)]</t>
  </si>
  <si>
    <t>無効投票率
[(E)/(F)×100]</t>
  </si>
  <si>
    <t>持ち帰り
その他
（Ｇ）</t>
  </si>
  <si>
    <t>投票者総数
[(F)+(G)]</t>
  </si>
  <si>
    <t>開票区名＼党派の名称</t>
  </si>
  <si>
    <t>大阪府選挙管理委員会</t>
  </si>
  <si>
    <t>守口市</t>
  </si>
  <si>
    <t>門真市</t>
  </si>
  <si>
    <t>吹田市</t>
  </si>
  <si>
    <t>摂津市</t>
  </si>
  <si>
    <t>豊中市</t>
  </si>
  <si>
    <t>池田市</t>
  </si>
  <si>
    <t>茨木市</t>
  </si>
  <si>
    <t>枚方市</t>
  </si>
  <si>
    <t>交野市</t>
  </si>
  <si>
    <t>寝屋川市</t>
  </si>
  <si>
    <t>八尾市</t>
  </si>
  <si>
    <t>羽曳野市</t>
  </si>
  <si>
    <t>河内長野市</t>
  </si>
  <si>
    <t>松原市</t>
  </si>
  <si>
    <t>岸和田市</t>
  </si>
  <si>
    <t>和泉市</t>
  </si>
  <si>
    <t>貝塚市</t>
  </si>
  <si>
    <t>大阪府議会議員選挙　開票結果（開票区別投票総数）</t>
    <rPh sb="0" eb="3">
      <t>オオサカフ</t>
    </rPh>
    <rPh sb="3" eb="5">
      <t>ギカイ</t>
    </rPh>
    <rPh sb="5" eb="7">
      <t>ギイン</t>
    </rPh>
    <phoneticPr fontId="3"/>
  </si>
  <si>
    <t>岸和田市</t>
    <rPh sb="0" eb="3">
      <t>キシワダ</t>
    </rPh>
    <rPh sb="3" eb="4">
      <t>シ</t>
    </rPh>
    <phoneticPr fontId="3"/>
  </si>
  <si>
    <t>高槻市及び三島郡</t>
  </si>
  <si>
    <t>箕面市及び豊能郡</t>
  </si>
  <si>
    <t>府議・様式３</t>
    <rPh sb="0" eb="2">
      <t>フギ</t>
    </rPh>
    <phoneticPr fontId="3"/>
  </si>
  <si>
    <t>府議・様式４</t>
    <rPh sb="0" eb="2">
      <t>フギ</t>
    </rPh>
    <phoneticPr fontId="3"/>
  </si>
  <si>
    <t>堺市　堺区</t>
    <rPh sb="0" eb="2">
      <t>サカイシ</t>
    </rPh>
    <rPh sb="3" eb="4">
      <t>サカイ</t>
    </rPh>
    <rPh sb="4" eb="5">
      <t>ク</t>
    </rPh>
    <phoneticPr fontId="3"/>
  </si>
  <si>
    <t>堺市　中区</t>
    <phoneticPr fontId="3"/>
  </si>
  <si>
    <t>堺市　西区</t>
    <phoneticPr fontId="3"/>
  </si>
  <si>
    <t>堺市　南区</t>
    <phoneticPr fontId="3"/>
  </si>
  <si>
    <t>堺市　北区</t>
    <phoneticPr fontId="3"/>
  </si>
  <si>
    <t>各シートへのリンク</t>
  </si>
  <si>
    <t>堺市　堺区</t>
  </si>
  <si>
    <t>堺市　中区</t>
  </si>
  <si>
    <t>堺市　西区</t>
  </si>
  <si>
    <t>堺市　南区</t>
  </si>
  <si>
    <t>堺市　北区</t>
  </si>
  <si>
    <t>開票区別投票総数</t>
  </si>
  <si>
    <t>法定得票数・供託物没収点</t>
  </si>
  <si>
    <t>大阪市　東淀川区</t>
    <rPh sb="0" eb="3">
      <t>オオサカシ</t>
    </rPh>
    <rPh sb="4" eb="8">
      <t>ヒガシヨドガワク</t>
    </rPh>
    <phoneticPr fontId="3"/>
  </si>
  <si>
    <t>大阪市　西淀川区</t>
    <rPh sb="0" eb="3">
      <t>オオサカシ</t>
    </rPh>
    <rPh sb="4" eb="8">
      <t>ニシヨドガワク</t>
    </rPh>
    <phoneticPr fontId="3"/>
  </si>
  <si>
    <t>大阪市　港区</t>
    <rPh sb="0" eb="3">
      <t>オオサカシ</t>
    </rPh>
    <rPh sb="4" eb="5">
      <t>ミナト</t>
    </rPh>
    <rPh sb="5" eb="6">
      <t>ク</t>
    </rPh>
    <phoneticPr fontId="3"/>
  </si>
  <si>
    <t>大阪市　西区</t>
    <rPh sb="0" eb="3">
      <t>オオサカシ</t>
    </rPh>
    <rPh sb="4" eb="5">
      <t>ニシ</t>
    </rPh>
    <rPh sb="5" eb="6">
      <t>ク</t>
    </rPh>
    <phoneticPr fontId="3"/>
  </si>
  <si>
    <t>大阪市　東成区</t>
    <rPh sb="0" eb="3">
      <t>オオサカシ</t>
    </rPh>
    <rPh sb="4" eb="6">
      <t>ヒガシナリ</t>
    </rPh>
    <rPh sb="6" eb="7">
      <t>ク</t>
    </rPh>
    <phoneticPr fontId="3"/>
  </si>
  <si>
    <t>大阪市　生野区</t>
    <rPh sb="0" eb="3">
      <t>オオサカシ</t>
    </rPh>
    <rPh sb="4" eb="6">
      <t>イクノ</t>
    </rPh>
    <rPh sb="6" eb="7">
      <t>ク</t>
    </rPh>
    <phoneticPr fontId="3"/>
  </si>
  <si>
    <t>大阪市　旭区</t>
    <rPh sb="0" eb="3">
      <t>オオサカシ</t>
    </rPh>
    <rPh sb="4" eb="6">
      <t>アサヒク</t>
    </rPh>
    <phoneticPr fontId="3"/>
  </si>
  <si>
    <t>大阪市　城東区</t>
    <rPh sb="0" eb="3">
      <t>オオサカシ</t>
    </rPh>
    <rPh sb="4" eb="6">
      <t>ジョウトウ</t>
    </rPh>
    <rPh sb="6" eb="7">
      <t>ク</t>
    </rPh>
    <phoneticPr fontId="3"/>
  </si>
  <si>
    <t>大阪市　阿倍野区</t>
    <phoneticPr fontId="3"/>
  </si>
  <si>
    <t>大阪市　住吉区</t>
    <rPh sb="0" eb="3">
      <t>オオサカシ</t>
    </rPh>
    <rPh sb="4" eb="6">
      <t>スミヨシ</t>
    </rPh>
    <rPh sb="6" eb="7">
      <t>ク</t>
    </rPh>
    <phoneticPr fontId="3"/>
  </si>
  <si>
    <t>大阪市　東住吉区</t>
    <phoneticPr fontId="3"/>
  </si>
  <si>
    <t>大阪市　淀川区</t>
    <rPh sb="0" eb="3">
      <t>オオサカシ</t>
    </rPh>
    <rPh sb="4" eb="6">
      <t>ヨドガワ</t>
    </rPh>
    <rPh sb="6" eb="7">
      <t>ク</t>
    </rPh>
    <phoneticPr fontId="3"/>
  </si>
  <si>
    <t>大阪市　鶴見区</t>
    <rPh sb="0" eb="3">
      <t>オオサカシ</t>
    </rPh>
    <rPh sb="4" eb="6">
      <t>ツルミ</t>
    </rPh>
    <rPh sb="6" eb="7">
      <t>ク</t>
    </rPh>
    <phoneticPr fontId="3"/>
  </si>
  <si>
    <t>大阪市　住之江区</t>
    <phoneticPr fontId="3"/>
  </si>
  <si>
    <t>大阪市　平野区</t>
    <rPh sb="0" eb="3">
      <t>オオサカシ</t>
    </rPh>
    <rPh sb="4" eb="6">
      <t>ヒラノ</t>
    </rPh>
    <rPh sb="6" eb="7">
      <t>ク</t>
    </rPh>
    <phoneticPr fontId="3"/>
  </si>
  <si>
    <t>大阪市　北区</t>
    <rPh sb="0" eb="3">
      <t>オオサカシ</t>
    </rPh>
    <rPh sb="4" eb="5">
      <t>キタ</t>
    </rPh>
    <rPh sb="5" eb="6">
      <t>ク</t>
    </rPh>
    <phoneticPr fontId="3"/>
  </si>
  <si>
    <t>豊中市</t>
    <rPh sb="0" eb="2">
      <t>トヨナカ</t>
    </rPh>
    <rPh sb="2" eb="3">
      <t>シ</t>
    </rPh>
    <phoneticPr fontId="3"/>
  </si>
  <si>
    <t>池田市</t>
    <rPh sb="0" eb="2">
      <t>イケダ</t>
    </rPh>
    <rPh sb="2" eb="3">
      <t>シ</t>
    </rPh>
    <phoneticPr fontId="3"/>
  </si>
  <si>
    <t>吹田市</t>
    <rPh sb="0" eb="2">
      <t>スイタ</t>
    </rPh>
    <rPh sb="2" eb="3">
      <t>シ</t>
    </rPh>
    <phoneticPr fontId="3"/>
  </si>
  <si>
    <t>高槻市及び三島郡</t>
    <phoneticPr fontId="3"/>
  </si>
  <si>
    <t>貝塚市</t>
    <rPh sb="0" eb="2">
      <t>カイヅカ</t>
    </rPh>
    <rPh sb="2" eb="3">
      <t>シ</t>
    </rPh>
    <phoneticPr fontId="3"/>
  </si>
  <si>
    <t>守口市</t>
    <rPh sb="0" eb="2">
      <t>モリグチ</t>
    </rPh>
    <rPh sb="2" eb="3">
      <t>シ</t>
    </rPh>
    <phoneticPr fontId="3"/>
  </si>
  <si>
    <t>枚方市</t>
    <rPh sb="0" eb="2">
      <t>ヒラカタ</t>
    </rPh>
    <rPh sb="2" eb="3">
      <t>シ</t>
    </rPh>
    <phoneticPr fontId="3"/>
  </si>
  <si>
    <t>茨木市</t>
    <rPh sb="0" eb="2">
      <t>イバラキ</t>
    </rPh>
    <rPh sb="2" eb="3">
      <t>シ</t>
    </rPh>
    <phoneticPr fontId="3"/>
  </si>
  <si>
    <t>八尾市</t>
    <rPh sb="0" eb="2">
      <t>ヤオ</t>
    </rPh>
    <rPh sb="2" eb="3">
      <t>シ</t>
    </rPh>
    <phoneticPr fontId="3"/>
  </si>
  <si>
    <t>寝屋川市</t>
    <rPh sb="0" eb="3">
      <t>ネヤガワ</t>
    </rPh>
    <rPh sb="3" eb="4">
      <t>シ</t>
    </rPh>
    <phoneticPr fontId="3"/>
  </si>
  <si>
    <t>河内長野市</t>
    <rPh sb="0" eb="4">
      <t>カワチナガノ</t>
    </rPh>
    <rPh sb="4" eb="5">
      <t>シ</t>
    </rPh>
    <phoneticPr fontId="3"/>
  </si>
  <si>
    <t>松原市</t>
    <rPh sb="0" eb="2">
      <t>マツバラ</t>
    </rPh>
    <rPh sb="2" eb="3">
      <t>シ</t>
    </rPh>
    <phoneticPr fontId="3"/>
  </si>
  <si>
    <t>和泉市</t>
    <rPh sb="0" eb="2">
      <t>イズミ</t>
    </rPh>
    <rPh sb="2" eb="3">
      <t>シ</t>
    </rPh>
    <phoneticPr fontId="3"/>
  </si>
  <si>
    <t>箕面市及び豊能郡</t>
    <phoneticPr fontId="3"/>
  </si>
  <si>
    <t>羽曳野市</t>
    <rPh sb="0" eb="3">
      <t>ハビキノ</t>
    </rPh>
    <rPh sb="3" eb="4">
      <t>シ</t>
    </rPh>
    <phoneticPr fontId="3"/>
  </si>
  <si>
    <t>門真市</t>
    <rPh sb="0" eb="3">
      <t>カドマシ</t>
    </rPh>
    <phoneticPr fontId="3"/>
  </si>
  <si>
    <t>摂津市</t>
    <rPh sb="0" eb="2">
      <t>セッツ</t>
    </rPh>
    <rPh sb="2" eb="3">
      <t>シ</t>
    </rPh>
    <phoneticPr fontId="3"/>
  </si>
  <si>
    <t>東大阪市</t>
    <rPh sb="0" eb="4">
      <t>ヒガシオオサカシ</t>
    </rPh>
    <phoneticPr fontId="3"/>
  </si>
  <si>
    <t>交野市</t>
    <rPh sb="0" eb="2">
      <t>カタノ</t>
    </rPh>
    <rPh sb="2" eb="3">
      <t>シ</t>
    </rPh>
    <phoneticPr fontId="3"/>
  </si>
  <si>
    <t>大阪市　中央区</t>
    <rPh sb="0" eb="3">
      <t>オオサカシ</t>
    </rPh>
    <rPh sb="4" eb="6">
      <t>チュウオウ</t>
    </rPh>
    <rPh sb="6" eb="7">
      <t>ク</t>
    </rPh>
    <phoneticPr fontId="3"/>
  </si>
  <si>
    <t>堺市東区及び美原区</t>
    <rPh sb="0" eb="2">
      <t>サカイシ</t>
    </rPh>
    <rPh sb="2" eb="4">
      <t>ヒガシク</t>
    </rPh>
    <rPh sb="4" eb="5">
      <t>オヨ</t>
    </rPh>
    <rPh sb="6" eb="8">
      <t>ミハラ</t>
    </rPh>
    <rPh sb="8" eb="9">
      <t>ク</t>
    </rPh>
    <phoneticPr fontId="3"/>
  </si>
  <si>
    <t>法定得票数
(A)/議員定数/4</t>
    <rPh sb="10" eb="12">
      <t>ギイン</t>
    </rPh>
    <rPh sb="12" eb="14">
      <t>テイスウ</t>
    </rPh>
    <phoneticPr fontId="3"/>
  </si>
  <si>
    <t>有効投票数
(A)</t>
    <phoneticPr fontId="3"/>
  </si>
  <si>
    <t>供託物没収点
(A)/議員定数/10</t>
    <rPh sb="11" eb="13">
      <t>ギイン</t>
    </rPh>
    <rPh sb="13" eb="15">
      <t>テイスウ</t>
    </rPh>
    <phoneticPr fontId="3"/>
  </si>
  <si>
    <t>得票数計</t>
    <phoneticPr fontId="3"/>
  </si>
  <si>
    <t>大阪市　北区</t>
  </si>
  <si>
    <t>大阪市　西区</t>
  </si>
  <si>
    <t>大阪市　港区</t>
  </si>
  <si>
    <t>大阪市　東淀川区</t>
  </si>
  <si>
    <t>大阪市　東成区</t>
  </si>
  <si>
    <t>大阪市　生野区</t>
  </si>
  <si>
    <t>大阪市　旭区</t>
  </si>
  <si>
    <t>大阪市　城東区</t>
  </si>
  <si>
    <t>大阪市　鶴見区</t>
  </si>
  <si>
    <t>大阪市　阿倍野区</t>
  </si>
  <si>
    <t>大阪市　住之江区</t>
  </si>
  <si>
    <t>大阪市　住吉区</t>
  </si>
  <si>
    <t>大阪市　東住吉区</t>
  </si>
  <si>
    <t>大阪市　平野区</t>
  </si>
  <si>
    <t>東大阪市</t>
  </si>
  <si>
    <t>大阪市福島区及び此花区</t>
  </si>
  <si>
    <t>大阪市　中央区</t>
  </si>
  <si>
    <t>大阪市大正区及び西成区</t>
  </si>
  <si>
    <t>大阪市天王寺区及び浪速区</t>
  </si>
  <si>
    <t>大阪市　西淀川区</t>
  </si>
  <si>
    <t>大阪市　淀川区</t>
  </si>
  <si>
    <t>堺市東区及び美原区</t>
  </si>
  <si>
    <t>泉大津市、高石市及び泉北郡</t>
  </si>
  <si>
    <t>泉佐野市及び泉南郡熊取町</t>
  </si>
  <si>
    <t>富田林市、大阪狭山市及び南河内郡</t>
  </si>
  <si>
    <t>大東市及び四條畷市</t>
  </si>
  <si>
    <t>柏原市及び藤井寺市</t>
  </si>
  <si>
    <t>泉南市、阪南市並びに泉南郡田尻町及び岬町</t>
  </si>
  <si>
    <t>交野市</t>
    <phoneticPr fontId="3"/>
  </si>
  <si>
    <t>　　大阪府議会議員選挙　開票結果（選挙区別法定得票数及び供託物没収点）</t>
    <phoneticPr fontId="3"/>
  </si>
  <si>
    <t>大阪市　北区</t>
    <phoneticPr fontId="10"/>
  </si>
  <si>
    <t>大阪市　都島区</t>
    <phoneticPr fontId="10"/>
  </si>
  <si>
    <t>泉大津市、高石市及び泉北郡</t>
    <rPh sb="0" eb="4">
      <t>１３６</t>
    </rPh>
    <rPh sb="5" eb="8">
      <t>タカイシシ</t>
    </rPh>
    <rPh sb="8" eb="9">
      <t>オヨ</t>
    </rPh>
    <rPh sb="10" eb="12">
      <t>イズミキタ</t>
    </rPh>
    <rPh sb="12" eb="13">
      <t>グン</t>
    </rPh>
    <phoneticPr fontId="3"/>
  </si>
  <si>
    <t>大阪市大正区及び西成区</t>
    <phoneticPr fontId="3"/>
  </si>
  <si>
    <t>大阪市福島区及び此花区</t>
    <rPh sb="0" eb="3">
      <t>オオサカシ</t>
    </rPh>
    <rPh sb="3" eb="6">
      <t>フクシマク</t>
    </rPh>
    <rPh sb="6" eb="7">
      <t>オヨ</t>
    </rPh>
    <rPh sb="8" eb="9">
      <t>シ</t>
    </rPh>
    <rPh sb="9" eb="10">
      <t>ハナ</t>
    </rPh>
    <rPh sb="10" eb="11">
      <t>ク</t>
    </rPh>
    <phoneticPr fontId="3"/>
  </si>
  <si>
    <t>大阪市天王寺区及び浪速区</t>
    <rPh sb="0" eb="3">
      <t>オオサカシ</t>
    </rPh>
    <rPh sb="3" eb="7">
      <t>テンノウジク</t>
    </rPh>
    <rPh sb="7" eb="8">
      <t>オヨ</t>
    </rPh>
    <rPh sb="9" eb="11">
      <t>ナニワ</t>
    </rPh>
    <rPh sb="11" eb="12">
      <t>ク</t>
    </rPh>
    <phoneticPr fontId="3"/>
  </si>
  <si>
    <t>泉佐野市及び泉南郡熊取町</t>
    <rPh sb="0" eb="4">
      <t>イズミサノシ</t>
    </rPh>
    <rPh sb="4" eb="5">
      <t>オヨ</t>
    </rPh>
    <rPh sb="6" eb="9">
      <t>センナングン</t>
    </rPh>
    <rPh sb="9" eb="11">
      <t>クマトリ</t>
    </rPh>
    <rPh sb="11" eb="12">
      <t>チョウ</t>
    </rPh>
    <phoneticPr fontId="3"/>
  </si>
  <si>
    <t>富田林市、大阪狭山市及び南河内郡</t>
    <phoneticPr fontId="3"/>
  </si>
  <si>
    <t>大東市及び四條畷市</t>
    <rPh sb="0" eb="3">
      <t>ダイトウシ</t>
    </rPh>
    <rPh sb="3" eb="4">
      <t>オヨ</t>
    </rPh>
    <rPh sb="5" eb="8">
      <t>シジョウナワテ</t>
    </rPh>
    <rPh sb="8" eb="9">
      <t>シ</t>
    </rPh>
    <phoneticPr fontId="3"/>
  </si>
  <si>
    <t>柏原市及び藤井寺市</t>
    <rPh sb="0" eb="3">
      <t>カシワラシ</t>
    </rPh>
    <rPh sb="3" eb="4">
      <t>オヨ</t>
    </rPh>
    <rPh sb="5" eb="8">
      <t>フジイデラ</t>
    </rPh>
    <rPh sb="8" eb="9">
      <t>シ</t>
    </rPh>
    <phoneticPr fontId="3"/>
  </si>
  <si>
    <t>泉南市、阪南市並びに泉南郡田尻町及び岬町</t>
    <rPh sb="0" eb="3">
      <t>センナンシ</t>
    </rPh>
    <rPh sb="4" eb="7">
      <t>ハンナンシ</t>
    </rPh>
    <rPh sb="7" eb="8">
      <t>ナラ</t>
    </rPh>
    <rPh sb="10" eb="13">
      <t>センナングン</t>
    </rPh>
    <rPh sb="13" eb="15">
      <t>タジリ</t>
    </rPh>
    <rPh sb="15" eb="16">
      <t>チョウ</t>
    </rPh>
    <rPh sb="16" eb="17">
      <t>オヨ</t>
    </rPh>
    <rPh sb="18" eb="19">
      <t>ミサキ</t>
    </rPh>
    <rPh sb="19" eb="20">
      <t>チョウ</t>
    </rPh>
    <phoneticPr fontId="3"/>
  </si>
  <si>
    <t>大阪市　都島区</t>
    <rPh sb="0" eb="2">
      <t>オオサカ</t>
    </rPh>
    <rPh sb="2" eb="3">
      <t>シ</t>
    </rPh>
    <rPh sb="4" eb="6">
      <t>ミヤコジマ</t>
    </rPh>
    <phoneticPr fontId="3"/>
  </si>
  <si>
    <t>大阪市　北区</t>
    <phoneticPr fontId="3"/>
  </si>
  <si>
    <t>大阪市　北区　計</t>
    <phoneticPr fontId="3"/>
  </si>
  <si>
    <t>大阪市　都島区</t>
    <phoneticPr fontId="3"/>
  </si>
  <si>
    <t>大阪市　都島区　計</t>
    <phoneticPr fontId="3"/>
  </si>
  <si>
    <t>大阪市　福島区</t>
    <phoneticPr fontId="3"/>
  </si>
  <si>
    <t>大阪市　此花区</t>
    <phoneticPr fontId="3"/>
  </si>
  <si>
    <t>大阪市福島区及び此花区計</t>
    <phoneticPr fontId="3"/>
  </si>
  <si>
    <t>大阪市　中央区</t>
    <phoneticPr fontId="3"/>
  </si>
  <si>
    <t>大阪市　中央区　計</t>
    <phoneticPr fontId="3"/>
  </si>
  <si>
    <t>大阪市　西区</t>
    <phoneticPr fontId="3"/>
  </si>
  <si>
    <t>大阪市　西区　計</t>
    <phoneticPr fontId="3"/>
  </si>
  <si>
    <t>大阪市　港区</t>
    <phoneticPr fontId="3"/>
  </si>
  <si>
    <t>大阪市　港区　計</t>
    <phoneticPr fontId="3"/>
  </si>
  <si>
    <t>大阪市　大正区</t>
    <phoneticPr fontId="3"/>
  </si>
  <si>
    <t>大阪市　西成区</t>
    <phoneticPr fontId="3"/>
  </si>
  <si>
    <t>大阪市大正区及び西成区計</t>
    <phoneticPr fontId="3"/>
  </si>
  <si>
    <t>大阪市　天王寺区</t>
    <phoneticPr fontId="3"/>
  </si>
  <si>
    <t>大阪市　浪速区</t>
    <phoneticPr fontId="3"/>
  </si>
  <si>
    <t>大阪市天王寺区及び浪速区計</t>
    <phoneticPr fontId="3"/>
  </si>
  <si>
    <t>大阪市　西淀川区</t>
    <phoneticPr fontId="3"/>
  </si>
  <si>
    <t>大阪市　西淀川区　計</t>
    <phoneticPr fontId="3"/>
  </si>
  <si>
    <t>大阪市　淀川区</t>
    <phoneticPr fontId="3"/>
  </si>
  <si>
    <t>大阪市　淀川区　計</t>
    <phoneticPr fontId="3"/>
  </si>
  <si>
    <t>大阪市　東淀川区</t>
    <phoneticPr fontId="3"/>
  </si>
  <si>
    <t>大阪市　東淀川区　計</t>
    <phoneticPr fontId="3"/>
  </si>
  <si>
    <t>大阪市　東成区</t>
    <phoneticPr fontId="3"/>
  </si>
  <si>
    <t>大阪市　東成区　計</t>
    <phoneticPr fontId="3"/>
  </si>
  <si>
    <t>大阪市　生野区</t>
    <phoneticPr fontId="3"/>
  </si>
  <si>
    <t>大阪市　生野区　計</t>
    <phoneticPr fontId="3"/>
  </si>
  <si>
    <t>大阪市　旭区</t>
    <phoneticPr fontId="3"/>
  </si>
  <si>
    <t>大阪市　旭区　計</t>
    <phoneticPr fontId="3"/>
  </si>
  <si>
    <t>大阪市　城東区</t>
    <phoneticPr fontId="3"/>
  </si>
  <si>
    <t>大阪市　城東区　計</t>
    <phoneticPr fontId="3"/>
  </si>
  <si>
    <t>大阪市　鶴見区</t>
    <phoneticPr fontId="3"/>
  </si>
  <si>
    <t>大阪市　鶴見区　計</t>
    <phoneticPr fontId="3"/>
  </si>
  <si>
    <t>大阪市　阿倍野区</t>
    <phoneticPr fontId="3"/>
  </si>
  <si>
    <t>大阪市　阿倍野区　計</t>
    <phoneticPr fontId="3"/>
  </si>
  <si>
    <t>大阪市　住之江区</t>
    <phoneticPr fontId="3"/>
  </si>
  <si>
    <t>大阪市　住之江区　計</t>
    <phoneticPr fontId="3"/>
  </si>
  <si>
    <t>大阪市　住吉区</t>
    <phoneticPr fontId="3"/>
  </si>
  <si>
    <t>大阪市　住吉区　計</t>
    <phoneticPr fontId="3"/>
  </si>
  <si>
    <t>大阪市　東住吉区</t>
    <phoneticPr fontId="3"/>
  </si>
  <si>
    <t>大阪市　東住吉区　計</t>
    <phoneticPr fontId="3"/>
  </si>
  <si>
    <t>大阪市　平野区</t>
    <phoneticPr fontId="3"/>
  </si>
  <si>
    <t>大阪市　平野区　計</t>
    <phoneticPr fontId="3"/>
  </si>
  <si>
    <t>堺市　堺区</t>
    <phoneticPr fontId="3"/>
  </si>
  <si>
    <t>堺市　堺区　計</t>
    <phoneticPr fontId="3"/>
  </si>
  <si>
    <t>堺市　中区</t>
    <phoneticPr fontId="3"/>
  </si>
  <si>
    <t>堺市　中区　計</t>
    <phoneticPr fontId="3"/>
  </si>
  <si>
    <t>堺市　東区</t>
    <phoneticPr fontId="3"/>
  </si>
  <si>
    <t>堺市　美原区</t>
    <phoneticPr fontId="3"/>
  </si>
  <si>
    <t>堺市東区及び美原区計</t>
    <phoneticPr fontId="3"/>
  </si>
  <si>
    <t>堺市　西区</t>
    <phoneticPr fontId="3"/>
  </si>
  <si>
    <t>堺市　西区　計</t>
    <phoneticPr fontId="3"/>
  </si>
  <si>
    <t>堺市　南区</t>
    <phoneticPr fontId="3"/>
  </si>
  <si>
    <t>堺市　南区　計</t>
    <phoneticPr fontId="3"/>
  </si>
  <si>
    <t>堺市　北区</t>
    <phoneticPr fontId="3"/>
  </si>
  <si>
    <t>堺市　北区　計</t>
    <phoneticPr fontId="3"/>
  </si>
  <si>
    <t>岸和田市</t>
    <phoneticPr fontId="3"/>
  </si>
  <si>
    <t>岸和田市　計</t>
    <phoneticPr fontId="3"/>
  </si>
  <si>
    <t>豊中市</t>
    <phoneticPr fontId="3"/>
  </si>
  <si>
    <t>豊中市　計</t>
    <phoneticPr fontId="3"/>
  </si>
  <si>
    <t>池田市</t>
    <phoneticPr fontId="3"/>
  </si>
  <si>
    <t>池田市　計</t>
    <phoneticPr fontId="3"/>
  </si>
  <si>
    <t>吹田市</t>
    <phoneticPr fontId="3"/>
  </si>
  <si>
    <t>吹田市　計</t>
    <phoneticPr fontId="3"/>
  </si>
  <si>
    <t>泉大津市</t>
    <phoneticPr fontId="3"/>
  </si>
  <si>
    <t>高石市</t>
    <phoneticPr fontId="3"/>
  </si>
  <si>
    <t>　忠岡町</t>
    <phoneticPr fontId="3"/>
  </si>
  <si>
    <t>泉北郡</t>
    <phoneticPr fontId="3"/>
  </si>
  <si>
    <t>泉大津市、高石市及び泉北郡計</t>
    <phoneticPr fontId="3"/>
  </si>
  <si>
    <t>高槻市</t>
    <phoneticPr fontId="3"/>
  </si>
  <si>
    <t>　島本町</t>
    <phoneticPr fontId="3"/>
  </si>
  <si>
    <t>三島郡</t>
    <phoneticPr fontId="3"/>
  </si>
  <si>
    <t>高槻市及び三島郡計</t>
    <phoneticPr fontId="3"/>
  </si>
  <si>
    <t>貝塚市</t>
    <phoneticPr fontId="3"/>
  </si>
  <si>
    <t>貝塚市　計</t>
    <phoneticPr fontId="3"/>
  </si>
  <si>
    <t>守口市</t>
    <phoneticPr fontId="3"/>
  </si>
  <si>
    <t>守口市　計</t>
    <phoneticPr fontId="3"/>
  </si>
  <si>
    <t>枚方市</t>
    <phoneticPr fontId="3"/>
  </si>
  <si>
    <t>枚方市　計</t>
    <phoneticPr fontId="3"/>
  </si>
  <si>
    <t>茨木市</t>
    <phoneticPr fontId="3"/>
  </si>
  <si>
    <t>茨木市　計</t>
    <phoneticPr fontId="3"/>
  </si>
  <si>
    <t>八尾市</t>
    <phoneticPr fontId="3"/>
  </si>
  <si>
    <t>八尾市　計</t>
    <phoneticPr fontId="3"/>
  </si>
  <si>
    <t>泉佐野市</t>
    <phoneticPr fontId="3"/>
  </si>
  <si>
    <t>熊取町</t>
    <phoneticPr fontId="3"/>
  </si>
  <si>
    <t>泉佐野市及び泉南郡熊取町計</t>
    <phoneticPr fontId="3"/>
  </si>
  <si>
    <t>富田林市</t>
    <phoneticPr fontId="3"/>
  </si>
  <si>
    <t>大阪狭山市</t>
    <phoneticPr fontId="3"/>
  </si>
  <si>
    <t>　太子町</t>
    <phoneticPr fontId="3"/>
  </si>
  <si>
    <t>　河南町</t>
    <phoneticPr fontId="3"/>
  </si>
  <si>
    <t>　千早赤阪村</t>
    <phoneticPr fontId="3"/>
  </si>
  <si>
    <t>南河内郡</t>
    <phoneticPr fontId="3"/>
  </si>
  <si>
    <t>富田林市、大阪狭山市及び南河内郡計</t>
    <phoneticPr fontId="3"/>
  </si>
  <si>
    <t>寝屋川市</t>
    <phoneticPr fontId="3"/>
  </si>
  <si>
    <t>寝屋川市　計</t>
    <phoneticPr fontId="3"/>
  </si>
  <si>
    <t>河内長野市</t>
    <phoneticPr fontId="3"/>
  </si>
  <si>
    <t>河内長野市　計</t>
    <phoneticPr fontId="3"/>
  </si>
  <si>
    <t>松原市</t>
    <phoneticPr fontId="3"/>
  </si>
  <si>
    <t>松原市　計</t>
    <phoneticPr fontId="3"/>
  </si>
  <si>
    <t>大東市</t>
    <phoneticPr fontId="3"/>
  </si>
  <si>
    <t>四條畷市</t>
    <phoneticPr fontId="3"/>
  </si>
  <si>
    <t>大東市及び四條畷市計</t>
    <phoneticPr fontId="3"/>
  </si>
  <si>
    <t>和泉市</t>
    <phoneticPr fontId="3"/>
  </si>
  <si>
    <t>和泉市　計</t>
    <phoneticPr fontId="3"/>
  </si>
  <si>
    <t>箕面市</t>
    <phoneticPr fontId="3"/>
  </si>
  <si>
    <t>　豊能町</t>
    <phoneticPr fontId="3"/>
  </si>
  <si>
    <t>　能勢町</t>
    <phoneticPr fontId="3"/>
  </si>
  <si>
    <t>豊能郡</t>
    <phoneticPr fontId="3"/>
  </si>
  <si>
    <t>箕面市及び豊能郡計</t>
    <phoneticPr fontId="3"/>
  </si>
  <si>
    <t>柏原市</t>
    <phoneticPr fontId="3"/>
  </si>
  <si>
    <t>藤井寺市</t>
    <phoneticPr fontId="3"/>
  </si>
  <si>
    <t>柏原市及び藤井寺市計</t>
    <phoneticPr fontId="3"/>
  </si>
  <si>
    <t>羽曳野市</t>
    <phoneticPr fontId="3"/>
  </si>
  <si>
    <t>羽曳野市　計</t>
    <phoneticPr fontId="3"/>
  </si>
  <si>
    <t>門真市</t>
    <phoneticPr fontId="3"/>
  </si>
  <si>
    <t>門真市　計</t>
    <phoneticPr fontId="3"/>
  </si>
  <si>
    <t>摂津市</t>
    <phoneticPr fontId="3"/>
  </si>
  <si>
    <t>摂津市　計</t>
    <phoneticPr fontId="3"/>
  </si>
  <si>
    <t>東大阪市</t>
    <phoneticPr fontId="3"/>
  </si>
  <si>
    <t>東大阪市　計</t>
    <phoneticPr fontId="3"/>
  </si>
  <si>
    <t>泉南市</t>
    <phoneticPr fontId="3"/>
  </si>
  <si>
    <t>阪南市</t>
    <phoneticPr fontId="3"/>
  </si>
  <si>
    <t>田尻町</t>
    <phoneticPr fontId="3"/>
  </si>
  <si>
    <t>岬町</t>
    <phoneticPr fontId="3"/>
  </si>
  <si>
    <t>泉南市、阪南市並びに泉南郡田尻町及び岬町計</t>
    <phoneticPr fontId="3"/>
  </si>
  <si>
    <t>交野市</t>
    <phoneticPr fontId="3"/>
  </si>
  <si>
    <t>交野市　計</t>
    <phoneticPr fontId="3"/>
  </si>
  <si>
    <t>大阪市　北区</t>
    <phoneticPr fontId="3"/>
  </si>
  <si>
    <t>大阪市　都島区</t>
    <phoneticPr fontId="3"/>
  </si>
  <si>
    <t>　大阪市　福島区</t>
    <phoneticPr fontId="3"/>
  </si>
  <si>
    <t>　大阪市　此花区</t>
    <phoneticPr fontId="3"/>
  </si>
  <si>
    <t>大阪市福島区及び此花区</t>
    <phoneticPr fontId="3"/>
  </si>
  <si>
    <t>大阪市　中央区</t>
    <phoneticPr fontId="3"/>
  </si>
  <si>
    <t>大阪市　西区</t>
    <phoneticPr fontId="3"/>
  </si>
  <si>
    <t>大阪市　港区</t>
    <phoneticPr fontId="3"/>
  </si>
  <si>
    <t>　大阪市　大正区</t>
    <phoneticPr fontId="3"/>
  </si>
  <si>
    <t>　大阪市　西成区</t>
    <phoneticPr fontId="3"/>
  </si>
  <si>
    <t>大阪市大正区及び西成区</t>
    <phoneticPr fontId="3"/>
  </si>
  <si>
    <t>　大阪市　天王寺区</t>
    <phoneticPr fontId="3"/>
  </si>
  <si>
    <t>　大阪市　浪速区</t>
    <phoneticPr fontId="3"/>
  </si>
  <si>
    <t>大阪市天王寺区及び浪速区</t>
    <phoneticPr fontId="3"/>
  </si>
  <si>
    <t>大阪市　西淀川区</t>
    <phoneticPr fontId="3"/>
  </si>
  <si>
    <t>大阪市　淀川区</t>
    <phoneticPr fontId="3"/>
  </si>
  <si>
    <t>大阪市　東淀川区</t>
    <phoneticPr fontId="3"/>
  </si>
  <si>
    <t>大阪市　東成区</t>
    <phoneticPr fontId="3"/>
  </si>
  <si>
    <t>大阪市　生野区</t>
    <phoneticPr fontId="3"/>
  </si>
  <si>
    <t>大阪市　旭区</t>
    <phoneticPr fontId="3"/>
  </si>
  <si>
    <t>大阪市　城東区</t>
    <phoneticPr fontId="3"/>
  </si>
  <si>
    <t>大阪市　鶴見区</t>
    <phoneticPr fontId="3"/>
  </si>
  <si>
    <t>大阪市　阿倍野区</t>
    <phoneticPr fontId="3"/>
  </si>
  <si>
    <t>大阪市　住之江区</t>
    <phoneticPr fontId="3"/>
  </si>
  <si>
    <t>大阪市　住吉区</t>
    <phoneticPr fontId="3"/>
  </si>
  <si>
    <t>大阪市　東住吉区</t>
    <phoneticPr fontId="3"/>
  </si>
  <si>
    <t>大阪市　平野区</t>
    <phoneticPr fontId="3"/>
  </si>
  <si>
    <t>大阪市</t>
    <phoneticPr fontId="3"/>
  </si>
  <si>
    <t>堺市　堺区</t>
    <phoneticPr fontId="3"/>
  </si>
  <si>
    <t>堺市　中区</t>
    <phoneticPr fontId="3"/>
  </si>
  <si>
    <t>　堺市　東区</t>
    <phoneticPr fontId="3"/>
  </si>
  <si>
    <t>　堺市　美原区</t>
    <phoneticPr fontId="3"/>
  </si>
  <si>
    <t>堺市東区及び美原区</t>
    <phoneticPr fontId="3"/>
  </si>
  <si>
    <t>堺市　西区</t>
    <phoneticPr fontId="3"/>
  </si>
  <si>
    <t>堺市　南区</t>
    <phoneticPr fontId="3"/>
  </si>
  <si>
    <t>堺市　北区</t>
    <phoneticPr fontId="3"/>
  </si>
  <si>
    <t>堺市</t>
    <phoneticPr fontId="3"/>
  </si>
  <si>
    <t>岸和田市</t>
    <phoneticPr fontId="3"/>
  </si>
  <si>
    <t>豊中市</t>
    <phoneticPr fontId="3"/>
  </si>
  <si>
    <t>池田市</t>
    <phoneticPr fontId="3"/>
  </si>
  <si>
    <t>吹田市</t>
    <phoneticPr fontId="3"/>
  </si>
  <si>
    <t>　泉大津市</t>
    <phoneticPr fontId="3"/>
  </si>
  <si>
    <t>　高石市</t>
    <phoneticPr fontId="3"/>
  </si>
  <si>
    <t>　　忠岡町</t>
    <phoneticPr fontId="3"/>
  </si>
  <si>
    <t>　泉北郡</t>
    <phoneticPr fontId="3"/>
  </si>
  <si>
    <t>泉大津市、高石市及び泉北郡</t>
    <phoneticPr fontId="3"/>
  </si>
  <si>
    <t>　高槻市</t>
    <phoneticPr fontId="3"/>
  </si>
  <si>
    <t>　　島本町</t>
    <phoneticPr fontId="3"/>
  </si>
  <si>
    <t>　三島郡</t>
    <phoneticPr fontId="3"/>
  </si>
  <si>
    <t>高槻市及び三島郡</t>
    <phoneticPr fontId="3"/>
  </si>
  <si>
    <t>貝塚市</t>
    <phoneticPr fontId="3"/>
  </si>
  <si>
    <t>守口市</t>
    <phoneticPr fontId="3"/>
  </si>
  <si>
    <t>枚方市</t>
    <phoneticPr fontId="3"/>
  </si>
  <si>
    <t>茨木市</t>
    <phoneticPr fontId="3"/>
  </si>
  <si>
    <t>八尾市</t>
    <phoneticPr fontId="3"/>
  </si>
  <si>
    <t>　泉佐野市</t>
    <phoneticPr fontId="3"/>
  </si>
  <si>
    <t>　熊取町</t>
    <phoneticPr fontId="3"/>
  </si>
  <si>
    <t>泉佐野市及び泉南郡熊取町</t>
    <phoneticPr fontId="3"/>
  </si>
  <si>
    <t>　富田林市</t>
    <phoneticPr fontId="3"/>
  </si>
  <si>
    <t>　大阪狭山市</t>
    <phoneticPr fontId="3"/>
  </si>
  <si>
    <t>　　太子町</t>
    <phoneticPr fontId="3"/>
  </si>
  <si>
    <t>　　河南町</t>
    <phoneticPr fontId="3"/>
  </si>
  <si>
    <t>　　千早赤阪村</t>
    <phoneticPr fontId="3"/>
  </si>
  <si>
    <t>　南河内郡</t>
    <phoneticPr fontId="3"/>
  </si>
  <si>
    <t>富田林市、大阪狭山市及び南河内郡</t>
    <phoneticPr fontId="3"/>
  </si>
  <si>
    <t>寝屋川市</t>
    <phoneticPr fontId="3"/>
  </si>
  <si>
    <t>河内長野市</t>
    <phoneticPr fontId="3"/>
  </si>
  <si>
    <t>松原市</t>
    <phoneticPr fontId="3"/>
  </si>
  <si>
    <t>　大東市</t>
    <phoneticPr fontId="3"/>
  </si>
  <si>
    <t>　四條畷市</t>
    <phoneticPr fontId="3"/>
  </si>
  <si>
    <t>大東市及び四條畷市</t>
    <phoneticPr fontId="3"/>
  </si>
  <si>
    <t>和泉市</t>
    <phoneticPr fontId="3"/>
  </si>
  <si>
    <t>　箕面市</t>
    <phoneticPr fontId="3"/>
  </si>
  <si>
    <t>　　豊能町</t>
    <phoneticPr fontId="3"/>
  </si>
  <si>
    <t>　　能勢町</t>
    <phoneticPr fontId="3"/>
  </si>
  <si>
    <t>　豊能郡</t>
    <phoneticPr fontId="3"/>
  </si>
  <si>
    <t>箕面市及び豊能郡</t>
    <phoneticPr fontId="3"/>
  </si>
  <si>
    <t>　柏原市</t>
    <phoneticPr fontId="3"/>
  </si>
  <si>
    <t>　藤井寺市</t>
    <phoneticPr fontId="3"/>
  </si>
  <si>
    <t>柏原市及び藤井寺市</t>
    <phoneticPr fontId="3"/>
  </si>
  <si>
    <t>羽曳野市</t>
    <phoneticPr fontId="3"/>
  </si>
  <si>
    <t>門真市</t>
    <phoneticPr fontId="3"/>
  </si>
  <si>
    <t>摂津市</t>
    <phoneticPr fontId="3"/>
  </si>
  <si>
    <t>東大阪市</t>
    <phoneticPr fontId="3"/>
  </si>
  <si>
    <t>　泉南市</t>
    <phoneticPr fontId="3"/>
  </si>
  <si>
    <t>　阪南市</t>
    <phoneticPr fontId="3"/>
  </si>
  <si>
    <t>　田尻町</t>
    <phoneticPr fontId="3"/>
  </si>
  <si>
    <t>　岬町</t>
    <phoneticPr fontId="3"/>
  </si>
  <si>
    <t>泉南市、阪南市並びに泉南郡田尻町及び岬町</t>
    <phoneticPr fontId="3"/>
  </si>
  <si>
    <t>交野市</t>
    <phoneticPr fontId="3"/>
  </si>
  <si>
    <t>政令市計</t>
    <phoneticPr fontId="3"/>
  </si>
  <si>
    <t>その他市計</t>
    <phoneticPr fontId="3"/>
  </si>
  <si>
    <t>町村計</t>
    <phoneticPr fontId="3"/>
  </si>
  <si>
    <t>府計</t>
    <phoneticPr fontId="3"/>
  </si>
  <si>
    <t>1</t>
    <phoneticPr fontId="3"/>
  </si>
  <si>
    <t>2</t>
    <phoneticPr fontId="3"/>
  </si>
  <si>
    <t>4</t>
    <phoneticPr fontId="3"/>
  </si>
  <si>
    <t>3</t>
    <phoneticPr fontId="3"/>
  </si>
  <si>
    <t>1</t>
    <phoneticPr fontId="3"/>
  </si>
  <si>
    <t>大阪市　都島区</t>
    <phoneticPr fontId="10"/>
  </si>
  <si>
    <t>大阪市福島区及び此花区</t>
    <phoneticPr fontId="10"/>
  </si>
  <si>
    <t>大阪市　西区</t>
    <phoneticPr fontId="10"/>
  </si>
  <si>
    <t>大阪市　港区</t>
    <phoneticPr fontId="10"/>
  </si>
  <si>
    <t>大阪市大正区及び西成区</t>
    <phoneticPr fontId="10"/>
  </si>
  <si>
    <t>大阪市天王寺区及び浪速区</t>
    <phoneticPr fontId="10"/>
  </si>
  <si>
    <t>大阪市　西淀川区</t>
    <phoneticPr fontId="10"/>
  </si>
  <si>
    <t>大阪市　淀川区</t>
    <phoneticPr fontId="10"/>
  </si>
  <si>
    <t>大阪市　東淀川区</t>
    <phoneticPr fontId="10"/>
  </si>
  <si>
    <t>大阪市　東成区</t>
    <phoneticPr fontId="10"/>
  </si>
  <si>
    <t>大阪市　中央区</t>
    <phoneticPr fontId="10"/>
  </si>
  <si>
    <t>大阪市　生野区</t>
    <phoneticPr fontId="10"/>
  </si>
  <si>
    <t>大阪市　旭区</t>
    <phoneticPr fontId="10"/>
  </si>
  <si>
    <t>大阪市　城東区</t>
    <phoneticPr fontId="10"/>
  </si>
  <si>
    <t>大阪市　鶴見区</t>
    <phoneticPr fontId="10"/>
  </si>
  <si>
    <t>大阪市　阿倍野区</t>
    <phoneticPr fontId="10"/>
  </si>
  <si>
    <t>大阪市　住之江区</t>
    <phoneticPr fontId="10"/>
  </si>
  <si>
    <t>大阪市　住吉区</t>
    <phoneticPr fontId="10"/>
  </si>
  <si>
    <t>大阪市　平野区</t>
    <phoneticPr fontId="10"/>
  </si>
  <si>
    <t>堺市　堺区</t>
    <phoneticPr fontId="10"/>
  </si>
  <si>
    <t>堺市　中区</t>
    <phoneticPr fontId="10"/>
  </si>
  <si>
    <t>堺市東区及び美原区</t>
    <phoneticPr fontId="10"/>
  </si>
  <si>
    <t>堺市　西区</t>
    <phoneticPr fontId="10"/>
  </si>
  <si>
    <t>堺市　南区</t>
    <phoneticPr fontId="10"/>
  </si>
  <si>
    <t>堺市　北区</t>
    <phoneticPr fontId="10"/>
  </si>
  <si>
    <t>池田市</t>
    <phoneticPr fontId="10"/>
  </si>
  <si>
    <t>吹田市</t>
    <phoneticPr fontId="10"/>
  </si>
  <si>
    <t>泉大津市、高石市及び泉北郡</t>
    <phoneticPr fontId="10"/>
  </si>
  <si>
    <t>高槻市及び三島郡</t>
    <phoneticPr fontId="10"/>
  </si>
  <si>
    <t>貝塚市</t>
    <phoneticPr fontId="10"/>
  </si>
  <si>
    <t>泉佐野市及び泉南郡熊取町</t>
    <phoneticPr fontId="10"/>
  </si>
  <si>
    <t>富田林市、大阪狭山市及び南河内郡</t>
    <phoneticPr fontId="10"/>
  </si>
  <si>
    <t>寝屋川市</t>
    <phoneticPr fontId="10"/>
  </si>
  <si>
    <t>河内長野市</t>
    <phoneticPr fontId="10"/>
  </si>
  <si>
    <t>松原市</t>
    <phoneticPr fontId="10"/>
  </si>
  <si>
    <t>大東市及び四條畷市</t>
    <phoneticPr fontId="10"/>
  </si>
  <si>
    <t>和泉市</t>
    <phoneticPr fontId="10"/>
  </si>
  <si>
    <t>箕面市及び豊能郡</t>
    <phoneticPr fontId="10"/>
  </si>
  <si>
    <t>柏原市及び藤井寺市</t>
    <phoneticPr fontId="10"/>
  </si>
  <si>
    <t>羽曳野市</t>
    <phoneticPr fontId="10"/>
  </si>
  <si>
    <t>泉南市、阪南市並びに泉南郡田尻町及び岬町</t>
    <phoneticPr fontId="10"/>
  </si>
  <si>
    <t>平成３１年４月７日執行</t>
  </si>
  <si>
    <t>5</t>
    <phoneticPr fontId="3"/>
  </si>
  <si>
    <t>1</t>
    <phoneticPr fontId="3"/>
  </si>
  <si>
    <t>くや　まさのり</t>
    <phoneticPr fontId="3"/>
  </si>
  <si>
    <t>大阪維新の会</t>
    <phoneticPr fontId="3"/>
  </si>
  <si>
    <t>しげはら　英仁</t>
    <phoneticPr fontId="3"/>
  </si>
  <si>
    <t>自由民主党</t>
    <phoneticPr fontId="3"/>
  </si>
  <si>
    <t>沢田　ひろし</t>
    <phoneticPr fontId="3"/>
  </si>
  <si>
    <t>日本共産党</t>
    <phoneticPr fontId="3"/>
  </si>
  <si>
    <t>西村　ひかる</t>
    <phoneticPr fontId="3"/>
  </si>
  <si>
    <t>中川　あきひと</t>
    <phoneticPr fontId="3"/>
  </si>
  <si>
    <t>花谷　みつよし</t>
    <phoneticPr fontId="3"/>
  </si>
  <si>
    <t>魚森　ゴータロー</t>
    <phoneticPr fontId="3"/>
  </si>
  <si>
    <t>西　けいじ</t>
    <phoneticPr fontId="3"/>
  </si>
  <si>
    <t>森本　こうへい</t>
    <phoneticPr fontId="3"/>
  </si>
  <si>
    <t>かまた　哲郎</t>
    <phoneticPr fontId="3"/>
  </si>
  <si>
    <t>国民民主党</t>
    <phoneticPr fontId="3"/>
  </si>
  <si>
    <t>前田　将臣</t>
    <phoneticPr fontId="3"/>
  </si>
  <si>
    <t>かきみ　大志朗</t>
    <phoneticPr fontId="3"/>
  </si>
  <si>
    <t>公明党</t>
    <phoneticPr fontId="3"/>
  </si>
  <si>
    <t>池田　けい子</t>
    <phoneticPr fontId="3"/>
  </si>
  <si>
    <t>ごんせ　幸蔵</t>
    <phoneticPr fontId="3"/>
  </si>
  <si>
    <t>無所属</t>
    <phoneticPr fontId="3"/>
  </si>
  <si>
    <t>さかがみ　敏也</t>
    <phoneticPr fontId="3"/>
  </si>
  <si>
    <t>三橋　弘幸</t>
    <phoneticPr fontId="3"/>
  </si>
  <si>
    <t>かま中　優次</t>
    <phoneticPr fontId="3"/>
  </si>
  <si>
    <t>うるま　譲司</t>
    <phoneticPr fontId="3"/>
  </si>
  <si>
    <t>中井　もとき</t>
    <phoneticPr fontId="3"/>
  </si>
  <si>
    <t>やえがし　善幸</t>
    <phoneticPr fontId="3"/>
  </si>
  <si>
    <t>井上　ひろみ</t>
    <phoneticPr fontId="3"/>
  </si>
  <si>
    <t>立憲民主党</t>
    <phoneticPr fontId="3"/>
  </si>
  <si>
    <t>山本　いっとく</t>
    <phoneticPr fontId="3"/>
  </si>
  <si>
    <t>うえだ　まさひろ</t>
    <phoneticPr fontId="3"/>
  </si>
  <si>
    <t>谷口　やすひろ</t>
    <phoneticPr fontId="3"/>
  </si>
  <si>
    <t>横倉　やすゆき</t>
    <phoneticPr fontId="3"/>
  </si>
  <si>
    <t>田島　みわ</t>
    <phoneticPr fontId="3"/>
  </si>
  <si>
    <t>城　勝行</t>
    <phoneticPr fontId="3"/>
  </si>
  <si>
    <t>西林　克敏</t>
    <phoneticPr fontId="3"/>
  </si>
  <si>
    <t>原田　こうじ</t>
    <phoneticPr fontId="3"/>
  </si>
  <si>
    <t>東條　としゆき</t>
    <phoneticPr fontId="3"/>
  </si>
  <si>
    <t>かどう　好美</t>
    <phoneticPr fontId="3"/>
  </si>
  <si>
    <t>みた　勝久</t>
    <phoneticPr fontId="3"/>
  </si>
  <si>
    <t>しずかわ　俊博</t>
    <phoneticPr fontId="3"/>
  </si>
  <si>
    <t>いらはら　勉</t>
    <phoneticPr fontId="3"/>
  </si>
  <si>
    <t>ヌイ　和幸</t>
    <phoneticPr fontId="3"/>
  </si>
  <si>
    <t>小西　えみ子</t>
    <phoneticPr fontId="3"/>
  </si>
  <si>
    <t>石川　たえ</t>
    <phoneticPr fontId="3"/>
  </si>
  <si>
    <t>かじ川　文代</t>
    <phoneticPr fontId="3"/>
  </si>
  <si>
    <t>杉江　ゆうすけ</t>
    <phoneticPr fontId="3"/>
  </si>
  <si>
    <t>おくたに　正実</t>
    <phoneticPr fontId="3"/>
  </si>
  <si>
    <t>三浦　とし子</t>
    <phoneticPr fontId="3"/>
  </si>
  <si>
    <t>岩見　幸星</t>
    <phoneticPr fontId="3"/>
  </si>
  <si>
    <t>門谷　みちお</t>
    <phoneticPr fontId="3"/>
  </si>
  <si>
    <t>中川　せいた</t>
    <phoneticPr fontId="3"/>
  </si>
  <si>
    <t>今井　豊</t>
    <phoneticPr fontId="3"/>
  </si>
  <si>
    <t>土橋　ちひろ</t>
    <phoneticPr fontId="3"/>
  </si>
  <si>
    <t>かじき　一彦</t>
    <phoneticPr fontId="3"/>
  </si>
  <si>
    <t>大石　あきこ</t>
    <phoneticPr fontId="3"/>
  </si>
  <si>
    <t>横山　ひでゆき</t>
    <phoneticPr fontId="3"/>
  </si>
  <si>
    <t>西田　薫</t>
    <phoneticPr fontId="3"/>
  </si>
  <si>
    <t>みやけ　史明</t>
    <phoneticPr fontId="3"/>
  </si>
  <si>
    <t>岡沢　りゅういち</t>
    <phoneticPr fontId="3"/>
  </si>
  <si>
    <t>山田　けんた</t>
    <phoneticPr fontId="3"/>
  </si>
  <si>
    <t>みわ　智之</t>
    <phoneticPr fontId="3"/>
  </si>
  <si>
    <t>でき　成元</t>
    <phoneticPr fontId="3"/>
  </si>
  <si>
    <t>中司　宏</t>
    <phoneticPr fontId="3"/>
  </si>
  <si>
    <t>大橋　あきお</t>
    <phoneticPr fontId="3"/>
  </si>
  <si>
    <t>徳永　しんいち</t>
    <phoneticPr fontId="3"/>
  </si>
  <si>
    <t>やぶた　将天</t>
    <phoneticPr fontId="3"/>
  </si>
  <si>
    <t>山下　けいき</t>
    <phoneticPr fontId="3"/>
  </si>
  <si>
    <t>中野　つよし</t>
    <phoneticPr fontId="3"/>
  </si>
  <si>
    <t>あさとう　まさし</t>
    <phoneticPr fontId="3"/>
  </si>
  <si>
    <t>うらべ　走馬</t>
    <phoneticPr fontId="3"/>
  </si>
  <si>
    <t>松本　としあき</t>
    <phoneticPr fontId="3"/>
  </si>
  <si>
    <t>かくたに　庄一</t>
    <phoneticPr fontId="3"/>
  </si>
  <si>
    <t>竹沢　のりゆき</t>
    <phoneticPr fontId="3"/>
  </si>
  <si>
    <t>西川　のりふみ</t>
    <phoneticPr fontId="3"/>
  </si>
  <si>
    <t>大山　あきひこ</t>
    <phoneticPr fontId="3"/>
  </si>
  <si>
    <t>しばたに　匡哉</t>
    <phoneticPr fontId="3"/>
  </si>
  <si>
    <t>前田　ようすけ</t>
    <phoneticPr fontId="3"/>
  </si>
  <si>
    <t>小松　ひさし</t>
    <phoneticPr fontId="3"/>
  </si>
  <si>
    <t>冨田　ただやす</t>
    <phoneticPr fontId="3"/>
  </si>
  <si>
    <t>山本　大</t>
    <phoneticPr fontId="3"/>
  </si>
  <si>
    <t>岡本　こうし</t>
    <phoneticPr fontId="3"/>
  </si>
  <si>
    <t>紀田　かおる</t>
    <phoneticPr fontId="3"/>
  </si>
  <si>
    <t>しかた　松男</t>
    <phoneticPr fontId="3"/>
  </si>
  <si>
    <t>徳村　さとる</t>
    <phoneticPr fontId="3"/>
  </si>
  <si>
    <t>上田　けんじ</t>
    <phoneticPr fontId="3"/>
  </si>
  <si>
    <t>石井　よしひろ</t>
    <phoneticPr fontId="3"/>
  </si>
  <si>
    <t>ひご　洋一朗</t>
    <phoneticPr fontId="3"/>
  </si>
  <si>
    <t>田中　かずのり</t>
    <phoneticPr fontId="3"/>
  </si>
  <si>
    <t>おきた　浩之</t>
    <phoneticPr fontId="3"/>
  </si>
  <si>
    <t>西野　修平</t>
    <phoneticPr fontId="3"/>
  </si>
  <si>
    <t>永井　公大</t>
    <phoneticPr fontId="3"/>
  </si>
  <si>
    <t>のと　裕行</t>
    <phoneticPr fontId="3"/>
  </si>
  <si>
    <t>はしもと　邦寿</t>
    <phoneticPr fontId="3"/>
  </si>
  <si>
    <t>山本　しんご</t>
    <phoneticPr fontId="3"/>
  </si>
  <si>
    <t>なかむら　広美</t>
    <phoneticPr fontId="3"/>
  </si>
  <si>
    <t>つだ　洋子</t>
    <phoneticPr fontId="3"/>
  </si>
  <si>
    <t>河崎　大樹</t>
    <phoneticPr fontId="3"/>
  </si>
  <si>
    <t>とみた　武彦</t>
    <phoneticPr fontId="3"/>
  </si>
  <si>
    <t>あさの　純一</t>
    <phoneticPr fontId="3"/>
  </si>
  <si>
    <t>ふちかみ　浩美</t>
    <phoneticPr fontId="3"/>
  </si>
  <si>
    <t>森　かずとみ</t>
    <phoneticPr fontId="3"/>
  </si>
  <si>
    <t>杉本　たいへい</t>
    <phoneticPr fontId="3"/>
  </si>
  <si>
    <t>藤村　まさたか</t>
    <phoneticPr fontId="3"/>
  </si>
  <si>
    <t>船井　ひさき</t>
    <phoneticPr fontId="3"/>
  </si>
  <si>
    <t>いわき　均</t>
    <phoneticPr fontId="3"/>
  </si>
  <si>
    <t>ひろせ　正美</t>
    <phoneticPr fontId="3"/>
  </si>
  <si>
    <t>やまのは　創</t>
    <phoneticPr fontId="3"/>
  </si>
  <si>
    <t>泰江　まさき</t>
    <phoneticPr fontId="3"/>
  </si>
  <si>
    <t>清水　信行</t>
    <phoneticPr fontId="3"/>
  </si>
  <si>
    <t>中川　よしひこ</t>
    <phoneticPr fontId="3"/>
  </si>
  <si>
    <t>オカモト　タカユキ</t>
    <phoneticPr fontId="3"/>
  </si>
  <si>
    <t>あべ　賞久</t>
    <phoneticPr fontId="3"/>
  </si>
  <si>
    <t>山下　ひろあき</t>
    <phoneticPr fontId="3"/>
  </si>
  <si>
    <t>塩川　憲史</t>
    <phoneticPr fontId="3"/>
  </si>
  <si>
    <t>西野　こういち</t>
    <phoneticPr fontId="3"/>
  </si>
  <si>
    <t>広野　みずほ</t>
    <phoneticPr fontId="3"/>
  </si>
  <si>
    <t>うち海　公仁</t>
    <phoneticPr fontId="3"/>
  </si>
  <si>
    <t>西野　しげる</t>
    <phoneticPr fontId="3"/>
  </si>
  <si>
    <t>松本　直高</t>
    <phoneticPr fontId="3"/>
  </si>
  <si>
    <t>みよし　かおる</t>
    <phoneticPr fontId="3"/>
  </si>
  <si>
    <t>坂　こうき</t>
    <phoneticPr fontId="3"/>
  </si>
  <si>
    <t>今西　かずき</t>
    <phoneticPr fontId="3"/>
  </si>
  <si>
    <t>山根　あきこ</t>
    <phoneticPr fontId="3"/>
  </si>
  <si>
    <t>中野　としこ</t>
    <phoneticPr fontId="3"/>
  </si>
  <si>
    <t>あだち　雅之</t>
    <phoneticPr fontId="3"/>
  </si>
  <si>
    <t>川おか　栄一</t>
    <phoneticPr fontId="3"/>
  </si>
  <si>
    <t>金城　かつのり</t>
    <phoneticPr fontId="3"/>
  </si>
  <si>
    <t>奥田　えつお</t>
    <phoneticPr fontId="3"/>
  </si>
  <si>
    <t>大橋　一功</t>
    <phoneticPr fontId="3"/>
  </si>
  <si>
    <t>和田　けんじ</t>
    <phoneticPr fontId="3"/>
  </si>
  <si>
    <t>藤本　りょう</t>
    <phoneticPr fontId="3"/>
  </si>
  <si>
    <t>宮原　たけし</t>
    <phoneticPr fontId="3"/>
  </si>
  <si>
    <t>田村　のり子</t>
    <phoneticPr fontId="3"/>
  </si>
  <si>
    <t>ののうえ　愛</t>
    <phoneticPr fontId="3"/>
  </si>
  <si>
    <t>池下　卓</t>
    <phoneticPr fontId="3"/>
  </si>
  <si>
    <t>林　けいじ</t>
    <phoneticPr fontId="3"/>
  </si>
  <si>
    <t>松浪　ケンタ</t>
    <phoneticPr fontId="3"/>
  </si>
  <si>
    <t>松浪　たけひさ</t>
    <phoneticPr fontId="3"/>
  </si>
  <si>
    <t>清水　幸夫</t>
    <phoneticPr fontId="3"/>
  </si>
  <si>
    <t>あさだ　たいき</t>
    <phoneticPr fontId="3"/>
  </si>
  <si>
    <t>すずき　憲</t>
    <phoneticPr fontId="3"/>
  </si>
  <si>
    <t>須田　あきら</t>
    <phoneticPr fontId="3"/>
  </si>
  <si>
    <t>山本　たけし</t>
    <phoneticPr fontId="3"/>
  </si>
  <si>
    <t>うつみ　久子</t>
    <phoneticPr fontId="3"/>
  </si>
  <si>
    <t>橋本　かずまさ</t>
    <phoneticPr fontId="3"/>
  </si>
  <si>
    <t>上島　一彦</t>
    <phoneticPr fontId="3"/>
  </si>
  <si>
    <t>原田　りょう</t>
    <phoneticPr fontId="3"/>
  </si>
  <si>
    <t>中谷　やすのり</t>
    <phoneticPr fontId="3"/>
  </si>
  <si>
    <t>村松　かおり</t>
    <phoneticPr fontId="3"/>
  </si>
  <si>
    <t>土井　達也</t>
    <phoneticPr fontId="3"/>
  </si>
  <si>
    <t>小山　広明</t>
    <phoneticPr fontId="3"/>
  </si>
  <si>
    <t>川﨑　ひろき</t>
    <rPh sb="1" eb="2">
      <t>キ</t>
    </rPh>
    <phoneticPr fontId="3"/>
  </si>
  <si>
    <t>-</t>
    <phoneticPr fontId="3"/>
  </si>
  <si>
    <t>笹川　理</t>
    <phoneticPr fontId="3"/>
  </si>
  <si>
    <t>-</t>
    <phoneticPr fontId="3"/>
  </si>
  <si>
    <t>-</t>
    <phoneticPr fontId="3"/>
  </si>
  <si>
    <t>-</t>
    <phoneticPr fontId="10"/>
  </si>
  <si>
    <t>無投票</t>
    <phoneticPr fontId="3"/>
  </si>
  <si>
    <t>無投票</t>
    <phoneticPr fontId="3"/>
  </si>
  <si>
    <t>無投票</t>
    <phoneticPr fontId="3"/>
  </si>
  <si>
    <t>1</t>
  </si>
  <si>
    <t>1</t>
    <phoneticPr fontId="3"/>
  </si>
  <si>
    <t>2</t>
  </si>
  <si>
    <t>2</t>
    <phoneticPr fontId="3"/>
  </si>
  <si>
    <t>3</t>
    <phoneticPr fontId="3"/>
  </si>
  <si>
    <t>4</t>
    <phoneticPr fontId="3"/>
  </si>
  <si>
    <t>1</t>
    <phoneticPr fontId="3"/>
  </si>
  <si>
    <t>1</t>
    <phoneticPr fontId="3"/>
  </si>
  <si>
    <t>1</t>
    <phoneticPr fontId="3"/>
  </si>
  <si>
    <t>1</t>
    <phoneticPr fontId="3"/>
  </si>
  <si>
    <t>1</t>
    <phoneticPr fontId="3"/>
  </si>
  <si>
    <t>2</t>
    <phoneticPr fontId="3"/>
  </si>
  <si>
    <t>3</t>
  </si>
  <si>
    <t>4</t>
  </si>
  <si>
    <t>5</t>
  </si>
  <si>
    <t>1</t>
    <phoneticPr fontId="3"/>
  </si>
  <si>
    <t>2</t>
    <phoneticPr fontId="3"/>
  </si>
  <si>
    <t>3</t>
    <phoneticPr fontId="3"/>
  </si>
  <si>
    <t>4</t>
    <phoneticPr fontId="3"/>
  </si>
  <si>
    <t>2</t>
    <phoneticPr fontId="3"/>
  </si>
  <si>
    <t>1</t>
    <phoneticPr fontId="3"/>
  </si>
  <si>
    <t>1</t>
    <phoneticPr fontId="3"/>
  </si>
  <si>
    <t>1</t>
    <phoneticPr fontId="3"/>
  </si>
  <si>
    <t>2</t>
    <phoneticPr fontId="3"/>
  </si>
  <si>
    <t>1</t>
    <phoneticPr fontId="3"/>
  </si>
  <si>
    <t>1</t>
    <phoneticPr fontId="3"/>
  </si>
  <si>
    <t>1</t>
    <phoneticPr fontId="3"/>
  </si>
  <si>
    <t>2</t>
    <phoneticPr fontId="3"/>
  </si>
  <si>
    <t>3</t>
    <phoneticPr fontId="3"/>
  </si>
  <si>
    <t>1</t>
    <phoneticPr fontId="3"/>
  </si>
  <si>
    <t>1</t>
    <phoneticPr fontId="3"/>
  </si>
  <si>
    <t>2</t>
    <phoneticPr fontId="3"/>
  </si>
  <si>
    <t>2</t>
    <phoneticPr fontId="3"/>
  </si>
  <si>
    <t>1</t>
    <phoneticPr fontId="3"/>
  </si>
  <si>
    <t>1</t>
    <phoneticPr fontId="3"/>
  </si>
  <si>
    <t>1</t>
    <phoneticPr fontId="3"/>
  </si>
  <si>
    <t>1</t>
    <phoneticPr fontId="3"/>
  </si>
  <si>
    <t>2</t>
    <phoneticPr fontId="3"/>
  </si>
  <si>
    <t>1</t>
    <phoneticPr fontId="3"/>
  </si>
  <si>
    <t>2</t>
    <phoneticPr fontId="3"/>
  </si>
  <si>
    <t>3</t>
    <phoneticPr fontId="3"/>
  </si>
  <si>
    <t>4</t>
    <phoneticPr fontId="3"/>
  </si>
  <si>
    <t>4</t>
    <phoneticPr fontId="3"/>
  </si>
  <si>
    <t>1</t>
    <phoneticPr fontId="3"/>
  </si>
  <si>
    <t>1</t>
    <phoneticPr fontId="3"/>
  </si>
  <si>
    <t>2</t>
    <phoneticPr fontId="3"/>
  </si>
  <si>
    <t>1</t>
    <phoneticPr fontId="3"/>
  </si>
  <si>
    <t>1</t>
    <phoneticPr fontId="3"/>
  </si>
  <si>
    <t>2</t>
    <phoneticPr fontId="3"/>
  </si>
  <si>
    <t>3時　48分集計</t>
    <phoneticPr fontId="3"/>
  </si>
  <si>
    <t>3時　48分集計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</si>
</sst>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00"/>
    <numFmt numFmtId="177" formatCode="#,##0\ \ \ \ "/>
    <numFmt numFmtId="178" formatCode="##0.00"/>
    <numFmt numFmtId="179" formatCode="&quot;(定数：&quot;@&quot;名)&quot;"/>
    <numFmt numFmtId="180" formatCode="#,##0.000\ \ \ \ "/>
  </numFmts>
  <fonts count="12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tted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dotted">
        <color indexed="8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8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/>
      <bottom style="dotted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34">
    <xf numFmtId="0" fontId="0" fillId="0" borderId="0" xfId="0"/>
    <xf numFmtId="49" fontId="5" fillId="0" borderId="0" xfId="0" applyNumberFormat="1" applyFont="1" applyFill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Alignment="1">
      <alignment horizontal="left"/>
    </xf>
    <xf numFmtId="49" fontId="6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right"/>
    </xf>
    <xf numFmtId="177" fontId="4" fillId="0" borderId="12" xfId="0" applyNumberFormat="1" applyFont="1" applyFill="1" applyBorder="1" applyAlignment="1">
      <alignment horizontal="right" vertical="center"/>
    </xf>
    <xf numFmtId="177" fontId="4" fillId="0" borderId="13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/>
    </xf>
    <xf numFmtId="177" fontId="4" fillId="0" borderId="16" xfId="0" applyNumberFormat="1" applyFont="1" applyFill="1" applyBorder="1" applyAlignment="1">
      <alignment horizontal="right" vertical="center"/>
    </xf>
    <xf numFmtId="178" fontId="4" fillId="0" borderId="17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177" fontId="4" fillId="0" borderId="27" xfId="0" applyNumberFormat="1" applyFont="1" applyFill="1" applyBorder="1" applyAlignment="1">
      <alignment horizontal="right" vertical="center"/>
    </xf>
    <xf numFmtId="38" fontId="4" fillId="0" borderId="9" xfId="0" applyNumberFormat="1" applyFont="1" applyFill="1" applyBorder="1" applyAlignment="1">
      <alignment horizontal="right" vertical="center"/>
    </xf>
    <xf numFmtId="38" fontId="4" fillId="0" borderId="26" xfId="0" applyNumberFormat="1" applyFont="1" applyFill="1" applyBorder="1" applyAlignment="1">
      <alignment horizontal="right" vertical="center"/>
    </xf>
    <xf numFmtId="38" fontId="4" fillId="0" borderId="20" xfId="0" applyNumberFormat="1" applyFont="1" applyFill="1" applyBorder="1" applyAlignment="1">
      <alignment horizontal="right" vertical="center"/>
    </xf>
    <xf numFmtId="38" fontId="4" fillId="0" borderId="19" xfId="0" applyNumberFormat="1" applyFont="1" applyFill="1" applyBorder="1" applyAlignment="1">
      <alignment horizontal="right" vertical="center"/>
    </xf>
    <xf numFmtId="38" fontId="4" fillId="0" borderId="30" xfId="0" applyNumberFormat="1" applyFont="1" applyFill="1" applyBorder="1" applyAlignment="1">
      <alignment horizontal="right" vertical="center"/>
    </xf>
    <xf numFmtId="38" fontId="4" fillId="0" borderId="31" xfId="0" applyNumberFormat="1" applyFont="1" applyFill="1" applyBorder="1" applyAlignment="1">
      <alignment horizontal="right" vertical="center"/>
    </xf>
    <xf numFmtId="38" fontId="4" fillId="0" borderId="33" xfId="0" applyNumberFormat="1" applyFont="1" applyFill="1" applyBorder="1" applyAlignment="1">
      <alignment horizontal="right" vertical="center"/>
    </xf>
    <xf numFmtId="38" fontId="4" fillId="0" borderId="34" xfId="0" applyNumberFormat="1" applyFont="1" applyFill="1" applyBorder="1" applyAlignment="1">
      <alignment horizontal="right" vertical="center"/>
    </xf>
    <xf numFmtId="38" fontId="4" fillId="0" borderId="38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vertical="center"/>
    </xf>
    <xf numFmtId="0" fontId="3" fillId="0" borderId="0" xfId="1" quotePrefix="1" applyAlignment="1" applyProtection="1"/>
    <xf numFmtId="0" fontId="3" fillId="0" borderId="0" xfId="1" quotePrefix="1" applyFont="1" applyAlignment="1" applyProtection="1"/>
    <xf numFmtId="0" fontId="3" fillId="0" borderId="0" xfId="1" applyAlignment="1" applyProtection="1"/>
    <xf numFmtId="49" fontId="4" fillId="0" borderId="15" xfId="0" applyNumberFormat="1" applyFont="1" applyFill="1" applyBorder="1" applyAlignment="1">
      <alignment horizontal="left"/>
    </xf>
    <xf numFmtId="49" fontId="4" fillId="0" borderId="41" xfId="0" applyNumberFormat="1" applyFont="1" applyFill="1" applyBorder="1" applyAlignment="1">
      <alignment horizontal="left"/>
    </xf>
    <xf numFmtId="49" fontId="4" fillId="0" borderId="42" xfId="0" applyNumberFormat="1" applyFont="1" applyFill="1" applyBorder="1" applyAlignment="1">
      <alignment horizontal="left"/>
    </xf>
    <xf numFmtId="49" fontId="11" fillId="0" borderId="44" xfId="0" applyNumberFormat="1" applyFont="1" applyFill="1" applyBorder="1" applyAlignment="1">
      <alignment horizontal="left" vertical="center" wrapText="1"/>
    </xf>
    <xf numFmtId="49" fontId="11" fillId="0" borderId="49" xfId="0" applyNumberFormat="1" applyFont="1" applyFill="1" applyBorder="1" applyAlignment="1">
      <alignment horizontal="left" vertical="center" wrapText="1"/>
    </xf>
    <xf numFmtId="49" fontId="11" fillId="0" borderId="50" xfId="0" applyNumberFormat="1" applyFont="1" applyFill="1" applyBorder="1" applyAlignment="1">
      <alignment horizontal="left" vertical="center" wrapText="1"/>
    </xf>
    <xf numFmtId="49" fontId="11" fillId="0" borderId="51" xfId="0" applyNumberFormat="1" applyFont="1" applyFill="1" applyBorder="1" applyAlignment="1">
      <alignment horizontal="left" vertical="center" wrapText="1"/>
    </xf>
    <xf numFmtId="49" fontId="4" fillId="0" borderId="58" xfId="0" applyNumberFormat="1" applyFont="1" applyFill="1" applyBorder="1" applyAlignment="1">
      <alignment horizontal="left"/>
    </xf>
    <xf numFmtId="49" fontId="4" fillId="0" borderId="61" xfId="0" applyNumberFormat="1" applyFont="1" applyFill="1" applyBorder="1" applyAlignment="1">
      <alignment horizontal="left"/>
    </xf>
    <xf numFmtId="177" fontId="4" fillId="0" borderId="8" xfId="0" applyNumberFormat="1" applyFont="1" applyFill="1" applyBorder="1" applyAlignment="1">
      <alignment horizontal="right" vertical="center"/>
    </xf>
    <xf numFmtId="49" fontId="4" fillId="0" borderId="43" xfId="0" applyNumberFormat="1" applyFont="1" applyFill="1" applyBorder="1" applyAlignment="1">
      <alignment horizontal="left"/>
    </xf>
    <xf numFmtId="178" fontId="4" fillId="0" borderId="25" xfId="0" applyNumberFormat="1" applyFont="1" applyFill="1" applyBorder="1" applyAlignment="1">
      <alignment horizontal="right" vertical="center"/>
    </xf>
    <xf numFmtId="49" fontId="4" fillId="0" borderId="65" xfId="0" applyNumberFormat="1" applyFont="1" applyFill="1" applyBorder="1" applyAlignment="1">
      <alignment horizontal="center" vertical="center"/>
    </xf>
    <xf numFmtId="49" fontId="4" fillId="0" borderId="66" xfId="0" applyNumberFormat="1" applyFont="1" applyFill="1" applyBorder="1" applyAlignment="1">
      <alignment horizontal="center" vertical="center" wrapText="1"/>
    </xf>
    <xf numFmtId="49" fontId="4" fillId="0" borderId="67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9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38" fontId="4" fillId="0" borderId="68" xfId="0" applyNumberFormat="1" applyFont="1" applyFill="1" applyBorder="1" applyAlignment="1">
      <alignment horizontal="right" vertical="center"/>
    </xf>
    <xf numFmtId="3" fontId="4" fillId="0" borderId="26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/>
    </xf>
    <xf numFmtId="3" fontId="4" fillId="0" borderId="68" xfId="0" applyNumberFormat="1" applyFont="1" applyFill="1" applyBorder="1" applyAlignment="1">
      <alignment horizontal="right" vertical="center"/>
    </xf>
    <xf numFmtId="3" fontId="4" fillId="0" borderId="38" xfId="0" applyNumberFormat="1" applyFont="1" applyFill="1" applyBorder="1" applyAlignment="1">
      <alignment horizontal="right" vertical="center"/>
    </xf>
    <xf numFmtId="49" fontId="4" fillId="0" borderId="51" xfId="0" applyNumberFormat="1" applyFont="1" applyFill="1" applyBorder="1" applyAlignment="1">
      <alignment horizontal="left"/>
    </xf>
    <xf numFmtId="49" fontId="4" fillId="0" borderId="3" xfId="0" applyNumberFormat="1" applyFont="1" applyFill="1" applyBorder="1" applyAlignment="1">
      <alignment horizontal="left"/>
    </xf>
    <xf numFmtId="49" fontId="4" fillId="0" borderId="5" xfId="0" applyNumberFormat="1" applyFont="1" applyFill="1" applyBorder="1" applyAlignment="1">
      <alignment horizontal="left"/>
    </xf>
    <xf numFmtId="49" fontId="4" fillId="0" borderId="77" xfId="0" applyNumberFormat="1" applyFont="1" applyFill="1" applyBorder="1" applyAlignment="1">
      <alignment horizontal="left"/>
    </xf>
    <xf numFmtId="49" fontId="4" fillId="0" borderId="7" xfId="0" applyNumberFormat="1" applyFont="1" applyFill="1" applyBorder="1" applyAlignment="1">
      <alignment horizontal="left"/>
    </xf>
    <xf numFmtId="49" fontId="4" fillId="0" borderId="78" xfId="0" applyNumberFormat="1" applyFont="1" applyFill="1" applyBorder="1" applyAlignment="1">
      <alignment horizontal="left"/>
    </xf>
    <xf numFmtId="38" fontId="4" fillId="0" borderId="80" xfId="0" applyNumberFormat="1" applyFont="1" applyFill="1" applyBorder="1" applyAlignment="1">
      <alignment horizontal="right" vertical="center"/>
    </xf>
    <xf numFmtId="3" fontId="4" fillId="0" borderId="80" xfId="0" applyNumberFormat="1" applyFont="1" applyFill="1" applyBorder="1" applyAlignment="1">
      <alignment horizontal="right" vertical="center"/>
    </xf>
    <xf numFmtId="49" fontId="4" fillId="0" borderId="81" xfId="0" applyNumberFormat="1" applyFont="1" applyFill="1" applyBorder="1" applyAlignment="1">
      <alignment horizontal="left"/>
    </xf>
    <xf numFmtId="38" fontId="4" fillId="0" borderId="82" xfId="0" applyNumberFormat="1" applyFont="1" applyFill="1" applyBorder="1" applyAlignment="1">
      <alignment horizontal="right" vertical="center"/>
    </xf>
    <xf numFmtId="3" fontId="4" fillId="0" borderId="82" xfId="0" applyNumberFormat="1" applyFont="1" applyFill="1" applyBorder="1" applyAlignment="1">
      <alignment horizontal="right" vertical="center"/>
    </xf>
    <xf numFmtId="38" fontId="4" fillId="0" borderId="83" xfId="0" applyNumberFormat="1" applyFont="1" applyFill="1" applyBorder="1" applyAlignment="1">
      <alignment horizontal="right" vertical="center"/>
    </xf>
    <xf numFmtId="3" fontId="4" fillId="0" borderId="83" xfId="0" applyNumberFormat="1" applyFont="1" applyFill="1" applyBorder="1" applyAlignment="1">
      <alignment horizontal="right" vertical="center"/>
    </xf>
    <xf numFmtId="49" fontId="6" fillId="0" borderId="0" xfId="2" applyNumberFormat="1" applyFont="1" applyFill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vertical="center"/>
    </xf>
    <xf numFmtId="49" fontId="6" fillId="0" borderId="0" xfId="2" applyNumberFormat="1" applyFont="1" applyFill="1" applyBorder="1" applyAlignment="1">
      <alignment horizontal="right"/>
    </xf>
    <xf numFmtId="49" fontId="6" fillId="0" borderId="0" xfId="2" applyNumberFormat="1" applyFont="1" applyFill="1" applyAlignment="1">
      <alignment vertical="center"/>
    </xf>
    <xf numFmtId="49" fontId="7" fillId="0" borderId="0" xfId="2" applyNumberFormat="1" applyFont="1" applyFill="1" applyBorder="1" applyAlignment="1">
      <alignment horizontal="right" vertical="center"/>
    </xf>
    <xf numFmtId="49" fontId="7" fillId="0" borderId="0" xfId="2" applyNumberFormat="1" applyFont="1" applyFill="1" applyAlignment="1">
      <alignment horizontal="left"/>
    </xf>
    <xf numFmtId="49" fontId="6" fillId="0" borderId="0" xfId="2" applyNumberFormat="1" applyFont="1" applyFill="1" applyBorder="1" applyAlignment="1">
      <alignment horizontal="left" vertical="center"/>
    </xf>
    <xf numFmtId="49" fontId="8" fillId="0" borderId="0" xfId="2" applyNumberFormat="1" applyFont="1" applyFill="1" applyAlignment="1">
      <alignment vertical="center"/>
    </xf>
    <xf numFmtId="49" fontId="8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right" vertical="center"/>
    </xf>
    <xf numFmtId="49" fontId="6" fillId="0" borderId="0" xfId="2" applyNumberFormat="1" applyFont="1" applyFill="1" applyAlignment="1">
      <alignment horizontal="right" vertical="center"/>
    </xf>
    <xf numFmtId="49" fontId="7" fillId="0" borderId="0" xfId="2" applyNumberFormat="1" applyFont="1" applyFill="1" applyAlignment="1">
      <alignment horizontal="left" vertical="center"/>
    </xf>
    <xf numFmtId="49" fontId="9" fillId="0" borderId="0" xfId="2" applyNumberFormat="1" applyFont="1" applyFill="1" applyAlignment="1">
      <alignment horizontal="right"/>
    </xf>
    <xf numFmtId="49" fontId="6" fillId="0" borderId="71" xfId="2" applyNumberFormat="1" applyFont="1" applyFill="1" applyBorder="1" applyAlignment="1">
      <alignment vertical="center"/>
    </xf>
    <xf numFmtId="49" fontId="7" fillId="0" borderId="72" xfId="2" applyNumberFormat="1" applyFont="1" applyFill="1" applyBorder="1" applyAlignment="1">
      <alignment horizontal="center" vertical="center" wrapText="1"/>
    </xf>
    <xf numFmtId="49" fontId="7" fillId="0" borderId="21" xfId="2" applyNumberFormat="1" applyFont="1" applyFill="1" applyBorder="1" applyAlignment="1">
      <alignment horizontal="center" vertical="center" wrapText="1"/>
    </xf>
    <xf numFmtId="49" fontId="7" fillId="0" borderId="22" xfId="2" applyNumberFormat="1" applyFont="1" applyFill="1" applyBorder="1" applyAlignment="1">
      <alignment horizontal="center" vertical="center" wrapText="1"/>
    </xf>
    <xf numFmtId="49" fontId="4" fillId="0" borderId="52" xfId="2" applyNumberFormat="1" applyFont="1" applyFill="1" applyBorder="1" applyAlignment="1">
      <alignment horizontal="left" vertical="center"/>
    </xf>
    <xf numFmtId="177" fontId="4" fillId="0" borderId="52" xfId="2" applyNumberFormat="1" applyFont="1" applyFill="1" applyBorder="1" applyAlignment="1">
      <alignment horizontal="left" vertical="center"/>
    </xf>
    <xf numFmtId="177" fontId="4" fillId="0" borderId="70" xfId="2" applyNumberFormat="1" applyFont="1" applyFill="1" applyBorder="1" applyAlignment="1">
      <alignment horizontal="left" vertical="center"/>
    </xf>
    <xf numFmtId="49" fontId="5" fillId="0" borderId="0" xfId="0" applyNumberFormat="1" applyFont="1" applyFill="1" applyAlignment="1" applyProtection="1">
      <alignment vertical="center"/>
      <protection locked="0"/>
    </xf>
    <xf numFmtId="177" fontId="4" fillId="0" borderId="16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Alignment="1">
      <alignment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4" fillId="0" borderId="31" xfId="0" applyNumberFormat="1" applyFont="1" applyFill="1" applyBorder="1" applyAlignment="1">
      <alignment horizontal="right" vertical="center"/>
    </xf>
    <xf numFmtId="177" fontId="4" fillId="0" borderId="18" xfId="0" applyNumberFormat="1" applyFont="1" applyFill="1" applyBorder="1" applyAlignment="1">
      <alignment horizontal="right" vertical="center"/>
    </xf>
    <xf numFmtId="178" fontId="4" fillId="0" borderId="64" xfId="0" applyNumberFormat="1" applyFont="1" applyFill="1" applyBorder="1" applyAlignment="1">
      <alignment horizontal="right" vertical="center"/>
    </xf>
    <xf numFmtId="177" fontId="4" fillId="0" borderId="39" xfId="0" applyNumberFormat="1" applyFont="1" applyFill="1" applyBorder="1" applyAlignment="1">
      <alignment horizontal="right" vertical="center"/>
    </xf>
    <xf numFmtId="178" fontId="4" fillId="0" borderId="40" xfId="0" applyNumberFormat="1" applyFont="1" applyFill="1" applyBorder="1" applyAlignment="1">
      <alignment horizontal="right" vertical="center"/>
    </xf>
    <xf numFmtId="177" fontId="4" fillId="0" borderId="76" xfId="0" applyNumberFormat="1" applyFont="1" applyFill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177" fontId="4" fillId="0" borderId="60" xfId="0" applyNumberFormat="1" applyFont="1" applyFill="1" applyBorder="1" applyAlignment="1">
      <alignment horizontal="right" vertical="center"/>
    </xf>
    <xf numFmtId="178" fontId="4" fillId="0" borderId="62" xfId="0" applyNumberFormat="1" applyFont="1" applyFill="1" applyBorder="1" applyAlignment="1">
      <alignment horizontal="right" vertical="center"/>
    </xf>
    <xf numFmtId="177" fontId="4" fillId="0" borderId="26" xfId="0" applyNumberFormat="1" applyFont="1" applyFill="1" applyBorder="1" applyAlignment="1">
      <alignment horizontal="right" vertical="center"/>
    </xf>
    <xf numFmtId="178" fontId="4" fillId="0" borderId="35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78" fontId="4" fillId="0" borderId="63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79" xfId="0" applyNumberFormat="1" applyFont="1" applyFill="1" applyBorder="1" applyAlignment="1">
      <alignment horizontal="right" vertical="center"/>
    </xf>
    <xf numFmtId="38" fontId="4" fillId="0" borderId="79" xfId="0" applyNumberFormat="1" applyFont="1" applyFill="1" applyBorder="1" applyAlignment="1">
      <alignment horizontal="right" vertical="center"/>
    </xf>
    <xf numFmtId="3" fontId="4" fillId="0" borderId="79" xfId="0" applyNumberFormat="1" applyFont="1" applyFill="1" applyBorder="1" applyAlignment="1">
      <alignment horizontal="right" vertical="center"/>
    </xf>
    <xf numFmtId="38" fontId="4" fillId="0" borderId="36" xfId="0" applyNumberFormat="1" applyFont="1" applyFill="1" applyBorder="1" applyAlignment="1">
      <alignment horizontal="right" vertical="center"/>
    </xf>
    <xf numFmtId="3" fontId="4" fillId="0" borderId="36" xfId="0" applyNumberFormat="1" applyFont="1" applyFill="1" applyBorder="1" applyAlignment="1">
      <alignment horizontal="right" vertical="center"/>
    </xf>
    <xf numFmtId="49" fontId="11" fillId="0" borderId="5" xfId="0" applyNumberFormat="1" applyFont="1" applyFill="1" applyBorder="1" applyAlignment="1">
      <alignment horizontal="left" vertical="center" wrapText="1"/>
    </xf>
    <xf numFmtId="49" fontId="11" fillId="0" borderId="45" xfId="0" applyNumberFormat="1" applyFont="1" applyFill="1" applyBorder="1" applyAlignment="1">
      <alignment horizontal="left" vertical="center" wrapText="1"/>
    </xf>
    <xf numFmtId="49" fontId="11" fillId="0" borderId="46" xfId="0" applyNumberFormat="1" applyFont="1" applyFill="1" applyBorder="1" applyAlignment="1">
      <alignment horizontal="left" vertical="center" wrapText="1"/>
    </xf>
    <xf numFmtId="49" fontId="11" fillId="0" borderId="47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49" fontId="11" fillId="0" borderId="48" xfId="0" applyNumberFormat="1" applyFont="1" applyFill="1" applyBorder="1" applyAlignment="1">
      <alignment horizontal="left" vertical="center" wrapText="1"/>
    </xf>
    <xf numFmtId="49" fontId="11" fillId="0" borderId="42" xfId="0" applyNumberFormat="1" applyFont="1" applyFill="1" applyBorder="1" applyAlignment="1">
      <alignment horizontal="left" vertical="center" wrapText="1"/>
    </xf>
    <xf numFmtId="49" fontId="11" fillId="0" borderId="43" xfId="0" applyNumberFormat="1" applyFont="1" applyFill="1" applyBorder="1" applyAlignment="1">
      <alignment horizontal="left" vertical="center" wrapText="1"/>
    </xf>
    <xf numFmtId="3" fontId="4" fillId="0" borderId="31" xfId="0" applyNumberFormat="1" applyFont="1" applyFill="1" applyBorder="1" applyAlignment="1">
      <alignment horizontal="right" vertical="center"/>
    </xf>
    <xf numFmtId="49" fontId="11" fillId="0" borderId="85" xfId="0" applyNumberFormat="1" applyFont="1" applyFill="1" applyBorder="1" applyAlignment="1">
      <alignment horizontal="left" vertical="center" wrapText="1"/>
    </xf>
    <xf numFmtId="38" fontId="4" fillId="0" borderId="28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right" vertical="center"/>
    </xf>
    <xf numFmtId="38" fontId="4" fillId="0" borderId="29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176" fontId="4" fillId="0" borderId="69" xfId="0" applyNumberFormat="1" applyFont="1" applyFill="1" applyBorder="1" applyAlignment="1">
      <alignment horizontal="right" vertical="center"/>
    </xf>
    <xf numFmtId="38" fontId="4" fillId="0" borderId="37" xfId="0" applyNumberFormat="1" applyFont="1" applyFill="1" applyBorder="1" applyAlignment="1">
      <alignment horizontal="right" vertical="center"/>
    </xf>
    <xf numFmtId="3" fontId="4" fillId="0" borderId="37" xfId="0" applyNumberFormat="1" applyFont="1" applyFill="1" applyBorder="1" applyAlignment="1">
      <alignment horizontal="right" vertical="center"/>
    </xf>
    <xf numFmtId="176" fontId="7" fillId="0" borderId="23" xfId="2" applyNumberFormat="1" applyFont="1" applyFill="1" applyBorder="1" applyAlignment="1">
      <alignment horizontal="right" vertical="center"/>
    </xf>
    <xf numFmtId="176" fontId="7" fillId="0" borderId="24" xfId="2" applyNumberFormat="1" applyFont="1" applyFill="1" applyBorder="1" applyAlignment="1">
      <alignment horizontal="right" vertical="center"/>
    </xf>
    <xf numFmtId="49" fontId="11" fillId="0" borderId="53" xfId="2" applyNumberFormat="1" applyFont="1" applyFill="1" applyBorder="1" applyAlignment="1">
      <alignment horizontal="left" vertical="center" wrapText="1"/>
    </xf>
    <xf numFmtId="49" fontId="11" fillId="0" borderId="54" xfId="2" applyNumberFormat="1" applyFont="1" applyFill="1" applyBorder="1" applyAlignment="1">
      <alignment horizontal="left" vertical="center" wrapText="1"/>
    </xf>
    <xf numFmtId="49" fontId="11" fillId="0" borderId="56" xfId="2" applyNumberFormat="1" applyFont="1" applyFill="1" applyBorder="1" applyAlignment="1">
      <alignment horizontal="left" vertical="center" wrapText="1"/>
    </xf>
    <xf numFmtId="49" fontId="11" fillId="0" borderId="55" xfId="2" applyNumberFormat="1" applyFont="1" applyFill="1" applyBorder="1" applyAlignment="1">
      <alignment horizontal="left" vertical="center" wrapText="1"/>
    </xf>
    <xf numFmtId="49" fontId="11" fillId="0" borderId="52" xfId="2" applyNumberFormat="1" applyFont="1" applyFill="1" applyBorder="1" applyAlignment="1">
      <alignment horizontal="left" vertical="center" wrapText="1"/>
    </xf>
    <xf numFmtId="49" fontId="11" fillId="0" borderId="57" xfId="2" applyNumberFormat="1" applyFont="1" applyFill="1" applyBorder="1" applyAlignment="1">
      <alignment horizontal="left" vertical="center" wrapText="1"/>
    </xf>
    <xf numFmtId="3" fontId="7" fillId="0" borderId="14" xfId="2" applyNumberFormat="1" applyFont="1" applyFill="1" applyBorder="1" applyAlignment="1" applyProtection="1">
      <alignment horizontal="right" vertical="center"/>
      <protection locked="0"/>
    </xf>
    <xf numFmtId="176" fontId="4" fillId="0" borderId="20" xfId="0" applyNumberFormat="1" applyFont="1" applyFill="1" applyBorder="1" applyAlignment="1" applyProtection="1">
      <alignment horizontal="right" vertical="center"/>
      <protection locked="0"/>
    </xf>
    <xf numFmtId="3" fontId="4" fillId="0" borderId="20" xfId="0" applyNumberFormat="1" applyFont="1" applyFill="1" applyBorder="1" applyAlignment="1" applyProtection="1">
      <alignment horizontal="right" vertical="center"/>
      <protection locked="0"/>
    </xf>
    <xf numFmtId="176" fontId="4" fillId="0" borderId="9" xfId="0" applyNumberFormat="1" applyFont="1" applyFill="1" applyBorder="1" applyAlignment="1" applyProtection="1">
      <alignment horizontal="right" vertical="center"/>
      <protection locked="0"/>
    </xf>
    <xf numFmtId="38" fontId="4" fillId="0" borderId="9" xfId="0" applyNumberFormat="1" applyFont="1" applyFill="1" applyBorder="1" applyAlignment="1" applyProtection="1">
      <alignment horizontal="right" vertical="center"/>
      <protection locked="0"/>
    </xf>
    <xf numFmtId="176" fontId="4" fillId="0" borderId="80" xfId="0" applyNumberFormat="1" applyFont="1" applyFill="1" applyBorder="1" applyAlignment="1" applyProtection="1">
      <alignment horizontal="right" vertical="center"/>
      <protection locked="0"/>
    </xf>
    <xf numFmtId="38" fontId="4" fillId="0" borderId="80" xfId="0" applyNumberFormat="1" applyFont="1" applyFill="1" applyBorder="1" applyAlignment="1" applyProtection="1">
      <alignment horizontal="right" vertical="center"/>
      <protection locked="0"/>
    </xf>
    <xf numFmtId="176" fontId="4" fillId="0" borderId="19" xfId="0" applyNumberFormat="1" applyFont="1" applyFill="1" applyBorder="1" applyAlignment="1" applyProtection="1">
      <alignment horizontal="right" vertical="center"/>
      <protection locked="0"/>
    </xf>
    <xf numFmtId="38" fontId="4" fillId="0" borderId="19" xfId="0" applyNumberFormat="1" applyFont="1" applyFill="1" applyBorder="1" applyAlignment="1" applyProtection="1">
      <alignment horizontal="right" vertical="center"/>
      <protection locked="0"/>
    </xf>
    <xf numFmtId="3" fontId="4" fillId="0" borderId="9" xfId="0" applyNumberFormat="1" applyFont="1" applyFill="1" applyBorder="1" applyAlignment="1" applyProtection="1">
      <alignment horizontal="right" vertical="center"/>
      <protection locked="0"/>
    </xf>
    <xf numFmtId="3" fontId="4" fillId="0" borderId="80" xfId="0" applyNumberFormat="1" applyFont="1" applyFill="1" applyBorder="1" applyAlignment="1" applyProtection="1">
      <alignment horizontal="right" vertical="center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 locked="0"/>
    </xf>
    <xf numFmtId="38" fontId="4" fillId="0" borderId="20" xfId="0" applyNumberFormat="1" applyFont="1" applyFill="1" applyBorder="1" applyAlignment="1" applyProtection="1">
      <alignment horizontal="right" vertical="center"/>
      <protection locked="0"/>
    </xf>
    <xf numFmtId="176" fontId="4" fillId="0" borderId="33" xfId="0" applyNumberFormat="1" applyFont="1" applyFill="1" applyBorder="1" applyAlignment="1" applyProtection="1">
      <alignment horizontal="right" vertical="center"/>
      <protection locked="0"/>
    </xf>
    <xf numFmtId="38" fontId="4" fillId="0" borderId="33" xfId="0" applyNumberFormat="1" applyFont="1" applyFill="1" applyBorder="1" applyAlignment="1" applyProtection="1">
      <alignment horizontal="right" vertical="center"/>
      <protection locked="0"/>
    </xf>
    <xf numFmtId="176" fontId="4" fillId="0" borderId="34" xfId="0" applyNumberFormat="1" applyFont="1" applyFill="1" applyBorder="1" applyAlignment="1" applyProtection="1">
      <alignment horizontal="right" vertical="center"/>
      <protection locked="0"/>
    </xf>
    <xf numFmtId="38" fontId="4" fillId="0" borderId="34" xfId="0" applyNumberFormat="1" applyFont="1" applyFill="1" applyBorder="1" applyAlignment="1" applyProtection="1">
      <alignment horizontal="right" vertical="center"/>
      <protection locked="0"/>
    </xf>
    <xf numFmtId="176" fontId="4" fillId="0" borderId="31" xfId="0" applyNumberFormat="1" applyFont="1" applyFill="1" applyBorder="1" applyAlignment="1" applyProtection="1">
      <alignment horizontal="right" vertical="center"/>
      <protection locked="0"/>
    </xf>
    <xf numFmtId="38" fontId="4" fillId="0" borderId="31" xfId="0" applyNumberFormat="1" applyFont="1" applyFill="1" applyBorder="1" applyAlignment="1" applyProtection="1">
      <alignment horizontal="right" vertical="center"/>
      <protection locked="0"/>
    </xf>
    <xf numFmtId="176" fontId="4" fillId="0" borderId="30" xfId="0" applyNumberFormat="1" applyFont="1" applyFill="1" applyBorder="1" applyAlignment="1" applyProtection="1">
      <alignment horizontal="right" vertical="center"/>
      <protection locked="0"/>
    </xf>
    <xf numFmtId="38" fontId="4" fillId="0" borderId="30" xfId="0" applyNumberFormat="1" applyFont="1" applyFill="1" applyBorder="1" applyAlignment="1" applyProtection="1">
      <alignment horizontal="right" vertical="center"/>
      <protection locked="0"/>
    </xf>
    <xf numFmtId="176" fontId="4" fillId="0" borderId="26" xfId="0" applyNumberFormat="1" applyFont="1" applyFill="1" applyBorder="1" applyAlignment="1" applyProtection="1">
      <alignment horizontal="right" vertical="center"/>
      <protection locked="0"/>
    </xf>
    <xf numFmtId="38" fontId="4" fillId="0" borderId="26" xfId="0" applyNumberFormat="1" applyFont="1" applyFill="1" applyBorder="1" applyAlignment="1" applyProtection="1">
      <alignment horizontal="right" vertical="center"/>
      <protection locked="0"/>
    </xf>
    <xf numFmtId="3" fontId="4" fillId="0" borderId="30" xfId="0" applyNumberFormat="1" applyFont="1" applyFill="1" applyBorder="1" applyAlignment="1" applyProtection="1">
      <alignment horizontal="right" vertical="center"/>
      <protection locked="0"/>
    </xf>
    <xf numFmtId="3" fontId="4" fillId="0" borderId="26" xfId="0" applyNumberFormat="1" applyFont="1" applyFill="1" applyBorder="1" applyAlignment="1" applyProtection="1">
      <alignment horizontal="right" vertical="center"/>
      <protection locked="0"/>
    </xf>
    <xf numFmtId="176" fontId="4" fillId="0" borderId="82" xfId="0" applyNumberFormat="1" applyFont="1" applyFill="1" applyBorder="1" applyAlignment="1" applyProtection="1">
      <alignment horizontal="right" vertical="center"/>
      <protection locked="0"/>
    </xf>
    <xf numFmtId="38" fontId="4" fillId="0" borderId="82" xfId="0" applyNumberFormat="1" applyFont="1" applyFill="1" applyBorder="1" applyAlignment="1" applyProtection="1">
      <alignment horizontal="right" vertical="center"/>
      <protection locked="0"/>
    </xf>
    <xf numFmtId="3" fontId="4" fillId="0" borderId="82" xfId="0" applyNumberFormat="1" applyFont="1" applyFill="1" applyBorder="1" applyAlignment="1" applyProtection="1">
      <alignment horizontal="right" vertical="center"/>
      <protection locked="0"/>
    </xf>
    <xf numFmtId="176" fontId="4" fillId="0" borderId="68" xfId="0" applyNumberFormat="1" applyFont="1" applyFill="1" applyBorder="1" applyAlignment="1" applyProtection="1">
      <alignment horizontal="right" vertical="center"/>
      <protection locked="0"/>
    </xf>
    <xf numFmtId="38" fontId="4" fillId="0" borderId="68" xfId="0" applyNumberFormat="1" applyFont="1" applyFill="1" applyBorder="1" applyAlignment="1" applyProtection="1">
      <alignment horizontal="right" vertical="center"/>
      <protection locked="0"/>
    </xf>
    <xf numFmtId="176" fontId="4" fillId="0" borderId="38" xfId="0" applyNumberFormat="1" applyFont="1" applyFill="1" applyBorder="1" applyAlignment="1" applyProtection="1">
      <alignment horizontal="right" vertical="center"/>
      <protection locked="0"/>
    </xf>
    <xf numFmtId="38" fontId="4" fillId="0" borderId="38" xfId="0" applyNumberFormat="1" applyFont="1" applyFill="1" applyBorder="1" applyAlignment="1" applyProtection="1">
      <alignment horizontal="right" vertical="center"/>
      <protection locked="0"/>
    </xf>
    <xf numFmtId="3" fontId="4" fillId="0" borderId="68" xfId="0" applyNumberFormat="1" applyFont="1" applyFill="1" applyBorder="1" applyAlignment="1" applyProtection="1">
      <alignment horizontal="right" vertical="center"/>
      <protection locked="0"/>
    </xf>
    <xf numFmtId="3" fontId="4" fillId="0" borderId="38" xfId="0" applyNumberFormat="1" applyFont="1" applyFill="1" applyBorder="1" applyAlignment="1" applyProtection="1">
      <alignment horizontal="right" vertical="center"/>
      <protection locked="0"/>
    </xf>
    <xf numFmtId="176" fontId="4" fillId="0" borderId="83" xfId="0" applyNumberFormat="1" applyFont="1" applyFill="1" applyBorder="1" applyAlignment="1" applyProtection="1">
      <alignment horizontal="right" vertical="center"/>
      <protection locked="0"/>
    </xf>
    <xf numFmtId="38" fontId="4" fillId="0" borderId="83" xfId="0" applyNumberFormat="1" applyFont="1" applyFill="1" applyBorder="1" applyAlignment="1" applyProtection="1">
      <alignment horizontal="right" vertical="center"/>
      <protection locked="0"/>
    </xf>
    <xf numFmtId="3" fontId="4" fillId="0" borderId="83" xfId="0" applyNumberFormat="1" applyFont="1" applyFill="1" applyBorder="1" applyAlignment="1" applyProtection="1">
      <alignment horizontal="right" vertical="center"/>
      <protection locked="0"/>
    </xf>
    <xf numFmtId="177" fontId="4" fillId="0" borderId="27" xfId="0" applyNumberFormat="1" applyFont="1" applyFill="1" applyBorder="1" applyAlignment="1" applyProtection="1">
      <alignment horizontal="right" vertical="center"/>
      <protection locked="0"/>
    </xf>
    <xf numFmtId="177" fontId="4" fillId="0" borderId="12" xfId="0" applyNumberFormat="1" applyFont="1" applyFill="1" applyBorder="1" applyAlignment="1" applyProtection="1">
      <alignment horizontal="right" vertical="center"/>
      <protection locked="0"/>
    </xf>
    <xf numFmtId="177" fontId="4" fillId="0" borderId="75" xfId="0" applyNumberFormat="1" applyFont="1" applyFill="1" applyBorder="1" applyAlignment="1" applyProtection="1">
      <alignment horizontal="right" vertical="center"/>
      <protection locked="0"/>
    </xf>
    <xf numFmtId="177" fontId="4" fillId="0" borderId="8" xfId="0" applyNumberFormat="1" applyFont="1" applyFill="1" applyBorder="1" applyAlignment="1" applyProtection="1">
      <alignment horizontal="right" vertical="center"/>
      <protection locked="0"/>
    </xf>
    <xf numFmtId="177" fontId="4" fillId="0" borderId="11" xfId="0" applyNumberFormat="1" applyFont="1" applyFill="1" applyBorder="1" applyAlignment="1" applyProtection="1">
      <alignment horizontal="right" vertical="center"/>
      <protection locked="0"/>
    </xf>
    <xf numFmtId="179" fontId="4" fillId="0" borderId="1" xfId="0" applyNumberFormat="1" applyFont="1" applyFill="1" applyBorder="1" applyAlignment="1" applyProtection="1">
      <alignment horizontal="center" vertical="center"/>
    </xf>
    <xf numFmtId="177" fontId="4" fillId="0" borderId="16" xfId="0" applyNumberFormat="1" applyFont="1" applyFill="1" applyBorder="1" applyAlignment="1" applyProtection="1">
      <alignment horizontal="right" vertical="center"/>
    </xf>
    <xf numFmtId="177" fontId="4" fillId="0" borderId="32" xfId="0" applyNumberFormat="1" applyFont="1" applyFill="1" applyBorder="1" applyAlignment="1" applyProtection="1">
      <alignment horizontal="right" vertical="center"/>
      <protection locked="0"/>
    </xf>
    <xf numFmtId="49" fontId="4" fillId="0" borderId="3" xfId="0" applyNumberFormat="1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 vertical="center"/>
    </xf>
    <xf numFmtId="49" fontId="4" fillId="0" borderId="7" xfId="0" applyNumberFormat="1" applyFont="1" applyFill="1" applyBorder="1" applyAlignment="1" applyProtection="1">
      <alignment horizontal="center" vertical="center"/>
    </xf>
    <xf numFmtId="49" fontId="4" fillId="0" borderId="8" xfId="0" applyNumberFormat="1" applyFont="1" applyFill="1" applyBorder="1" applyAlignment="1" applyProtection="1">
      <alignment horizontal="center" vertical="center"/>
    </xf>
    <xf numFmtId="49" fontId="4" fillId="0" borderId="15" xfId="0" applyNumberFormat="1" applyFont="1" applyFill="1" applyBorder="1" applyAlignment="1" applyProtection="1">
      <alignment horizontal="left"/>
    </xf>
    <xf numFmtId="177" fontId="4" fillId="0" borderId="18" xfId="0" applyNumberFormat="1" applyFont="1" applyFill="1" applyBorder="1" applyAlignment="1" applyProtection="1">
      <alignment horizontal="right" vertical="center"/>
    </xf>
    <xf numFmtId="178" fontId="4" fillId="0" borderId="17" xfId="0" applyNumberFormat="1" applyFont="1" applyFill="1" applyBorder="1" applyAlignment="1" applyProtection="1">
      <alignment horizontal="right" vertical="center"/>
    </xf>
    <xf numFmtId="49" fontId="4" fillId="0" borderId="15" xfId="0" applyNumberFormat="1" applyFont="1" applyFill="1" applyBorder="1" applyAlignment="1" applyProtection="1">
      <alignment horizontal="center"/>
    </xf>
    <xf numFmtId="178" fontId="4" fillId="0" borderId="24" xfId="0" applyNumberFormat="1" applyFont="1" applyFill="1" applyBorder="1" applyAlignment="1">
      <alignment horizontal="right" vertical="center"/>
    </xf>
    <xf numFmtId="49" fontId="7" fillId="0" borderId="0" xfId="2" applyNumberFormat="1" applyFont="1" applyFill="1" applyAlignment="1" applyProtection="1">
      <alignment horizontal="right"/>
      <protection locked="0"/>
    </xf>
    <xf numFmtId="176" fontId="4" fillId="0" borderId="36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4" fillId="0" borderId="37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 applyProtection="1">
      <alignment horizontal="right" vertical="center"/>
    </xf>
    <xf numFmtId="176" fontId="4" fillId="0" borderId="86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176" fontId="4" fillId="0" borderId="87" xfId="0" applyNumberFormat="1" applyFont="1" applyFill="1" applyBorder="1" applyAlignment="1" applyProtection="1">
      <alignment horizontal="right" vertical="center"/>
    </xf>
    <xf numFmtId="176" fontId="4" fillId="0" borderId="14" xfId="0" applyNumberFormat="1" applyFont="1" applyFill="1" applyBorder="1" applyAlignment="1" applyProtection="1">
      <alignment horizontal="right" vertical="center"/>
    </xf>
    <xf numFmtId="176" fontId="4" fillId="0" borderId="88" xfId="0" applyNumberFormat="1" applyFont="1" applyFill="1" applyBorder="1" applyAlignment="1" applyProtection="1">
      <alignment horizontal="right" vertical="center"/>
    </xf>
    <xf numFmtId="176" fontId="4" fillId="0" borderId="89" xfId="0" applyNumberFormat="1" applyFont="1" applyFill="1" applyBorder="1" applyAlignment="1" applyProtection="1">
      <alignment horizontal="right" vertical="center"/>
    </xf>
    <xf numFmtId="176" fontId="4" fillId="0" borderId="90" xfId="0" applyNumberFormat="1" applyFont="1" applyFill="1" applyBorder="1" applyAlignment="1" applyProtection="1">
      <alignment horizontal="right" vertical="center"/>
    </xf>
    <xf numFmtId="176" fontId="4" fillId="0" borderId="91" xfId="0" applyNumberFormat="1" applyFont="1" applyFill="1" applyBorder="1" applyAlignment="1" applyProtection="1">
      <alignment horizontal="right" vertical="center"/>
    </xf>
    <xf numFmtId="176" fontId="4" fillId="0" borderId="92" xfId="0" applyNumberFormat="1" applyFont="1" applyFill="1" applyBorder="1" applyAlignment="1" applyProtection="1">
      <alignment horizontal="right" vertical="center"/>
    </xf>
    <xf numFmtId="176" fontId="4" fillId="0" borderId="93" xfId="0" applyNumberFormat="1" applyFont="1" applyFill="1" applyBorder="1" applyAlignment="1" applyProtection="1">
      <alignment horizontal="right" vertical="center"/>
    </xf>
    <xf numFmtId="176" fontId="4" fillId="0" borderId="94" xfId="0" applyNumberFormat="1" applyFont="1" applyFill="1" applyBorder="1" applyAlignment="1" applyProtection="1">
      <alignment horizontal="right" vertical="center"/>
    </xf>
    <xf numFmtId="176" fontId="4" fillId="0" borderId="95" xfId="0" applyNumberFormat="1" applyFont="1" applyFill="1" applyBorder="1" applyAlignment="1" applyProtection="1">
      <alignment horizontal="right" vertical="center"/>
    </xf>
    <xf numFmtId="176" fontId="4" fillId="0" borderId="96" xfId="0" applyNumberFormat="1" applyFont="1" applyFill="1" applyBorder="1" applyAlignment="1" applyProtection="1">
      <alignment horizontal="right" vertical="center"/>
    </xf>
    <xf numFmtId="176" fontId="4" fillId="0" borderId="97" xfId="0" applyNumberFormat="1" applyFont="1" applyFill="1" applyBorder="1" applyAlignment="1" applyProtection="1">
      <alignment horizontal="right" vertical="center"/>
    </xf>
    <xf numFmtId="176" fontId="4" fillId="0" borderId="98" xfId="0" applyNumberFormat="1" applyFont="1" applyFill="1" applyBorder="1" applyAlignment="1" applyProtection="1">
      <alignment horizontal="right" vertical="center"/>
    </xf>
    <xf numFmtId="176" fontId="4" fillId="0" borderId="84" xfId="0" applyNumberFormat="1" applyFont="1" applyFill="1" applyBorder="1" applyAlignment="1" applyProtection="1">
      <alignment horizontal="right" vertical="center"/>
    </xf>
    <xf numFmtId="176" fontId="4" fillId="0" borderId="99" xfId="0" applyNumberFormat="1" applyFont="1" applyFill="1" applyBorder="1" applyAlignment="1" applyProtection="1">
      <alignment horizontal="right" vertical="center"/>
    </xf>
    <xf numFmtId="176" fontId="4" fillId="0" borderId="100" xfId="0" applyNumberFormat="1" applyFont="1" applyFill="1" applyBorder="1" applyAlignment="1" applyProtection="1">
      <alignment horizontal="right" vertical="center"/>
    </xf>
    <xf numFmtId="176" fontId="4" fillId="0" borderId="101" xfId="0" applyNumberFormat="1" applyFont="1" applyFill="1" applyBorder="1" applyAlignment="1" applyProtection="1">
      <alignment horizontal="right" vertical="center"/>
    </xf>
    <xf numFmtId="176" fontId="4" fillId="0" borderId="102" xfId="0" applyNumberFormat="1" applyFont="1" applyFill="1" applyBorder="1" applyAlignment="1" applyProtection="1">
      <alignment horizontal="right" vertical="center"/>
    </xf>
    <xf numFmtId="176" fontId="4" fillId="0" borderId="103" xfId="0" applyNumberFormat="1" applyFont="1" applyFill="1" applyBorder="1" applyAlignment="1" applyProtection="1">
      <alignment horizontal="right" vertical="center"/>
    </xf>
    <xf numFmtId="176" fontId="4" fillId="0" borderId="69" xfId="0" applyNumberFormat="1" applyFont="1" applyFill="1" applyBorder="1" applyAlignment="1" applyProtection="1">
      <alignment horizontal="right" vertical="center"/>
    </xf>
    <xf numFmtId="49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5" fillId="0" borderId="5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Alignment="1" applyProtection="1">
      <alignment horizontal="right"/>
      <protection locked="0"/>
    </xf>
    <xf numFmtId="3" fontId="7" fillId="0" borderId="105" xfId="2" applyNumberFormat="1" applyFont="1" applyFill="1" applyBorder="1" applyAlignment="1" applyProtection="1">
      <alignment horizontal="right" vertical="center"/>
      <protection locked="0"/>
    </xf>
    <xf numFmtId="176" fontId="7" fillId="0" borderId="106" xfId="2" applyNumberFormat="1" applyFont="1" applyFill="1" applyBorder="1" applyAlignment="1">
      <alignment horizontal="right" vertical="center"/>
    </xf>
    <xf numFmtId="176" fontId="7" fillId="0" borderId="104" xfId="2" applyNumberFormat="1" applyFont="1" applyFill="1" applyBorder="1" applyAlignment="1">
      <alignment horizontal="right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5" fillId="0" borderId="5" xfId="0" applyNumberFormat="1" applyFont="1" applyFill="1" applyBorder="1" applyAlignment="1" applyProtection="1">
      <alignment horizontal="center" vertical="center"/>
    </xf>
    <xf numFmtId="49" fontId="4" fillId="0" borderId="58" xfId="0" applyNumberFormat="1" applyFont="1" applyFill="1" applyBorder="1" applyAlignment="1" applyProtection="1">
      <alignment horizontal="left"/>
    </xf>
    <xf numFmtId="177" fontId="4" fillId="0" borderId="32" xfId="0" applyNumberFormat="1" applyFont="1" applyFill="1" applyBorder="1" applyAlignment="1" applyProtection="1">
      <alignment horizontal="right" vertical="center"/>
    </xf>
    <xf numFmtId="177" fontId="4" fillId="0" borderId="59" xfId="0" applyNumberFormat="1" applyFont="1" applyFill="1" applyBorder="1" applyAlignment="1" applyProtection="1">
      <alignment horizontal="right" vertical="center"/>
    </xf>
    <xf numFmtId="177" fontId="4" fillId="0" borderId="60" xfId="0" applyNumberFormat="1" applyFont="1" applyFill="1" applyBorder="1" applyAlignment="1" applyProtection="1">
      <alignment horizontal="right" vertical="center"/>
    </xf>
    <xf numFmtId="178" fontId="4" fillId="0" borderId="62" xfId="0" applyNumberFormat="1" applyFont="1" applyFill="1" applyBorder="1" applyAlignment="1" applyProtection="1">
      <alignment horizontal="right" vertical="center"/>
    </xf>
    <xf numFmtId="49" fontId="4" fillId="0" borderId="43" xfId="0" applyNumberFormat="1" applyFont="1" applyFill="1" applyBorder="1" applyAlignment="1" applyProtection="1">
      <alignment horizontal="left"/>
    </xf>
    <xf numFmtId="177" fontId="4" fillId="0" borderId="26" xfId="0" applyNumberFormat="1" applyFont="1" applyFill="1" applyBorder="1" applyAlignment="1" applyProtection="1">
      <alignment horizontal="right" vertical="center"/>
    </xf>
    <xf numFmtId="178" fontId="4" fillId="0" borderId="35" xfId="0" applyNumberFormat="1" applyFont="1" applyFill="1" applyBorder="1" applyAlignment="1" applyProtection="1">
      <alignment horizontal="right" vertical="center"/>
    </xf>
    <xf numFmtId="49" fontId="4" fillId="0" borderId="61" xfId="0" applyNumberFormat="1" applyFont="1" applyFill="1" applyBorder="1" applyAlignment="1" applyProtection="1">
      <alignment horizontal="left"/>
    </xf>
    <xf numFmtId="177" fontId="4" fillId="0" borderId="8" xfId="0" applyNumberFormat="1" applyFont="1" applyFill="1" applyBorder="1" applyAlignment="1" applyProtection="1">
      <alignment horizontal="right" vertical="center"/>
    </xf>
    <xf numFmtId="177" fontId="4" fillId="0" borderId="10" xfId="0" applyNumberFormat="1" applyFont="1" applyFill="1" applyBorder="1" applyAlignment="1" applyProtection="1">
      <alignment horizontal="right" vertical="center"/>
    </xf>
    <xf numFmtId="178" fontId="4" fillId="0" borderId="63" xfId="0" applyNumberFormat="1" applyFont="1" applyFill="1" applyBorder="1" applyAlignment="1" applyProtection="1">
      <alignment horizontal="right" vertical="center"/>
    </xf>
    <xf numFmtId="177" fontId="4" fillId="0" borderId="27" xfId="0" applyNumberFormat="1" applyFont="1" applyFill="1" applyBorder="1" applyAlignment="1" applyProtection="1">
      <alignment horizontal="right" vertical="center"/>
    </xf>
    <xf numFmtId="49" fontId="4" fillId="0" borderId="41" xfId="0" applyNumberFormat="1" applyFont="1" applyFill="1" applyBorder="1" applyAlignment="1" applyProtection="1">
      <alignment horizontal="left"/>
    </xf>
    <xf numFmtId="177" fontId="4" fillId="0" borderId="11" xfId="0" applyNumberFormat="1" applyFont="1" applyFill="1" applyBorder="1" applyAlignment="1" applyProtection="1">
      <alignment horizontal="right" vertical="center"/>
    </xf>
    <xf numFmtId="178" fontId="4" fillId="0" borderId="64" xfId="0" applyNumberFormat="1" applyFont="1" applyFill="1" applyBorder="1" applyAlignment="1" applyProtection="1">
      <alignment horizontal="right" vertical="center"/>
    </xf>
    <xf numFmtId="49" fontId="4" fillId="0" borderId="42" xfId="0" applyNumberFormat="1" applyFont="1" applyFill="1" applyBorder="1" applyAlignment="1" applyProtection="1">
      <alignment horizontal="left"/>
    </xf>
    <xf numFmtId="177" fontId="4" fillId="0" borderId="12" xfId="0" applyNumberFormat="1" applyFont="1" applyFill="1" applyBorder="1" applyAlignment="1" applyProtection="1">
      <alignment horizontal="right" vertical="center"/>
    </xf>
    <xf numFmtId="177" fontId="4" fillId="0" borderId="9" xfId="0" applyNumberFormat="1" applyFont="1" applyFill="1" applyBorder="1" applyAlignment="1" applyProtection="1">
      <alignment horizontal="right" vertical="center"/>
    </xf>
    <xf numFmtId="178" fontId="4" fillId="0" borderId="25" xfId="0" applyNumberFormat="1" applyFont="1" applyFill="1" applyBorder="1" applyAlignment="1" applyProtection="1">
      <alignment horizontal="right" vertical="center"/>
    </xf>
    <xf numFmtId="176" fontId="4" fillId="0" borderId="9" xfId="0" applyNumberFormat="1" applyFont="1" applyFill="1" applyBorder="1" applyAlignment="1" applyProtection="1">
      <alignment horizontal="right" vertical="center"/>
    </xf>
    <xf numFmtId="38" fontId="4" fillId="0" borderId="9" xfId="0" applyNumberFormat="1" applyFont="1" applyFill="1" applyBorder="1" applyAlignment="1" applyProtection="1">
      <alignment horizontal="right" vertical="center"/>
    </xf>
    <xf numFmtId="3" fontId="4" fillId="0" borderId="9" xfId="0" applyNumberFormat="1" applyFont="1" applyFill="1" applyBorder="1" applyAlignment="1" applyProtection="1">
      <alignment horizontal="right" vertical="center"/>
    </xf>
    <xf numFmtId="176" fontId="4" fillId="0" borderId="82" xfId="0" applyNumberFormat="1" applyFont="1" applyFill="1" applyBorder="1" applyAlignment="1" applyProtection="1">
      <alignment horizontal="right" vertical="center"/>
    </xf>
    <xf numFmtId="38" fontId="4" fillId="0" borderId="82" xfId="0" applyNumberFormat="1" applyFont="1" applyFill="1" applyBorder="1" applyAlignment="1" applyProtection="1">
      <alignment horizontal="right" vertical="center"/>
    </xf>
    <xf numFmtId="3" fontId="4" fillId="0" borderId="82" xfId="0" applyNumberFormat="1" applyFont="1" applyFill="1" applyBorder="1" applyAlignment="1" applyProtection="1">
      <alignment horizontal="right" vertical="center"/>
    </xf>
    <xf numFmtId="176" fontId="4" fillId="0" borderId="19" xfId="0" applyNumberFormat="1" applyFont="1" applyFill="1" applyBorder="1" applyAlignment="1" applyProtection="1">
      <alignment horizontal="right" vertical="center"/>
    </xf>
    <xf numFmtId="38" fontId="4" fillId="0" borderId="19" xfId="0" applyNumberFormat="1" applyFont="1" applyFill="1" applyBorder="1" applyAlignment="1" applyProtection="1">
      <alignment horizontal="right" vertical="center"/>
    </xf>
    <xf numFmtId="3" fontId="4" fillId="0" borderId="19" xfId="0" applyNumberFormat="1" applyFont="1" applyFill="1" applyBorder="1" applyAlignment="1" applyProtection="1">
      <alignment horizontal="right" vertical="center"/>
    </xf>
    <xf numFmtId="176" fontId="4" fillId="0" borderId="79" xfId="0" applyNumberFormat="1" applyFont="1" applyFill="1" applyBorder="1" applyAlignment="1" applyProtection="1">
      <alignment horizontal="right" vertical="center"/>
    </xf>
    <xf numFmtId="38" fontId="4" fillId="0" borderId="79" xfId="0" applyNumberFormat="1" applyFont="1" applyFill="1" applyBorder="1" applyAlignment="1" applyProtection="1">
      <alignment horizontal="right" vertical="center"/>
    </xf>
    <xf numFmtId="3" fontId="4" fillId="0" borderId="79" xfId="0" applyNumberFormat="1" applyFont="1" applyFill="1" applyBorder="1" applyAlignment="1" applyProtection="1">
      <alignment horizontal="right" vertical="center"/>
    </xf>
    <xf numFmtId="176" fontId="4" fillId="0" borderId="13" xfId="0" applyNumberFormat="1" applyFont="1" applyFill="1" applyBorder="1" applyAlignment="1" applyProtection="1">
      <alignment horizontal="right" vertical="center"/>
    </xf>
    <xf numFmtId="38" fontId="4" fillId="0" borderId="13" xfId="0" applyNumberFormat="1" applyFont="1" applyFill="1" applyBorder="1" applyAlignment="1" applyProtection="1">
      <alignment horizontal="right" vertical="center"/>
    </xf>
    <xf numFmtId="3" fontId="4" fillId="0" borderId="13" xfId="0" applyNumberFormat="1" applyFont="1" applyFill="1" applyBorder="1" applyAlignment="1" applyProtection="1">
      <alignment horizontal="right" vertical="center"/>
    </xf>
    <xf numFmtId="176" fontId="4" fillId="0" borderId="83" xfId="0" applyNumberFormat="1" applyFont="1" applyFill="1" applyBorder="1" applyAlignment="1" applyProtection="1">
      <alignment horizontal="right" vertical="center"/>
    </xf>
    <xf numFmtId="38" fontId="4" fillId="0" borderId="83" xfId="0" applyNumberFormat="1" applyFont="1" applyFill="1" applyBorder="1" applyAlignment="1" applyProtection="1">
      <alignment horizontal="right" vertical="center"/>
    </xf>
    <xf numFmtId="3" fontId="4" fillId="0" borderId="83" xfId="0" applyNumberFormat="1" applyFont="1" applyFill="1" applyBorder="1" applyAlignment="1" applyProtection="1">
      <alignment horizontal="right" vertical="center"/>
    </xf>
    <xf numFmtId="176" fontId="4" fillId="0" borderId="38" xfId="0" applyNumberFormat="1" applyFont="1" applyFill="1" applyBorder="1" applyAlignment="1" applyProtection="1">
      <alignment horizontal="right" vertical="center"/>
    </xf>
    <xf numFmtId="38" fontId="4" fillId="0" borderId="38" xfId="0" applyNumberFormat="1" applyFont="1" applyFill="1" applyBorder="1" applyAlignment="1" applyProtection="1">
      <alignment horizontal="right" vertical="center"/>
    </xf>
    <xf numFmtId="3" fontId="4" fillId="0" borderId="38" xfId="0" applyNumberFormat="1" applyFont="1" applyFill="1" applyBorder="1" applyAlignment="1" applyProtection="1">
      <alignment horizontal="right" vertical="center"/>
    </xf>
    <xf numFmtId="176" fontId="4" fillId="0" borderId="31" xfId="0" applyNumberFormat="1" applyFont="1" applyFill="1" applyBorder="1" applyAlignment="1" applyProtection="1">
      <alignment horizontal="right" vertical="center"/>
    </xf>
    <xf numFmtId="38" fontId="4" fillId="0" borderId="31" xfId="0" applyNumberFormat="1" applyFont="1" applyFill="1" applyBorder="1" applyAlignment="1" applyProtection="1">
      <alignment horizontal="right" vertical="center"/>
    </xf>
    <xf numFmtId="3" fontId="4" fillId="0" borderId="31" xfId="0" applyNumberFormat="1" applyFont="1" applyFill="1" applyBorder="1" applyAlignment="1" applyProtection="1">
      <alignment horizontal="right" vertical="center"/>
    </xf>
    <xf numFmtId="176" fontId="4" fillId="0" borderId="28" xfId="0" applyNumberFormat="1" applyFont="1" applyFill="1" applyBorder="1" applyAlignment="1" applyProtection="1">
      <alignment horizontal="right" vertical="center"/>
    </xf>
    <xf numFmtId="38" fontId="4" fillId="0" borderId="28" xfId="0" applyNumberFormat="1" applyFont="1" applyFill="1" applyBorder="1" applyAlignment="1" applyProtection="1">
      <alignment horizontal="right" vertical="center"/>
    </xf>
    <xf numFmtId="3" fontId="4" fillId="0" borderId="28" xfId="0" applyNumberFormat="1" applyFont="1" applyFill="1" applyBorder="1" applyAlignment="1" applyProtection="1">
      <alignment horizontal="right" vertical="center"/>
    </xf>
    <xf numFmtId="38" fontId="4" fillId="0" borderId="20" xfId="0" applyNumberFormat="1" applyFont="1" applyFill="1" applyBorder="1" applyAlignment="1" applyProtection="1">
      <alignment horizontal="right" vertical="center"/>
    </xf>
    <xf numFmtId="3" fontId="4" fillId="0" borderId="20" xfId="0" applyNumberFormat="1" applyFont="1" applyFill="1" applyBorder="1" applyAlignment="1" applyProtection="1">
      <alignment horizontal="right" vertical="center"/>
    </xf>
    <xf numFmtId="3" fontId="7" fillId="0" borderId="14" xfId="2" applyNumberFormat="1" applyFont="1" applyFill="1" applyBorder="1" applyAlignment="1" applyProtection="1">
      <alignment horizontal="right" vertical="center"/>
    </xf>
    <xf numFmtId="4" fontId="4" fillId="0" borderId="20" xfId="0" applyNumberFormat="1" applyFont="1" applyFill="1" applyBorder="1" applyAlignment="1">
      <alignment horizontal="right" vertical="center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80" xfId="0" applyNumberFormat="1" applyFont="1" applyFill="1" applyBorder="1" applyAlignment="1">
      <alignment horizontal="right" vertical="center"/>
    </xf>
    <xf numFmtId="4" fontId="4" fillId="0" borderId="19" xfId="0" applyNumberFormat="1" applyFont="1" applyFill="1" applyBorder="1" applyAlignment="1">
      <alignment horizontal="right" vertical="center"/>
    </xf>
    <xf numFmtId="4" fontId="4" fillId="0" borderId="79" xfId="0" applyNumberFormat="1" applyFont="1" applyFill="1" applyBorder="1" applyAlignment="1">
      <alignment horizontal="right" vertical="center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4" fillId="0" borderId="36" xfId="0" applyNumberFormat="1" applyFont="1" applyFill="1" applyBorder="1" applyAlignment="1">
      <alignment horizontal="right" vertical="center"/>
    </xf>
    <xf numFmtId="4" fontId="4" fillId="0" borderId="33" xfId="0" applyNumberFormat="1" applyFont="1" applyFill="1" applyBorder="1" applyAlignment="1">
      <alignment horizontal="right" vertical="center"/>
    </xf>
    <xf numFmtId="4" fontId="4" fillId="0" borderId="34" xfId="0" applyNumberFormat="1" applyFont="1" applyFill="1" applyBorder="1" applyAlignment="1">
      <alignment horizontal="right" vertical="center"/>
    </xf>
    <xf numFmtId="4" fontId="4" fillId="0" borderId="31" xfId="0" applyNumberFormat="1" applyFont="1" applyFill="1" applyBorder="1" applyAlignment="1">
      <alignment horizontal="right" vertical="center"/>
    </xf>
    <xf numFmtId="4" fontId="4" fillId="0" borderId="30" xfId="0" applyNumberFormat="1" applyFont="1" applyFill="1" applyBorder="1" applyAlignment="1">
      <alignment horizontal="right" vertical="center"/>
    </xf>
    <xf numFmtId="4" fontId="4" fillId="0" borderId="26" xfId="0" applyNumberFormat="1" applyFont="1" applyFill="1" applyBorder="1" applyAlignment="1">
      <alignment horizontal="right" vertical="center"/>
    </xf>
    <xf numFmtId="4" fontId="4" fillId="0" borderId="19" xfId="0" applyNumberFormat="1" applyFont="1" applyFill="1" applyBorder="1" applyAlignment="1" applyProtection="1">
      <alignment horizontal="right" vertical="center"/>
    </xf>
    <xf numFmtId="4" fontId="4" fillId="0" borderId="82" xfId="0" applyNumberFormat="1" applyFont="1" applyFill="1" applyBorder="1" applyAlignment="1" applyProtection="1">
      <alignment horizontal="right" vertical="center"/>
    </xf>
    <xf numFmtId="4" fontId="4" fillId="0" borderId="31" xfId="0" applyNumberFormat="1" applyFont="1" applyFill="1" applyBorder="1" applyAlignment="1" applyProtection="1">
      <alignment horizontal="right" vertical="center"/>
    </xf>
    <xf numFmtId="4" fontId="4" fillId="0" borderId="79" xfId="0" applyNumberFormat="1" applyFont="1" applyFill="1" applyBorder="1" applyAlignment="1" applyProtection="1">
      <alignment horizontal="right" vertical="center"/>
    </xf>
    <xf numFmtId="4" fontId="4" fillId="0" borderId="82" xfId="0" applyNumberFormat="1" applyFont="1" applyFill="1" applyBorder="1" applyAlignment="1">
      <alignment horizontal="right" vertical="center"/>
    </xf>
    <xf numFmtId="4" fontId="4" fillId="0" borderId="20" xfId="0" applyNumberFormat="1" applyFont="1" applyFill="1" applyBorder="1" applyAlignment="1" applyProtection="1">
      <alignment horizontal="right" vertical="center"/>
    </xf>
    <xf numFmtId="4" fontId="4" fillId="0" borderId="68" xfId="0" applyNumberFormat="1" applyFont="1" applyFill="1" applyBorder="1" applyAlignment="1">
      <alignment horizontal="right" vertical="center"/>
    </xf>
    <xf numFmtId="4" fontId="4" fillId="0" borderId="38" xfId="0" applyNumberFormat="1" applyFont="1" applyFill="1" applyBorder="1" applyAlignment="1">
      <alignment horizontal="right" vertical="center"/>
    </xf>
    <xf numFmtId="4" fontId="4" fillId="0" borderId="28" xfId="0" applyNumberFormat="1" applyFont="1" applyFill="1" applyBorder="1" applyAlignment="1">
      <alignment horizontal="right" vertical="center"/>
    </xf>
    <xf numFmtId="4" fontId="4" fillId="0" borderId="13" xfId="0" applyNumberFormat="1" applyFont="1" applyFill="1" applyBorder="1" applyAlignment="1" applyProtection="1">
      <alignment horizontal="right" vertical="center"/>
    </xf>
    <xf numFmtId="4" fontId="4" fillId="0" borderId="83" xfId="0" applyNumberFormat="1" applyFont="1" applyFill="1" applyBorder="1" applyAlignment="1" applyProtection="1">
      <alignment horizontal="right" vertical="center"/>
    </xf>
    <xf numFmtId="4" fontId="4" fillId="0" borderId="38" xfId="0" applyNumberFormat="1" applyFont="1" applyFill="1" applyBorder="1" applyAlignment="1" applyProtection="1">
      <alignment horizontal="right" vertical="center"/>
    </xf>
    <xf numFmtId="4" fontId="4" fillId="0" borderId="28" xfId="0" applyNumberFormat="1" applyFont="1" applyFill="1" applyBorder="1" applyAlignment="1" applyProtection="1">
      <alignment horizontal="right" vertical="center"/>
    </xf>
    <xf numFmtId="4" fontId="4" fillId="0" borderId="83" xfId="0" applyNumberFormat="1" applyFont="1" applyFill="1" applyBorder="1" applyAlignment="1">
      <alignment horizontal="right" vertical="center"/>
    </xf>
    <xf numFmtId="4" fontId="4" fillId="0" borderId="29" xfId="0" applyNumberFormat="1" applyFont="1" applyFill="1" applyBorder="1" applyAlignment="1">
      <alignment horizontal="right" vertical="center"/>
    </xf>
    <xf numFmtId="4" fontId="4" fillId="0" borderId="37" xfId="0" applyNumberFormat="1" applyFont="1" applyFill="1" applyBorder="1" applyAlignment="1">
      <alignment horizontal="right" vertical="center"/>
    </xf>
    <xf numFmtId="180" fontId="4" fillId="0" borderId="16" xfId="0" applyNumberFormat="1" applyFont="1" applyFill="1" applyBorder="1" applyAlignment="1" applyProtection="1">
      <alignment horizontal="right" vertical="center"/>
      <protection locked="0"/>
    </xf>
    <xf numFmtId="3" fontId="4" fillId="0" borderId="33" xfId="0" applyNumberFormat="1" applyFont="1" applyFill="1" applyBorder="1" applyAlignment="1" applyProtection="1">
      <alignment horizontal="right" vertical="center"/>
      <protection locked="0"/>
    </xf>
    <xf numFmtId="49" fontId="4" fillId="0" borderId="73" xfId="0" applyNumberFormat="1" applyFont="1" applyFill="1" applyBorder="1" applyAlignment="1" applyProtection="1">
      <alignment horizontal="center" vertical="center"/>
    </xf>
    <xf numFmtId="49" fontId="5" fillId="0" borderId="25" xfId="0" applyNumberFormat="1" applyFont="1" applyFill="1" applyBorder="1" applyAlignment="1" applyProtection="1">
      <alignment horizontal="center" vertical="center"/>
    </xf>
    <xf numFmtId="49" fontId="5" fillId="0" borderId="63" xfId="0" applyNumberFormat="1" applyFont="1" applyFill="1" applyBorder="1" applyAlignment="1" applyProtection="1">
      <alignment horizontal="center" vertical="center"/>
    </xf>
    <xf numFmtId="49" fontId="4" fillId="0" borderId="74" xfId="0" applyNumberFormat="1" applyFont="1" applyFill="1" applyBorder="1" applyAlignment="1" applyProtection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</xf>
    <xf numFmtId="49" fontId="4" fillId="0" borderId="73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63" xfId="0" applyNumberFormat="1" applyFont="1" applyFill="1" applyBorder="1" applyAlignment="1">
      <alignment horizontal="center" vertical="center"/>
    </xf>
    <xf numFmtId="49" fontId="4" fillId="0" borderId="74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0.bin"/><Relationship Id="rId1" Type="http://schemas.openxmlformats.org/officeDocument/2006/relationships/printerSettings" Target="../printerSettings/printerSettings5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4.bin"/><Relationship Id="rId1" Type="http://schemas.openxmlformats.org/officeDocument/2006/relationships/printerSettings" Target="../printerSettings/printerSettings63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0.bin"/><Relationship Id="rId1" Type="http://schemas.openxmlformats.org/officeDocument/2006/relationships/printerSettings" Target="../printerSettings/printerSettings69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6.bin"/><Relationship Id="rId1" Type="http://schemas.openxmlformats.org/officeDocument/2006/relationships/printerSettings" Target="../printerSettings/printerSettings75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8.bin"/><Relationship Id="rId1" Type="http://schemas.openxmlformats.org/officeDocument/2006/relationships/printerSettings" Target="../printerSettings/printerSettings7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4.bin"/><Relationship Id="rId1" Type="http://schemas.openxmlformats.org/officeDocument/2006/relationships/printerSettings" Target="../printerSettings/printerSettings83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8.bin"/><Relationship Id="rId1" Type="http://schemas.openxmlformats.org/officeDocument/2006/relationships/printerSettings" Target="../printerSettings/printerSettings87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0.bin"/><Relationship Id="rId1" Type="http://schemas.openxmlformats.org/officeDocument/2006/relationships/printerSettings" Target="../printerSettings/printerSettings89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4.bin"/><Relationship Id="rId1" Type="http://schemas.openxmlformats.org/officeDocument/2006/relationships/printerSettings" Target="../printerSettings/printerSettings93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6.bin"/><Relationship Id="rId1" Type="http://schemas.openxmlformats.org/officeDocument/2006/relationships/printerSettings" Target="../printerSettings/printerSettings95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8.bin"/><Relationship Id="rId1" Type="http://schemas.openxmlformats.org/officeDocument/2006/relationships/printerSettings" Target="../printerSettings/printerSettings9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0.bin"/><Relationship Id="rId1" Type="http://schemas.openxmlformats.org/officeDocument/2006/relationships/printerSettings" Target="../printerSettings/printerSettings99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4.bin"/><Relationship Id="rId1" Type="http://schemas.openxmlformats.org/officeDocument/2006/relationships/printerSettings" Target="../printerSettings/printerSettings103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6.bin"/><Relationship Id="rId1" Type="http://schemas.openxmlformats.org/officeDocument/2006/relationships/printerSettings" Target="../printerSettings/printerSettings105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8.bin"/><Relationship Id="rId1" Type="http://schemas.openxmlformats.org/officeDocument/2006/relationships/printerSettings" Target="../printerSettings/printerSettings107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0.bin"/><Relationship Id="rId1" Type="http://schemas.openxmlformats.org/officeDocument/2006/relationships/printerSettings" Target="../printerSettings/printerSettings109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J22"/>
  <sheetViews>
    <sheetView tabSelected="1" view="pageBreakPreview" zoomScaleNormal="100" zoomScaleSheetLayoutView="100" workbookViewId="0">
      <selection activeCell="H22" sqref="H22"/>
    </sheetView>
  </sheetViews>
  <sheetFormatPr defaultRowHeight="13.5" x14ac:dyDescent="0.15"/>
  <cols>
    <col min="2" max="2" width="21" customWidth="1"/>
    <col min="3" max="3" width="1.25" customWidth="1"/>
    <col min="4" max="4" width="23.375" customWidth="1"/>
    <col min="5" max="5" width="1.25" customWidth="1"/>
    <col min="6" max="6" width="31" customWidth="1"/>
    <col min="7" max="7" width="1.25" customWidth="1"/>
    <col min="8" max="8" width="21" customWidth="1"/>
    <col min="9" max="9" width="1.25" customWidth="1"/>
    <col min="10" max="10" width="37.375" customWidth="1"/>
    <col min="11" max="11" width="1.25" customWidth="1"/>
  </cols>
  <sheetData>
    <row r="2" spans="2:10" x14ac:dyDescent="0.15">
      <c r="B2" t="s">
        <v>42</v>
      </c>
    </row>
    <row r="4" spans="2:10" x14ac:dyDescent="0.15">
      <c r="B4" s="44" t="s">
        <v>121</v>
      </c>
      <c r="D4" s="44" t="s">
        <v>122</v>
      </c>
      <c r="F4" s="44" t="s">
        <v>106</v>
      </c>
      <c r="H4" s="44" t="s">
        <v>107</v>
      </c>
      <c r="J4" s="44" t="s">
        <v>92</v>
      </c>
    </row>
    <row r="5" spans="2:10" x14ac:dyDescent="0.15">
      <c r="B5" s="44" t="s">
        <v>93</v>
      </c>
      <c r="D5" s="44" t="s">
        <v>108</v>
      </c>
      <c r="F5" s="44" t="s">
        <v>109</v>
      </c>
      <c r="H5" s="44" t="s">
        <v>110</v>
      </c>
      <c r="J5" s="44" t="s">
        <v>111</v>
      </c>
    </row>
    <row r="6" spans="2:10" x14ac:dyDescent="0.15">
      <c r="B6" s="44" t="s">
        <v>94</v>
      </c>
      <c r="D6" s="44" t="s">
        <v>95</v>
      </c>
      <c r="F6" s="44" t="s">
        <v>96</v>
      </c>
      <c r="H6" s="44" t="s">
        <v>97</v>
      </c>
      <c r="J6" s="44" t="s">
        <v>98</v>
      </c>
    </row>
    <row r="7" spans="2:10" x14ac:dyDescent="0.15">
      <c r="B7" s="44" t="s">
        <v>99</v>
      </c>
      <c r="D7" s="44" t="s">
        <v>100</v>
      </c>
      <c r="F7" s="44" t="s">
        <v>101</v>
      </c>
      <c r="H7" s="44" t="s">
        <v>102</v>
      </c>
      <c r="J7" s="44" t="s">
        <v>103</v>
      </c>
    </row>
    <row r="8" spans="2:10" x14ac:dyDescent="0.15">
      <c r="B8" s="44" t="s">
        <v>104</v>
      </c>
      <c r="D8" s="42"/>
      <c r="F8" s="42"/>
      <c r="H8" s="42"/>
      <c r="J8" s="43"/>
    </row>
    <row r="9" spans="2:10" x14ac:dyDescent="0.15">
      <c r="B9" s="42"/>
    </row>
    <row r="10" spans="2:10" x14ac:dyDescent="0.15">
      <c r="B10" s="44" t="s">
        <v>43</v>
      </c>
      <c r="D10" s="44" t="s">
        <v>44</v>
      </c>
      <c r="F10" s="44" t="s">
        <v>112</v>
      </c>
      <c r="H10" s="44" t="s">
        <v>45</v>
      </c>
      <c r="J10" s="44" t="s">
        <v>46</v>
      </c>
    </row>
    <row r="11" spans="2:10" x14ac:dyDescent="0.15">
      <c r="B11" s="44" t="s">
        <v>47</v>
      </c>
    </row>
    <row r="12" spans="2:10" x14ac:dyDescent="0.15">
      <c r="B12" s="42"/>
    </row>
    <row r="13" spans="2:10" x14ac:dyDescent="0.15">
      <c r="B13" s="44" t="s">
        <v>28</v>
      </c>
      <c r="D13" s="44" t="s">
        <v>18</v>
      </c>
      <c r="F13" s="44" t="s">
        <v>19</v>
      </c>
      <c r="H13" s="44" t="s">
        <v>16</v>
      </c>
      <c r="J13" s="44" t="s">
        <v>113</v>
      </c>
    </row>
    <row r="14" spans="2:10" x14ac:dyDescent="0.15">
      <c r="B14" s="44" t="s">
        <v>33</v>
      </c>
      <c r="D14" s="44" t="s">
        <v>30</v>
      </c>
      <c r="F14" s="44" t="s">
        <v>14</v>
      </c>
      <c r="H14" s="44" t="s">
        <v>21</v>
      </c>
      <c r="J14" s="44" t="s">
        <v>20</v>
      </c>
    </row>
    <row r="15" spans="2:10" x14ac:dyDescent="0.15">
      <c r="B15" s="44" t="s">
        <v>24</v>
      </c>
      <c r="D15" s="44" t="s">
        <v>114</v>
      </c>
      <c r="F15" s="44" t="s">
        <v>115</v>
      </c>
      <c r="H15" s="44" t="s">
        <v>23</v>
      </c>
      <c r="J15" s="44" t="s">
        <v>26</v>
      </c>
    </row>
    <row r="16" spans="2:10" x14ac:dyDescent="0.15">
      <c r="B16" s="44" t="s">
        <v>27</v>
      </c>
      <c r="D16" s="44" t="s">
        <v>116</v>
      </c>
      <c r="F16" s="44" t="s">
        <v>29</v>
      </c>
      <c r="H16" s="44" t="s">
        <v>34</v>
      </c>
      <c r="J16" s="44" t="s">
        <v>117</v>
      </c>
    </row>
    <row r="17" spans="2:10" x14ac:dyDescent="0.15">
      <c r="B17" s="44" t="s">
        <v>25</v>
      </c>
      <c r="D17" s="44" t="s">
        <v>15</v>
      </c>
      <c r="F17" s="44" t="s">
        <v>17</v>
      </c>
      <c r="H17" s="44" t="s">
        <v>105</v>
      </c>
      <c r="J17" s="44" t="s">
        <v>118</v>
      </c>
    </row>
    <row r="18" spans="2:10" x14ac:dyDescent="0.15">
      <c r="B18" s="44" t="s">
        <v>22</v>
      </c>
      <c r="D18" s="44"/>
      <c r="H18" s="44"/>
      <c r="J18" s="44"/>
    </row>
    <row r="19" spans="2:10" x14ac:dyDescent="0.15">
      <c r="B19" s="44"/>
      <c r="D19" s="44"/>
    </row>
    <row r="21" spans="2:10" x14ac:dyDescent="0.15">
      <c r="B21" s="44" t="s">
        <v>48</v>
      </c>
    </row>
    <row r="22" spans="2:10" x14ac:dyDescent="0.15">
      <c r="B22" s="44" t="s">
        <v>49</v>
      </c>
    </row>
  </sheetData>
  <sheetProtection sheet="1" objects="1" scenarios="1"/>
  <customSheetViews>
    <customSheetView guid="{902AE5C0-5AD9-4B1B-820B-77842CF1C188}" showPageBreaks="1" view="pageBreakPreview">
      <selection activeCell="D20" sqref="D20"/>
      <pageMargins left="0.78700000000000003" right="0.78700000000000003" top="0.98399999999999999" bottom="0.98399999999999999" header="0.51200000000000001" footer="0.51200000000000001"/>
      <pageSetup paperSize="9" scale="83" orientation="landscape" r:id="rId1"/>
      <headerFooter alignWithMargins="0"/>
    </customSheetView>
  </customSheetViews>
  <phoneticPr fontId="10"/>
  <hyperlinks>
    <hyperlink ref="D4" location="'大阪市　都島区'!A1" display="大阪市　都島区"/>
    <hyperlink ref="B21" location="開票区別投票総数!A1" display="開票区別投票総数"/>
    <hyperlink ref="B22" location="法定得票数・供託物没収点!A1" display="法定得票数・供託物没収点"/>
    <hyperlink ref="B4" location="'大阪市　北区'!A1" display="大阪市　北区"/>
    <hyperlink ref="F4" location="大阪市福島区及び此花区!A1" display="大阪市福島区及び此花区"/>
    <hyperlink ref="H4" location="'大阪市　中央区'!A1" display="大阪市　中央区"/>
    <hyperlink ref="J4" location="'大阪市　西区'!A1" display="大阪市　西区"/>
    <hyperlink ref="B5" location="'大阪市　港区'!A1" display="大阪市　港区"/>
    <hyperlink ref="D5" location="大阪市大正区及び西成区!A1" display="大阪市大正区及び西成区"/>
    <hyperlink ref="F5" location="大阪市天王寺区及び浪速区!A1" display="大阪市天王寺区及び浪速区"/>
    <hyperlink ref="H5" location="'大阪市　西淀川区'!A1" display="大阪市　西淀川区"/>
    <hyperlink ref="J5" location="'大阪市　淀川区'!A1" display="大阪市　淀川区"/>
    <hyperlink ref="B6" location="'大阪市　東淀川区'!A1" display="大阪市　東淀川区"/>
    <hyperlink ref="D6" location="'大阪市　東成区'!A1" display="大阪市　東成区"/>
    <hyperlink ref="F6" location="'大阪市　生野区'!A1" display="大阪市　生野区"/>
    <hyperlink ref="H6" location="'大阪市　旭区'!A1" display="大阪市　旭区"/>
    <hyperlink ref="J6" location="'大阪市　城東区'!A1" display="大阪市　城東区"/>
    <hyperlink ref="B7" location="'大阪市　鶴見区'!A1" display="大阪市　鶴見区"/>
    <hyperlink ref="D7" location="'大阪市　阿倍野区'!A1" display="大阪市　阿倍野区"/>
    <hyperlink ref="F7" location="'大阪市　住之江区'!A1" display="大阪市　住之江区"/>
    <hyperlink ref="H7" location="'大阪市　住吉区'!A1" display="大阪市　住吉区"/>
    <hyperlink ref="J7" location="'大阪市　東住吉区'!A1" display="大阪市　東住吉区"/>
    <hyperlink ref="B8" location="'大阪市　平野区'!A1" display="大阪市　平野区"/>
    <hyperlink ref="B10" location="'堺市　堺区'!A1" display="堺市　堺区"/>
    <hyperlink ref="D10" location="'堺市　中区'!A1" display="堺市　中区"/>
    <hyperlink ref="F10" location="堺市東区及び美原区!A1" display="堺市東区及び美原区"/>
    <hyperlink ref="H10" location="'堺市　西区'!A1" display="堺市　西区"/>
    <hyperlink ref="J10" location="'堺市　南区'!A1" display="堺市　南区"/>
    <hyperlink ref="B11" location="'堺市　北区'!A1" display="堺市　北区"/>
    <hyperlink ref="B13" location="岸和田市!A1" display="岸和田市"/>
    <hyperlink ref="D13" location="豊中市!A1" display="豊中市"/>
    <hyperlink ref="F13" location="池田市!A1" display="池田市"/>
    <hyperlink ref="H13" location="吹田市!A1" display="吹田市"/>
    <hyperlink ref="J13" location="'泉大津市、高石市及び泉北郡'!A1" display="泉大津市、高石市及び泉北郡"/>
    <hyperlink ref="B14" location="高槻市及び三島郡!A1" display="高槻市及び三島郡"/>
    <hyperlink ref="D14" location="貝塚市!A1" display="貝塚市"/>
    <hyperlink ref="F14" location="守口市!A1" display="守口市"/>
    <hyperlink ref="H14" location="枚方市!A1" display="枚方市"/>
    <hyperlink ref="J14" location="茨木市!A1" display="茨木市"/>
    <hyperlink ref="B15" location="八尾市!A1" display="八尾市"/>
    <hyperlink ref="D15" location="泉佐野市及び泉南郡熊取町!A1" display="泉佐野市及び泉南郡熊取町"/>
    <hyperlink ref="F15" location="'富田林市、大阪狭山市及び南河内郡'!A1" display="富田林市、大阪狭山市及び南河内郡"/>
    <hyperlink ref="H15" location="寝屋川市!A1" display="寝屋川市"/>
    <hyperlink ref="J15" location="河内長野市!A1" display="河内長野市"/>
    <hyperlink ref="B16" location="松原市!A1" display="松原市"/>
    <hyperlink ref="D16" location="大東市及び四條畷市!A1" display="大東市及び四條畷市"/>
    <hyperlink ref="F16" location="和泉市!A1" display="和泉市"/>
    <hyperlink ref="H16" location="箕面市及び豊能郡!A1" display="箕面市及び豊能郡"/>
    <hyperlink ref="J16" location="柏原市及び藤井寺市!A1" display="柏原市及び藤井寺市"/>
    <hyperlink ref="B17" location="羽曳野市!A1" display="羽曳野市"/>
    <hyperlink ref="D17" location="門真市!A1" display="門真市"/>
    <hyperlink ref="F17" location="摂津市!A1" display="摂津市"/>
    <hyperlink ref="H17" location="東大阪市!A1" display="東大阪市"/>
    <hyperlink ref="J17" location="'泉南市、阪南市並びに泉南郡田尻町及び岬町'!A1" display="泉南市、阪南市並びに泉南郡田尻町及び岬町"/>
    <hyperlink ref="B18" location="交野市!A1" display="交野市"/>
  </hyperlinks>
  <pageMargins left="0.78700000000000003" right="0.78700000000000003" top="0.98399999999999999" bottom="0.98399999999999999" header="0.51200000000000001" footer="0.51200000000000001"/>
  <pageSetup paperSize="9" scale="83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5"/>
  <dimension ref="A1:G6"/>
  <sheetViews>
    <sheetView view="pageLayout" zoomScaleNormal="100" zoomScaleSheetLayoutView="100" workbookViewId="0">
      <selection activeCell="G9" sqref="G9"/>
    </sheetView>
  </sheetViews>
  <sheetFormatPr defaultRowHeight="12" customHeight="1" x14ac:dyDescent="0.15"/>
  <cols>
    <col min="1" max="1" width="17.5" style="1" customWidth="1"/>
    <col min="2" max="4" width="17.625" style="1" customWidth="1"/>
    <col min="5" max="6" width="12.625" style="1" customWidth="1"/>
    <col min="7" max="12" width="6.125" style="1" customWidth="1"/>
    <col min="13" max="16384" width="9" style="1"/>
  </cols>
  <sheetData>
    <row r="1" spans="1:7" ht="12" customHeight="1" x14ac:dyDescent="0.15">
      <c r="A1" s="193" t="s">
        <v>356</v>
      </c>
      <c r="B1" s="234"/>
      <c r="C1" s="234"/>
      <c r="D1" s="234" t="s">
        <v>565</v>
      </c>
      <c r="E1" s="331" t="s">
        <v>0</v>
      </c>
      <c r="F1" s="328" t="s">
        <v>1</v>
      </c>
    </row>
    <row r="2" spans="1:7" ht="12" customHeight="1" x14ac:dyDescent="0.15">
      <c r="A2" s="2" t="s">
        <v>51</v>
      </c>
      <c r="B2" s="3" t="s">
        <v>453</v>
      </c>
      <c r="C2" s="3" t="s">
        <v>454</v>
      </c>
      <c r="D2" s="3" t="s">
        <v>455</v>
      </c>
      <c r="E2" s="332"/>
      <c r="F2" s="329"/>
      <c r="G2" s="41"/>
    </row>
    <row r="3" spans="1:7" ht="12" customHeight="1" x14ac:dyDescent="0.15">
      <c r="A3" s="235"/>
      <c r="B3" s="5"/>
      <c r="C3" s="5"/>
      <c r="D3" s="5"/>
      <c r="E3" s="332"/>
      <c r="F3" s="329"/>
      <c r="G3" s="41"/>
    </row>
    <row r="4" spans="1:7" ht="12.75" customHeight="1" thickBot="1" x14ac:dyDescent="0.2">
      <c r="A4" s="6" t="s">
        <v>12</v>
      </c>
      <c r="B4" s="7" t="s">
        <v>408</v>
      </c>
      <c r="C4" s="7" t="s">
        <v>410</v>
      </c>
      <c r="D4" s="7" t="s">
        <v>406</v>
      </c>
      <c r="E4" s="333"/>
      <c r="F4" s="330"/>
      <c r="G4" s="41"/>
    </row>
    <row r="5" spans="1:7" ht="12.75" customHeight="1" thickTop="1" thickBot="1" x14ac:dyDescent="0.2">
      <c r="A5" s="45" t="s">
        <v>152</v>
      </c>
      <c r="B5" s="104">
        <v>15816</v>
      </c>
      <c r="C5" s="104">
        <v>7659</v>
      </c>
      <c r="D5" s="104">
        <v>18337</v>
      </c>
      <c r="E5" s="108">
        <f>SUM(B5:D5)</f>
        <v>41812</v>
      </c>
      <c r="F5" s="27">
        <f>IF(E5=0,0,100)</f>
        <v>100</v>
      </c>
    </row>
    <row r="6" spans="1:7" ht="12.75" customHeight="1" thickTop="1" thickBot="1" x14ac:dyDescent="0.2">
      <c r="A6" s="25" t="s">
        <v>153</v>
      </c>
      <c r="B6" s="26">
        <f>B5</f>
        <v>15816</v>
      </c>
      <c r="C6" s="26">
        <f>C5</f>
        <v>7659</v>
      </c>
      <c r="D6" s="26">
        <f>D5</f>
        <v>18337</v>
      </c>
      <c r="E6" s="108">
        <f>E5</f>
        <v>41812</v>
      </c>
      <c r="F6" s="27">
        <f>IF(E6=0,0,100)</f>
        <v>100</v>
      </c>
    </row>
  </sheetData>
  <sheetProtection sheet="1" objects="1" scenarios="1"/>
  <customSheetViews>
    <customSheetView guid="{902AE5C0-5AD9-4B1B-820B-77842CF1C188}" showPageBreaks="1" view="pageLayout">
      <selection activeCell="C10" sqref="C10"/>
      <pageMargins left="0.78740157480314965" right="0.78740157480314965" top="1.2204724409448819" bottom="0.19685039370078741" header="0.51181102362204722" footer="0.15748031496062992"/>
      <pageSetup paperSize="9" orientation="landscape" r:id="rId1"/>
      <headerFooter alignWithMargins="0">
        <oddHeader>&amp;L&amp;9平成３１年４月７日執行　　　&amp;14大阪府議会議員選挙　開票結果（候補者別開票区別得票数一覧）&amp;R&amp;9府議・様式２
1時　00分集計
大阪府選挙管理委員会</oddHeader>
        <oddFooter>&amp;C&amp;"ＭＳ ゴシック,標準"&amp;9－&amp;P－&amp;R【選開】開票状況&amp;A</oddFooter>
      </headerFooter>
    </customSheetView>
  </customSheetViews>
  <mergeCells count="2">
    <mergeCell ref="F1:F4"/>
    <mergeCell ref="E1:E4"/>
  </mergeCells>
  <phoneticPr fontId="3"/>
  <pageMargins left="0.78740157480314965" right="0.78740157480314965" top="1.2204724409448819" bottom="0.19685039370078741" header="0.51181102362204722" footer="0.15748031496062992"/>
  <pageSetup paperSize="9" orientation="landscape" r:id="rId2"/>
  <headerFooter alignWithMargins="0">
    <oddHeader>&amp;L&amp;9平成３１年４月７日執行　　　&amp;14大阪府議会議員選挙　開票結果（候補者別開票区別得票数一覧）&amp;R&amp;9府議・様式２
3時　48分集計
大阪府選挙管理委員会</oddHeader>
    <oddFooter>&amp;C&amp;"ＭＳ ゴシック,標準"&amp;9－&amp;P－&amp;R【選開】開票状況&amp;A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5"/>
  <dimension ref="A1:G6"/>
  <sheetViews>
    <sheetView view="pageLayout" zoomScaleNormal="100" zoomScaleSheetLayoutView="100" workbookViewId="0">
      <selection activeCell="G9" sqref="G9"/>
    </sheetView>
  </sheetViews>
  <sheetFormatPr defaultRowHeight="12" customHeight="1" x14ac:dyDescent="0.15"/>
  <cols>
    <col min="1" max="1" width="17.5" style="1" customWidth="1"/>
    <col min="2" max="4" width="17.625" style="1" customWidth="1"/>
    <col min="5" max="6" width="12.625" style="1" customWidth="1"/>
    <col min="7" max="12" width="6.125" style="1" customWidth="1"/>
    <col min="13" max="16384" width="9" style="1"/>
  </cols>
  <sheetData>
    <row r="1" spans="1:7" ht="12" customHeight="1" x14ac:dyDescent="0.15">
      <c r="A1" s="193" t="s">
        <v>357</v>
      </c>
      <c r="B1" s="234" t="s">
        <v>597</v>
      </c>
      <c r="C1" s="234"/>
      <c r="D1" s="234" t="s">
        <v>595</v>
      </c>
      <c r="E1" s="331" t="s">
        <v>0</v>
      </c>
      <c r="F1" s="328" t="s">
        <v>1</v>
      </c>
    </row>
    <row r="2" spans="1:7" ht="12" customHeight="1" x14ac:dyDescent="0.15">
      <c r="A2" s="2" t="s">
        <v>61</v>
      </c>
      <c r="B2" s="3" t="s">
        <v>458</v>
      </c>
      <c r="C2" s="3" t="s">
        <v>459</v>
      </c>
      <c r="D2" s="3" t="s">
        <v>460</v>
      </c>
      <c r="E2" s="332"/>
      <c r="F2" s="329"/>
      <c r="G2" s="41"/>
    </row>
    <row r="3" spans="1:7" ht="12" customHeight="1" x14ac:dyDescent="0.15">
      <c r="A3" s="235"/>
      <c r="B3" s="5"/>
      <c r="C3" s="5"/>
      <c r="D3" s="5"/>
      <c r="E3" s="332"/>
      <c r="F3" s="329"/>
      <c r="G3" s="41"/>
    </row>
    <row r="4" spans="1:7" ht="12.75" customHeight="1" thickBot="1" x14ac:dyDescent="0.2">
      <c r="A4" s="6" t="s">
        <v>12</v>
      </c>
      <c r="B4" s="7" t="s">
        <v>421</v>
      </c>
      <c r="C4" s="7" t="s">
        <v>424</v>
      </c>
      <c r="D4" s="7" t="s">
        <v>406</v>
      </c>
      <c r="E4" s="333"/>
      <c r="F4" s="330"/>
      <c r="G4" s="41"/>
    </row>
    <row r="5" spans="1:7" ht="12.75" customHeight="1" thickTop="1" thickBot="1" x14ac:dyDescent="0.2">
      <c r="A5" s="45" t="s">
        <v>154</v>
      </c>
      <c r="B5" s="104">
        <v>18716</v>
      </c>
      <c r="C5" s="104">
        <v>13702</v>
      </c>
      <c r="D5" s="104">
        <v>37887</v>
      </c>
      <c r="E5" s="108">
        <f>SUM(B5:D5)</f>
        <v>70305</v>
      </c>
      <c r="F5" s="27">
        <f>IF(E5=0,0,100)</f>
        <v>100</v>
      </c>
    </row>
    <row r="6" spans="1:7" ht="12.75" customHeight="1" thickTop="1" thickBot="1" x14ac:dyDescent="0.2">
      <c r="A6" s="25" t="s">
        <v>155</v>
      </c>
      <c r="B6" s="26">
        <f>B5</f>
        <v>18716</v>
      </c>
      <c r="C6" s="26">
        <f t="shared" ref="C6:D6" si="0">C5</f>
        <v>13702</v>
      </c>
      <c r="D6" s="26">
        <f t="shared" si="0"/>
        <v>37887</v>
      </c>
      <c r="E6" s="108">
        <f>E5</f>
        <v>70305</v>
      </c>
      <c r="F6" s="27">
        <f>IF(E6=0,0,100)</f>
        <v>100</v>
      </c>
    </row>
  </sheetData>
  <sheetProtection sheet="1" objects="1" scenarios="1"/>
  <customSheetViews>
    <customSheetView guid="{902AE5C0-5AD9-4B1B-820B-77842CF1C188}" showPageBreaks="1" view="pageLayout">
      <selection activeCell="L3" sqref="L3"/>
      <pageMargins left="0.78740157480314965" right="0.78740157480314965" top="1.2204724409448819" bottom="0.19685039370078741" header="0.51181102362204722" footer="0.15748031496062992"/>
      <pageSetup paperSize="9" orientation="landscape" r:id="rId1"/>
      <headerFooter alignWithMargins="0">
        <oddHeader>&amp;L&amp;9平成３１年４月７日執行　　　&amp;14大阪府議会議員選挙　開票結果（候補者別開票区別得票数一覧）&amp;R&amp;9府議・様式２
1時　00分集計
大阪府選挙管理委員会</oddHeader>
        <oddFooter>&amp;C&amp;"ＭＳ ゴシック,標準"&amp;9－&amp;P－&amp;R【選開】開票状況&amp;A</oddFooter>
      </headerFooter>
    </customSheetView>
  </customSheetViews>
  <mergeCells count="2">
    <mergeCell ref="F1:F4"/>
    <mergeCell ref="E1:E4"/>
  </mergeCells>
  <phoneticPr fontId="3"/>
  <pageMargins left="0.78740157480314965" right="0.78740157480314965" top="1.2204724409448819" bottom="0.19685039370078741" header="0.51181102362204722" footer="0.15748031496062992"/>
  <pageSetup paperSize="9" orientation="landscape" r:id="rId2"/>
  <headerFooter alignWithMargins="0">
    <oddHeader>&amp;L&amp;9平成３１年４月７日執行　　　&amp;14大阪府議会議員選挙　開票結果（候補者別開票区別得票数一覧）&amp;R&amp;9府議・様式２
3時　48分集計
大阪府選挙管理委員会</oddHeader>
    <oddFooter>&amp;C&amp;"ＭＳ ゴシック,標準"&amp;9－&amp;P－&amp;R【選開】開票状況&amp;A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6"/>
  <dimension ref="A1:F6"/>
  <sheetViews>
    <sheetView view="pageLayout" zoomScaleNormal="100" zoomScaleSheetLayoutView="100" workbookViewId="0">
      <selection activeCell="G9" sqref="G9"/>
    </sheetView>
  </sheetViews>
  <sheetFormatPr defaultRowHeight="12" customHeight="1" x14ac:dyDescent="0.15"/>
  <cols>
    <col min="1" max="1" width="17.5" style="1" customWidth="1"/>
    <col min="2" max="3" width="17.625" style="1" customWidth="1"/>
    <col min="4" max="5" width="12.625" style="1" customWidth="1"/>
    <col min="6" max="11" width="6.125" style="1" customWidth="1"/>
    <col min="12" max="16384" width="9" style="1"/>
  </cols>
  <sheetData>
    <row r="1" spans="1:6" ht="12" customHeight="1" x14ac:dyDescent="0.15">
      <c r="A1" s="193" t="s">
        <v>357</v>
      </c>
      <c r="B1" s="240"/>
      <c r="C1" s="240"/>
      <c r="D1" s="325" t="s">
        <v>0</v>
      </c>
      <c r="E1" s="322" t="s">
        <v>1</v>
      </c>
    </row>
    <row r="2" spans="1:6" ht="12" customHeight="1" x14ac:dyDescent="0.15">
      <c r="A2" s="196" t="s">
        <v>50</v>
      </c>
      <c r="B2" s="197" t="s">
        <v>558</v>
      </c>
      <c r="C2" s="197" t="s">
        <v>462</v>
      </c>
      <c r="D2" s="326"/>
      <c r="E2" s="323"/>
      <c r="F2" s="41"/>
    </row>
    <row r="3" spans="1:6" ht="12" customHeight="1" x14ac:dyDescent="0.15">
      <c r="A3" s="241" t="s">
        <v>562</v>
      </c>
      <c r="B3" s="198"/>
      <c r="C3" s="198"/>
      <c r="D3" s="326"/>
      <c r="E3" s="323"/>
      <c r="F3" s="41"/>
    </row>
    <row r="4" spans="1:6" ht="12.75" customHeight="1" thickBot="1" x14ac:dyDescent="0.2">
      <c r="A4" s="199" t="s">
        <v>12</v>
      </c>
      <c r="B4" s="200" t="s">
        <v>406</v>
      </c>
      <c r="C4" s="200" t="s">
        <v>421</v>
      </c>
      <c r="D4" s="327"/>
      <c r="E4" s="324"/>
      <c r="F4" s="41"/>
    </row>
    <row r="5" spans="1:6" ht="12.75" customHeight="1" thickTop="1" thickBot="1" x14ac:dyDescent="0.2">
      <c r="A5" s="201" t="s">
        <v>156</v>
      </c>
      <c r="B5" s="194" t="s">
        <v>557</v>
      </c>
      <c r="C5" s="194" t="s">
        <v>557</v>
      </c>
      <c r="D5" s="202" t="s">
        <v>557</v>
      </c>
      <c r="E5" s="203" t="s">
        <v>557</v>
      </c>
    </row>
    <row r="6" spans="1:6" ht="12.75" customHeight="1" thickTop="1" thickBot="1" x14ac:dyDescent="0.2">
      <c r="A6" s="204" t="s">
        <v>157</v>
      </c>
      <c r="B6" s="194" t="s">
        <v>557</v>
      </c>
      <c r="C6" s="194" t="s">
        <v>557</v>
      </c>
      <c r="D6" s="202" t="s">
        <v>557</v>
      </c>
      <c r="E6" s="203" t="s">
        <v>557</v>
      </c>
    </row>
  </sheetData>
  <sheetProtection sheet="1" objects="1" scenarios="1"/>
  <customSheetViews>
    <customSheetView guid="{902AE5C0-5AD9-4B1B-820B-77842CF1C188}" showPageBreaks="1" view="pageLayout">
      <selection activeCell="L3" sqref="L3"/>
      <pageMargins left="0.78740157480314965" right="0.78740157480314965" top="1.2204724409448819" bottom="0.19685039370078741" header="0.51181102362204722" footer="0.15748031496062992"/>
      <pageSetup paperSize="9" orientation="landscape" r:id="rId1"/>
      <headerFooter alignWithMargins="0">
        <oddHeader>&amp;L&amp;9平成３１年４月７日執行　　　&amp;14大阪府議会議員選挙　開票結果（候補者別開票区別得票数一覧）&amp;R&amp;9府議・様式２
1時　00分集計
大阪府選挙管理委員会</oddHeader>
        <oddFooter>&amp;C&amp;"ＭＳ ゴシック,標準"&amp;9－&amp;P－&amp;R【選開】開票状況&amp;A</oddFooter>
      </headerFooter>
    </customSheetView>
  </customSheetViews>
  <mergeCells count="2">
    <mergeCell ref="E1:E4"/>
    <mergeCell ref="D1:D4"/>
  </mergeCells>
  <phoneticPr fontId="3"/>
  <pageMargins left="0.78740157480314965" right="0.78740157480314965" top="1.2204724409448819" bottom="0.19685039370078741" header="0.51181102362204722" footer="0.15748031496062992"/>
  <pageSetup paperSize="9" orientation="landscape" r:id="rId2"/>
  <headerFooter alignWithMargins="0">
    <oddHeader>&amp;L&amp;9平成３１年４月７日執行　　　&amp;14大阪府議会議員選挙　開票結果（候補者別開票区別得票数一覧）&amp;R&amp;9府議・様式２
3時　48分集計
大阪府選挙管理委員会</oddHeader>
    <oddFooter>&amp;C&amp;"ＭＳ ゴシック,標準"&amp;9－&amp;P－&amp;R【選開】開票状況&amp;A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7"/>
  <dimension ref="A1:F6"/>
  <sheetViews>
    <sheetView view="pageLayout" zoomScaleNormal="100" zoomScaleSheetLayoutView="100" workbookViewId="0">
      <selection activeCell="G9" sqref="G9"/>
    </sheetView>
  </sheetViews>
  <sheetFormatPr defaultRowHeight="12" customHeight="1" x14ac:dyDescent="0.15"/>
  <cols>
    <col min="1" max="1" width="17.5" style="1" customWidth="1"/>
    <col min="2" max="3" width="17.625" style="1" customWidth="1"/>
    <col min="4" max="5" width="12.625" style="1" customWidth="1"/>
    <col min="6" max="11" width="6.125" style="1" customWidth="1"/>
    <col min="12" max="16384" width="9" style="1"/>
  </cols>
  <sheetData>
    <row r="1" spans="1:6" ht="12" customHeight="1" x14ac:dyDescent="0.15">
      <c r="A1" s="193" t="s">
        <v>356</v>
      </c>
      <c r="B1" s="234" t="s">
        <v>565</v>
      </c>
      <c r="C1" s="234"/>
      <c r="D1" s="331" t="s">
        <v>0</v>
      </c>
      <c r="E1" s="328" t="s">
        <v>1</v>
      </c>
    </row>
    <row r="2" spans="1:6" ht="12" customHeight="1" x14ac:dyDescent="0.15">
      <c r="A2" s="2" t="s">
        <v>54</v>
      </c>
      <c r="B2" s="3" t="s">
        <v>469</v>
      </c>
      <c r="C2" s="3" t="s">
        <v>470</v>
      </c>
      <c r="D2" s="332"/>
      <c r="E2" s="329"/>
      <c r="F2" s="41"/>
    </row>
    <row r="3" spans="1:6" ht="12" customHeight="1" x14ac:dyDescent="0.15">
      <c r="A3" s="235"/>
      <c r="B3" s="5"/>
      <c r="C3" s="5"/>
      <c r="D3" s="332"/>
      <c r="E3" s="329"/>
      <c r="F3" s="41"/>
    </row>
    <row r="4" spans="1:6" ht="12.75" customHeight="1" thickBot="1" x14ac:dyDescent="0.2">
      <c r="A4" s="6" t="s">
        <v>12</v>
      </c>
      <c r="B4" s="7" t="s">
        <v>408</v>
      </c>
      <c r="C4" s="7" t="s">
        <v>406</v>
      </c>
      <c r="D4" s="333"/>
      <c r="E4" s="330"/>
      <c r="F4" s="41"/>
    </row>
    <row r="5" spans="1:6" ht="12.75" customHeight="1" thickTop="1" thickBot="1" x14ac:dyDescent="0.2">
      <c r="A5" s="45" t="s">
        <v>158</v>
      </c>
      <c r="B5" s="104">
        <v>17312</v>
      </c>
      <c r="C5" s="104">
        <v>16241</v>
      </c>
      <c r="D5" s="108">
        <f>SUM(B5:C5)</f>
        <v>33553</v>
      </c>
      <c r="E5" s="27">
        <f>IF(D5=0,0,100)</f>
        <v>100</v>
      </c>
    </row>
    <row r="6" spans="1:6" ht="12.75" customHeight="1" thickTop="1" thickBot="1" x14ac:dyDescent="0.2">
      <c r="A6" s="25" t="s">
        <v>159</v>
      </c>
      <c r="B6" s="26">
        <f>B5</f>
        <v>17312</v>
      </c>
      <c r="C6" s="26">
        <f t="shared" ref="C6" si="0">C5</f>
        <v>16241</v>
      </c>
      <c r="D6" s="108">
        <f>D5</f>
        <v>33553</v>
      </c>
      <c r="E6" s="27">
        <f>IF(D6=0,0,100)</f>
        <v>100</v>
      </c>
    </row>
  </sheetData>
  <sheetProtection sheet="1" objects="1" scenarios="1"/>
  <customSheetViews>
    <customSheetView guid="{902AE5C0-5AD9-4B1B-820B-77842CF1C188}" showPageBreaks="1" view="pageLayout">
      <selection activeCell="L3" sqref="L3"/>
      <pageMargins left="0.78740157480314965" right="0.78740157480314965" top="1.2204724409448819" bottom="0.19685039370078741" header="0.51181102362204722" footer="0.15748031496062992"/>
      <pageSetup paperSize="9" orientation="landscape" r:id="rId1"/>
      <headerFooter alignWithMargins="0">
        <oddHeader>&amp;L&amp;9平成３１年４月７日執行　　　&amp;14大阪府議会議員選挙　開票結果（候補者別開票区別得票数一覧）&amp;R&amp;9府議・様式２
1時　00分集計
大阪府選挙管理委員会</oddHeader>
        <oddFooter>&amp;C&amp;"ＭＳ ゴシック,標準"&amp;9－&amp;P－&amp;R【選開】開票状況&amp;A</oddFooter>
      </headerFooter>
    </customSheetView>
  </customSheetViews>
  <mergeCells count="2">
    <mergeCell ref="E1:E4"/>
    <mergeCell ref="D1:D4"/>
  </mergeCells>
  <phoneticPr fontId="3"/>
  <pageMargins left="0.78740157480314965" right="0.78740157480314965" top="1.2204724409448819" bottom="0.19685039370078741" header="0.51181102362204722" footer="0.15748031496062992"/>
  <pageSetup paperSize="9" orientation="landscape" r:id="rId2"/>
  <headerFooter alignWithMargins="0">
    <oddHeader>&amp;L&amp;9平成３１年４月７日執行　　　&amp;14大阪府議会議員選挙　開票結果（候補者別開票区別得票数一覧）&amp;R&amp;9府議・様式２
3時　48分集計
大阪府選挙管理委員会</oddHeader>
    <oddFooter>&amp;C&amp;"ＭＳ ゴシック,標準"&amp;9－&amp;P－&amp;R【選開】開票状況&amp;A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8"/>
  <dimension ref="A1:E6"/>
  <sheetViews>
    <sheetView view="pageLayout" zoomScaleNormal="100" zoomScaleSheetLayoutView="100" workbookViewId="0">
      <selection activeCell="G9" sqref="G9"/>
    </sheetView>
  </sheetViews>
  <sheetFormatPr defaultRowHeight="12" customHeight="1" x14ac:dyDescent="0.15"/>
  <cols>
    <col min="1" max="1" width="17.5" style="1" customWidth="1"/>
    <col min="2" max="3" width="17.625" style="1" customWidth="1"/>
    <col min="4" max="5" width="12.625" style="1" customWidth="1"/>
    <col min="6" max="9" width="6.125" style="1" customWidth="1"/>
    <col min="10" max="16384" width="9" style="1"/>
  </cols>
  <sheetData>
    <row r="1" spans="1:5" ht="12" customHeight="1" x14ac:dyDescent="0.15">
      <c r="A1" s="193" t="s">
        <v>356</v>
      </c>
      <c r="B1" s="234" t="s">
        <v>598</v>
      </c>
      <c r="C1" s="234"/>
      <c r="D1" s="331" t="s">
        <v>0</v>
      </c>
      <c r="E1" s="328" t="s">
        <v>1</v>
      </c>
    </row>
    <row r="2" spans="1:5" ht="12" customHeight="1" x14ac:dyDescent="0.15">
      <c r="A2" s="2" t="s">
        <v>55</v>
      </c>
      <c r="B2" s="3" t="s">
        <v>476</v>
      </c>
      <c r="C2" s="3" t="s">
        <v>477</v>
      </c>
      <c r="D2" s="332"/>
      <c r="E2" s="329"/>
    </row>
    <row r="3" spans="1:5" ht="12" customHeight="1" x14ac:dyDescent="0.15">
      <c r="A3" s="235"/>
      <c r="B3" s="5"/>
      <c r="C3" s="5"/>
      <c r="D3" s="332"/>
      <c r="E3" s="329"/>
    </row>
    <row r="4" spans="1:5" ht="12.75" customHeight="1" thickBot="1" x14ac:dyDescent="0.2">
      <c r="A4" s="6" t="s">
        <v>12</v>
      </c>
      <c r="B4" s="7" t="s">
        <v>406</v>
      </c>
      <c r="C4" s="7" t="s">
        <v>408</v>
      </c>
      <c r="D4" s="333"/>
      <c r="E4" s="330"/>
    </row>
    <row r="5" spans="1:5" ht="12.75" customHeight="1" thickTop="1" thickBot="1" x14ac:dyDescent="0.2">
      <c r="A5" s="45" t="s">
        <v>160</v>
      </c>
      <c r="B5" s="104">
        <v>24101</v>
      </c>
      <c r="C5" s="104">
        <v>19108</v>
      </c>
      <c r="D5" s="108">
        <f>SUM(B5:C5)</f>
        <v>43209</v>
      </c>
      <c r="E5" s="27">
        <f>IF(D5=0,0,100)</f>
        <v>100</v>
      </c>
    </row>
    <row r="6" spans="1:5" ht="12.75" customHeight="1" thickTop="1" thickBot="1" x14ac:dyDescent="0.2">
      <c r="A6" s="25" t="s">
        <v>161</v>
      </c>
      <c r="B6" s="26">
        <f>B5</f>
        <v>24101</v>
      </c>
      <c r="C6" s="26">
        <f>C5</f>
        <v>19108</v>
      </c>
      <c r="D6" s="108">
        <f>D5</f>
        <v>43209</v>
      </c>
      <c r="E6" s="27">
        <f>IF(D6=0,0,100)</f>
        <v>100</v>
      </c>
    </row>
  </sheetData>
  <sheetProtection sheet="1" objects="1" scenarios="1"/>
  <customSheetViews>
    <customSheetView guid="{902AE5C0-5AD9-4B1B-820B-77842CF1C188}" showPageBreaks="1" view="pageLayout">
      <selection activeCell="L3" sqref="L3"/>
      <pageMargins left="0.78740157480314965" right="0.78740157480314965" top="1.2204724409448819" bottom="0.19685039370078741" header="0.51181102362204722" footer="0.15748031496062992"/>
      <pageSetup paperSize="9" orientation="landscape" r:id="rId1"/>
      <headerFooter alignWithMargins="0">
        <oddHeader>&amp;L&amp;9平成３１年４月７日執行　　　&amp;14大阪府議会議員選挙　開票結果（候補者別開票区別得票数一覧）&amp;R&amp;9府議・様式２
1時　00分集計
大阪府選挙管理委員会</oddHeader>
        <oddFooter>&amp;C&amp;"ＭＳ ゴシック,標準"&amp;9－&amp;P－&amp;R【選開】開票状況&amp;A</oddFooter>
      </headerFooter>
    </customSheetView>
  </customSheetViews>
  <mergeCells count="2">
    <mergeCell ref="E1:E4"/>
    <mergeCell ref="D1:D4"/>
  </mergeCells>
  <phoneticPr fontId="3"/>
  <pageMargins left="0.78740157480314965" right="0.78740157480314965" top="1.2204724409448819" bottom="0.19685039370078741" header="0.51181102362204722" footer="0.15748031496062992"/>
  <pageSetup paperSize="9" orientation="landscape" r:id="rId2"/>
  <headerFooter alignWithMargins="0">
    <oddHeader>&amp;L&amp;9平成３１年４月７日執行　　　&amp;14大阪府議会議員選挙　開票結果（候補者別開票区別得票数一覧）&amp;R&amp;9府議・様式２
3時　48分集計
大阪府選挙管理委員会</oddHeader>
    <oddFooter>&amp;C&amp;"ＭＳ ゴシック,標準"&amp;9－&amp;P－&amp;R【選開】開票状況&amp;A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9"/>
  <dimension ref="A1:E6"/>
  <sheetViews>
    <sheetView view="pageLayout" zoomScaleNormal="100" zoomScaleSheetLayoutView="100" workbookViewId="0">
      <selection activeCell="G9" sqref="G9"/>
    </sheetView>
  </sheetViews>
  <sheetFormatPr defaultRowHeight="12" customHeight="1" x14ac:dyDescent="0.15"/>
  <cols>
    <col min="1" max="1" width="17.5" style="1" customWidth="1"/>
    <col min="2" max="3" width="17.625" style="1" customWidth="1"/>
    <col min="4" max="5" width="12.625" style="1" customWidth="1"/>
    <col min="6" max="8" width="6.125" style="1" customWidth="1"/>
    <col min="9" max="16384" width="9" style="1"/>
  </cols>
  <sheetData>
    <row r="1" spans="1:5" ht="12" customHeight="1" x14ac:dyDescent="0.15">
      <c r="A1" s="193" t="s">
        <v>356</v>
      </c>
      <c r="B1" s="234" t="s">
        <v>599</v>
      </c>
      <c r="C1" s="234"/>
      <c r="D1" s="331" t="s">
        <v>0</v>
      </c>
      <c r="E1" s="328" t="s">
        <v>1</v>
      </c>
    </row>
    <row r="2" spans="1:5" ht="12" customHeight="1" x14ac:dyDescent="0.15">
      <c r="A2" s="2" t="s">
        <v>56</v>
      </c>
      <c r="B2" s="3" t="s">
        <v>483</v>
      </c>
      <c r="C2" s="3" t="s">
        <v>484</v>
      </c>
      <c r="D2" s="332"/>
      <c r="E2" s="329"/>
    </row>
    <row r="3" spans="1:5" ht="12" customHeight="1" x14ac:dyDescent="0.15">
      <c r="A3" s="235"/>
      <c r="B3" s="5"/>
      <c r="C3" s="5"/>
      <c r="D3" s="332"/>
      <c r="E3" s="329"/>
    </row>
    <row r="4" spans="1:5" ht="12.75" customHeight="1" thickBot="1" x14ac:dyDescent="0.2">
      <c r="A4" s="6" t="s">
        <v>12</v>
      </c>
      <c r="B4" s="7" t="s">
        <v>424</v>
      </c>
      <c r="C4" s="7" t="s">
        <v>406</v>
      </c>
      <c r="D4" s="333"/>
      <c r="E4" s="330"/>
    </row>
    <row r="5" spans="1:5" ht="12.75" customHeight="1" thickTop="1" thickBot="1" x14ac:dyDescent="0.2">
      <c r="A5" s="45" t="s">
        <v>162</v>
      </c>
      <c r="B5" s="104">
        <v>21755</v>
      </c>
      <c r="C5" s="104">
        <v>19289</v>
      </c>
      <c r="D5" s="108">
        <f>SUM(B5:C5)</f>
        <v>41044</v>
      </c>
      <c r="E5" s="27">
        <f>IF(D5=0,0,100)</f>
        <v>100</v>
      </c>
    </row>
    <row r="6" spans="1:5" ht="12.75" customHeight="1" thickTop="1" thickBot="1" x14ac:dyDescent="0.2">
      <c r="A6" s="25" t="s">
        <v>163</v>
      </c>
      <c r="B6" s="26">
        <f>B5</f>
        <v>21755</v>
      </c>
      <c r="C6" s="26">
        <f>C5</f>
        <v>19289</v>
      </c>
      <c r="D6" s="108">
        <f>D5</f>
        <v>41044</v>
      </c>
      <c r="E6" s="27">
        <f>IF(D6=0,0,100)</f>
        <v>100</v>
      </c>
    </row>
  </sheetData>
  <sheetProtection sheet="1" objects="1" scenarios="1"/>
  <customSheetViews>
    <customSheetView guid="{902AE5C0-5AD9-4B1B-820B-77842CF1C188}" showPageBreaks="1" view="pageLayout">
      <selection activeCell="L3" sqref="L3"/>
      <pageMargins left="0.78740157480314965" right="0.78740157480314965" top="1.2204724409448819" bottom="0.19685039370078741" header="0.51181102362204722" footer="0.15748031496062992"/>
      <pageSetup paperSize="9" orientation="landscape" r:id="rId1"/>
      <headerFooter alignWithMargins="0">
        <oddHeader>&amp;L&amp;9平成３１年４月７日執行　　　&amp;14大阪府議会議員選挙　開票結果（候補者別開票区別得票数一覧）&amp;R&amp;9府議・様式２
1時　00分集計
大阪府選挙管理委員会</oddHeader>
        <oddFooter>&amp;C&amp;"ＭＳ ゴシック,標準"&amp;9－&amp;P－&amp;R【選開】開票状況&amp;A</oddFooter>
      </headerFooter>
    </customSheetView>
  </customSheetViews>
  <mergeCells count="2">
    <mergeCell ref="E1:E4"/>
    <mergeCell ref="D1:D4"/>
  </mergeCells>
  <phoneticPr fontId="3"/>
  <pageMargins left="0.78740157480314965" right="0.78740157480314965" top="1.2204724409448819" bottom="0.19685039370078741" header="0.51181102362204722" footer="0.15748031496062992"/>
  <pageSetup paperSize="9" orientation="landscape" r:id="rId2"/>
  <headerFooter alignWithMargins="0">
    <oddHeader>&amp;L&amp;9平成３１年４月７日執行　　　&amp;14大阪府議会議員選挙　開票結果（候補者別開票区別得票数一覧）&amp;R&amp;9府議・様式２
3時　48分集計
大阪府選挙管理委員会</oddHeader>
    <oddFooter>&amp;C&amp;"ＭＳ ゴシック,標準"&amp;9－&amp;P－&amp;R【選開】開票状況&amp;A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0"/>
  <dimension ref="A1:F6"/>
  <sheetViews>
    <sheetView view="pageLayout" zoomScaleNormal="100" zoomScaleSheetLayoutView="100" workbookViewId="0">
      <selection activeCell="G9" sqref="G9"/>
    </sheetView>
  </sheetViews>
  <sheetFormatPr defaultRowHeight="12" customHeight="1" x14ac:dyDescent="0.15"/>
  <cols>
    <col min="1" max="1" width="17.5" style="1" customWidth="1"/>
    <col min="2" max="4" width="17.625" style="1" customWidth="1"/>
    <col min="5" max="6" width="12.625" style="1" customWidth="1"/>
    <col min="7" max="11" width="6.125" style="1" customWidth="1"/>
    <col min="12" max="16384" width="9" style="1"/>
  </cols>
  <sheetData>
    <row r="1" spans="1:6" ht="12" customHeight="1" x14ac:dyDescent="0.15">
      <c r="A1" s="193" t="s">
        <v>357</v>
      </c>
      <c r="B1" s="234"/>
      <c r="C1" s="234" t="s">
        <v>609</v>
      </c>
      <c r="D1" s="234" t="s">
        <v>610</v>
      </c>
      <c r="E1" s="331" t="s">
        <v>0</v>
      </c>
      <c r="F1" s="328" t="s">
        <v>1</v>
      </c>
    </row>
    <row r="2" spans="1:6" ht="12" customHeight="1" x14ac:dyDescent="0.15">
      <c r="A2" s="2" t="s">
        <v>57</v>
      </c>
      <c r="B2" s="3" t="s">
        <v>485</v>
      </c>
      <c r="C2" s="3" t="s">
        <v>486</v>
      </c>
      <c r="D2" s="3" t="s">
        <v>487</v>
      </c>
      <c r="E2" s="332"/>
      <c r="F2" s="329"/>
    </row>
    <row r="3" spans="1:6" ht="12" customHeight="1" x14ac:dyDescent="0.15">
      <c r="A3" s="235"/>
      <c r="B3" s="5"/>
      <c r="C3" s="5"/>
      <c r="D3" s="5"/>
      <c r="E3" s="332"/>
      <c r="F3" s="329"/>
    </row>
    <row r="4" spans="1:6" ht="12.75" customHeight="1" thickBot="1" x14ac:dyDescent="0.2">
      <c r="A4" s="6" t="s">
        <v>12</v>
      </c>
      <c r="B4" s="7" t="s">
        <v>410</v>
      </c>
      <c r="C4" s="7" t="s">
        <v>406</v>
      </c>
      <c r="D4" s="7" t="s">
        <v>408</v>
      </c>
      <c r="E4" s="333"/>
      <c r="F4" s="330"/>
    </row>
    <row r="5" spans="1:6" ht="12.75" customHeight="1" thickTop="1" thickBot="1" x14ac:dyDescent="0.2">
      <c r="A5" s="45" t="s">
        <v>164</v>
      </c>
      <c r="B5" s="104">
        <v>11182</v>
      </c>
      <c r="C5" s="104">
        <v>39050</v>
      </c>
      <c r="D5" s="104">
        <v>24770</v>
      </c>
      <c r="E5" s="108">
        <f>SUM(B5:D5)</f>
        <v>75002</v>
      </c>
      <c r="F5" s="27">
        <f>IF(E5=0,0,100)</f>
        <v>100</v>
      </c>
    </row>
    <row r="6" spans="1:6" ht="12.75" customHeight="1" thickTop="1" thickBot="1" x14ac:dyDescent="0.2">
      <c r="A6" s="25" t="s">
        <v>165</v>
      </c>
      <c r="B6" s="26">
        <f>B5</f>
        <v>11182</v>
      </c>
      <c r="C6" s="26">
        <f>C5</f>
        <v>39050</v>
      </c>
      <c r="D6" s="26">
        <f>D5</f>
        <v>24770</v>
      </c>
      <c r="E6" s="108">
        <f>E5</f>
        <v>75002</v>
      </c>
      <c r="F6" s="27">
        <f>IF(E6=0,0,100)</f>
        <v>100</v>
      </c>
    </row>
  </sheetData>
  <sheetProtection sheet="1" objects="1" scenarios="1"/>
  <customSheetViews>
    <customSheetView guid="{902AE5C0-5AD9-4B1B-820B-77842CF1C188}" showPageBreaks="1" view="pageLayout">
      <selection activeCell="L3" sqref="L3"/>
      <pageMargins left="0.78740157480314965" right="0.78740157480314965" top="1.2204724409448819" bottom="0.19685039370078741" header="0.51181102362204722" footer="0.15748031496062992"/>
      <pageSetup paperSize="9" orientation="landscape" r:id="rId1"/>
      <headerFooter alignWithMargins="0">
        <oddHeader>&amp;L&amp;9平成３１年４月７日執行　　　&amp;14大阪府議会議員選挙　開票結果（候補者別開票区別得票数一覧）&amp;R&amp;9府議・様式２
1時　00分集計
大阪府選挙管理委員会</oddHeader>
        <oddFooter>&amp;C&amp;"ＭＳ ゴシック,標準"&amp;9－&amp;P－&amp;R【選開】開票状況&amp;A</oddFooter>
      </headerFooter>
    </customSheetView>
  </customSheetViews>
  <mergeCells count="2">
    <mergeCell ref="F1:F4"/>
    <mergeCell ref="E1:E4"/>
  </mergeCells>
  <phoneticPr fontId="3"/>
  <pageMargins left="0.78740157480314965" right="0.78740157480314965" top="1.2204724409448819" bottom="0.19685039370078741" header="0.51181102362204722" footer="0.15748031496062992"/>
  <pageSetup paperSize="9" orientation="landscape" r:id="rId2"/>
  <headerFooter alignWithMargins="0">
    <oddHeader>&amp;L&amp;9平成３１年４月７日執行　　　&amp;14大阪府議会議員選挙　開票結果（候補者別開票区別得票数一覧）&amp;R&amp;9府議・様式２
3時　48分集計
大阪府選挙管理委員会</oddHeader>
    <oddFooter>&amp;C&amp;"ＭＳ ゴシック,標準"&amp;9－&amp;P－&amp;R【選開】開票状況&amp;A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6"/>
  <dimension ref="A1:E6"/>
  <sheetViews>
    <sheetView view="pageLayout" zoomScaleNormal="100" zoomScaleSheetLayoutView="100" workbookViewId="0">
      <selection activeCell="G9" sqref="G9"/>
    </sheetView>
  </sheetViews>
  <sheetFormatPr defaultRowHeight="12" customHeight="1" x14ac:dyDescent="0.15"/>
  <cols>
    <col min="1" max="1" width="17.5" style="1" customWidth="1"/>
    <col min="2" max="3" width="17.625" style="1" customWidth="1"/>
    <col min="4" max="5" width="12.625" style="1" customWidth="1"/>
    <col min="6" max="10" width="6.125" style="1" customWidth="1"/>
    <col min="11" max="16384" width="9" style="1"/>
  </cols>
  <sheetData>
    <row r="1" spans="1:5" ht="12" customHeight="1" x14ac:dyDescent="0.15">
      <c r="A1" s="193" t="s">
        <v>356</v>
      </c>
      <c r="B1" s="234" t="s">
        <v>600</v>
      </c>
      <c r="C1" s="234"/>
      <c r="D1" s="331" t="s">
        <v>0</v>
      </c>
      <c r="E1" s="328" t="s">
        <v>1</v>
      </c>
    </row>
    <row r="2" spans="1:5" ht="12" customHeight="1" x14ac:dyDescent="0.15">
      <c r="A2" s="2" t="s">
        <v>62</v>
      </c>
      <c r="B2" s="3" t="s">
        <v>488</v>
      </c>
      <c r="C2" s="3" t="s">
        <v>556</v>
      </c>
      <c r="D2" s="332"/>
      <c r="E2" s="329"/>
    </row>
    <row r="3" spans="1:5" ht="12" customHeight="1" x14ac:dyDescent="0.15">
      <c r="A3" s="235"/>
      <c r="B3" s="5"/>
      <c r="C3" s="5"/>
      <c r="D3" s="332"/>
      <c r="E3" s="329"/>
    </row>
    <row r="4" spans="1:5" ht="12.75" customHeight="1" thickBot="1" x14ac:dyDescent="0.2">
      <c r="A4" s="6" t="s">
        <v>12</v>
      </c>
      <c r="B4" s="7" t="s">
        <v>406</v>
      </c>
      <c r="C4" s="7" t="s">
        <v>408</v>
      </c>
      <c r="D4" s="333"/>
      <c r="E4" s="330"/>
    </row>
    <row r="5" spans="1:5" ht="12.75" customHeight="1" thickTop="1" thickBot="1" x14ac:dyDescent="0.2">
      <c r="A5" s="45" t="s">
        <v>166</v>
      </c>
      <c r="B5" s="104">
        <v>25104</v>
      </c>
      <c r="C5" s="104">
        <v>20641</v>
      </c>
      <c r="D5" s="108">
        <f>SUM(B5:C5)</f>
        <v>45745</v>
      </c>
      <c r="E5" s="27">
        <f>IF(D5=0,0,100)</f>
        <v>100</v>
      </c>
    </row>
    <row r="6" spans="1:5" ht="12.75" customHeight="1" thickTop="1" thickBot="1" x14ac:dyDescent="0.2">
      <c r="A6" s="25" t="s">
        <v>167</v>
      </c>
      <c r="B6" s="26">
        <f>B5</f>
        <v>25104</v>
      </c>
      <c r="C6" s="26">
        <f>C5</f>
        <v>20641</v>
      </c>
      <c r="D6" s="108">
        <f>D5</f>
        <v>45745</v>
      </c>
      <c r="E6" s="27">
        <f>IF(D6=0,0,100)</f>
        <v>100</v>
      </c>
    </row>
  </sheetData>
  <sheetProtection sheet="1" objects="1" scenarios="1"/>
  <customSheetViews>
    <customSheetView guid="{902AE5C0-5AD9-4B1B-820B-77842CF1C188}" showPageBreaks="1" view="pageLayout">
      <selection activeCell="L3" sqref="L3"/>
      <pageMargins left="0.78740157480314965" right="0.78740157480314965" top="1.2204724409448819" bottom="0.19685039370078741" header="0.51181102362204722" footer="0.15748031496062992"/>
      <pageSetup paperSize="9" orientation="landscape" r:id="rId1"/>
      <headerFooter alignWithMargins="0">
        <oddHeader>&amp;L&amp;9平成３１年４月７日執行　　　&amp;14大阪府議会議員選挙　開票結果（候補者別開票区別得票数一覧）&amp;R&amp;9府議・様式２
1時　00分集計
大阪府選挙管理委員会</oddHeader>
        <oddFooter>&amp;C&amp;"ＭＳ ゴシック,標準"&amp;9－&amp;P－&amp;R【選開】開票状況&amp;A</oddFooter>
      </headerFooter>
    </customSheetView>
  </customSheetViews>
  <mergeCells count="2">
    <mergeCell ref="E1:E4"/>
    <mergeCell ref="D1:D4"/>
  </mergeCells>
  <phoneticPr fontId="3"/>
  <pageMargins left="0.78740157480314965" right="0.78740157480314965" top="1.2204724409448819" bottom="0.19685039370078741" header="0.51181102362204722" footer="0.15748031496062992"/>
  <pageSetup paperSize="9" orientation="landscape" r:id="rId2"/>
  <headerFooter alignWithMargins="0">
    <oddHeader>&amp;L&amp;9平成３１年４月７日執行　　　&amp;14大阪府議会議員選挙　開票結果（候補者別開票区別得票数一覧）&amp;R&amp;9府議・様式２
3時　48分集計
大阪府選挙管理委員会</oddHeader>
    <oddFooter>&amp;C&amp;"ＭＳ ゴシック,標準"&amp;9－&amp;P－&amp;R【選開】開票状況&amp;A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"/>
  <dimension ref="A1:E6"/>
  <sheetViews>
    <sheetView view="pageLayout" zoomScaleNormal="100" zoomScaleSheetLayoutView="100" workbookViewId="0">
      <selection activeCell="G9" sqref="G9"/>
    </sheetView>
  </sheetViews>
  <sheetFormatPr defaultRowHeight="12" customHeight="1" x14ac:dyDescent="0.15"/>
  <cols>
    <col min="1" max="1" width="17.5" style="1" customWidth="1"/>
    <col min="2" max="3" width="17.625" style="1" customWidth="1"/>
    <col min="4" max="5" width="12.625" style="1" customWidth="1"/>
    <col min="6" max="9" width="6.125" style="1" customWidth="1"/>
    <col min="10" max="16384" width="9" style="1"/>
  </cols>
  <sheetData>
    <row r="1" spans="1:5" ht="12" customHeight="1" x14ac:dyDescent="0.15">
      <c r="A1" s="193" t="s">
        <v>356</v>
      </c>
      <c r="B1" s="234"/>
      <c r="C1" s="234" t="s">
        <v>611</v>
      </c>
      <c r="D1" s="331" t="s">
        <v>0</v>
      </c>
      <c r="E1" s="328" t="s">
        <v>1</v>
      </c>
    </row>
    <row r="2" spans="1:5" ht="12" customHeight="1" x14ac:dyDescent="0.15">
      <c r="A2" s="2" t="s">
        <v>58</v>
      </c>
      <c r="B2" s="3" t="s">
        <v>492</v>
      </c>
      <c r="C2" s="3" t="s">
        <v>493</v>
      </c>
      <c r="D2" s="332"/>
      <c r="E2" s="329"/>
    </row>
    <row r="3" spans="1:5" ht="12" customHeight="1" x14ac:dyDescent="0.15">
      <c r="A3" s="235"/>
      <c r="B3" s="5"/>
      <c r="C3" s="5"/>
      <c r="D3" s="332"/>
      <c r="E3" s="329"/>
    </row>
    <row r="4" spans="1:5" ht="12.75" customHeight="1" thickBot="1" x14ac:dyDescent="0.2">
      <c r="A4" s="6" t="s">
        <v>12</v>
      </c>
      <c r="B4" s="7" t="s">
        <v>408</v>
      </c>
      <c r="C4" s="7" t="s">
        <v>406</v>
      </c>
      <c r="D4" s="333"/>
      <c r="E4" s="330"/>
    </row>
    <row r="5" spans="1:5" ht="12.75" customHeight="1" thickTop="1" thickBot="1" x14ac:dyDescent="0.2">
      <c r="A5" s="45" t="s">
        <v>168</v>
      </c>
      <c r="B5" s="104">
        <v>24104</v>
      </c>
      <c r="C5" s="104">
        <v>26527</v>
      </c>
      <c r="D5" s="108">
        <f>SUM(B5:C5)</f>
        <v>50631</v>
      </c>
      <c r="E5" s="27">
        <f>IF(D5=0,0,100)</f>
        <v>100</v>
      </c>
    </row>
    <row r="6" spans="1:5" ht="12.75" customHeight="1" thickTop="1" thickBot="1" x14ac:dyDescent="0.2">
      <c r="A6" s="25" t="s">
        <v>169</v>
      </c>
      <c r="B6" s="26">
        <f>B5</f>
        <v>24104</v>
      </c>
      <c r="C6" s="26">
        <f>C5</f>
        <v>26527</v>
      </c>
      <c r="D6" s="108">
        <f>D5</f>
        <v>50631</v>
      </c>
      <c r="E6" s="27">
        <f>IF(D6=0,0,100)</f>
        <v>100</v>
      </c>
    </row>
  </sheetData>
  <sheetProtection sheet="1" objects="1" scenarios="1"/>
  <customSheetViews>
    <customSheetView guid="{902AE5C0-5AD9-4B1B-820B-77842CF1C188}" showPageBreaks="1" view="pageLayout">
      <selection activeCell="L3" sqref="L3"/>
      <pageMargins left="0.78740157480314965" right="0.78740157480314965" top="1.2204724409448819" bottom="0.19685039370078741" header="0.51181102362204722" footer="0.15748031496062992"/>
      <pageSetup paperSize="9" orientation="landscape" r:id="rId1"/>
      <headerFooter alignWithMargins="0">
        <oddHeader>&amp;L&amp;9平成３１年４月７日執行　　　&amp;14大阪府議会議員選挙　開票結果（候補者別開票区別得票数一覧）&amp;R&amp;9府議・様式２
1時　00分集計
大阪府選挙管理委員会</oddHeader>
        <oddFooter>&amp;C&amp;"ＭＳ ゴシック,標準"&amp;9－&amp;P－&amp;R【選開】開票状況&amp;A</oddFooter>
      </headerFooter>
    </customSheetView>
  </customSheetViews>
  <mergeCells count="2">
    <mergeCell ref="E1:E4"/>
    <mergeCell ref="D1:D4"/>
  </mergeCells>
  <phoneticPr fontId="3"/>
  <pageMargins left="0.78740157480314965" right="0.78740157480314965" top="1.2204724409448819" bottom="0.19685039370078741" header="0.51181102362204722" footer="0.15748031496062992"/>
  <pageSetup paperSize="9" orientation="landscape" r:id="rId2"/>
  <headerFooter alignWithMargins="0">
    <oddHeader>&amp;L&amp;9平成３１年４月７日執行　　　&amp;14大阪府議会議員選挙　開票結果（候補者別開票区別得票数一覧）&amp;R&amp;9府議・様式２
3時　48分集計
大阪府選挙管理委員会</oddHeader>
    <oddFooter>&amp;C&amp;"ＭＳ ゴシック,標準"&amp;9－&amp;P－&amp;R【選開】開票状況&amp;A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7"/>
  <dimension ref="A1:F6"/>
  <sheetViews>
    <sheetView view="pageLayout" zoomScaleNormal="100" zoomScaleSheetLayoutView="100" workbookViewId="0">
      <selection activeCell="G9" sqref="G9"/>
    </sheetView>
  </sheetViews>
  <sheetFormatPr defaultRowHeight="12" customHeight="1" x14ac:dyDescent="0.15"/>
  <cols>
    <col min="1" max="1" width="17.5" style="1" customWidth="1"/>
    <col min="2" max="3" width="17.625" style="1" customWidth="1"/>
    <col min="4" max="5" width="12.625" style="1" customWidth="1"/>
    <col min="6" max="11" width="6.125" style="1" customWidth="1"/>
    <col min="12" max="16384" width="9" style="1"/>
  </cols>
  <sheetData>
    <row r="1" spans="1:6" ht="12" customHeight="1" x14ac:dyDescent="0.15">
      <c r="A1" s="193" t="s">
        <v>356</v>
      </c>
      <c r="B1" s="234" t="s">
        <v>595</v>
      </c>
      <c r="C1" s="234"/>
      <c r="D1" s="331" t="s">
        <v>0</v>
      </c>
      <c r="E1" s="328" t="s">
        <v>1</v>
      </c>
    </row>
    <row r="2" spans="1:6" ht="12" customHeight="1" x14ac:dyDescent="0.15">
      <c r="A2" s="2" t="s">
        <v>63</v>
      </c>
      <c r="B2" s="3" t="s">
        <v>495</v>
      </c>
      <c r="C2" s="3" t="s">
        <v>496</v>
      </c>
      <c r="D2" s="332"/>
      <c r="E2" s="329"/>
      <c r="F2" s="41"/>
    </row>
    <row r="3" spans="1:6" ht="12" customHeight="1" x14ac:dyDescent="0.15">
      <c r="A3" s="235"/>
      <c r="B3" s="5"/>
      <c r="C3" s="5"/>
      <c r="D3" s="332"/>
      <c r="E3" s="329"/>
      <c r="F3" s="41"/>
    </row>
    <row r="4" spans="1:6" ht="12.75" customHeight="1" thickBot="1" x14ac:dyDescent="0.2">
      <c r="A4" s="6" t="s">
        <v>12</v>
      </c>
      <c r="B4" s="7" t="s">
        <v>406</v>
      </c>
      <c r="C4" s="7" t="s">
        <v>408</v>
      </c>
      <c r="D4" s="333"/>
      <c r="E4" s="330"/>
      <c r="F4" s="41"/>
    </row>
    <row r="5" spans="1:6" ht="12.75" customHeight="1" thickTop="1" thickBot="1" x14ac:dyDescent="0.2">
      <c r="A5" s="45" t="s">
        <v>170</v>
      </c>
      <c r="B5" s="104">
        <v>30842</v>
      </c>
      <c r="C5" s="104">
        <v>23952</v>
      </c>
      <c r="D5" s="108">
        <f>SUM(B5:C5)</f>
        <v>54794</v>
      </c>
      <c r="E5" s="27">
        <f>IF(D5=0,0,100)</f>
        <v>100</v>
      </c>
    </row>
    <row r="6" spans="1:6" ht="12.75" customHeight="1" thickTop="1" thickBot="1" x14ac:dyDescent="0.2">
      <c r="A6" s="25" t="s">
        <v>171</v>
      </c>
      <c r="B6" s="26">
        <f>B5</f>
        <v>30842</v>
      </c>
      <c r="C6" s="26">
        <f>C5</f>
        <v>23952</v>
      </c>
      <c r="D6" s="108">
        <f>D5</f>
        <v>54794</v>
      </c>
      <c r="E6" s="27">
        <f>IF(D6=0,0,100)</f>
        <v>100</v>
      </c>
    </row>
  </sheetData>
  <sheetProtection sheet="1" objects="1" scenarios="1"/>
  <customSheetViews>
    <customSheetView guid="{902AE5C0-5AD9-4B1B-820B-77842CF1C188}" showPageBreaks="1" view="pageLayout">
      <selection activeCell="L3" sqref="L3"/>
      <pageMargins left="0.78740157480314965" right="0.78740157480314965" top="1.2204724409448819" bottom="0.19685039370078741" header="0.51181102362204722" footer="0.15748031496062992"/>
      <pageSetup paperSize="9" orientation="landscape" r:id="rId1"/>
      <headerFooter alignWithMargins="0">
        <oddHeader>&amp;L&amp;9平成３１年４月７日執行　　　&amp;14大阪府議会議員選挙　開票結果（候補者別開票区別得票数一覧）&amp;R&amp;9府議・様式２
1時　00分集計
大阪府選挙管理委員会</oddHeader>
        <oddFooter>&amp;C&amp;"ＭＳ ゴシック,標準"&amp;9－&amp;P－&amp;R【選開】開票状況&amp;A</oddFooter>
      </headerFooter>
    </customSheetView>
  </customSheetViews>
  <mergeCells count="2">
    <mergeCell ref="E1:E4"/>
    <mergeCell ref="D1:D4"/>
  </mergeCells>
  <phoneticPr fontId="3"/>
  <pageMargins left="0.78740157480314965" right="0.78740157480314965" top="1.2204724409448819" bottom="0.19685039370078741" header="0.51181102362204722" footer="0.15748031496062992"/>
  <pageSetup paperSize="9" orientation="landscape" r:id="rId2"/>
  <headerFooter alignWithMargins="0">
    <oddHeader>&amp;L&amp;9平成３１年４月７日執行　　　&amp;14大阪府議会議員選挙　開票結果（候補者別開票区別得票数一覧）&amp;R&amp;9府議・様式２
3時　48分集計
大阪府選挙管理委員会</oddHeader>
    <oddFooter>&amp;C&amp;"ＭＳ ゴシック,標準"&amp;9－&amp;P－&amp;R【選開】開票状況&amp;A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9"/>
  <dimension ref="A1:E6"/>
  <sheetViews>
    <sheetView view="pageLayout" zoomScaleNormal="100" zoomScaleSheetLayoutView="100" workbookViewId="0">
      <selection activeCell="G9" sqref="G9"/>
    </sheetView>
  </sheetViews>
  <sheetFormatPr defaultRowHeight="12" customHeight="1" x14ac:dyDescent="0.15"/>
  <cols>
    <col min="1" max="1" width="17.5" style="103" customWidth="1"/>
    <col min="2" max="3" width="17.625" style="103" customWidth="1"/>
    <col min="4" max="5" width="12.625" style="103" customWidth="1"/>
    <col min="6" max="16384" width="9" style="103"/>
  </cols>
  <sheetData>
    <row r="1" spans="1:5" ht="12" customHeight="1" x14ac:dyDescent="0.15">
      <c r="A1" s="193" t="s">
        <v>356</v>
      </c>
      <c r="B1" s="234" t="s">
        <v>608</v>
      </c>
      <c r="C1" s="234"/>
      <c r="D1" s="325" t="s">
        <v>0</v>
      </c>
      <c r="E1" s="322" t="s">
        <v>1</v>
      </c>
    </row>
    <row r="2" spans="1:5" ht="12" customHeight="1" x14ac:dyDescent="0.15">
      <c r="A2" s="196" t="s">
        <v>65</v>
      </c>
      <c r="B2" s="197" t="s">
        <v>405</v>
      </c>
      <c r="C2" s="197" t="s">
        <v>407</v>
      </c>
      <c r="D2" s="326"/>
      <c r="E2" s="323"/>
    </row>
    <row r="3" spans="1:5" ht="12" customHeight="1" x14ac:dyDescent="0.15">
      <c r="A3" s="235"/>
      <c r="B3" s="198"/>
      <c r="C3" s="198"/>
      <c r="D3" s="326"/>
      <c r="E3" s="323"/>
    </row>
    <row r="4" spans="1:5" ht="12.75" customHeight="1" thickBot="1" x14ac:dyDescent="0.2">
      <c r="A4" s="199" t="s">
        <v>12</v>
      </c>
      <c r="B4" s="200" t="s">
        <v>406</v>
      </c>
      <c r="C4" s="200" t="s">
        <v>408</v>
      </c>
      <c r="D4" s="327"/>
      <c r="E4" s="324"/>
    </row>
    <row r="5" spans="1:5" ht="12.75" customHeight="1" thickTop="1" thickBot="1" x14ac:dyDescent="0.2">
      <c r="A5" s="201" t="s">
        <v>133</v>
      </c>
      <c r="B5" s="104">
        <v>34157</v>
      </c>
      <c r="C5" s="104">
        <v>17426</v>
      </c>
      <c r="D5" s="202">
        <f>SUM(B5:C5)</f>
        <v>51583</v>
      </c>
      <c r="E5" s="203">
        <f>IF(D5=0,0,100)</f>
        <v>100</v>
      </c>
    </row>
    <row r="6" spans="1:5" ht="12.75" customHeight="1" thickTop="1" thickBot="1" x14ac:dyDescent="0.2">
      <c r="A6" s="204" t="s">
        <v>134</v>
      </c>
      <c r="B6" s="194">
        <f>B5</f>
        <v>34157</v>
      </c>
      <c r="C6" s="194">
        <f t="shared" ref="C6:D6" si="0">C5</f>
        <v>17426</v>
      </c>
      <c r="D6" s="194">
        <f t="shared" si="0"/>
        <v>51583</v>
      </c>
      <c r="E6" s="203">
        <f>IF(D5=0,0,100)</f>
        <v>100</v>
      </c>
    </row>
  </sheetData>
  <sheetProtection sheet="1" objects="1" scenarios="1"/>
  <customSheetViews>
    <customSheetView guid="{902AE5C0-5AD9-4B1B-820B-77842CF1C188}" showPageBreaks="1" view="pageLayout">
      <selection activeCell="L3" sqref="L3"/>
      <pageMargins left="0.78740157480314965" right="0.78740157480314965" top="1.2204724409448819" bottom="0.19685039370078741" header="0.51181102362204722" footer="0.15748031496062992"/>
      <pageSetup paperSize="9" orientation="landscape" r:id="rId1"/>
      <headerFooter alignWithMargins="0">
        <oddHeader>&amp;L&amp;9平成３１年４月７日執行　　　&amp;14大阪府議会議員選挙　開票結果（候補者別開票区別得票数一覧）&amp;R&amp;9府議・様式２
1時　00分集計
大阪府選挙管理委員会</oddHeader>
        <oddFooter>&amp;C&amp;"ＭＳ ゴシック,標準"&amp;9－&amp;P－&amp;R【選開】開票状況&amp;A</oddFooter>
      </headerFooter>
    </customSheetView>
  </customSheetViews>
  <mergeCells count="2">
    <mergeCell ref="E1:E4"/>
    <mergeCell ref="D1:D4"/>
  </mergeCells>
  <phoneticPr fontId="3"/>
  <pageMargins left="0.78740157480314965" right="0.78740157480314965" top="1.2204724409448819" bottom="0.19685039370078741" header="0.51181102362204722" footer="0.15748031496062992"/>
  <pageSetup paperSize="9" orientation="landscape" r:id="rId2"/>
  <headerFooter alignWithMargins="0">
    <oddHeader>&amp;L&amp;9平成３１年４月７日執行　　　&amp;14大阪府議会議員選挙　開票結果（候補者別開票区別得票数一覧）&amp;R&amp;9府議・様式２
3時　48分集計
大阪府選挙管理委員会</oddHeader>
    <oddFooter>&amp;C&amp;"ＭＳ ゴシック,標準"&amp;9－&amp;P－&amp;R【選開】開票状況&amp;A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"/>
  <dimension ref="A1:G6"/>
  <sheetViews>
    <sheetView view="pageLayout" zoomScaleNormal="100" zoomScaleSheetLayoutView="100" workbookViewId="0">
      <selection activeCell="G9" sqref="G9"/>
    </sheetView>
  </sheetViews>
  <sheetFormatPr defaultRowHeight="12" customHeight="1" x14ac:dyDescent="0.15"/>
  <cols>
    <col min="1" max="1" width="17.5" style="1" customWidth="1"/>
    <col min="2" max="4" width="17.625" style="1" customWidth="1"/>
    <col min="5" max="6" width="12.625" style="1" customWidth="1"/>
    <col min="7" max="12" width="6.125" style="1" customWidth="1"/>
    <col min="13" max="16384" width="9" style="1"/>
  </cols>
  <sheetData>
    <row r="1" spans="1:7" ht="12" customHeight="1" x14ac:dyDescent="0.15">
      <c r="A1" s="193" t="s">
        <v>357</v>
      </c>
      <c r="B1" s="234" t="s">
        <v>567</v>
      </c>
      <c r="C1" s="234"/>
      <c r="D1" s="234" t="s">
        <v>565</v>
      </c>
      <c r="E1" s="331" t="s">
        <v>0</v>
      </c>
      <c r="F1" s="328" t="s">
        <v>1</v>
      </c>
    </row>
    <row r="2" spans="1:7" ht="12" customHeight="1" x14ac:dyDescent="0.15">
      <c r="A2" s="2" t="s">
        <v>59</v>
      </c>
      <c r="B2" s="3" t="s">
        <v>499</v>
      </c>
      <c r="C2" s="3" t="s">
        <v>500</v>
      </c>
      <c r="D2" s="3" t="s">
        <v>501</v>
      </c>
      <c r="E2" s="332"/>
      <c r="F2" s="329"/>
      <c r="G2" s="41"/>
    </row>
    <row r="3" spans="1:7" ht="12" customHeight="1" x14ac:dyDescent="0.15">
      <c r="A3" s="235"/>
      <c r="B3" s="5"/>
      <c r="C3" s="5"/>
      <c r="D3" s="5"/>
      <c r="E3" s="332"/>
      <c r="F3" s="329"/>
      <c r="G3" s="41"/>
    </row>
    <row r="4" spans="1:7" ht="12.75" customHeight="1" thickBot="1" x14ac:dyDescent="0.2">
      <c r="A4" s="6" t="s">
        <v>12</v>
      </c>
      <c r="B4" s="7" t="s">
        <v>421</v>
      </c>
      <c r="C4" s="7" t="s">
        <v>410</v>
      </c>
      <c r="D4" s="7" t="s">
        <v>406</v>
      </c>
      <c r="E4" s="333"/>
      <c r="F4" s="330"/>
      <c r="G4" s="41"/>
    </row>
    <row r="5" spans="1:7" ht="12.75" customHeight="1" thickTop="1" thickBot="1" x14ac:dyDescent="0.2">
      <c r="A5" s="45" t="s">
        <v>172</v>
      </c>
      <c r="B5" s="104">
        <v>21180</v>
      </c>
      <c r="C5" s="104">
        <v>12213</v>
      </c>
      <c r="D5" s="104">
        <v>32500</v>
      </c>
      <c r="E5" s="108">
        <f>SUM(B5:D5)</f>
        <v>65893</v>
      </c>
      <c r="F5" s="27">
        <f>IF(E5=0,0,100)</f>
        <v>100</v>
      </c>
      <c r="G5" s="105"/>
    </row>
    <row r="6" spans="1:7" ht="12.75" customHeight="1" thickTop="1" thickBot="1" x14ac:dyDescent="0.2">
      <c r="A6" s="25" t="s">
        <v>173</v>
      </c>
      <c r="B6" s="26">
        <f>B5</f>
        <v>21180</v>
      </c>
      <c r="C6" s="26">
        <f t="shared" ref="C6:D6" si="0">C5</f>
        <v>12213</v>
      </c>
      <c r="D6" s="26">
        <f t="shared" si="0"/>
        <v>32500</v>
      </c>
      <c r="E6" s="108">
        <f>E5</f>
        <v>65893</v>
      </c>
      <c r="F6" s="27">
        <f>IF(E6=0,0,100)</f>
        <v>100</v>
      </c>
      <c r="G6" s="105"/>
    </row>
  </sheetData>
  <sheetProtection sheet="1" objects="1" scenarios="1"/>
  <customSheetViews>
    <customSheetView guid="{902AE5C0-5AD9-4B1B-820B-77842CF1C188}" showPageBreaks="1" view="pageLayout">
      <selection activeCell="L3" sqref="L3"/>
      <pageMargins left="0.78740157480314965" right="0.78740157480314965" top="1.2204724409448819" bottom="0.19685039370078741" header="0.51181102362204722" footer="0.15748031496062992"/>
      <pageSetup paperSize="9" orientation="landscape" r:id="rId1"/>
      <headerFooter alignWithMargins="0">
        <oddHeader>&amp;L&amp;9平成３１年４月７日執行　　　&amp;14大阪府議会議員選挙　開票結果（候補者別開票区別得票数一覧）&amp;R&amp;9府議・様式２
1時　00分集計
大阪府選挙管理委員会</oddHeader>
        <oddFooter>&amp;C&amp;"ＭＳ ゴシック,標準"&amp;9－&amp;P－&amp;R【選開】開票状況&amp;A</oddFooter>
      </headerFooter>
    </customSheetView>
  </customSheetViews>
  <mergeCells count="2">
    <mergeCell ref="F1:F4"/>
    <mergeCell ref="E1:E4"/>
  </mergeCells>
  <phoneticPr fontId="3"/>
  <pageMargins left="0.78740157480314965" right="0.78740157480314965" top="1.2204724409448819" bottom="0.19685039370078741" header="0.51181102362204722" footer="0.15748031496062992"/>
  <pageSetup paperSize="9" orientation="landscape" r:id="rId2"/>
  <headerFooter alignWithMargins="0">
    <oddHeader>&amp;L&amp;9平成３１年４月７日執行　　　&amp;14大阪府議会議員選挙　開票結果（候補者別開票区別得票数一覧）&amp;R&amp;9府議・様式２
3時　48分集計
大阪府選挙管理委員会</oddHeader>
    <oddFooter>&amp;C&amp;"ＭＳ ゴシック,標準"&amp;9－&amp;P－&amp;R【選開】開票状況&amp;A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3"/>
  <dimension ref="A1:F6"/>
  <sheetViews>
    <sheetView view="pageLayout" zoomScaleNormal="100" zoomScaleSheetLayoutView="100" workbookViewId="0">
      <selection activeCell="G9" sqref="G9"/>
    </sheetView>
  </sheetViews>
  <sheetFormatPr defaultRowHeight="12" customHeight="1" x14ac:dyDescent="0.15"/>
  <cols>
    <col min="1" max="1" width="17.5" style="1" customWidth="1"/>
    <col min="2" max="4" width="17.625" style="1" customWidth="1"/>
    <col min="5" max="6" width="12.625" style="1" customWidth="1"/>
    <col min="7" max="10" width="6.125" style="1" customWidth="1"/>
    <col min="11" max="16384" width="9" style="1"/>
  </cols>
  <sheetData>
    <row r="1" spans="1:6" ht="12" customHeight="1" x14ac:dyDescent="0.15">
      <c r="A1" s="193" t="s">
        <v>356</v>
      </c>
      <c r="B1" s="234" t="s">
        <v>595</v>
      </c>
      <c r="C1" s="234"/>
      <c r="D1" s="234"/>
      <c r="E1" s="331" t="s">
        <v>0</v>
      </c>
      <c r="F1" s="328" t="s">
        <v>1</v>
      </c>
    </row>
    <row r="2" spans="1:6" ht="12" customHeight="1" x14ac:dyDescent="0.15">
      <c r="A2" s="2" t="s">
        <v>60</v>
      </c>
      <c r="B2" s="3" t="s">
        <v>502</v>
      </c>
      <c r="C2" s="3" t="s">
        <v>503</v>
      </c>
      <c r="D2" s="3" t="s">
        <v>504</v>
      </c>
      <c r="E2" s="332"/>
      <c r="F2" s="329"/>
    </row>
    <row r="3" spans="1:6" ht="12" customHeight="1" x14ac:dyDescent="0.15">
      <c r="A3" s="235"/>
      <c r="B3" s="5"/>
      <c r="C3" s="5"/>
      <c r="D3" s="5"/>
      <c r="E3" s="332"/>
      <c r="F3" s="329"/>
    </row>
    <row r="4" spans="1:6" ht="12.75" customHeight="1" thickBot="1" x14ac:dyDescent="0.2">
      <c r="A4" s="6" t="s">
        <v>12</v>
      </c>
      <c r="B4" s="7" t="s">
        <v>406</v>
      </c>
      <c r="C4" s="7" t="s">
        <v>410</v>
      </c>
      <c r="D4" s="7" t="s">
        <v>408</v>
      </c>
      <c r="E4" s="333"/>
      <c r="F4" s="330"/>
    </row>
    <row r="5" spans="1:6" ht="12.75" customHeight="1" thickTop="1" thickBot="1" x14ac:dyDescent="0.2">
      <c r="A5" s="45" t="s">
        <v>174</v>
      </c>
      <c r="B5" s="104">
        <v>28995</v>
      </c>
      <c r="C5" s="104">
        <v>7293</v>
      </c>
      <c r="D5" s="104">
        <v>20767</v>
      </c>
      <c r="E5" s="108">
        <f>SUM(B5:D5)</f>
        <v>57055</v>
      </c>
      <c r="F5" s="27">
        <f>IF(E5=0,0,100)</f>
        <v>100</v>
      </c>
    </row>
    <row r="6" spans="1:6" ht="12.75" customHeight="1" thickTop="1" thickBot="1" x14ac:dyDescent="0.2">
      <c r="A6" s="25" t="s">
        <v>175</v>
      </c>
      <c r="B6" s="26">
        <f>B5</f>
        <v>28995</v>
      </c>
      <c r="C6" s="26">
        <f>C5</f>
        <v>7293</v>
      </c>
      <c r="D6" s="26">
        <f>D5</f>
        <v>20767</v>
      </c>
      <c r="E6" s="108">
        <f>E5</f>
        <v>57055</v>
      </c>
      <c r="F6" s="27">
        <f>IF(E6=0,0,100)</f>
        <v>100</v>
      </c>
    </row>
  </sheetData>
  <sheetProtection sheet="1" objects="1" scenarios="1"/>
  <customSheetViews>
    <customSheetView guid="{902AE5C0-5AD9-4B1B-820B-77842CF1C188}" showPageBreaks="1" view="pageLayout">
      <selection activeCell="L3" sqref="L3"/>
      <pageMargins left="0.78740157480314965" right="0.78740157480314965" top="1.2204724409448819" bottom="0.19685039370078741" header="0.51181102362204722" footer="0.15748031496062992"/>
      <pageSetup paperSize="9" orientation="landscape" r:id="rId1"/>
      <headerFooter alignWithMargins="0">
        <oddHeader>&amp;L&amp;9平成３１年４月７日執行　　　&amp;14大阪府議会議員選挙　開票結果（候補者別開票区別得票数一覧）&amp;R&amp;9府議・様式２
1時　00分集計
大阪府選挙管理委員会</oddHeader>
        <oddFooter>&amp;C&amp;"ＭＳ ゴシック,標準"&amp;9－&amp;P－&amp;R【選開】開票状況&amp;A</oddFooter>
      </headerFooter>
    </customSheetView>
  </customSheetViews>
  <mergeCells count="2">
    <mergeCell ref="F1:F4"/>
    <mergeCell ref="E1:E4"/>
  </mergeCells>
  <phoneticPr fontId="3"/>
  <pageMargins left="0.78740157480314965" right="0.78740157480314965" top="1.2204724409448819" bottom="0.19685039370078741" header="0.51181102362204722" footer="0.15748031496062992"/>
  <pageSetup paperSize="9" orientation="landscape" r:id="rId2"/>
  <headerFooter alignWithMargins="0">
    <oddHeader>&amp;L&amp;9平成３１年４月７日執行　　　&amp;14大阪府議会議員選挙　開票結果（候補者別開票区別得票数一覧）&amp;R&amp;9府議・様式２
3時　48分集計
大阪府選挙管理委員会</oddHeader>
    <oddFooter>&amp;C&amp;"ＭＳ ゴシック,標準"&amp;9－&amp;P－&amp;R【選開】開票状況&amp;A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8"/>
  <dimension ref="A1:G6"/>
  <sheetViews>
    <sheetView view="pageLayout" zoomScaleNormal="100" zoomScaleSheetLayoutView="100" workbookViewId="0">
      <selection activeCell="G9" sqref="G9"/>
    </sheetView>
  </sheetViews>
  <sheetFormatPr defaultRowHeight="12" customHeight="1" x14ac:dyDescent="0.15"/>
  <cols>
    <col min="1" max="1" width="17.5" style="1" customWidth="1"/>
    <col min="2" max="4" width="17.625" style="1" customWidth="1"/>
    <col min="5" max="6" width="12.625" style="1" customWidth="1"/>
    <col min="7" max="12" width="6.125" style="1" customWidth="1"/>
    <col min="13" max="16384" width="9" style="1"/>
  </cols>
  <sheetData>
    <row r="1" spans="1:7" ht="12" customHeight="1" x14ac:dyDescent="0.15">
      <c r="A1" s="193" t="s">
        <v>357</v>
      </c>
      <c r="B1" s="234" t="s">
        <v>613</v>
      </c>
      <c r="C1" s="234"/>
      <c r="D1" s="234" t="s">
        <v>612</v>
      </c>
      <c r="E1" s="331" t="s">
        <v>0</v>
      </c>
      <c r="F1" s="328" t="s">
        <v>1</v>
      </c>
    </row>
    <row r="2" spans="1:7" ht="12" customHeight="1" x14ac:dyDescent="0.15">
      <c r="A2" s="2" t="s">
        <v>64</v>
      </c>
      <c r="B2" s="3" t="s">
        <v>507</v>
      </c>
      <c r="C2" s="3" t="s">
        <v>508</v>
      </c>
      <c r="D2" s="3" t="s">
        <v>509</v>
      </c>
      <c r="E2" s="332"/>
      <c r="F2" s="329"/>
      <c r="G2" s="41"/>
    </row>
    <row r="3" spans="1:7" ht="12" customHeight="1" x14ac:dyDescent="0.15">
      <c r="A3" s="235"/>
      <c r="B3" s="5"/>
      <c r="C3" s="5"/>
      <c r="D3" s="5"/>
      <c r="E3" s="332"/>
      <c r="F3" s="329"/>
      <c r="G3" s="41"/>
    </row>
    <row r="4" spans="1:7" ht="12.75" customHeight="1" thickBot="1" x14ac:dyDescent="0.2">
      <c r="A4" s="6" t="s">
        <v>12</v>
      </c>
      <c r="B4" s="7" t="s">
        <v>421</v>
      </c>
      <c r="C4" s="7" t="s">
        <v>410</v>
      </c>
      <c r="D4" s="7" t="s">
        <v>406</v>
      </c>
      <c r="E4" s="333"/>
      <c r="F4" s="330"/>
      <c r="G4" s="41"/>
    </row>
    <row r="5" spans="1:7" ht="12.75" customHeight="1" thickTop="1" thickBot="1" x14ac:dyDescent="0.2">
      <c r="A5" s="45" t="s">
        <v>176</v>
      </c>
      <c r="B5" s="104">
        <v>28567</v>
      </c>
      <c r="C5" s="104">
        <v>12649</v>
      </c>
      <c r="D5" s="104">
        <v>42700</v>
      </c>
      <c r="E5" s="108">
        <f>SUM(B5:D5)</f>
        <v>83916</v>
      </c>
      <c r="F5" s="27">
        <f>IF(E5=0,0,100)</f>
        <v>100</v>
      </c>
    </row>
    <row r="6" spans="1:7" ht="12.75" customHeight="1" thickTop="1" thickBot="1" x14ac:dyDescent="0.2">
      <c r="A6" s="25" t="s">
        <v>177</v>
      </c>
      <c r="B6" s="26">
        <f>B5</f>
        <v>28567</v>
      </c>
      <c r="C6" s="26">
        <f t="shared" ref="C6:E6" si="0">C5</f>
        <v>12649</v>
      </c>
      <c r="D6" s="26">
        <f t="shared" si="0"/>
        <v>42700</v>
      </c>
      <c r="E6" s="108">
        <f t="shared" si="0"/>
        <v>83916</v>
      </c>
      <c r="F6" s="27">
        <f>IF(E6=0,0,100)</f>
        <v>100</v>
      </c>
    </row>
  </sheetData>
  <sheetProtection sheet="1" objects="1" scenarios="1"/>
  <customSheetViews>
    <customSheetView guid="{902AE5C0-5AD9-4B1B-820B-77842CF1C188}" showPageBreaks="1" view="pageLayout">
      <selection activeCell="L3" sqref="L3"/>
      <pageMargins left="0.78740157480314965" right="0.78740157480314965" top="1.2204724409448819" bottom="0.19685039370078741" header="0.51181102362204722" footer="0.15748031496062992"/>
      <pageSetup paperSize="9" orientation="landscape" r:id="rId1"/>
      <headerFooter alignWithMargins="0">
        <oddHeader>&amp;L&amp;9平成３１年４月７日執行　　　&amp;14大阪府議会議員選挙　開票結果（候補者別開票区別得票数一覧）&amp;R&amp;9府議・様式２
1時　00分集計
大阪府選挙管理委員会</oddHeader>
        <oddFooter>&amp;C&amp;"ＭＳ ゴシック,標準"&amp;9－&amp;P－&amp;R【選開】開票状況&amp;A</oddFooter>
      </headerFooter>
    </customSheetView>
  </customSheetViews>
  <mergeCells count="2">
    <mergeCell ref="F1:F4"/>
    <mergeCell ref="E1:E4"/>
  </mergeCells>
  <phoneticPr fontId="3"/>
  <pageMargins left="0.78740157480314965" right="0.78740157480314965" top="1.2204724409448819" bottom="0.19685039370078741" header="0.51181102362204722" footer="0.15748031496062992"/>
  <pageSetup paperSize="9" orientation="landscape" r:id="rId2"/>
  <headerFooter alignWithMargins="0">
    <oddHeader>&amp;L&amp;9平成３１年４月７日執行　　　&amp;14大阪府議会議員選挙　開票結果（候補者別開票区別得票数一覧）&amp;R&amp;9府議・様式２
3時　48分集計
大阪府選挙管理委員会</oddHeader>
    <oddFooter>&amp;C&amp;"ＭＳ ゴシック,標準"&amp;9－&amp;P－&amp;R【選開】開票状況&amp;A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5"/>
  <dimension ref="A1:F6"/>
  <sheetViews>
    <sheetView view="pageLayout" zoomScaleNormal="100" zoomScaleSheetLayoutView="100" workbookViewId="0">
      <selection activeCell="G9" sqref="G9"/>
    </sheetView>
  </sheetViews>
  <sheetFormatPr defaultRowHeight="12" customHeight="1" x14ac:dyDescent="0.15"/>
  <cols>
    <col min="1" max="1" width="17.5" style="1" customWidth="1"/>
    <col min="2" max="4" width="17.625" style="1" customWidth="1"/>
    <col min="5" max="6" width="12.625" style="1" customWidth="1"/>
    <col min="7" max="11" width="6.125" style="1" customWidth="1"/>
    <col min="12" max="16384" width="9" style="1"/>
  </cols>
  <sheetData>
    <row r="1" spans="1:6" ht="12" customHeight="1" x14ac:dyDescent="0.15">
      <c r="A1" s="193" t="s">
        <v>357</v>
      </c>
      <c r="B1" s="234"/>
      <c r="C1" s="234" t="s">
        <v>588</v>
      </c>
      <c r="D1" s="234" t="s">
        <v>587</v>
      </c>
      <c r="E1" s="331" t="s">
        <v>0</v>
      </c>
      <c r="F1" s="328" t="s">
        <v>1</v>
      </c>
    </row>
    <row r="2" spans="1:6" ht="12" customHeight="1" x14ac:dyDescent="0.15">
      <c r="A2" s="2" t="s">
        <v>37</v>
      </c>
      <c r="B2" s="3" t="s">
        <v>409</v>
      </c>
      <c r="C2" s="3" t="s">
        <v>411</v>
      </c>
      <c r="D2" s="3" t="s">
        <v>412</v>
      </c>
      <c r="E2" s="332"/>
      <c r="F2" s="329"/>
    </row>
    <row r="3" spans="1:6" ht="12" customHeight="1" x14ac:dyDescent="0.15">
      <c r="A3" s="235"/>
      <c r="B3" s="5"/>
      <c r="C3" s="5"/>
      <c r="D3" s="5"/>
      <c r="E3" s="332"/>
      <c r="F3" s="329"/>
    </row>
    <row r="4" spans="1:6" ht="12.75" customHeight="1" thickBot="1" x14ac:dyDescent="0.2">
      <c r="A4" s="6" t="s">
        <v>12</v>
      </c>
      <c r="B4" s="7" t="s">
        <v>410</v>
      </c>
      <c r="C4" s="7" t="s">
        <v>408</v>
      </c>
      <c r="D4" s="7" t="s">
        <v>406</v>
      </c>
      <c r="E4" s="333"/>
      <c r="F4" s="330"/>
    </row>
    <row r="5" spans="1:6" ht="12.75" customHeight="1" thickTop="1" thickBot="1" x14ac:dyDescent="0.2">
      <c r="A5" s="45" t="s">
        <v>178</v>
      </c>
      <c r="B5" s="104">
        <v>8494</v>
      </c>
      <c r="C5" s="104">
        <v>22116</v>
      </c>
      <c r="D5" s="104">
        <v>26429</v>
      </c>
      <c r="E5" s="108">
        <f>SUM(B5:D5)</f>
        <v>57039</v>
      </c>
      <c r="F5" s="27">
        <f>IF(E5=0,0,100)</f>
        <v>100</v>
      </c>
    </row>
    <row r="6" spans="1:6" ht="12.75" customHeight="1" thickTop="1" thickBot="1" x14ac:dyDescent="0.2">
      <c r="A6" s="25" t="s">
        <v>179</v>
      </c>
      <c r="B6" s="26">
        <f>B5</f>
        <v>8494</v>
      </c>
      <c r="C6" s="26">
        <f t="shared" ref="C6:E6" si="0">C5</f>
        <v>22116</v>
      </c>
      <c r="D6" s="26">
        <f t="shared" si="0"/>
        <v>26429</v>
      </c>
      <c r="E6" s="108">
        <f t="shared" si="0"/>
        <v>57039</v>
      </c>
      <c r="F6" s="27">
        <f>IF(E6=0,0,100)</f>
        <v>100</v>
      </c>
    </row>
  </sheetData>
  <sheetProtection sheet="1" objects="1" scenarios="1"/>
  <customSheetViews>
    <customSheetView guid="{902AE5C0-5AD9-4B1B-820B-77842CF1C188}" showPageBreaks="1" view="pageLayout">
      <selection activeCell="L3" sqref="L3"/>
      <pageMargins left="0.78740157480314965" right="0.78740157480314965" top="1.2204724409448819" bottom="0.19685039370078741" header="0.51181102362204722" footer="0.15748031496062992"/>
      <pageSetup paperSize="9" orientation="landscape" r:id="rId1"/>
      <headerFooter alignWithMargins="0">
        <oddHeader>&amp;L&amp;9平成３１年４月７日執行　　　&amp;14大阪府議会議員選挙　開票結果（候補者別開票区別得票数一覧）&amp;R&amp;9府議・様式２
1時　00分集計
大阪府選挙管理委員会</oddHeader>
        <oddFooter>&amp;C&amp;"ＭＳ ゴシック,標準"&amp;9－&amp;P－&amp;R【選開】開票状況&amp;A</oddFooter>
      </headerFooter>
    </customSheetView>
  </customSheetViews>
  <mergeCells count="2">
    <mergeCell ref="F1:F4"/>
    <mergeCell ref="E1:E4"/>
  </mergeCells>
  <phoneticPr fontId="3"/>
  <pageMargins left="0.78740157480314965" right="0.78740157480314965" top="1.2204724409448819" bottom="0.19685039370078741" header="0.51181102362204722" footer="0.15748031496062992"/>
  <pageSetup paperSize="9" orientation="landscape" r:id="rId2"/>
  <headerFooter alignWithMargins="0">
    <oddHeader>&amp;L&amp;9平成３１年４月７日執行　　　&amp;14大阪府議会議員選挙　開票結果（候補者別開票区別得票数一覧）&amp;R&amp;9府議・様式２
3時　48分集計
大阪府選挙管理委員会</oddHeader>
    <oddFooter>&amp;C&amp;"ＭＳ ゴシック,標準"&amp;9－&amp;P－&amp;R【選開】開票状況&amp;A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6"/>
  <dimension ref="A1:E6"/>
  <sheetViews>
    <sheetView view="pageLayout" zoomScaleNormal="100" zoomScaleSheetLayoutView="100" workbookViewId="0">
      <selection activeCell="G9" sqref="G9"/>
    </sheetView>
  </sheetViews>
  <sheetFormatPr defaultRowHeight="12" customHeight="1" x14ac:dyDescent="0.15"/>
  <cols>
    <col min="1" max="1" width="17.5" style="1" customWidth="1"/>
    <col min="2" max="3" width="17.625" style="1" customWidth="1"/>
    <col min="4" max="5" width="12.625" style="1" customWidth="1"/>
    <col min="6" max="10" width="6.125" style="1" customWidth="1"/>
    <col min="11" max="16384" width="9" style="1"/>
  </cols>
  <sheetData>
    <row r="1" spans="1:5" ht="12" customHeight="1" x14ac:dyDescent="0.15">
      <c r="A1" s="193" t="s">
        <v>356</v>
      </c>
      <c r="B1" s="234" t="s">
        <v>612</v>
      </c>
      <c r="C1" s="234"/>
      <c r="D1" s="331" t="s">
        <v>0</v>
      </c>
      <c r="E1" s="328" t="s">
        <v>1</v>
      </c>
    </row>
    <row r="2" spans="1:5" ht="12" customHeight="1" x14ac:dyDescent="0.15">
      <c r="A2" s="2" t="s">
        <v>38</v>
      </c>
      <c r="B2" s="3" t="s">
        <v>415</v>
      </c>
      <c r="C2" s="3" t="s">
        <v>416</v>
      </c>
      <c r="D2" s="332"/>
      <c r="E2" s="329"/>
    </row>
    <row r="3" spans="1:5" ht="12" customHeight="1" x14ac:dyDescent="0.15">
      <c r="A3" s="235"/>
      <c r="B3" s="5"/>
      <c r="C3" s="5"/>
      <c r="D3" s="332"/>
      <c r="E3" s="329"/>
    </row>
    <row r="4" spans="1:5" ht="12.75" customHeight="1" thickBot="1" x14ac:dyDescent="0.2">
      <c r="A4" s="6" t="s">
        <v>12</v>
      </c>
      <c r="B4" s="7" t="s">
        <v>408</v>
      </c>
      <c r="C4" s="7" t="s">
        <v>406</v>
      </c>
      <c r="D4" s="333"/>
      <c r="E4" s="330"/>
    </row>
    <row r="5" spans="1:5" ht="12.75" customHeight="1" thickTop="1" thickBot="1" x14ac:dyDescent="0.2">
      <c r="A5" s="45" t="s">
        <v>180</v>
      </c>
      <c r="B5" s="104">
        <v>22483</v>
      </c>
      <c r="C5" s="104">
        <v>22199</v>
      </c>
      <c r="D5" s="108">
        <f>SUM(B5:C5)</f>
        <v>44682</v>
      </c>
      <c r="E5" s="27">
        <f>IF(D5=0,0,100)</f>
        <v>100</v>
      </c>
    </row>
    <row r="6" spans="1:5" ht="12.75" customHeight="1" thickTop="1" thickBot="1" x14ac:dyDescent="0.2">
      <c r="A6" s="25" t="s">
        <v>181</v>
      </c>
      <c r="B6" s="26">
        <f>B5</f>
        <v>22483</v>
      </c>
      <c r="C6" s="26">
        <f>C5</f>
        <v>22199</v>
      </c>
      <c r="D6" s="108">
        <f>D5</f>
        <v>44682</v>
      </c>
      <c r="E6" s="27">
        <f>IF(D6=0,0,100)</f>
        <v>100</v>
      </c>
    </row>
  </sheetData>
  <sheetProtection sheet="1" objects="1" scenarios="1"/>
  <customSheetViews>
    <customSheetView guid="{902AE5C0-5AD9-4B1B-820B-77842CF1C188}" showPageBreaks="1" view="pageLayout">
      <selection activeCell="L3" sqref="L3"/>
      <pageMargins left="0.78740157480314965" right="0.78740157480314965" top="1.2204724409448819" bottom="0.19685039370078741" header="0.51181102362204722" footer="0.15748031496062992"/>
      <pageSetup paperSize="9" orientation="landscape" r:id="rId1"/>
      <headerFooter alignWithMargins="0">
        <oddHeader>&amp;L&amp;9平成３１年４月７日執行　　　&amp;14大阪府議会議員選挙　開票結果（候補者別開票区別得票数一覧）&amp;R&amp;9府議・様式２
1時　00分集計
大阪府選挙管理委員会</oddHeader>
        <oddFooter>&amp;C&amp;"ＭＳ ゴシック,標準"&amp;9－&amp;P－&amp;R【選開】開票状況&amp;A</oddFooter>
      </headerFooter>
    </customSheetView>
  </customSheetViews>
  <mergeCells count="2">
    <mergeCell ref="E1:E4"/>
    <mergeCell ref="D1:D4"/>
  </mergeCells>
  <phoneticPr fontId="3"/>
  <pageMargins left="0.78740157480314965" right="0.78740157480314965" top="1.2204724409448819" bottom="0.19685039370078741" header="0.51181102362204722" footer="0.15748031496062992"/>
  <pageSetup paperSize="9" orientation="landscape" r:id="rId2"/>
  <headerFooter alignWithMargins="0">
    <oddHeader>&amp;L&amp;9平成３１年４月７日執行　　　&amp;14大阪府議会議員選挙　開票結果（候補者別開票区別得票数一覧）&amp;R&amp;9府議・様式２
3時　48分集計
大阪府選挙管理委員会</oddHeader>
    <oddFooter>&amp;C&amp;"ＭＳ ゴシック,標準"&amp;9－&amp;P－&amp;R【選開】開票状況&amp;A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112"/>
  <dimension ref="A1:E10"/>
  <sheetViews>
    <sheetView view="pageLayout" zoomScaleNormal="100" zoomScaleSheetLayoutView="100" workbookViewId="0">
      <selection activeCell="G9" sqref="G9"/>
    </sheetView>
  </sheetViews>
  <sheetFormatPr defaultRowHeight="12" customHeight="1" x14ac:dyDescent="0.15"/>
  <cols>
    <col min="1" max="1" width="17.5" style="1" customWidth="1"/>
    <col min="2" max="3" width="17.75" style="1" customWidth="1"/>
    <col min="4" max="5" width="12.625" style="1" customWidth="1"/>
    <col min="6" max="10" width="6.125" style="1" customWidth="1"/>
    <col min="11" max="16384" width="9" style="1"/>
  </cols>
  <sheetData>
    <row r="1" spans="1:5" ht="12" customHeight="1" x14ac:dyDescent="0.15">
      <c r="A1" s="193" t="s">
        <v>356</v>
      </c>
      <c r="B1" s="234"/>
      <c r="C1" s="234" t="s">
        <v>565</v>
      </c>
      <c r="D1" s="331" t="s">
        <v>0</v>
      </c>
      <c r="E1" s="328" t="s">
        <v>1</v>
      </c>
    </row>
    <row r="2" spans="1:5" ht="12" customHeight="1" x14ac:dyDescent="0.15">
      <c r="A2" s="2" t="s">
        <v>86</v>
      </c>
      <c r="B2" s="3" t="s">
        <v>527</v>
      </c>
      <c r="C2" s="3" t="s">
        <v>528</v>
      </c>
      <c r="D2" s="332"/>
      <c r="E2" s="329"/>
    </row>
    <row r="3" spans="1:5" ht="12" customHeight="1" x14ac:dyDescent="0.15">
      <c r="A3" s="235"/>
      <c r="B3" s="5"/>
      <c r="C3" s="5"/>
      <c r="D3" s="332"/>
      <c r="E3" s="329"/>
    </row>
    <row r="4" spans="1:5" ht="12.75" customHeight="1" thickBot="1" x14ac:dyDescent="0.2">
      <c r="A4" s="6" t="s">
        <v>12</v>
      </c>
      <c r="B4" s="7" t="s">
        <v>408</v>
      </c>
      <c r="C4" s="7" t="s">
        <v>406</v>
      </c>
      <c r="D4" s="333"/>
      <c r="E4" s="330"/>
    </row>
    <row r="5" spans="1:5" ht="12.75" customHeight="1" thickTop="1" x14ac:dyDescent="0.15">
      <c r="A5" s="46" t="s">
        <v>182</v>
      </c>
      <c r="B5" s="189">
        <v>15750</v>
      </c>
      <c r="C5" s="189">
        <v>20575</v>
      </c>
      <c r="D5" s="22">
        <f>SUM(B5:C5)</f>
        <v>36325</v>
      </c>
      <c r="E5" s="109">
        <f>IF(D5=0,0,100)</f>
        <v>100</v>
      </c>
    </row>
    <row r="6" spans="1:5" ht="12.75" customHeight="1" thickBot="1" x14ac:dyDescent="0.2">
      <c r="A6" s="47" t="s">
        <v>183</v>
      </c>
      <c r="B6" s="189">
        <v>6151</v>
      </c>
      <c r="C6" s="189">
        <v>8102</v>
      </c>
      <c r="D6" s="113">
        <f>SUM(B6:C6)</f>
        <v>14253</v>
      </c>
      <c r="E6" s="205">
        <f>IF(D6=0,0,100)</f>
        <v>100</v>
      </c>
    </row>
    <row r="7" spans="1:5" ht="12.75" customHeight="1" thickTop="1" thickBot="1" x14ac:dyDescent="0.2">
      <c r="A7" s="25" t="s">
        <v>184</v>
      </c>
      <c r="B7" s="26">
        <f>SUM(B5:B6)</f>
        <v>21901</v>
      </c>
      <c r="C7" s="26">
        <f>SUM(C5:C6)</f>
        <v>28677</v>
      </c>
      <c r="D7" s="108">
        <f>SUM(D5:D6)</f>
        <v>50578</v>
      </c>
      <c r="E7" s="27">
        <f>IF(SUM(E5:E6)=0,0,IF(PRODUCT(E5:E6)=0,"-",100))</f>
        <v>100</v>
      </c>
    </row>
    <row r="10" spans="1:5" ht="12" customHeight="1" x14ac:dyDescent="0.15">
      <c r="D10" s="30"/>
    </row>
  </sheetData>
  <sheetProtection sheet="1" objects="1" scenarios="1"/>
  <customSheetViews>
    <customSheetView guid="{902AE5C0-5AD9-4B1B-820B-77842CF1C188}" showPageBreaks="1" view="pageLayout">
      <selection activeCell="L3" sqref="L3"/>
      <pageMargins left="0.78740157480314965" right="0.78740157480314965" top="1.2204724409448819" bottom="0.19685039370078741" header="0.51181102362204722" footer="0.15748031496062992"/>
      <pageSetup paperSize="9" orientation="landscape" r:id="rId1"/>
      <headerFooter alignWithMargins="0">
        <oddHeader>&amp;L&amp;9平成３１年４月７日執行　　　&amp;14大阪府議会議員選挙　開票結果（候補者別開票区別得票数一覧）&amp;R&amp;9府議・様式２
1時　00分集計
大阪府選挙管理委員会</oddHeader>
        <oddFooter>&amp;C&amp;"ＭＳ ゴシック,標準"&amp;9－&amp;P－&amp;R【選開】開票状況&amp;A</oddFooter>
      </headerFooter>
    </customSheetView>
  </customSheetViews>
  <mergeCells count="2">
    <mergeCell ref="E1:E4"/>
    <mergeCell ref="D1:D4"/>
  </mergeCells>
  <phoneticPr fontId="3"/>
  <pageMargins left="0.78740157480314965" right="0.78740157480314965" top="1.2204724409448819" bottom="0.19685039370078741" header="0.51181102362204722" footer="0.15748031496062992"/>
  <pageSetup paperSize="9" orientation="landscape" r:id="rId2"/>
  <headerFooter alignWithMargins="0">
    <oddHeader>&amp;L&amp;9平成３１年４月７日執行　　　&amp;14大阪府議会議員選挙　開票結果（候補者別開票区別得票数一覧）&amp;R&amp;9府議・様式２
3時　48分集計
大阪府選挙管理委員会</oddHeader>
    <oddFooter>&amp;C&amp;"ＭＳ ゴシック,標準"&amp;9－&amp;P－&amp;R【選開】開票状況&amp;A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7"/>
  <dimension ref="A1:E6"/>
  <sheetViews>
    <sheetView view="pageLayout" zoomScaleNormal="100" zoomScaleSheetLayoutView="100" workbookViewId="0">
      <selection activeCell="G9" sqref="G9"/>
    </sheetView>
  </sheetViews>
  <sheetFormatPr defaultRowHeight="12" customHeight="1" x14ac:dyDescent="0.15"/>
  <cols>
    <col min="1" max="1" width="17.5" style="1" customWidth="1"/>
    <col min="2" max="3" width="17.625" style="1" customWidth="1"/>
    <col min="4" max="5" width="12.625" style="1" customWidth="1"/>
    <col min="6" max="9" width="6.125" style="1" customWidth="1"/>
    <col min="10" max="16384" width="9" style="1"/>
  </cols>
  <sheetData>
    <row r="1" spans="1:5" ht="12" customHeight="1" x14ac:dyDescent="0.15">
      <c r="A1" s="193" t="s">
        <v>356</v>
      </c>
      <c r="B1" s="234" t="s">
        <v>587</v>
      </c>
      <c r="C1" s="234"/>
      <c r="D1" s="331" t="s">
        <v>0</v>
      </c>
      <c r="E1" s="328" t="s">
        <v>1</v>
      </c>
    </row>
    <row r="2" spans="1:5" ht="12" customHeight="1" x14ac:dyDescent="0.15">
      <c r="A2" s="2" t="s">
        <v>39</v>
      </c>
      <c r="B2" s="3" t="s">
        <v>426</v>
      </c>
      <c r="C2" s="3" t="s">
        <v>427</v>
      </c>
      <c r="D2" s="332"/>
      <c r="E2" s="329"/>
    </row>
    <row r="3" spans="1:5" ht="12" customHeight="1" x14ac:dyDescent="0.15">
      <c r="A3" s="235"/>
      <c r="B3" s="5"/>
      <c r="C3" s="5"/>
      <c r="D3" s="332"/>
      <c r="E3" s="329"/>
    </row>
    <row r="4" spans="1:5" ht="12.75" customHeight="1" thickBot="1" x14ac:dyDescent="0.2">
      <c r="A4" s="6" t="s">
        <v>12</v>
      </c>
      <c r="B4" s="7" t="s">
        <v>406</v>
      </c>
      <c r="C4" s="7" t="s">
        <v>408</v>
      </c>
      <c r="D4" s="333"/>
      <c r="E4" s="330"/>
    </row>
    <row r="5" spans="1:5" ht="12.75" customHeight="1" thickTop="1" thickBot="1" x14ac:dyDescent="0.2">
      <c r="A5" s="45" t="s">
        <v>185</v>
      </c>
      <c r="B5" s="104">
        <v>28008</v>
      </c>
      <c r="C5" s="104">
        <v>24879</v>
      </c>
      <c r="D5" s="108">
        <f>SUM(B5:C5)</f>
        <v>52887</v>
      </c>
      <c r="E5" s="27">
        <f>IF(D5=0,0,100)</f>
        <v>100</v>
      </c>
    </row>
    <row r="6" spans="1:5" ht="12.75" customHeight="1" thickTop="1" thickBot="1" x14ac:dyDescent="0.2">
      <c r="A6" s="25" t="s">
        <v>186</v>
      </c>
      <c r="B6" s="26">
        <f>B5</f>
        <v>28008</v>
      </c>
      <c r="C6" s="26">
        <f>C5</f>
        <v>24879</v>
      </c>
      <c r="D6" s="108">
        <f>D5</f>
        <v>52887</v>
      </c>
      <c r="E6" s="27">
        <f>IF(D6=0,0,100)</f>
        <v>100</v>
      </c>
    </row>
  </sheetData>
  <sheetProtection sheet="1" objects="1" scenarios="1"/>
  <customSheetViews>
    <customSheetView guid="{902AE5C0-5AD9-4B1B-820B-77842CF1C188}" showPageBreaks="1" view="pageLayout">
      <selection activeCell="L3" sqref="L3"/>
      <pageMargins left="0.78740157480314965" right="0.78740157480314965" top="1.2204724409448819" bottom="0.19685039370078741" header="0.51181102362204722" footer="0.15748031496062992"/>
      <pageSetup paperSize="9" orientation="landscape" r:id="rId1"/>
      <headerFooter alignWithMargins="0">
        <oddHeader>&amp;L&amp;9平成３１年４月７日執行　　　&amp;14大阪府議会議員選挙　開票結果（候補者別開票区別得票数一覧）&amp;R&amp;9府議・様式２
1時　00分集計
大阪府選挙管理委員会</oddHeader>
        <oddFooter>&amp;C&amp;"ＭＳ ゴシック,標準"&amp;9－&amp;P－&amp;R【選開】開票状況&amp;A</oddFooter>
      </headerFooter>
    </customSheetView>
  </customSheetViews>
  <mergeCells count="2">
    <mergeCell ref="E1:E4"/>
    <mergeCell ref="D1:D4"/>
  </mergeCells>
  <phoneticPr fontId="3"/>
  <pageMargins left="0.78740157480314965" right="0.78740157480314965" top="1.2204724409448819" bottom="0.19685039370078741" header="0.51181102362204722" footer="0.15748031496062992"/>
  <pageSetup paperSize="9" orientation="landscape" r:id="rId2"/>
  <headerFooter alignWithMargins="0">
    <oddHeader>&amp;L&amp;9平成３１年４月７日執行　　　&amp;14大阪府議会議員選挙　開票結果（候補者別開票区別得票数一覧）&amp;R&amp;9府議・様式２
3時　48分集計
大阪府選挙管理委員会</oddHeader>
    <oddFooter>&amp;C&amp;"ＭＳ ゴシック,標準"&amp;9－&amp;P－&amp;R【選開】開票状況&amp;A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8"/>
  <dimension ref="A1:E6"/>
  <sheetViews>
    <sheetView view="pageLayout" zoomScaleNormal="100" zoomScaleSheetLayoutView="100" workbookViewId="0">
      <selection activeCell="G9" sqref="G9"/>
    </sheetView>
  </sheetViews>
  <sheetFormatPr defaultRowHeight="12" customHeight="1" x14ac:dyDescent="0.15"/>
  <cols>
    <col min="1" max="1" width="17.5" style="1" customWidth="1"/>
    <col min="2" max="3" width="17.625" style="1" customWidth="1"/>
    <col min="4" max="5" width="12.625" style="1" customWidth="1"/>
    <col min="6" max="10" width="6.125" style="1" customWidth="1"/>
    <col min="11" max="16384" width="9" style="1"/>
  </cols>
  <sheetData>
    <row r="1" spans="1:5" ht="12" customHeight="1" x14ac:dyDescent="0.15">
      <c r="A1" s="193" t="s">
        <v>356</v>
      </c>
      <c r="B1" s="234"/>
      <c r="C1" s="234" t="s">
        <v>594</v>
      </c>
      <c r="D1" s="331" t="s">
        <v>0</v>
      </c>
      <c r="E1" s="328" t="s">
        <v>1</v>
      </c>
    </row>
    <row r="2" spans="1:5" ht="12" customHeight="1" x14ac:dyDescent="0.15">
      <c r="A2" s="2" t="s">
        <v>40</v>
      </c>
      <c r="B2" s="3" t="s">
        <v>438</v>
      </c>
      <c r="C2" s="3" t="s">
        <v>439</v>
      </c>
      <c r="D2" s="332"/>
      <c r="E2" s="329"/>
    </row>
    <row r="3" spans="1:5" ht="12" customHeight="1" x14ac:dyDescent="0.15">
      <c r="A3" s="235"/>
      <c r="B3" s="5"/>
      <c r="C3" s="5"/>
      <c r="D3" s="332"/>
      <c r="E3" s="329"/>
    </row>
    <row r="4" spans="1:5" ht="12.75" customHeight="1" thickBot="1" x14ac:dyDescent="0.2">
      <c r="A4" s="6" t="s">
        <v>12</v>
      </c>
      <c r="B4" s="7" t="s">
        <v>410</v>
      </c>
      <c r="C4" s="7" t="s">
        <v>406</v>
      </c>
      <c r="D4" s="333"/>
      <c r="E4" s="330"/>
    </row>
    <row r="5" spans="1:5" ht="12.75" customHeight="1" thickTop="1" thickBot="1" x14ac:dyDescent="0.2">
      <c r="A5" s="45" t="s">
        <v>187</v>
      </c>
      <c r="B5" s="104">
        <v>17670</v>
      </c>
      <c r="C5" s="104">
        <v>40827</v>
      </c>
      <c r="D5" s="108">
        <f>SUM(B5:C5)</f>
        <v>58497</v>
      </c>
      <c r="E5" s="27">
        <f>IF(D5=0,0,100)</f>
        <v>100</v>
      </c>
    </row>
    <row r="6" spans="1:5" ht="12.75" customHeight="1" thickTop="1" thickBot="1" x14ac:dyDescent="0.2">
      <c r="A6" s="25" t="s">
        <v>188</v>
      </c>
      <c r="B6" s="26">
        <f>B5</f>
        <v>17670</v>
      </c>
      <c r="C6" s="26">
        <f t="shared" ref="C6:D6" si="0">C5</f>
        <v>40827</v>
      </c>
      <c r="D6" s="108">
        <f t="shared" si="0"/>
        <v>58497</v>
      </c>
      <c r="E6" s="27">
        <f>IF(D6=0,0,100)</f>
        <v>100</v>
      </c>
    </row>
  </sheetData>
  <sheetProtection sheet="1" objects="1" scenarios="1"/>
  <customSheetViews>
    <customSheetView guid="{902AE5C0-5AD9-4B1B-820B-77842CF1C188}" showPageBreaks="1" view="pageLayout">
      <selection activeCell="L3" sqref="L3"/>
      <pageMargins left="0.78740157480314965" right="0.78740157480314965" top="1.2204724409448819" bottom="0.19685039370078741" header="0.51181102362204722" footer="0.15748031496062992"/>
      <pageSetup paperSize="9" orientation="landscape" r:id="rId1"/>
      <headerFooter alignWithMargins="0">
        <oddHeader>&amp;L&amp;9平成３１年４月７日執行　　　&amp;14大阪府議会議員選挙　開票結果（候補者別開票区別得票数一覧）&amp;R&amp;9府議・様式２
1時　00分集計
大阪府選挙管理委員会</oddHeader>
        <oddFooter>&amp;C&amp;"ＭＳ ゴシック,標準"&amp;9－&amp;P－&amp;R【選開】開票状況&amp;A</oddFooter>
      </headerFooter>
    </customSheetView>
  </customSheetViews>
  <mergeCells count="2">
    <mergeCell ref="E1:E4"/>
    <mergeCell ref="D1:D4"/>
  </mergeCells>
  <phoneticPr fontId="3"/>
  <pageMargins left="0.78740157480314965" right="0.78740157480314965" top="1.2204724409448819" bottom="0.19685039370078741" header="0.51181102362204722" footer="0.15748031496062992"/>
  <pageSetup paperSize="9" orientation="landscape" r:id="rId2"/>
  <headerFooter alignWithMargins="0">
    <oddHeader>&amp;L&amp;9平成３１年４月７日執行　　　&amp;14大阪府議会議員選挙　開票結果（候補者別開票区別得票数一覧）&amp;R&amp;9府議・様式２
3時　48分集計
大阪府選挙管理委員会</oddHeader>
    <oddFooter>&amp;C&amp;"ＭＳ ゴシック,標準"&amp;9－&amp;P－&amp;R【選開】開票状況&amp;A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9"/>
  <dimension ref="A1:G6"/>
  <sheetViews>
    <sheetView view="pageLayout" zoomScaleNormal="100" zoomScaleSheetLayoutView="100" workbookViewId="0">
      <selection activeCell="G9" sqref="G9"/>
    </sheetView>
  </sheetViews>
  <sheetFormatPr defaultRowHeight="12" customHeight="1" x14ac:dyDescent="0.15"/>
  <cols>
    <col min="1" max="1" width="17.5" style="1" customWidth="1"/>
    <col min="2" max="4" width="17.625" style="1" customWidth="1"/>
    <col min="5" max="6" width="12.625" style="1" customWidth="1"/>
    <col min="7" max="12" width="6.125" style="1" customWidth="1"/>
    <col min="13" max="16384" width="9" style="1"/>
  </cols>
  <sheetData>
    <row r="1" spans="1:7" ht="12" customHeight="1" x14ac:dyDescent="0.15">
      <c r="A1" s="193" t="s">
        <v>357</v>
      </c>
      <c r="B1" s="234" t="s">
        <v>601</v>
      </c>
      <c r="C1" s="234" t="s">
        <v>602</v>
      </c>
      <c r="D1" s="234"/>
      <c r="E1" s="331" t="s">
        <v>0</v>
      </c>
      <c r="F1" s="328" t="s">
        <v>1</v>
      </c>
    </row>
    <row r="2" spans="1:7" ht="12" customHeight="1" x14ac:dyDescent="0.15">
      <c r="A2" s="2" t="s">
        <v>41</v>
      </c>
      <c r="B2" s="3" t="s">
        <v>445</v>
      </c>
      <c r="C2" s="3" t="s">
        <v>446</v>
      </c>
      <c r="D2" s="3" t="s">
        <v>447</v>
      </c>
      <c r="E2" s="332"/>
      <c r="F2" s="329"/>
      <c r="G2" s="41"/>
    </row>
    <row r="3" spans="1:7" ht="12" customHeight="1" x14ac:dyDescent="0.15">
      <c r="A3" s="235"/>
      <c r="B3" s="5"/>
      <c r="C3" s="5"/>
      <c r="D3" s="5"/>
      <c r="E3" s="332"/>
      <c r="F3" s="329"/>
      <c r="G3" s="41"/>
    </row>
    <row r="4" spans="1:7" ht="12.75" customHeight="1" thickBot="1" x14ac:dyDescent="0.2">
      <c r="A4" s="6" t="s">
        <v>12</v>
      </c>
      <c r="B4" s="7" t="s">
        <v>406</v>
      </c>
      <c r="C4" s="7" t="s">
        <v>408</v>
      </c>
      <c r="D4" s="7" t="s">
        <v>410</v>
      </c>
      <c r="E4" s="333"/>
      <c r="F4" s="330"/>
      <c r="G4" s="41"/>
    </row>
    <row r="5" spans="1:7" ht="12.75" customHeight="1" thickTop="1" thickBot="1" x14ac:dyDescent="0.2">
      <c r="A5" s="45" t="s">
        <v>189</v>
      </c>
      <c r="B5" s="104">
        <v>29727</v>
      </c>
      <c r="C5" s="104">
        <v>22178</v>
      </c>
      <c r="D5" s="104">
        <v>11912</v>
      </c>
      <c r="E5" s="108">
        <f>SUM(B5:D5)</f>
        <v>63817</v>
      </c>
      <c r="F5" s="27">
        <f>IF(E5=0,0,100)</f>
        <v>100</v>
      </c>
    </row>
    <row r="6" spans="1:7" ht="12.75" customHeight="1" thickTop="1" thickBot="1" x14ac:dyDescent="0.2">
      <c r="A6" s="25" t="s">
        <v>190</v>
      </c>
      <c r="B6" s="26">
        <f>B5</f>
        <v>29727</v>
      </c>
      <c r="C6" s="26">
        <f t="shared" ref="C6:E6" si="0">C5</f>
        <v>22178</v>
      </c>
      <c r="D6" s="26">
        <f t="shared" si="0"/>
        <v>11912</v>
      </c>
      <c r="E6" s="108">
        <f t="shared" si="0"/>
        <v>63817</v>
      </c>
      <c r="F6" s="27">
        <f>IF(E6=0,0,100)</f>
        <v>100</v>
      </c>
    </row>
  </sheetData>
  <sheetProtection sheet="1" objects="1" scenarios="1"/>
  <customSheetViews>
    <customSheetView guid="{902AE5C0-5AD9-4B1B-820B-77842CF1C188}" showPageBreaks="1" view="pageLayout">
      <selection activeCell="L3" sqref="L3"/>
      <pageMargins left="0.78740157480314965" right="0.78740157480314965" top="1.2204724409448819" bottom="0.19685039370078741" header="0.51181102362204722" footer="0.15748031496062992"/>
      <pageSetup paperSize="9" orientation="landscape" r:id="rId1"/>
      <headerFooter alignWithMargins="0">
        <oddHeader>&amp;L&amp;9平成３１年４月７日執行　　　&amp;14大阪府議会議員選挙　開票結果（候補者別開票区別得票数一覧）&amp;R&amp;9府議・様式２
1時　00分集計
大阪府選挙管理委員会</oddHeader>
        <oddFooter>&amp;C&amp;"ＭＳ ゴシック,標準"&amp;9－&amp;P－&amp;R【選開】開票状況&amp;A</oddFooter>
      </headerFooter>
    </customSheetView>
  </customSheetViews>
  <mergeCells count="2">
    <mergeCell ref="F1:F4"/>
    <mergeCell ref="E1:E4"/>
  </mergeCells>
  <phoneticPr fontId="3"/>
  <pageMargins left="0.78740157480314965" right="0.78740157480314965" top="1.2204724409448819" bottom="0.19685039370078741" header="0.51181102362204722" footer="0.15748031496062992"/>
  <pageSetup paperSize="9" orientation="landscape" r:id="rId2"/>
  <headerFooter alignWithMargins="0">
    <oddHeader>&amp;L&amp;9平成３１年４月７日執行　　　&amp;14大阪府議会議員選挙　開票結果（候補者別開票区別得票数一覧）&amp;R&amp;9府議・様式２
3時　48分集計
大阪府選挙管理委員会</oddHeader>
    <oddFooter>&amp;C&amp;"ＭＳ ゴシック,標準"&amp;9－&amp;P－&amp;R【選開】開票状況&amp;A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4"/>
  <dimension ref="A1:H6"/>
  <sheetViews>
    <sheetView view="pageLayout" zoomScaleNormal="100" zoomScaleSheetLayoutView="100" workbookViewId="0">
      <selection activeCell="G9" sqref="G9"/>
    </sheetView>
  </sheetViews>
  <sheetFormatPr defaultRowHeight="12" customHeight="1" x14ac:dyDescent="0.15"/>
  <cols>
    <col min="1" max="1" width="17.5" style="1" customWidth="1"/>
    <col min="2" max="5" width="17.625" style="1" customWidth="1"/>
    <col min="6" max="7" width="12.625" style="1" customWidth="1"/>
    <col min="8" max="13" width="6.125" style="1" customWidth="1"/>
    <col min="14" max="16384" width="9" style="1"/>
  </cols>
  <sheetData>
    <row r="1" spans="1:8" ht="12" customHeight="1" x14ac:dyDescent="0.15">
      <c r="A1" s="193" t="s">
        <v>357</v>
      </c>
      <c r="B1" s="234"/>
      <c r="C1" s="234" t="s">
        <v>575</v>
      </c>
      <c r="D1" s="234" t="s">
        <v>576</v>
      </c>
      <c r="E1" s="234"/>
      <c r="F1" s="331" t="s">
        <v>0</v>
      </c>
      <c r="G1" s="328" t="s">
        <v>1</v>
      </c>
    </row>
    <row r="2" spans="1:8" ht="12" customHeight="1" x14ac:dyDescent="0.15">
      <c r="A2" s="2" t="s">
        <v>32</v>
      </c>
      <c r="B2" s="3" t="s">
        <v>417</v>
      </c>
      <c r="C2" s="3" t="s">
        <v>419</v>
      </c>
      <c r="D2" s="3" t="s">
        <v>420</v>
      </c>
      <c r="E2" s="3" t="s">
        <v>422</v>
      </c>
      <c r="F2" s="332"/>
      <c r="G2" s="329"/>
      <c r="H2" s="4"/>
    </row>
    <row r="3" spans="1:8" ht="12" customHeight="1" x14ac:dyDescent="0.15">
      <c r="A3" s="235"/>
      <c r="B3" s="5"/>
      <c r="C3" s="5"/>
      <c r="D3" s="5"/>
      <c r="E3" s="5"/>
      <c r="F3" s="332"/>
      <c r="G3" s="329"/>
      <c r="H3" s="4"/>
    </row>
    <row r="4" spans="1:8" ht="12.75" customHeight="1" thickBot="1" x14ac:dyDescent="0.2">
      <c r="A4" s="6" t="s">
        <v>12</v>
      </c>
      <c r="B4" s="7" t="s">
        <v>418</v>
      </c>
      <c r="C4" s="7" t="s">
        <v>406</v>
      </c>
      <c r="D4" s="7" t="s">
        <v>421</v>
      </c>
      <c r="E4" s="7" t="s">
        <v>410</v>
      </c>
      <c r="F4" s="333"/>
      <c r="G4" s="330"/>
      <c r="H4" s="4"/>
    </row>
    <row r="5" spans="1:8" ht="12.75" customHeight="1" thickTop="1" thickBot="1" x14ac:dyDescent="0.2">
      <c r="A5" s="45" t="s">
        <v>191</v>
      </c>
      <c r="B5" s="104">
        <v>2806</v>
      </c>
      <c r="C5" s="104">
        <v>31816</v>
      </c>
      <c r="D5" s="104">
        <v>23265</v>
      </c>
      <c r="E5" s="104">
        <v>11220</v>
      </c>
      <c r="F5" s="108">
        <f>SUM(B5:E5)</f>
        <v>69107</v>
      </c>
      <c r="G5" s="27">
        <f>IF(F5=0,0,100)</f>
        <v>100</v>
      </c>
    </row>
    <row r="6" spans="1:8" ht="12.75" customHeight="1" thickTop="1" thickBot="1" x14ac:dyDescent="0.2">
      <c r="A6" s="25" t="s">
        <v>192</v>
      </c>
      <c r="B6" s="26">
        <f>B5</f>
        <v>2806</v>
      </c>
      <c r="C6" s="26">
        <f t="shared" ref="C6:F6" si="0">C5</f>
        <v>31816</v>
      </c>
      <c r="D6" s="26">
        <f t="shared" si="0"/>
        <v>23265</v>
      </c>
      <c r="E6" s="26">
        <f t="shared" si="0"/>
        <v>11220</v>
      </c>
      <c r="F6" s="108">
        <f t="shared" si="0"/>
        <v>69107</v>
      </c>
      <c r="G6" s="27">
        <f>IF(F6=0,0,100)</f>
        <v>100</v>
      </c>
    </row>
  </sheetData>
  <sheetProtection sheet="1" objects="1" scenarios="1"/>
  <customSheetViews>
    <customSheetView guid="{902AE5C0-5AD9-4B1B-820B-77842CF1C188}" showPageBreaks="1" view="pageLayout">
      <selection activeCell="L3" sqref="L3"/>
      <pageMargins left="0.78740157480314965" right="0.78740157480314965" top="1.2204724409448819" bottom="0.19685039370078741" header="0.51181102362204722" footer="0.15748031496062992"/>
      <pageSetup paperSize="9" orientation="landscape" r:id="rId1"/>
      <headerFooter alignWithMargins="0">
        <oddHeader>&amp;L&amp;9平成３１年４月７日執行　　　&amp;14大阪府議会議員選挙　開票結果（候補者別開票区別得票数一覧）&amp;R&amp;9府議・様式２
1時　00分集計
大阪府選挙管理委員会</oddHeader>
        <oddFooter>&amp;C&amp;"ＭＳ ゴシック,標準"&amp;9－&amp;P－&amp;R【選開】開票状況&amp;A</oddFooter>
      </headerFooter>
    </customSheetView>
  </customSheetViews>
  <mergeCells count="2">
    <mergeCell ref="G1:G4"/>
    <mergeCell ref="F1:F4"/>
  </mergeCells>
  <phoneticPr fontId="3"/>
  <pageMargins left="0.78740157480314965" right="0.78740157480314965" top="1.2204724409448819" bottom="0.19685039370078741" header="0.51181102362204722" footer="0.15748031496062992"/>
  <pageSetup paperSize="9" orientation="landscape" r:id="rId2"/>
  <headerFooter alignWithMargins="0">
    <oddHeader>&amp;L&amp;9平成３１年４月７日執行　　　&amp;14大阪府議会議員選挙　開票結果（候補者別開票区別得票数一覧）&amp;R&amp;9府議・様式２
3時　48分集計
大阪府選挙管理委員会</oddHeader>
    <oddFooter>&amp;C&amp;"ＭＳ ゴシック,標準"&amp;9－&amp;P－&amp;R【選開】開票状況&amp;A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1"/>
  <dimension ref="A1:F6"/>
  <sheetViews>
    <sheetView view="pageLayout" zoomScaleNormal="100" zoomScaleSheetLayoutView="100" workbookViewId="0">
      <selection activeCell="G9" sqref="G9"/>
    </sheetView>
  </sheetViews>
  <sheetFormatPr defaultRowHeight="12" customHeight="1" x14ac:dyDescent="0.15"/>
  <cols>
    <col min="1" max="1" width="17.5" style="1" customWidth="1"/>
    <col min="2" max="3" width="17.625" style="1" customWidth="1"/>
    <col min="4" max="5" width="12.625" style="1" customWidth="1"/>
    <col min="6" max="11" width="6.125" style="1" customWidth="1"/>
    <col min="12" max="16384" width="9" style="1"/>
  </cols>
  <sheetData>
    <row r="1" spans="1:6" ht="12" customHeight="1" x14ac:dyDescent="0.15">
      <c r="A1" s="193" t="s">
        <v>356</v>
      </c>
      <c r="B1" s="234"/>
      <c r="C1" s="234" t="s">
        <v>595</v>
      </c>
      <c r="D1" s="331" t="s">
        <v>0</v>
      </c>
      <c r="E1" s="328" t="s">
        <v>1</v>
      </c>
    </row>
    <row r="2" spans="1:6" ht="12" customHeight="1" x14ac:dyDescent="0.15">
      <c r="A2" s="2" t="s">
        <v>132</v>
      </c>
      <c r="B2" s="3" t="s">
        <v>413</v>
      </c>
      <c r="C2" s="3" t="s">
        <v>414</v>
      </c>
      <c r="D2" s="332"/>
      <c r="E2" s="329"/>
      <c r="F2" s="4"/>
    </row>
    <row r="3" spans="1:6" ht="12" customHeight="1" x14ac:dyDescent="0.15">
      <c r="A3" s="235"/>
      <c r="B3" s="5"/>
      <c r="C3" s="5"/>
      <c r="D3" s="332"/>
      <c r="E3" s="329"/>
      <c r="F3" s="4"/>
    </row>
    <row r="4" spans="1:6" ht="12.75" customHeight="1" thickBot="1" x14ac:dyDescent="0.2">
      <c r="A4" s="6" t="s">
        <v>12</v>
      </c>
      <c r="B4" s="7" t="s">
        <v>408</v>
      </c>
      <c r="C4" s="7" t="s">
        <v>406</v>
      </c>
      <c r="D4" s="333"/>
      <c r="E4" s="330"/>
      <c r="F4" s="4"/>
    </row>
    <row r="5" spans="1:6" ht="12.75" customHeight="1" thickTop="1" thickBot="1" x14ac:dyDescent="0.2">
      <c r="A5" s="45" t="s">
        <v>135</v>
      </c>
      <c r="B5" s="104">
        <v>21148</v>
      </c>
      <c r="C5" s="104">
        <v>25470</v>
      </c>
      <c r="D5" s="108">
        <f>SUM(B5:C5)</f>
        <v>46618</v>
      </c>
      <c r="E5" s="27">
        <f>IF(D5=0,0,100)</f>
        <v>100</v>
      </c>
    </row>
    <row r="6" spans="1:6" ht="12.75" customHeight="1" thickTop="1" thickBot="1" x14ac:dyDescent="0.2">
      <c r="A6" s="25" t="s">
        <v>136</v>
      </c>
      <c r="B6" s="26">
        <f>B5</f>
        <v>21148</v>
      </c>
      <c r="C6" s="26">
        <f>C5</f>
        <v>25470</v>
      </c>
      <c r="D6" s="108">
        <f>D5</f>
        <v>46618</v>
      </c>
      <c r="E6" s="27">
        <f>IF(D6=0,0,100)</f>
        <v>100</v>
      </c>
    </row>
  </sheetData>
  <sheetProtection sheet="1" objects="1" scenarios="1"/>
  <customSheetViews>
    <customSheetView guid="{902AE5C0-5AD9-4B1B-820B-77842CF1C188}" showPageBreaks="1" view="pageLayout">
      <selection activeCell="L3" sqref="L3"/>
      <pageMargins left="0.78740157480314965" right="0.78740157480314965" top="1.2204724409448819" bottom="0.19685039370078741" header="0.51181102362204722" footer="0.15748031496062992"/>
      <pageSetup paperSize="9" orientation="landscape" r:id="rId1"/>
      <headerFooter alignWithMargins="0">
        <oddHeader>&amp;L&amp;9平成３１年４月７日執行　　　&amp;14大阪府議会議員選挙　開票結果（候補者別開票区別得票数一覧）&amp;R&amp;9府議・様式２
1時　00分集計
大阪府選挙管理委員会</oddHeader>
        <oddFooter>&amp;C&amp;"ＭＳ ゴシック,標準"&amp;9－&amp;P－&amp;R【選開】開票状況&amp;A</oddFooter>
      </headerFooter>
    </customSheetView>
  </customSheetViews>
  <mergeCells count="2">
    <mergeCell ref="E1:E4"/>
    <mergeCell ref="D1:D4"/>
  </mergeCells>
  <phoneticPr fontId="3"/>
  <pageMargins left="0.78740157480314965" right="0.78740157480314965" top="1.2204724409448819" bottom="0.19685039370078741" header="0.51181102362204722" footer="0.15748031496062992"/>
  <pageSetup paperSize="9" orientation="landscape" r:id="rId2"/>
  <headerFooter alignWithMargins="0">
    <oddHeader>&amp;L&amp;9平成３１年４月７日執行　　　&amp;14大阪府議会議員選挙　開票結果（候補者別開票区別得票数一覧）&amp;R&amp;9府議・様式２
3時　48分集計
大阪府選挙管理委員会</oddHeader>
    <oddFooter>&amp;C&amp;"ＭＳ ゴシック,標準"&amp;9－&amp;P－&amp;R【選開】開票状況&amp;A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0"/>
  <dimension ref="A1:J6"/>
  <sheetViews>
    <sheetView view="pageLayout" zoomScaleNormal="100" zoomScaleSheetLayoutView="100" workbookViewId="0">
      <selection activeCell="G9" sqref="G9"/>
    </sheetView>
  </sheetViews>
  <sheetFormatPr defaultRowHeight="12" customHeight="1" x14ac:dyDescent="0.15"/>
  <cols>
    <col min="1" max="1" width="17.5" style="1" customWidth="1"/>
    <col min="2" max="7" width="17.625" style="1" customWidth="1"/>
    <col min="8" max="9" width="12.625" style="1" customWidth="1"/>
    <col min="10" max="15" width="6.125" style="1" customWidth="1"/>
    <col min="16" max="16384" width="9" style="1"/>
  </cols>
  <sheetData>
    <row r="1" spans="1:10" ht="12" customHeight="1" x14ac:dyDescent="0.15">
      <c r="A1" s="193" t="s">
        <v>358</v>
      </c>
      <c r="B1" s="234" t="s">
        <v>603</v>
      </c>
      <c r="C1" s="234" t="s">
        <v>605</v>
      </c>
      <c r="D1" s="234" t="s">
        <v>606</v>
      </c>
      <c r="E1" s="234"/>
      <c r="F1" s="234"/>
      <c r="G1" s="234" t="s">
        <v>604</v>
      </c>
      <c r="H1" s="331" t="s">
        <v>0</v>
      </c>
      <c r="I1" s="328" t="s">
        <v>1</v>
      </c>
    </row>
    <row r="2" spans="1:10" ht="12" customHeight="1" x14ac:dyDescent="0.15">
      <c r="A2" s="2" t="s">
        <v>66</v>
      </c>
      <c r="B2" s="3" t="s">
        <v>428</v>
      </c>
      <c r="C2" s="3" t="s">
        <v>429</v>
      </c>
      <c r="D2" s="3" t="s">
        <v>430</v>
      </c>
      <c r="E2" s="3" t="s">
        <v>431</v>
      </c>
      <c r="F2" s="3" t="s">
        <v>433</v>
      </c>
      <c r="G2" s="3" t="s">
        <v>434</v>
      </c>
      <c r="H2" s="332"/>
      <c r="I2" s="329"/>
      <c r="J2" s="41"/>
    </row>
    <row r="3" spans="1:10" ht="12" customHeight="1" x14ac:dyDescent="0.15">
      <c r="A3" s="235"/>
      <c r="B3" s="5"/>
      <c r="C3" s="5"/>
      <c r="D3" s="5"/>
      <c r="E3" s="5"/>
      <c r="F3" s="5"/>
      <c r="G3" s="5"/>
      <c r="H3" s="332"/>
      <c r="I3" s="329"/>
      <c r="J3" s="41"/>
    </row>
    <row r="4" spans="1:10" ht="12.75" customHeight="1" thickBot="1" x14ac:dyDescent="0.2">
      <c r="A4" s="6" t="s">
        <v>12</v>
      </c>
      <c r="B4" s="7" t="s">
        <v>406</v>
      </c>
      <c r="C4" s="7" t="s">
        <v>408</v>
      </c>
      <c r="D4" s="7" t="s">
        <v>421</v>
      </c>
      <c r="E4" s="7" t="s">
        <v>432</v>
      </c>
      <c r="F4" s="7" t="s">
        <v>410</v>
      </c>
      <c r="G4" s="7" t="s">
        <v>406</v>
      </c>
      <c r="H4" s="333"/>
      <c r="I4" s="330"/>
      <c r="J4" s="41"/>
    </row>
    <row r="5" spans="1:10" ht="12.75" customHeight="1" thickTop="1" thickBot="1" x14ac:dyDescent="0.2">
      <c r="A5" s="45" t="s">
        <v>193</v>
      </c>
      <c r="B5" s="104">
        <v>42643</v>
      </c>
      <c r="C5" s="104">
        <v>28770</v>
      </c>
      <c r="D5" s="104">
        <v>23443</v>
      </c>
      <c r="E5" s="104">
        <v>16432</v>
      </c>
      <c r="F5" s="104">
        <v>16490</v>
      </c>
      <c r="G5" s="104">
        <v>32551</v>
      </c>
      <c r="H5" s="108">
        <f>SUM(B5:G5)</f>
        <v>160329</v>
      </c>
      <c r="I5" s="27">
        <f>IF(H5=0,0,100)</f>
        <v>100</v>
      </c>
    </row>
    <row r="6" spans="1:10" ht="12.75" customHeight="1" thickTop="1" thickBot="1" x14ac:dyDescent="0.2">
      <c r="A6" s="25" t="s">
        <v>194</v>
      </c>
      <c r="B6" s="26">
        <f>B5</f>
        <v>42643</v>
      </c>
      <c r="C6" s="26">
        <f t="shared" ref="C6:H6" si="0">C5</f>
        <v>28770</v>
      </c>
      <c r="D6" s="26">
        <f t="shared" si="0"/>
        <v>23443</v>
      </c>
      <c r="E6" s="26">
        <f t="shared" si="0"/>
        <v>16432</v>
      </c>
      <c r="F6" s="26">
        <f t="shared" si="0"/>
        <v>16490</v>
      </c>
      <c r="G6" s="26">
        <f t="shared" si="0"/>
        <v>32551</v>
      </c>
      <c r="H6" s="108">
        <f t="shared" si="0"/>
        <v>160329</v>
      </c>
      <c r="I6" s="27">
        <f>IF(H6=0,0,100)</f>
        <v>100</v>
      </c>
    </row>
  </sheetData>
  <sheetProtection sheet="1" objects="1" scenarios="1"/>
  <customSheetViews>
    <customSheetView guid="{902AE5C0-5AD9-4B1B-820B-77842CF1C188}" showPageBreaks="1" view="pageLayout">
      <selection activeCell="L3" sqref="L3"/>
      <pageMargins left="0.78740157480314965" right="0.78740157480314965" top="1.2204724409448819" bottom="0.19685039370078741" header="0.51181102362204722" footer="0.15748031496062992"/>
      <pageSetup paperSize="9" orientation="landscape" r:id="rId1"/>
      <headerFooter alignWithMargins="0">
        <oddHeader>&amp;L&amp;9平成３１年４月７日執行　　　&amp;14大阪府議会議員選挙　開票結果（候補者別開票区別得票数一覧）&amp;R&amp;9府議・様式２
1時　00分集計
大阪府選挙管理委員会</oddHeader>
        <oddFooter>&amp;C&amp;"ＭＳ ゴシック,標準"&amp;9－&amp;P－&amp;R【選開】開票状況&amp;A</oddFooter>
      </headerFooter>
    </customSheetView>
  </customSheetViews>
  <mergeCells count="2">
    <mergeCell ref="I1:I4"/>
    <mergeCell ref="H1:H4"/>
  </mergeCells>
  <phoneticPr fontId="3"/>
  <pageMargins left="0.78740157480314965" right="0.78740157480314965" top="1.2204724409448819" bottom="0.19685039370078741" header="0.51181102362204722" footer="0.15748031496062992"/>
  <pageSetup paperSize="9" orientation="landscape" r:id="rId2"/>
  <headerFooter alignWithMargins="0">
    <oddHeader>&amp;L&amp;9平成３１年４月７日執行　　　&amp;14大阪府議会議員選挙　開票結果（候補者別開票区別得票数一覧）&amp;R&amp;9府議・様式２
3時　48分集計
大阪府選挙管理委員会</oddHeader>
    <oddFooter>&amp;C&amp;"ＭＳ ゴシック,標準"&amp;9－&amp;P－&amp;R【選開】開票状況&amp;A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1"/>
  <dimension ref="A1:G6"/>
  <sheetViews>
    <sheetView view="pageLayout" zoomScaleNormal="100" zoomScaleSheetLayoutView="100" workbookViewId="0">
      <selection activeCell="G9" sqref="G9"/>
    </sheetView>
  </sheetViews>
  <sheetFormatPr defaultRowHeight="12" customHeight="1" x14ac:dyDescent="0.15"/>
  <cols>
    <col min="1" max="1" width="17.5" style="1" customWidth="1"/>
    <col min="2" max="4" width="17.625" style="1" customWidth="1"/>
    <col min="5" max="6" width="12.625" style="1" customWidth="1"/>
    <col min="7" max="12" width="6.125" style="1" customWidth="1"/>
    <col min="13" max="16384" width="9" style="1"/>
  </cols>
  <sheetData>
    <row r="1" spans="1:7" ht="12" customHeight="1" x14ac:dyDescent="0.15">
      <c r="A1" s="193" t="s">
        <v>356</v>
      </c>
      <c r="B1" s="234" t="s">
        <v>565</v>
      </c>
      <c r="C1" s="234"/>
      <c r="D1" s="234"/>
      <c r="E1" s="331" t="s">
        <v>0</v>
      </c>
      <c r="F1" s="328" t="s">
        <v>1</v>
      </c>
    </row>
    <row r="2" spans="1:7" ht="12" customHeight="1" x14ac:dyDescent="0.15">
      <c r="A2" s="2" t="s">
        <v>67</v>
      </c>
      <c r="B2" s="3" t="s">
        <v>440</v>
      </c>
      <c r="C2" s="3" t="s">
        <v>441</v>
      </c>
      <c r="D2" s="3" t="s">
        <v>442</v>
      </c>
      <c r="E2" s="332"/>
      <c r="F2" s="329"/>
      <c r="G2" s="41"/>
    </row>
    <row r="3" spans="1:7" ht="12" customHeight="1" x14ac:dyDescent="0.15">
      <c r="A3" s="235"/>
      <c r="B3" s="5"/>
      <c r="C3" s="5"/>
      <c r="D3" s="5"/>
      <c r="E3" s="332"/>
      <c r="F3" s="329"/>
      <c r="G3" s="41"/>
    </row>
    <row r="4" spans="1:7" ht="12.75" customHeight="1" thickBot="1" x14ac:dyDescent="0.2">
      <c r="A4" s="6" t="s">
        <v>12</v>
      </c>
      <c r="B4" s="7" t="s">
        <v>408</v>
      </c>
      <c r="C4" s="7" t="s">
        <v>406</v>
      </c>
      <c r="D4" s="7" t="s">
        <v>410</v>
      </c>
      <c r="E4" s="333"/>
      <c r="F4" s="330"/>
      <c r="G4" s="41"/>
    </row>
    <row r="5" spans="1:7" ht="12.75" customHeight="1" thickTop="1" thickBot="1" x14ac:dyDescent="0.2">
      <c r="A5" s="45" t="s">
        <v>195</v>
      </c>
      <c r="B5" s="104">
        <v>19988</v>
      </c>
      <c r="C5" s="104">
        <v>16790</v>
      </c>
      <c r="D5" s="104">
        <v>5491</v>
      </c>
      <c r="E5" s="108">
        <f>SUM(B5:D5)</f>
        <v>42269</v>
      </c>
      <c r="F5" s="27">
        <f>IF(E5=0,0,100)</f>
        <v>100</v>
      </c>
      <c r="G5" s="105"/>
    </row>
    <row r="6" spans="1:7" ht="12.75" customHeight="1" thickTop="1" thickBot="1" x14ac:dyDescent="0.2">
      <c r="A6" s="25" t="s">
        <v>196</v>
      </c>
      <c r="B6" s="26">
        <f>B5</f>
        <v>19988</v>
      </c>
      <c r="C6" s="26">
        <f t="shared" ref="C6:E6" si="0">C5</f>
        <v>16790</v>
      </c>
      <c r="D6" s="26">
        <f t="shared" si="0"/>
        <v>5491</v>
      </c>
      <c r="E6" s="108">
        <f t="shared" si="0"/>
        <v>42269</v>
      </c>
      <c r="F6" s="27">
        <f>IF(E6=0,0,100)</f>
        <v>100</v>
      </c>
      <c r="G6" s="105"/>
    </row>
  </sheetData>
  <sheetProtection sheet="1" objects="1" scenarios="1"/>
  <customSheetViews>
    <customSheetView guid="{902AE5C0-5AD9-4B1B-820B-77842CF1C188}" showPageBreaks="1" view="pageLayout">
      <selection activeCell="L3" sqref="L3"/>
      <pageMargins left="0.78740157480314965" right="0.78740157480314965" top="1.2204724409448819" bottom="0.19685039370078741" header="0.51181102362204722" footer="0.15748031496062992"/>
      <pageSetup paperSize="9" orientation="landscape" r:id="rId1"/>
      <headerFooter alignWithMargins="0">
        <oddHeader>&amp;L&amp;9平成３１年４月７日執行　　　&amp;14大阪府議会議員選挙　開票結果（候補者別開票区別得票数一覧）&amp;R&amp;9府議・様式２
1時　00分集計
大阪府選挙管理委員会</oddHeader>
        <oddFooter>&amp;C&amp;"ＭＳ ゴシック,標準"&amp;9－&amp;P－&amp;R【選開】開票状況&amp;A</oddFooter>
      </headerFooter>
    </customSheetView>
  </customSheetViews>
  <mergeCells count="2">
    <mergeCell ref="F1:F4"/>
    <mergeCell ref="E1:E4"/>
  </mergeCells>
  <phoneticPr fontId="3"/>
  <pageMargins left="0.78740157480314965" right="0.78740157480314965" top="1.2204724409448819" bottom="0.19685039370078741" header="0.51181102362204722" footer="0.15748031496062992"/>
  <pageSetup paperSize="9" orientation="landscape" r:id="rId2"/>
  <headerFooter alignWithMargins="0">
    <oddHeader>&amp;L&amp;9平成３１年４月７日執行　　　&amp;14大阪府議会議員選挙　開票結果（候補者別開票区別得票数一覧）&amp;R&amp;9府議・様式２
3時　48分集計
大阪府選挙管理委員会</oddHeader>
    <oddFooter>&amp;C&amp;"ＭＳ ゴシック,標準"&amp;9－&amp;P－&amp;R【選開】開票状況&amp;A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2"/>
  <dimension ref="A1:I6"/>
  <sheetViews>
    <sheetView view="pageLayout" zoomScaleNormal="100" zoomScaleSheetLayoutView="100" workbookViewId="0">
      <selection activeCell="G9" sqref="G9"/>
    </sheetView>
  </sheetViews>
  <sheetFormatPr defaultRowHeight="12" customHeight="1" x14ac:dyDescent="0.15"/>
  <cols>
    <col min="1" max="1" width="17.5" style="1" customWidth="1"/>
    <col min="2" max="6" width="17.625" style="1" customWidth="1"/>
    <col min="7" max="8" width="12.625" style="1" customWidth="1"/>
    <col min="9" max="14" width="6.125" style="1" customWidth="1"/>
    <col min="15" max="16384" width="9" style="1"/>
  </cols>
  <sheetData>
    <row r="1" spans="1:9" ht="12" customHeight="1" x14ac:dyDescent="0.15">
      <c r="A1" s="193" t="s">
        <v>358</v>
      </c>
      <c r="B1" s="234" t="s">
        <v>607</v>
      </c>
      <c r="C1" s="234"/>
      <c r="D1" s="234" t="s">
        <v>603</v>
      </c>
      <c r="E1" s="234" t="s">
        <v>604</v>
      </c>
      <c r="F1" s="234" t="s">
        <v>605</v>
      </c>
      <c r="G1" s="331" t="s">
        <v>0</v>
      </c>
      <c r="H1" s="328" t="s">
        <v>1</v>
      </c>
    </row>
    <row r="2" spans="1:9" ht="12" customHeight="1" x14ac:dyDescent="0.15">
      <c r="A2" s="2" t="s">
        <v>68</v>
      </c>
      <c r="B2" s="3" t="s">
        <v>448</v>
      </c>
      <c r="C2" s="3" t="s">
        <v>449</v>
      </c>
      <c r="D2" s="3" t="s">
        <v>450</v>
      </c>
      <c r="E2" s="3" t="s">
        <v>451</v>
      </c>
      <c r="F2" s="3" t="s">
        <v>452</v>
      </c>
      <c r="G2" s="332"/>
      <c r="H2" s="329"/>
      <c r="I2" s="41"/>
    </row>
    <row r="3" spans="1:9" ht="12" customHeight="1" x14ac:dyDescent="0.15">
      <c r="A3" s="235"/>
      <c r="B3" s="5"/>
      <c r="C3" s="5"/>
      <c r="D3" s="5"/>
      <c r="E3" s="5"/>
      <c r="F3" s="5"/>
      <c r="G3" s="332"/>
      <c r="H3" s="329"/>
      <c r="I3" s="41"/>
    </row>
    <row r="4" spans="1:9" ht="12.75" customHeight="1" thickBot="1" x14ac:dyDescent="0.2">
      <c r="A4" s="6" t="s">
        <v>12</v>
      </c>
      <c r="B4" s="7" t="s">
        <v>410</v>
      </c>
      <c r="C4" s="7" t="s">
        <v>432</v>
      </c>
      <c r="D4" s="7" t="s">
        <v>406</v>
      </c>
      <c r="E4" s="7" t="s">
        <v>408</v>
      </c>
      <c r="F4" s="7" t="s">
        <v>421</v>
      </c>
      <c r="G4" s="333"/>
      <c r="H4" s="330"/>
      <c r="I4" s="41"/>
    </row>
    <row r="5" spans="1:9" ht="12.75" customHeight="1" thickTop="1" thickBot="1" x14ac:dyDescent="0.2">
      <c r="A5" s="45" t="s">
        <v>197</v>
      </c>
      <c r="B5" s="104">
        <v>21342</v>
      </c>
      <c r="C5" s="104">
        <v>17023</v>
      </c>
      <c r="D5" s="104">
        <v>66015</v>
      </c>
      <c r="E5" s="104">
        <v>25370</v>
      </c>
      <c r="F5" s="104">
        <v>23509</v>
      </c>
      <c r="G5" s="108">
        <f>SUM(B5:F5)</f>
        <v>153259</v>
      </c>
      <c r="H5" s="27">
        <f>IF(G5=0,0,100)</f>
        <v>100</v>
      </c>
    </row>
    <row r="6" spans="1:9" ht="12.75" customHeight="1" thickTop="1" thickBot="1" x14ac:dyDescent="0.2">
      <c r="A6" s="25" t="s">
        <v>198</v>
      </c>
      <c r="B6" s="26">
        <f>B5</f>
        <v>21342</v>
      </c>
      <c r="C6" s="26">
        <f t="shared" ref="C6:G6" si="0">C5</f>
        <v>17023</v>
      </c>
      <c r="D6" s="26">
        <f t="shared" si="0"/>
        <v>66015</v>
      </c>
      <c r="E6" s="26">
        <f t="shared" si="0"/>
        <v>25370</v>
      </c>
      <c r="F6" s="26">
        <f t="shared" si="0"/>
        <v>23509</v>
      </c>
      <c r="G6" s="108">
        <f t="shared" si="0"/>
        <v>153259</v>
      </c>
      <c r="H6" s="27">
        <f>IF(G6=0,0,100)</f>
        <v>100</v>
      </c>
    </row>
  </sheetData>
  <sheetProtection sheet="1" objects="1" scenarios="1"/>
  <customSheetViews>
    <customSheetView guid="{902AE5C0-5AD9-4B1B-820B-77842CF1C188}" showPageBreaks="1" view="pageLayout">
      <selection activeCell="L3" sqref="L3"/>
      <pageMargins left="0.78740157480314965" right="0.78740157480314965" top="1.2204724409448819" bottom="0.19685039370078741" header="0.51181102362204722" footer="0.15748031496062992"/>
      <pageSetup paperSize="9" orientation="landscape" r:id="rId1"/>
      <headerFooter alignWithMargins="0">
        <oddHeader>&amp;L&amp;9平成３１年４月７日執行　　　&amp;14大阪府議会議員選挙　開票結果（候補者別開票区別得票数一覧）&amp;R&amp;9府議・様式２
1時　00分集計
大阪府選挙管理委員会</oddHeader>
        <oddFooter>&amp;C&amp;"ＭＳ ゴシック,標準"&amp;9－&amp;P－&amp;R【選開】開票状況&amp;A</oddFooter>
      </headerFooter>
    </customSheetView>
  </customSheetViews>
  <mergeCells count="2">
    <mergeCell ref="H1:H4"/>
    <mergeCell ref="G1:G4"/>
  </mergeCells>
  <phoneticPr fontId="3"/>
  <pageMargins left="0.78740157480314965" right="0.78740157480314965" top="1.2204724409448819" bottom="0.19685039370078741" header="0.51181102362204722" footer="0.15748031496062992"/>
  <pageSetup paperSize="9" orientation="landscape" r:id="rId2"/>
  <headerFooter alignWithMargins="0">
    <oddHeader>&amp;L&amp;9平成３１年４月７日執行　　　&amp;14大阪府議会議員選挙　開票結果（候補者別開票区別得票数一覧）&amp;R&amp;9府議・様式２
3時　48分集計
大阪府選挙管理委員会</oddHeader>
    <oddFooter>&amp;C&amp;"ＭＳ ゴシック,標準"&amp;9－&amp;P－&amp;R【選開】開票状況&amp;A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3"/>
  <dimension ref="A1:E9"/>
  <sheetViews>
    <sheetView view="pageLayout" zoomScaleNormal="100" zoomScaleSheetLayoutView="100" workbookViewId="0">
      <selection activeCell="G9" sqref="G9"/>
    </sheetView>
  </sheetViews>
  <sheetFormatPr defaultRowHeight="12" customHeight="1" x14ac:dyDescent="0.15"/>
  <cols>
    <col min="1" max="1" width="24.75" style="1" customWidth="1"/>
    <col min="2" max="3" width="17.625" style="1" customWidth="1"/>
    <col min="4" max="5" width="12.625" style="1" customWidth="1"/>
    <col min="6" max="9" width="6.125" style="1" customWidth="1"/>
    <col min="10" max="16384" width="9" style="1"/>
  </cols>
  <sheetData>
    <row r="1" spans="1:5" ht="12" customHeight="1" x14ac:dyDescent="0.15">
      <c r="A1" s="193" t="s">
        <v>357</v>
      </c>
      <c r="B1" s="240"/>
      <c r="C1" s="240"/>
      <c r="D1" s="325" t="s">
        <v>0</v>
      </c>
      <c r="E1" s="322" t="s">
        <v>1</v>
      </c>
    </row>
    <row r="2" spans="1:5" ht="12" customHeight="1" x14ac:dyDescent="0.15">
      <c r="A2" s="196" t="s">
        <v>123</v>
      </c>
      <c r="B2" s="197" t="s">
        <v>532</v>
      </c>
      <c r="C2" s="197" t="s">
        <v>533</v>
      </c>
      <c r="D2" s="326"/>
      <c r="E2" s="323"/>
    </row>
    <row r="3" spans="1:5" ht="12" customHeight="1" x14ac:dyDescent="0.15">
      <c r="A3" s="241" t="s">
        <v>563</v>
      </c>
      <c r="B3" s="198"/>
      <c r="C3" s="198"/>
      <c r="D3" s="326"/>
      <c r="E3" s="323"/>
    </row>
    <row r="4" spans="1:5" ht="12.75" customHeight="1" thickBot="1" x14ac:dyDescent="0.2">
      <c r="A4" s="199" t="s">
        <v>12</v>
      </c>
      <c r="B4" s="200" t="s">
        <v>408</v>
      </c>
      <c r="C4" s="200" t="s">
        <v>406</v>
      </c>
      <c r="D4" s="327"/>
      <c r="E4" s="324"/>
    </row>
    <row r="5" spans="1:5" ht="12.75" customHeight="1" thickTop="1" x14ac:dyDescent="0.15">
      <c r="A5" s="242" t="s">
        <v>199</v>
      </c>
      <c r="B5" s="243" t="s">
        <v>559</v>
      </c>
      <c r="C5" s="244" t="s">
        <v>559</v>
      </c>
      <c r="D5" s="245" t="s">
        <v>559</v>
      </c>
      <c r="E5" s="246" t="s">
        <v>559</v>
      </c>
    </row>
    <row r="6" spans="1:5" ht="12.75" customHeight="1" x14ac:dyDescent="0.15">
      <c r="A6" s="247" t="s">
        <v>200</v>
      </c>
      <c r="B6" s="243" t="s">
        <v>559</v>
      </c>
      <c r="C6" s="243" t="s">
        <v>559</v>
      </c>
      <c r="D6" s="248" t="s">
        <v>559</v>
      </c>
      <c r="E6" s="249" t="s">
        <v>559</v>
      </c>
    </row>
    <row r="7" spans="1:5" ht="12.75" customHeight="1" x14ac:dyDescent="0.15">
      <c r="A7" s="247" t="s">
        <v>201</v>
      </c>
      <c r="B7" s="243" t="s">
        <v>559</v>
      </c>
      <c r="C7" s="243" t="s">
        <v>559</v>
      </c>
      <c r="D7" s="248" t="s">
        <v>559</v>
      </c>
      <c r="E7" s="249" t="s">
        <v>559</v>
      </c>
    </row>
    <row r="8" spans="1:5" ht="12.75" customHeight="1" thickBot="1" x14ac:dyDescent="0.2">
      <c r="A8" s="250" t="s">
        <v>202</v>
      </c>
      <c r="B8" s="251" t="s">
        <v>559</v>
      </c>
      <c r="C8" s="251" t="s">
        <v>559</v>
      </c>
      <c r="D8" s="252" t="s">
        <v>559</v>
      </c>
      <c r="E8" s="253" t="s">
        <v>559</v>
      </c>
    </row>
    <row r="9" spans="1:5" ht="12.75" customHeight="1" thickTop="1" thickBot="1" x14ac:dyDescent="0.2">
      <c r="A9" s="204" t="s">
        <v>203</v>
      </c>
      <c r="B9" s="194" t="s">
        <v>559</v>
      </c>
      <c r="C9" s="194" t="s">
        <v>559</v>
      </c>
      <c r="D9" s="202" t="s">
        <v>559</v>
      </c>
      <c r="E9" s="203" t="s">
        <v>559</v>
      </c>
    </row>
  </sheetData>
  <sheetProtection sheet="1" objects="1" scenarios="1"/>
  <customSheetViews>
    <customSheetView guid="{902AE5C0-5AD9-4B1B-820B-77842CF1C188}" showPageBreaks="1" view="pageLayout">
      <selection activeCell="L3" sqref="L3"/>
      <pageMargins left="0.78740157480314965" right="0.78740157480314965" top="1.2204724409448819" bottom="0.19685039370078741" header="0.51181102362204722" footer="0.15748031496062992"/>
      <pageSetup paperSize="9" orientation="landscape" r:id="rId1"/>
      <headerFooter alignWithMargins="0">
        <oddHeader>&amp;L&amp;9平成３１年４月７日執行　　　&amp;14大阪府議会議員選挙　開票結果（候補者別開票区別得票数一覧）&amp;R&amp;9府議・様式２
1時　00分集計
大阪府選挙管理委員会</oddHeader>
        <oddFooter>&amp;C&amp;"ＭＳ ゴシック,標準"&amp;9－&amp;P－&amp;R【選開】開票状況&amp;A</oddFooter>
      </headerFooter>
    </customSheetView>
  </customSheetViews>
  <mergeCells count="2">
    <mergeCell ref="E1:E4"/>
    <mergeCell ref="D1:D4"/>
  </mergeCells>
  <phoneticPr fontId="3"/>
  <pageMargins left="0.78740157480314965" right="0.78740157480314965" top="1.2204724409448819" bottom="0.19685039370078741" header="0.51181102362204722" footer="0.15748031496062992"/>
  <pageSetup paperSize="9" orientation="landscape" r:id="rId2"/>
  <headerFooter alignWithMargins="0">
    <oddHeader>&amp;L&amp;9平成３１年４月７日執行　　　&amp;14大阪府議会議員選挙　開票結果（候補者別開票区別得票数一覧）&amp;R&amp;9府議・様式２
3時　48分集計
大阪府選挙管理委員会</oddHeader>
    <oddFooter>&amp;C&amp;"ＭＳ ゴシック,標準"&amp;9－&amp;P－&amp;R【選開】開票状況&amp;A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1"/>
  <dimension ref="A1:I8"/>
  <sheetViews>
    <sheetView view="pageLayout" zoomScaleNormal="100" zoomScaleSheetLayoutView="100" workbookViewId="0">
      <selection activeCell="G9" sqref="G9"/>
    </sheetView>
  </sheetViews>
  <sheetFormatPr defaultRowHeight="12" customHeight="1" x14ac:dyDescent="0.15"/>
  <cols>
    <col min="1" max="1" width="17.5" style="1" customWidth="1"/>
    <col min="2" max="7" width="17.625" style="1" customWidth="1"/>
    <col min="8" max="9" width="12.625" style="1" customWidth="1"/>
    <col min="10" max="13" width="6.125" style="1" customWidth="1"/>
    <col min="14" max="16384" width="9" style="1"/>
  </cols>
  <sheetData>
    <row r="1" spans="1:9" ht="12" customHeight="1" x14ac:dyDescent="0.15">
      <c r="A1" s="193" t="s">
        <v>358</v>
      </c>
      <c r="B1" s="234"/>
      <c r="C1" s="234"/>
      <c r="D1" s="234" t="s">
        <v>582</v>
      </c>
      <c r="E1" s="234" t="s">
        <v>581</v>
      </c>
      <c r="F1" s="234" t="s">
        <v>583</v>
      </c>
      <c r="G1" s="234" t="s">
        <v>580</v>
      </c>
      <c r="H1" s="331" t="s">
        <v>0</v>
      </c>
      <c r="I1" s="328" t="s">
        <v>1</v>
      </c>
    </row>
    <row r="2" spans="1:9" ht="12" customHeight="1" x14ac:dyDescent="0.15">
      <c r="A2" s="2" t="s">
        <v>69</v>
      </c>
      <c r="B2" s="3" t="s">
        <v>536</v>
      </c>
      <c r="C2" s="3" t="s">
        <v>537</v>
      </c>
      <c r="D2" s="3" t="s">
        <v>538</v>
      </c>
      <c r="E2" s="3" t="s">
        <v>539</v>
      </c>
      <c r="F2" s="3" t="s">
        <v>540</v>
      </c>
      <c r="G2" s="3" t="s">
        <v>541</v>
      </c>
      <c r="H2" s="332"/>
      <c r="I2" s="329"/>
    </row>
    <row r="3" spans="1:9" ht="12" customHeight="1" x14ac:dyDescent="0.15">
      <c r="A3" s="235"/>
      <c r="B3" s="5"/>
      <c r="C3" s="5"/>
      <c r="D3" s="5"/>
      <c r="E3" s="5"/>
      <c r="F3" s="5"/>
      <c r="G3" s="5"/>
      <c r="H3" s="332"/>
      <c r="I3" s="329"/>
    </row>
    <row r="4" spans="1:9" ht="12.75" customHeight="1" thickBot="1" x14ac:dyDescent="0.2">
      <c r="A4" s="6" t="s">
        <v>12</v>
      </c>
      <c r="B4" s="7" t="s">
        <v>410</v>
      </c>
      <c r="C4" s="7" t="s">
        <v>408</v>
      </c>
      <c r="D4" s="7" t="s">
        <v>432</v>
      </c>
      <c r="E4" s="7" t="s">
        <v>406</v>
      </c>
      <c r="F4" s="7" t="s">
        <v>421</v>
      </c>
      <c r="G4" s="7" t="s">
        <v>406</v>
      </c>
      <c r="H4" s="333"/>
      <c r="I4" s="330"/>
    </row>
    <row r="5" spans="1:9" ht="12.75" customHeight="1" thickTop="1" x14ac:dyDescent="0.15">
      <c r="A5" s="52" t="s">
        <v>204</v>
      </c>
      <c r="B5" s="195">
        <v>14296</v>
      </c>
      <c r="C5" s="195">
        <v>18435</v>
      </c>
      <c r="D5" s="195">
        <v>22780</v>
      </c>
      <c r="E5" s="195">
        <v>27955</v>
      </c>
      <c r="F5" s="195">
        <v>21454</v>
      </c>
      <c r="G5" s="195">
        <v>47109</v>
      </c>
      <c r="H5" s="114">
        <f>SUM(B5:G5)</f>
        <v>152029</v>
      </c>
      <c r="I5" s="117">
        <f>IF(H5=0,0,100)</f>
        <v>100</v>
      </c>
    </row>
    <row r="6" spans="1:9" ht="12.75" customHeight="1" x14ac:dyDescent="0.15">
      <c r="A6" s="55" t="s">
        <v>205</v>
      </c>
      <c r="B6" s="195">
        <v>1678</v>
      </c>
      <c r="C6" s="195">
        <v>2067</v>
      </c>
      <c r="D6" s="195">
        <v>2460</v>
      </c>
      <c r="E6" s="195">
        <v>2484</v>
      </c>
      <c r="F6" s="195">
        <v>1329</v>
      </c>
      <c r="G6" s="195">
        <v>4258</v>
      </c>
      <c r="H6" s="116">
        <f t="shared" ref="H6:H8" si="0">SUM(B6:G6)</f>
        <v>14276</v>
      </c>
      <c r="I6" s="117">
        <f t="shared" ref="I6:I7" si="1">IF(H6=0,0,100)</f>
        <v>100</v>
      </c>
    </row>
    <row r="7" spans="1:9" ht="12.75" customHeight="1" thickBot="1" x14ac:dyDescent="0.2">
      <c r="A7" s="53" t="s">
        <v>206</v>
      </c>
      <c r="B7" s="54">
        <f>B6</f>
        <v>1678</v>
      </c>
      <c r="C7" s="54">
        <f t="shared" ref="C7:F7" si="2">C6</f>
        <v>2067</v>
      </c>
      <c r="D7" s="54">
        <f t="shared" si="2"/>
        <v>2460</v>
      </c>
      <c r="E7" s="54">
        <f t="shared" si="2"/>
        <v>2484</v>
      </c>
      <c r="F7" s="54">
        <f t="shared" si="2"/>
        <v>1329</v>
      </c>
      <c r="G7" s="54">
        <f t="shared" ref="G7" si="3">G6</f>
        <v>4258</v>
      </c>
      <c r="H7" s="118">
        <f t="shared" si="0"/>
        <v>14276</v>
      </c>
      <c r="I7" s="119">
        <f t="shared" si="1"/>
        <v>100</v>
      </c>
    </row>
    <row r="8" spans="1:9" ht="12.75" customHeight="1" thickTop="1" thickBot="1" x14ac:dyDescent="0.2">
      <c r="A8" s="25" t="s">
        <v>207</v>
      </c>
      <c r="B8" s="26">
        <f t="shared" ref="B8:F8" si="4">SUM(B5:B6)</f>
        <v>15974</v>
      </c>
      <c r="C8" s="26">
        <f t="shared" si="4"/>
        <v>20502</v>
      </c>
      <c r="D8" s="26">
        <f t="shared" si="4"/>
        <v>25240</v>
      </c>
      <c r="E8" s="26">
        <f t="shared" si="4"/>
        <v>30439</v>
      </c>
      <c r="F8" s="26">
        <f t="shared" si="4"/>
        <v>22783</v>
      </c>
      <c r="G8" s="26">
        <f t="shared" ref="G8" si="5">SUM(G5:G6)</f>
        <v>51367</v>
      </c>
      <c r="H8" s="108">
        <f t="shared" si="0"/>
        <v>166305</v>
      </c>
      <c r="I8" s="27">
        <f>IF(SUM(I5:I6)=0,0,IF(PRODUCT(I5:I6)=0,"-",100))</f>
        <v>100</v>
      </c>
    </row>
  </sheetData>
  <sheetProtection sheet="1" objects="1" scenarios="1"/>
  <customSheetViews>
    <customSheetView guid="{902AE5C0-5AD9-4B1B-820B-77842CF1C188}" showPageBreaks="1" view="pageLayout">
      <selection activeCell="L3" sqref="L3"/>
      <pageMargins left="0.78740157480314965" right="0.78740157480314965" top="1.2204724409448819" bottom="0.19685039370078741" header="0.51181102362204722" footer="0.15748031496062992"/>
      <pageSetup paperSize="9" orientation="landscape" r:id="rId1"/>
      <headerFooter alignWithMargins="0">
        <oddHeader>&amp;L&amp;9平成３１年４月７日執行　　　&amp;14大阪府議会議員選挙　開票結果（候補者別開票区別得票数一覧）&amp;R&amp;9府議・様式２
1時　00分集計
大阪府選挙管理委員会</oddHeader>
        <oddFooter>&amp;C&amp;"ＭＳ ゴシック,標準"&amp;9－&amp;P－&amp;R【選開】開票状況&amp;A</oddFooter>
      </headerFooter>
    </customSheetView>
  </customSheetViews>
  <mergeCells count="2">
    <mergeCell ref="I1:I4"/>
    <mergeCell ref="H1:H4"/>
  </mergeCells>
  <phoneticPr fontId="3"/>
  <pageMargins left="0.78740157480314965" right="0.78740157480314965" top="1.2204724409448819" bottom="0.19685039370078741" header="0.51181102362204722" footer="0.15748031496062992"/>
  <pageSetup paperSize="9" orientation="landscape" r:id="rId2"/>
  <headerFooter alignWithMargins="0">
    <oddHeader>&amp;L&amp;9平成３１年４月７日執行　　　&amp;14大阪府議会議員選挙　開票結果（候補者別開票区別得票数一覧）&amp;R&amp;9府議・様式２
3時　48分集計
大阪府選挙管理委員会</oddHeader>
    <oddFooter>&amp;C&amp;"ＭＳ ゴシック,標準"&amp;9－&amp;P－&amp;R【選開】開票状況&amp;A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4"/>
  <dimension ref="A1:F6"/>
  <sheetViews>
    <sheetView view="pageLayout" zoomScaleNormal="100" zoomScaleSheetLayoutView="100" workbookViewId="0">
      <selection activeCell="G9" sqref="G9"/>
    </sheetView>
  </sheetViews>
  <sheetFormatPr defaultRowHeight="12" customHeight="1" x14ac:dyDescent="0.15"/>
  <cols>
    <col min="1" max="1" width="17.5" style="1" customWidth="1"/>
    <col min="2" max="3" width="17.625" style="1" customWidth="1"/>
    <col min="4" max="5" width="12.625" style="1" customWidth="1"/>
    <col min="6" max="11" width="6.125" style="1" customWidth="1"/>
    <col min="12" max="16384" width="9" style="1"/>
  </cols>
  <sheetData>
    <row r="1" spans="1:6" ht="12" customHeight="1" x14ac:dyDescent="0.15">
      <c r="A1" s="193" t="s">
        <v>356</v>
      </c>
      <c r="B1" s="234" t="s">
        <v>589</v>
      </c>
      <c r="C1" s="234"/>
      <c r="D1" s="331" t="s">
        <v>0</v>
      </c>
      <c r="E1" s="328" t="s">
        <v>1</v>
      </c>
    </row>
    <row r="2" spans="1:6" ht="12" customHeight="1" x14ac:dyDescent="0.15">
      <c r="A2" s="2" t="s">
        <v>70</v>
      </c>
      <c r="B2" s="3" t="s">
        <v>456</v>
      </c>
      <c r="C2" s="3" t="s">
        <v>457</v>
      </c>
      <c r="D2" s="332"/>
      <c r="E2" s="329"/>
      <c r="F2" s="41"/>
    </row>
    <row r="3" spans="1:6" ht="12" customHeight="1" x14ac:dyDescent="0.15">
      <c r="A3" s="235"/>
      <c r="B3" s="5"/>
      <c r="C3" s="5"/>
      <c r="D3" s="332"/>
      <c r="E3" s="329"/>
      <c r="F3" s="41"/>
    </row>
    <row r="4" spans="1:6" ht="12.75" customHeight="1" thickBot="1" x14ac:dyDescent="0.2">
      <c r="A4" s="6" t="s">
        <v>12</v>
      </c>
      <c r="B4" s="7" t="s">
        <v>406</v>
      </c>
      <c r="C4" s="7" t="s">
        <v>424</v>
      </c>
      <c r="D4" s="333"/>
      <c r="E4" s="330"/>
      <c r="F4" s="41"/>
    </row>
    <row r="5" spans="1:6" ht="12.75" customHeight="1" thickTop="1" thickBot="1" x14ac:dyDescent="0.2">
      <c r="A5" s="45" t="s">
        <v>208</v>
      </c>
      <c r="B5" s="104">
        <v>22416</v>
      </c>
      <c r="C5" s="104">
        <v>4701</v>
      </c>
      <c r="D5" s="108">
        <f>SUM(B5:C5)</f>
        <v>27117</v>
      </c>
      <c r="E5" s="27">
        <f>IF(D5=0,0,100)</f>
        <v>100</v>
      </c>
    </row>
    <row r="6" spans="1:6" ht="12.75" customHeight="1" thickTop="1" thickBot="1" x14ac:dyDescent="0.2">
      <c r="A6" s="25" t="s">
        <v>209</v>
      </c>
      <c r="B6" s="26">
        <f>B5</f>
        <v>22416</v>
      </c>
      <c r="C6" s="26">
        <f>C5</f>
        <v>4701</v>
      </c>
      <c r="D6" s="108">
        <f>D5</f>
        <v>27117</v>
      </c>
      <c r="E6" s="27">
        <f>IF(D6=0,0,100)</f>
        <v>100</v>
      </c>
    </row>
  </sheetData>
  <sheetProtection sheet="1" objects="1" scenarios="1"/>
  <customSheetViews>
    <customSheetView guid="{902AE5C0-5AD9-4B1B-820B-77842CF1C188}" showPageBreaks="1" view="pageLayout">
      <selection activeCell="L3" sqref="L3"/>
      <pageMargins left="0.78740157480314965" right="0.78740157480314965" top="1.2204724409448819" bottom="0.19685039370078741" header="0.51181102362204722" footer="0.15748031496062992"/>
      <pageSetup paperSize="9" orientation="landscape" r:id="rId1"/>
      <headerFooter alignWithMargins="0">
        <oddHeader>&amp;L&amp;9平成３１年４月７日執行　　　&amp;14大阪府議会議員選挙　開票結果（候補者別開票区別得票数一覧）&amp;R&amp;9府議・様式２
1時　00分集計
大阪府選挙管理委員会</oddHeader>
        <oddFooter>&amp;C&amp;"ＭＳ ゴシック,標準"&amp;9－&amp;P－&amp;R【選開】開票状況&amp;A</oddFooter>
      </headerFooter>
    </customSheetView>
  </customSheetViews>
  <mergeCells count="2">
    <mergeCell ref="E1:E4"/>
    <mergeCell ref="D1:D4"/>
  </mergeCells>
  <phoneticPr fontId="3"/>
  <pageMargins left="0.78740157480314965" right="0.78740157480314965" top="1.2204724409448819" bottom="0.19685039370078741" header="0.51181102362204722" footer="0.15748031496062992"/>
  <pageSetup paperSize="9" orientation="landscape" r:id="rId2"/>
  <headerFooter alignWithMargins="0">
    <oddHeader>&amp;L&amp;9平成３１年４月７日執行　　　&amp;14大阪府議会議員選挙　開票結果（候補者別開票区別得票数一覧）&amp;R&amp;9府議・様式２
3時　48分集計
大阪府選挙管理委員会</oddHeader>
    <oddFooter>&amp;C&amp;"ＭＳ ゴシック,標準"&amp;9－&amp;P－&amp;R【選開】開票状況&amp;A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5"/>
  <dimension ref="A1:D6"/>
  <sheetViews>
    <sheetView view="pageLayout" zoomScaleNormal="100" zoomScaleSheetLayoutView="100" workbookViewId="0">
      <selection activeCell="G9" sqref="G9"/>
    </sheetView>
  </sheetViews>
  <sheetFormatPr defaultRowHeight="12" customHeight="1" x14ac:dyDescent="0.15"/>
  <cols>
    <col min="1" max="1" width="17.5" style="1" customWidth="1"/>
    <col min="2" max="2" width="17.625" style="1" customWidth="1"/>
    <col min="3" max="4" width="12.625" style="1" customWidth="1"/>
    <col min="5" max="9" width="6.125" style="1" customWidth="1"/>
    <col min="10" max="16384" width="9" style="1"/>
  </cols>
  <sheetData>
    <row r="1" spans="1:4" ht="12" customHeight="1" x14ac:dyDescent="0.15">
      <c r="A1" s="193" t="s">
        <v>356</v>
      </c>
      <c r="B1" s="240"/>
      <c r="C1" s="325" t="s">
        <v>0</v>
      </c>
      <c r="D1" s="322" t="s">
        <v>1</v>
      </c>
    </row>
    <row r="2" spans="1:4" ht="12" customHeight="1" x14ac:dyDescent="0.15">
      <c r="A2" s="196" t="s">
        <v>71</v>
      </c>
      <c r="B2" s="197" t="s">
        <v>461</v>
      </c>
      <c r="C2" s="326"/>
      <c r="D2" s="323"/>
    </row>
    <row r="3" spans="1:4" ht="12" customHeight="1" x14ac:dyDescent="0.15">
      <c r="A3" s="241" t="s">
        <v>564</v>
      </c>
      <c r="B3" s="198"/>
      <c r="C3" s="326"/>
      <c r="D3" s="323"/>
    </row>
    <row r="4" spans="1:4" ht="12.75" customHeight="1" thickBot="1" x14ac:dyDescent="0.2">
      <c r="A4" s="199" t="s">
        <v>12</v>
      </c>
      <c r="B4" s="200" t="s">
        <v>406</v>
      </c>
      <c r="C4" s="327"/>
      <c r="D4" s="324"/>
    </row>
    <row r="5" spans="1:4" ht="12.75" customHeight="1" thickTop="1" thickBot="1" x14ac:dyDescent="0.2">
      <c r="A5" s="201" t="s">
        <v>210</v>
      </c>
      <c r="B5" s="194" t="s">
        <v>559</v>
      </c>
      <c r="C5" s="202" t="s">
        <v>559</v>
      </c>
      <c r="D5" s="203" t="s">
        <v>559</v>
      </c>
    </row>
    <row r="6" spans="1:4" ht="12.75" customHeight="1" thickTop="1" thickBot="1" x14ac:dyDescent="0.2">
      <c r="A6" s="204" t="s">
        <v>211</v>
      </c>
      <c r="B6" s="194" t="s">
        <v>559</v>
      </c>
      <c r="C6" s="202" t="s">
        <v>559</v>
      </c>
      <c r="D6" s="203" t="s">
        <v>559</v>
      </c>
    </row>
  </sheetData>
  <sheetProtection sheet="1" objects="1" scenarios="1"/>
  <customSheetViews>
    <customSheetView guid="{902AE5C0-5AD9-4B1B-820B-77842CF1C188}" showPageBreaks="1" view="pageLayout">
      <selection activeCell="L3" sqref="L3"/>
      <pageMargins left="0.78740157480314965" right="0.78740157480314965" top="1.2204724409448819" bottom="0.19685039370078741" header="0.51181102362204722" footer="0.15748031496062992"/>
      <pageSetup paperSize="9" orientation="landscape" r:id="rId1"/>
      <headerFooter alignWithMargins="0">
        <oddHeader>&amp;L&amp;9平成３１年４月７日執行　　　&amp;14大阪府議会議員選挙　開票結果（候補者別開票区別得票数一覧）&amp;R&amp;9府議・様式２
1時　00分集計
大阪府選挙管理委員会</oddHeader>
        <oddFooter>&amp;C&amp;"ＭＳ ゴシック,標準"&amp;9－&amp;P－&amp;R【選開】開票状況&amp;A</oddFooter>
      </headerFooter>
    </customSheetView>
  </customSheetViews>
  <mergeCells count="2">
    <mergeCell ref="D1:D4"/>
    <mergeCell ref="C1:C4"/>
  </mergeCells>
  <phoneticPr fontId="3"/>
  <pageMargins left="0.78740157480314965" right="0.78740157480314965" top="1.2204724409448819" bottom="0.19685039370078741" header="0.51181102362204722" footer="0.15748031496062992"/>
  <pageSetup paperSize="9" orientation="landscape" r:id="rId2"/>
  <headerFooter alignWithMargins="0">
    <oddHeader>&amp;L&amp;9平成３１年４月７日執行　　　&amp;14大阪府議会議員選挙　開票結果（候補者別開票区別得票数一覧）&amp;R&amp;9府議・様式２
3時　48分集計
大阪府選挙管理委員会</oddHeader>
    <oddFooter>&amp;C&amp;"ＭＳ ゴシック,標準"&amp;9－&amp;P－&amp;R【選開】開票状況&amp;A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6"/>
  <dimension ref="A1:I6"/>
  <sheetViews>
    <sheetView view="pageLayout" zoomScaleNormal="100" zoomScaleSheetLayoutView="100" workbookViewId="0">
      <selection activeCell="G9" sqref="G9"/>
    </sheetView>
  </sheetViews>
  <sheetFormatPr defaultRowHeight="12" customHeight="1" x14ac:dyDescent="0.15"/>
  <cols>
    <col min="1" max="1" width="17.5" style="1" customWidth="1"/>
    <col min="2" max="7" width="17.625" style="1" customWidth="1"/>
    <col min="8" max="9" width="12.625" style="1" customWidth="1"/>
    <col min="10" max="14" width="6.125" style="1" customWidth="1"/>
    <col min="15" max="16384" width="9" style="1"/>
  </cols>
  <sheetData>
    <row r="1" spans="1:9" ht="12" customHeight="1" x14ac:dyDescent="0.15">
      <c r="A1" s="193" t="s">
        <v>358</v>
      </c>
      <c r="B1" s="234" t="s">
        <v>568</v>
      </c>
      <c r="C1" s="234" t="s">
        <v>570</v>
      </c>
      <c r="D1" s="234"/>
      <c r="E1" s="234"/>
      <c r="F1" s="234" t="s">
        <v>566</v>
      </c>
      <c r="G1" s="234" t="s">
        <v>569</v>
      </c>
      <c r="H1" s="331" t="s">
        <v>0</v>
      </c>
      <c r="I1" s="328" t="s">
        <v>1</v>
      </c>
    </row>
    <row r="2" spans="1:9" ht="12" customHeight="1" x14ac:dyDescent="0.15">
      <c r="A2" s="2" t="s">
        <v>72</v>
      </c>
      <c r="B2" s="3" t="s">
        <v>463</v>
      </c>
      <c r="C2" s="3" t="s">
        <v>464</v>
      </c>
      <c r="D2" s="3" t="s">
        <v>465</v>
      </c>
      <c r="E2" s="3" t="s">
        <v>466</v>
      </c>
      <c r="F2" s="3" t="s">
        <v>467</v>
      </c>
      <c r="G2" s="3" t="s">
        <v>468</v>
      </c>
      <c r="H2" s="332"/>
      <c r="I2" s="329"/>
    </row>
    <row r="3" spans="1:9" ht="12" customHeight="1" x14ac:dyDescent="0.15">
      <c r="A3" s="235"/>
      <c r="B3" s="5"/>
      <c r="C3" s="5"/>
      <c r="D3" s="5"/>
      <c r="E3" s="5"/>
      <c r="F3" s="5"/>
      <c r="G3" s="5"/>
      <c r="H3" s="332"/>
      <c r="I3" s="329"/>
    </row>
    <row r="4" spans="1:9" ht="12.75" customHeight="1" thickBot="1" x14ac:dyDescent="0.2">
      <c r="A4" s="6" t="s">
        <v>12</v>
      </c>
      <c r="B4" s="7" t="s">
        <v>406</v>
      </c>
      <c r="C4" s="7" t="s">
        <v>424</v>
      </c>
      <c r="D4" s="7" t="s">
        <v>410</v>
      </c>
      <c r="E4" s="7" t="s">
        <v>408</v>
      </c>
      <c r="F4" s="7" t="s">
        <v>406</v>
      </c>
      <c r="G4" s="7" t="s">
        <v>421</v>
      </c>
      <c r="H4" s="333"/>
      <c r="I4" s="330"/>
    </row>
    <row r="5" spans="1:9" ht="12.75" customHeight="1" thickTop="1" thickBot="1" x14ac:dyDescent="0.2">
      <c r="A5" s="45" t="s">
        <v>212</v>
      </c>
      <c r="B5" s="104">
        <v>28494</v>
      </c>
      <c r="C5" s="104">
        <v>25015</v>
      </c>
      <c r="D5" s="104">
        <v>14611</v>
      </c>
      <c r="E5" s="104">
        <v>17084</v>
      </c>
      <c r="F5" s="104">
        <v>54911</v>
      </c>
      <c r="G5" s="104">
        <v>25289</v>
      </c>
      <c r="H5" s="108">
        <f>SUM(B5:G5)</f>
        <v>165404</v>
      </c>
      <c r="I5" s="27">
        <f>IF(H5=0,0,100)</f>
        <v>100</v>
      </c>
    </row>
    <row r="6" spans="1:9" ht="12.75" customHeight="1" thickTop="1" thickBot="1" x14ac:dyDescent="0.2">
      <c r="A6" s="25" t="s">
        <v>213</v>
      </c>
      <c r="B6" s="26">
        <f>B5</f>
        <v>28494</v>
      </c>
      <c r="C6" s="26">
        <f t="shared" ref="C6:I6" si="0">C5</f>
        <v>25015</v>
      </c>
      <c r="D6" s="26">
        <f t="shared" si="0"/>
        <v>14611</v>
      </c>
      <c r="E6" s="26">
        <f t="shared" si="0"/>
        <v>17084</v>
      </c>
      <c r="F6" s="26">
        <f t="shared" si="0"/>
        <v>54911</v>
      </c>
      <c r="G6" s="26">
        <f t="shared" si="0"/>
        <v>25289</v>
      </c>
      <c r="H6" s="108">
        <f t="shared" si="0"/>
        <v>165404</v>
      </c>
      <c r="I6" s="27">
        <f t="shared" si="0"/>
        <v>100</v>
      </c>
    </row>
  </sheetData>
  <sheetProtection sheet="1" objects="1" scenarios="1"/>
  <customSheetViews>
    <customSheetView guid="{902AE5C0-5AD9-4B1B-820B-77842CF1C188}" showPageBreaks="1" view="pageLayout">
      <selection activeCell="L3" sqref="L3"/>
      <pageMargins left="0.78740157480314965" right="0.78740157480314965" top="1.2204724409448819" bottom="0.19685039370078741" header="0.51181102362204722" footer="0.15748031496062992"/>
      <pageSetup paperSize="9" orientation="landscape" r:id="rId1"/>
      <headerFooter alignWithMargins="0">
        <oddHeader>&amp;L&amp;9平成３１年４月７日執行　　　&amp;14大阪府議会議員選挙　開票結果（候補者別開票区別得票数一覧）&amp;R&amp;9府議・様式２
1時　00分集計
大阪府選挙管理委員会</oddHeader>
        <oddFooter>&amp;C&amp;"ＭＳ ゴシック,標準"&amp;9－&amp;P－&amp;R【選開】開票状況&amp;A</oddFooter>
      </headerFooter>
    </customSheetView>
  </customSheetViews>
  <mergeCells count="2">
    <mergeCell ref="I1:I4"/>
    <mergeCell ref="H1:H4"/>
  </mergeCells>
  <phoneticPr fontId="3"/>
  <pageMargins left="0.78740157480314965" right="0.78740157480314965" top="1.2204724409448819" bottom="0.19685039370078741" header="0.51181102362204722" footer="0.15748031496062992"/>
  <pageSetup paperSize="9" orientation="landscape" r:id="rId2"/>
  <headerFooter alignWithMargins="0">
    <oddHeader>&amp;L&amp;9平成３１年４月７日執行　　　&amp;14大阪府議会議員選挙　開票結果（候補者別開票区別得票数一覧）&amp;R&amp;9府議・様式２
3時　48分集計
大阪府選挙管理委員会</oddHeader>
    <oddFooter>&amp;C&amp;"ＭＳ ゴシック,標準"&amp;9－&amp;P－&amp;R【選開】開票状況&amp;A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"/>
  <dimension ref="A1:I6"/>
  <sheetViews>
    <sheetView view="pageLayout" zoomScaleNormal="100" zoomScaleSheetLayoutView="100" workbookViewId="0">
      <selection activeCell="G9" sqref="G9"/>
    </sheetView>
  </sheetViews>
  <sheetFormatPr defaultRowHeight="12" customHeight="1" x14ac:dyDescent="0.15"/>
  <cols>
    <col min="1" max="1" width="17.5" style="1" customWidth="1"/>
    <col min="2" max="6" width="17.625" style="1" customWidth="1"/>
    <col min="7" max="8" width="12.625" style="1" customWidth="1"/>
    <col min="9" max="14" width="6.125" style="1" customWidth="1"/>
    <col min="15" max="16384" width="9" style="1"/>
  </cols>
  <sheetData>
    <row r="1" spans="1:9" ht="12" customHeight="1" x14ac:dyDescent="0.15">
      <c r="A1" s="193" t="s">
        <v>359</v>
      </c>
      <c r="B1" s="234"/>
      <c r="C1" s="234" t="s">
        <v>593</v>
      </c>
      <c r="D1" s="234"/>
      <c r="E1" s="234" t="s">
        <v>592</v>
      </c>
      <c r="F1" s="234" t="s">
        <v>591</v>
      </c>
      <c r="G1" s="331" t="s">
        <v>0</v>
      </c>
      <c r="H1" s="328" t="s">
        <v>1</v>
      </c>
    </row>
    <row r="2" spans="1:9" ht="12" customHeight="1" x14ac:dyDescent="0.15">
      <c r="A2" s="2" t="s">
        <v>73</v>
      </c>
      <c r="B2" s="3" t="s">
        <v>471</v>
      </c>
      <c r="C2" s="3" t="s">
        <v>472</v>
      </c>
      <c r="D2" s="3" t="s">
        <v>473</v>
      </c>
      <c r="E2" s="3" t="s">
        <v>474</v>
      </c>
      <c r="F2" s="3" t="s">
        <v>475</v>
      </c>
      <c r="G2" s="332"/>
      <c r="H2" s="329"/>
      <c r="I2" s="41"/>
    </row>
    <row r="3" spans="1:9" ht="12" customHeight="1" x14ac:dyDescent="0.15">
      <c r="A3" s="235"/>
      <c r="B3" s="5"/>
      <c r="C3" s="5"/>
      <c r="D3" s="5"/>
      <c r="E3" s="5"/>
      <c r="F3" s="5"/>
      <c r="G3" s="332"/>
      <c r="H3" s="329"/>
      <c r="I3" s="41"/>
    </row>
    <row r="4" spans="1:9" ht="12.75" customHeight="1" thickBot="1" x14ac:dyDescent="0.2">
      <c r="A4" s="6" t="s">
        <v>12</v>
      </c>
      <c r="B4" s="7" t="s">
        <v>424</v>
      </c>
      <c r="C4" s="7" t="s">
        <v>421</v>
      </c>
      <c r="D4" s="7" t="s">
        <v>410</v>
      </c>
      <c r="E4" s="7" t="s">
        <v>408</v>
      </c>
      <c r="F4" s="7" t="s">
        <v>406</v>
      </c>
      <c r="G4" s="333"/>
      <c r="H4" s="330"/>
      <c r="I4" s="41"/>
    </row>
    <row r="5" spans="1:9" ht="12.75" customHeight="1" thickTop="1" thickBot="1" x14ac:dyDescent="0.2">
      <c r="A5" s="45" t="s">
        <v>214</v>
      </c>
      <c r="B5" s="104">
        <v>13353</v>
      </c>
      <c r="C5" s="104">
        <v>17821</v>
      </c>
      <c r="D5" s="104">
        <v>8434</v>
      </c>
      <c r="E5" s="104">
        <v>21014</v>
      </c>
      <c r="F5" s="104">
        <v>46843</v>
      </c>
      <c r="G5" s="108">
        <f>SUM(B5:F5)</f>
        <v>107465</v>
      </c>
      <c r="H5" s="27">
        <f>IF(G5=0,0,100)</f>
        <v>100</v>
      </c>
    </row>
    <row r="6" spans="1:9" ht="12.75" customHeight="1" thickTop="1" thickBot="1" x14ac:dyDescent="0.2">
      <c r="A6" s="25" t="s">
        <v>215</v>
      </c>
      <c r="B6" s="26">
        <f>B5</f>
        <v>13353</v>
      </c>
      <c r="C6" s="26">
        <f t="shared" ref="C6:H6" si="0">C5</f>
        <v>17821</v>
      </c>
      <c r="D6" s="26">
        <f t="shared" si="0"/>
        <v>8434</v>
      </c>
      <c r="E6" s="26">
        <f t="shared" si="0"/>
        <v>21014</v>
      </c>
      <c r="F6" s="26">
        <f t="shared" si="0"/>
        <v>46843</v>
      </c>
      <c r="G6" s="108">
        <f t="shared" si="0"/>
        <v>107465</v>
      </c>
      <c r="H6" s="27">
        <f t="shared" si="0"/>
        <v>100</v>
      </c>
    </row>
  </sheetData>
  <sheetProtection sheet="1" objects="1" scenarios="1"/>
  <customSheetViews>
    <customSheetView guid="{902AE5C0-5AD9-4B1B-820B-77842CF1C188}" showPageBreaks="1" view="pageLayout">
      <selection activeCell="L3" sqref="L3"/>
      <pageMargins left="0.78740157480314965" right="0.78740157480314965" top="1.2204724409448819" bottom="0.19685039370078741" header="0.51181102362204722" footer="0.15748031496062992"/>
      <pageSetup paperSize="9" orientation="landscape" r:id="rId1"/>
      <headerFooter alignWithMargins="0">
        <oddHeader>&amp;L&amp;9平成３１年４月７日執行　　　&amp;14大阪府議会議員選挙　開票結果（候補者別開票区別得票数一覧）&amp;R&amp;9府議・様式２
1時　00分集計
大阪府選挙管理委員会</oddHeader>
        <oddFooter>&amp;C&amp;"ＭＳ ゴシック,標準"&amp;9－&amp;P－&amp;R【選開】開票状況&amp;A</oddFooter>
      </headerFooter>
    </customSheetView>
  </customSheetViews>
  <mergeCells count="2">
    <mergeCell ref="H1:H4"/>
    <mergeCell ref="G1:G4"/>
  </mergeCells>
  <phoneticPr fontId="3"/>
  <pageMargins left="0.78740157480314965" right="0.78740157480314965" top="1.2204724409448819" bottom="0.19685039370078741" header="0.51181102362204722" footer="0.15748031496062992"/>
  <pageSetup paperSize="9" orientation="landscape" r:id="rId2"/>
  <headerFooter alignWithMargins="0">
    <oddHeader>&amp;L&amp;9平成３１年４月７日執行　　　&amp;14大阪府議会議員選挙　開票結果（候補者別開票区別得票数一覧）&amp;R&amp;9府議・様式２
3時　48分集計
大阪府選挙管理委員会</oddHeader>
    <oddFooter>&amp;C&amp;"ＭＳ ゴシック,標準"&amp;9－&amp;P－&amp;R【選開】開票状況&amp;A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8"/>
  <dimension ref="A1:I6"/>
  <sheetViews>
    <sheetView view="pageLayout" zoomScaleNormal="100" zoomScaleSheetLayoutView="100" workbookViewId="0">
      <selection activeCell="G9" sqref="G9"/>
    </sheetView>
  </sheetViews>
  <sheetFormatPr defaultRowHeight="12" customHeight="1" x14ac:dyDescent="0.15"/>
  <cols>
    <col min="1" max="1" width="17.5" style="1" customWidth="1"/>
    <col min="2" max="6" width="17.625" style="1" customWidth="1"/>
    <col min="7" max="8" width="12.625" style="1" customWidth="1"/>
    <col min="9" max="14" width="6.125" style="1" customWidth="1"/>
    <col min="15" max="16384" width="9" style="1"/>
  </cols>
  <sheetData>
    <row r="1" spans="1:9" ht="12" customHeight="1" x14ac:dyDescent="0.15">
      <c r="A1" s="193" t="s">
        <v>359</v>
      </c>
      <c r="B1" s="234" t="s">
        <v>582</v>
      </c>
      <c r="C1" s="234" t="s">
        <v>584</v>
      </c>
      <c r="D1" s="234"/>
      <c r="E1" s="234" t="s">
        <v>580</v>
      </c>
      <c r="F1" s="234"/>
      <c r="G1" s="331" t="s">
        <v>0</v>
      </c>
      <c r="H1" s="328" t="s">
        <v>1</v>
      </c>
    </row>
    <row r="2" spans="1:9" ht="12" customHeight="1" x14ac:dyDescent="0.15">
      <c r="A2" s="2" t="s">
        <v>74</v>
      </c>
      <c r="B2" s="3" t="s">
        <v>478</v>
      </c>
      <c r="C2" s="3" t="s">
        <v>479</v>
      </c>
      <c r="D2" s="3" t="s">
        <v>480</v>
      </c>
      <c r="E2" s="3" t="s">
        <v>481</v>
      </c>
      <c r="F2" s="3" t="s">
        <v>482</v>
      </c>
      <c r="G2" s="332"/>
      <c r="H2" s="329"/>
      <c r="I2" s="41"/>
    </row>
    <row r="3" spans="1:9" ht="12" customHeight="1" x14ac:dyDescent="0.15">
      <c r="A3" s="235"/>
      <c r="B3" s="5"/>
      <c r="C3" s="5"/>
      <c r="D3" s="5"/>
      <c r="E3" s="5"/>
      <c r="F3" s="5"/>
      <c r="G3" s="332"/>
      <c r="H3" s="329"/>
      <c r="I3" s="41"/>
    </row>
    <row r="4" spans="1:9" ht="12.75" customHeight="1" thickBot="1" x14ac:dyDescent="0.2">
      <c r="A4" s="6" t="s">
        <v>12</v>
      </c>
      <c r="B4" s="7" t="s">
        <v>408</v>
      </c>
      <c r="C4" s="7" t="s">
        <v>421</v>
      </c>
      <c r="D4" s="7" t="s">
        <v>424</v>
      </c>
      <c r="E4" s="7" t="s">
        <v>406</v>
      </c>
      <c r="F4" s="7" t="s">
        <v>410</v>
      </c>
      <c r="G4" s="333"/>
      <c r="H4" s="330"/>
      <c r="I4" s="41"/>
    </row>
    <row r="5" spans="1:9" ht="12.75" customHeight="1" thickTop="1" thickBot="1" x14ac:dyDescent="0.2">
      <c r="A5" s="45" t="s">
        <v>216</v>
      </c>
      <c r="B5" s="104">
        <v>17468</v>
      </c>
      <c r="C5" s="104">
        <v>17481</v>
      </c>
      <c r="D5" s="104">
        <v>14068</v>
      </c>
      <c r="E5" s="104">
        <v>44108</v>
      </c>
      <c r="F5" s="104">
        <v>12731</v>
      </c>
      <c r="G5" s="108">
        <f>SUM(B5:F5)</f>
        <v>105856</v>
      </c>
      <c r="H5" s="27">
        <f>IF(G5=0,0,100)</f>
        <v>100</v>
      </c>
      <c r="I5" s="105"/>
    </row>
    <row r="6" spans="1:9" ht="12.75" customHeight="1" thickTop="1" thickBot="1" x14ac:dyDescent="0.2">
      <c r="A6" s="25" t="s">
        <v>217</v>
      </c>
      <c r="B6" s="26">
        <f>B5</f>
        <v>17468</v>
      </c>
      <c r="C6" s="26">
        <f t="shared" ref="C6:H6" si="0">C5</f>
        <v>17481</v>
      </c>
      <c r="D6" s="26">
        <f t="shared" si="0"/>
        <v>14068</v>
      </c>
      <c r="E6" s="26">
        <f t="shared" si="0"/>
        <v>44108</v>
      </c>
      <c r="F6" s="26">
        <f t="shared" si="0"/>
        <v>12731</v>
      </c>
      <c r="G6" s="108">
        <f t="shared" si="0"/>
        <v>105856</v>
      </c>
      <c r="H6" s="27">
        <f t="shared" si="0"/>
        <v>100</v>
      </c>
      <c r="I6" s="105"/>
    </row>
  </sheetData>
  <sheetProtection sheet="1" objects="1" scenarios="1"/>
  <customSheetViews>
    <customSheetView guid="{902AE5C0-5AD9-4B1B-820B-77842CF1C188}" showPageBreaks="1" view="pageLayout">
      <selection activeCell="L3" sqref="L3"/>
      <pageMargins left="0.78740157480314965" right="0.78740157480314965" top="1.2204724409448819" bottom="0.19685039370078741" header="0.51181102362204722" footer="0.15748031496062992"/>
      <pageSetup paperSize="9" orientation="landscape" r:id="rId1"/>
      <headerFooter alignWithMargins="0">
        <oddHeader>&amp;L&amp;9平成３１年４月７日執行　　　&amp;14大阪府議会議員選挙　開票結果（候補者別開票区別得票数一覧）&amp;R&amp;9府議・様式２
1時　00分集計
大阪府選挙管理委員会</oddHeader>
        <oddFooter>&amp;C&amp;"ＭＳ ゴシック,標準"&amp;9－&amp;P－&amp;R【選開】開票状況&amp;A</oddFooter>
      </headerFooter>
    </customSheetView>
  </customSheetViews>
  <mergeCells count="2">
    <mergeCell ref="H1:H4"/>
    <mergeCell ref="G1:G4"/>
  </mergeCells>
  <phoneticPr fontId="3"/>
  <pageMargins left="0.78740157480314965" right="0.78740157480314965" top="1.2204724409448819" bottom="0.19685039370078741" header="0.51181102362204722" footer="0.15748031496062992"/>
  <pageSetup paperSize="9" orientation="landscape" r:id="rId2"/>
  <headerFooter alignWithMargins="0">
    <oddHeader>&amp;L&amp;9平成３１年４月７日執行　　　&amp;14大阪府議会議員選挙　開票結果（候補者別開票区別得票数一覧）&amp;R&amp;9府議・様式２
3時　48分集計
大阪府選挙管理委員会</oddHeader>
    <oddFooter>&amp;C&amp;"ＭＳ ゴシック,標準"&amp;9－&amp;P－&amp;R【選開】開票状況&amp;A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2"/>
  <dimension ref="A1:F7"/>
  <sheetViews>
    <sheetView view="pageLayout" zoomScaleNormal="100" zoomScaleSheetLayoutView="100" workbookViewId="0">
      <selection activeCell="G9" sqref="G9"/>
    </sheetView>
  </sheetViews>
  <sheetFormatPr defaultRowHeight="12" customHeight="1" x14ac:dyDescent="0.15"/>
  <cols>
    <col min="1" max="1" width="23.375" style="1" customWidth="1"/>
    <col min="2" max="3" width="17.625" style="1" customWidth="1"/>
    <col min="4" max="5" width="12.625" style="1" customWidth="1"/>
    <col min="6" max="11" width="6.125" style="1" customWidth="1"/>
    <col min="12" max="16384" width="9" style="1"/>
  </cols>
  <sheetData>
    <row r="1" spans="1:6" ht="12" customHeight="1" x14ac:dyDescent="0.15">
      <c r="A1" s="193" t="s">
        <v>356</v>
      </c>
      <c r="B1" s="234" t="s">
        <v>565</v>
      </c>
      <c r="C1" s="234"/>
      <c r="D1" s="331" t="s">
        <v>0</v>
      </c>
      <c r="E1" s="328" t="s">
        <v>1</v>
      </c>
    </row>
    <row r="2" spans="1:6" ht="12" customHeight="1" x14ac:dyDescent="0.15">
      <c r="A2" s="2" t="s">
        <v>125</v>
      </c>
      <c r="B2" s="3" t="s">
        <v>525</v>
      </c>
      <c r="C2" s="3" t="s">
        <v>526</v>
      </c>
      <c r="D2" s="332"/>
      <c r="E2" s="329"/>
      <c r="F2" s="4"/>
    </row>
    <row r="3" spans="1:6" ht="12" customHeight="1" x14ac:dyDescent="0.15">
      <c r="A3" s="235"/>
      <c r="B3" s="5"/>
      <c r="C3" s="5"/>
      <c r="D3" s="332"/>
      <c r="E3" s="329"/>
      <c r="F3" s="4"/>
    </row>
    <row r="4" spans="1:6" ht="12.75" customHeight="1" thickBot="1" x14ac:dyDescent="0.2">
      <c r="A4" s="6" t="s">
        <v>12</v>
      </c>
      <c r="B4" s="7" t="s">
        <v>406</v>
      </c>
      <c r="C4" s="7" t="s">
        <v>408</v>
      </c>
      <c r="D4" s="333"/>
      <c r="E4" s="330"/>
      <c r="F4" s="4"/>
    </row>
    <row r="5" spans="1:6" ht="12.75" customHeight="1" thickTop="1" x14ac:dyDescent="0.15">
      <c r="A5" s="46" t="s">
        <v>137</v>
      </c>
      <c r="B5" s="192">
        <v>16998</v>
      </c>
      <c r="C5" s="192">
        <v>13163</v>
      </c>
      <c r="D5" s="22">
        <f>SUM(B5:C5)</f>
        <v>30161</v>
      </c>
      <c r="E5" s="109">
        <f>IF(D5=0,0,100)</f>
        <v>100</v>
      </c>
    </row>
    <row r="6" spans="1:6" ht="12.75" customHeight="1" thickBot="1" x14ac:dyDescent="0.2">
      <c r="A6" s="69" t="s">
        <v>138</v>
      </c>
      <c r="B6" s="190">
        <v>14653</v>
      </c>
      <c r="C6" s="190">
        <v>14079</v>
      </c>
      <c r="D6" s="110">
        <f>SUM(B6:C6)</f>
        <v>28732</v>
      </c>
      <c r="E6" s="111">
        <f>IF(D6=0,0,100)</f>
        <v>100</v>
      </c>
    </row>
    <row r="7" spans="1:6" ht="12.75" customHeight="1" thickTop="1" thickBot="1" x14ac:dyDescent="0.2">
      <c r="A7" s="25" t="s">
        <v>139</v>
      </c>
      <c r="B7" s="26">
        <f>SUM(B5:B6)</f>
        <v>31651</v>
      </c>
      <c r="C7" s="26">
        <f>SUM(C5:C6)</f>
        <v>27242</v>
      </c>
      <c r="D7" s="26">
        <f>SUM(D5:D6)</f>
        <v>58893</v>
      </c>
      <c r="E7" s="27">
        <f>IF(SUM(E5:E6)=0,0,IF(PRODUCT(E5:E6)=0,"-",100))</f>
        <v>100</v>
      </c>
    </row>
  </sheetData>
  <sheetProtection sheet="1" objects="1" scenarios="1"/>
  <customSheetViews>
    <customSheetView guid="{902AE5C0-5AD9-4B1B-820B-77842CF1C188}" showPageBreaks="1" view="pageLayout">
      <selection activeCell="L3" sqref="L3"/>
      <pageMargins left="0.78740157480314965" right="0.78740157480314965" top="1.2204724409448819" bottom="0.19685039370078741" header="0.51181102362204722" footer="0.15748031496062992"/>
      <pageSetup paperSize="9" orientation="landscape" r:id="rId1"/>
      <headerFooter alignWithMargins="0">
        <oddHeader>&amp;L&amp;9平成３１年４月７日執行　　　&amp;14大阪府議会議員選挙　開票結果（候補者別開票区別得票数一覧）&amp;R&amp;9府議・様式２
1時　00分集計
大阪府選挙管理委員会</oddHeader>
        <oddFooter>&amp;C&amp;"ＭＳ ゴシック,標準"&amp;9－&amp;P－&amp;R【選開】開票状況&amp;A</oddFooter>
      </headerFooter>
    </customSheetView>
  </customSheetViews>
  <mergeCells count="2">
    <mergeCell ref="E1:E4"/>
    <mergeCell ref="D1:D4"/>
  </mergeCells>
  <phoneticPr fontId="3"/>
  <pageMargins left="0.78740157480314965" right="0.78740157480314965" top="1.2204724409448819" bottom="0.19685039370078741" header="0.51181102362204722" footer="0.15748031496062992"/>
  <pageSetup paperSize="9" orientation="landscape" r:id="rId2"/>
  <headerFooter alignWithMargins="0">
    <oddHeader>&amp;L&amp;9平成３１年４月７日執行　　　&amp;14大阪府議会議員選挙　開票結果（候補者別開票区別得票数一覧）&amp;R&amp;9府議・様式２
3時　48分集計
大阪府選挙管理委員会</oddHeader>
    <oddFooter>&amp;C&amp;"ＭＳ ゴシック,標準"&amp;9－&amp;P－&amp;R【選開】開票状況&amp;A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9"/>
  <dimension ref="A1:G7"/>
  <sheetViews>
    <sheetView view="pageLayout" zoomScaleNormal="100" zoomScaleSheetLayoutView="100" workbookViewId="0">
      <selection activeCell="G9" sqref="G9"/>
    </sheetView>
  </sheetViews>
  <sheetFormatPr defaultRowHeight="12" customHeight="1" x14ac:dyDescent="0.15"/>
  <cols>
    <col min="1" max="1" width="23" style="1" customWidth="1"/>
    <col min="2" max="4" width="17.625" style="1" customWidth="1"/>
    <col min="5" max="6" width="12.625" style="1" customWidth="1"/>
    <col min="7" max="12" width="6.125" style="1" customWidth="1"/>
    <col min="13" max="16384" width="9" style="1"/>
  </cols>
  <sheetData>
    <row r="1" spans="1:7" ht="12" customHeight="1" x14ac:dyDescent="0.15">
      <c r="A1" s="193" t="s">
        <v>356</v>
      </c>
      <c r="B1" s="234" t="s">
        <v>586</v>
      </c>
      <c r="C1" s="234"/>
      <c r="D1" s="234"/>
      <c r="E1" s="331" t="s">
        <v>90</v>
      </c>
      <c r="F1" s="328" t="s">
        <v>1</v>
      </c>
    </row>
    <row r="2" spans="1:7" ht="12" customHeight="1" x14ac:dyDescent="0.15">
      <c r="A2" s="2" t="s">
        <v>127</v>
      </c>
      <c r="B2" s="3" t="s">
        <v>542</v>
      </c>
      <c r="C2" s="3" t="s">
        <v>543</v>
      </c>
      <c r="D2" s="3" t="s">
        <v>544</v>
      </c>
      <c r="E2" s="332"/>
      <c r="F2" s="329"/>
      <c r="G2" s="41"/>
    </row>
    <row r="3" spans="1:7" ht="12" customHeight="1" x14ac:dyDescent="0.15">
      <c r="A3" s="235"/>
      <c r="B3" s="5"/>
      <c r="C3" s="5"/>
      <c r="D3" s="5"/>
      <c r="E3" s="332"/>
      <c r="F3" s="329"/>
      <c r="G3" s="41"/>
    </row>
    <row r="4" spans="1:7" ht="12.75" customHeight="1" thickBot="1" x14ac:dyDescent="0.2">
      <c r="A4" s="6" t="s">
        <v>12</v>
      </c>
      <c r="B4" s="7" t="s">
        <v>406</v>
      </c>
      <c r="C4" s="7" t="s">
        <v>424</v>
      </c>
      <c r="D4" s="7" t="s">
        <v>408</v>
      </c>
      <c r="E4" s="333"/>
      <c r="F4" s="330"/>
      <c r="G4" s="41"/>
    </row>
    <row r="5" spans="1:7" ht="12.75" customHeight="1" thickTop="1" x14ac:dyDescent="0.15">
      <c r="A5" s="46" t="s">
        <v>218</v>
      </c>
      <c r="B5" s="192">
        <v>22926</v>
      </c>
      <c r="C5" s="192">
        <v>1977</v>
      </c>
      <c r="D5" s="192">
        <v>7383</v>
      </c>
      <c r="E5" s="22">
        <f>SUM(B5:D5)</f>
        <v>32286</v>
      </c>
      <c r="F5" s="109">
        <f>IF(E5=0,0,100)</f>
        <v>100</v>
      </c>
    </row>
    <row r="6" spans="1:7" ht="12.75" customHeight="1" thickBot="1" x14ac:dyDescent="0.2">
      <c r="A6" s="69" t="s">
        <v>219</v>
      </c>
      <c r="B6" s="190">
        <v>10766</v>
      </c>
      <c r="C6" s="190">
        <v>1043</v>
      </c>
      <c r="D6" s="190">
        <v>4418</v>
      </c>
      <c r="E6" s="110">
        <f>SUM(B6:D6)</f>
        <v>16227</v>
      </c>
      <c r="F6" s="111">
        <f t="shared" ref="F6" si="0">IF(E6=0,0,100)</f>
        <v>100</v>
      </c>
    </row>
    <row r="7" spans="1:7" ht="12.75" customHeight="1" thickTop="1" thickBot="1" x14ac:dyDescent="0.2">
      <c r="A7" s="25" t="s">
        <v>220</v>
      </c>
      <c r="B7" s="26">
        <f>SUM(B5:B6)</f>
        <v>33692</v>
      </c>
      <c r="C7" s="26">
        <f t="shared" ref="C7:E7" si="1">SUM(C5:C6)</f>
        <v>3020</v>
      </c>
      <c r="D7" s="26">
        <f t="shared" si="1"/>
        <v>11801</v>
      </c>
      <c r="E7" s="108">
        <f t="shared" si="1"/>
        <v>48513</v>
      </c>
      <c r="F7" s="27">
        <f>IF(SUM(F5:F6)=0,0,IF(PRODUCT(F5:F6)=0,"-",100))</f>
        <v>100</v>
      </c>
    </row>
  </sheetData>
  <sheetProtection sheet="1" objects="1" scenarios="1"/>
  <customSheetViews>
    <customSheetView guid="{902AE5C0-5AD9-4B1B-820B-77842CF1C188}" showPageBreaks="1" view="pageLayout">
      <selection activeCell="L3" sqref="L3"/>
      <pageMargins left="0.78740157480314965" right="0.78740157480314965" top="1.2204724409448819" bottom="0.19685039370078741" header="0.51181102362204722" footer="0.15748031496062992"/>
      <pageSetup paperSize="9" orientation="landscape" r:id="rId1"/>
      <headerFooter alignWithMargins="0">
        <oddHeader>&amp;L&amp;9平成３１年４月７日執行　　　&amp;14大阪府議会議員選挙　開票結果（候補者別開票区別得票数一覧）&amp;R&amp;9府議・様式２
1時　00分集計
大阪府選挙管理委員会</oddHeader>
        <oddFooter>&amp;C&amp;"ＭＳ ゴシック,標準"&amp;9－&amp;P－&amp;R【選開】開票状況&amp;A</oddFooter>
      </headerFooter>
    </customSheetView>
  </customSheetViews>
  <mergeCells count="2">
    <mergeCell ref="F1:F4"/>
    <mergeCell ref="E1:E4"/>
  </mergeCells>
  <phoneticPr fontId="3"/>
  <pageMargins left="0.78740157480314965" right="0.78740157480314965" top="1.2204724409448819" bottom="0.19685039370078741" header="0.51181102362204722" footer="0.15748031496062992"/>
  <pageSetup paperSize="9" orientation="landscape" r:id="rId2"/>
  <headerFooter alignWithMargins="0">
    <oddHeader>&amp;L&amp;9平成３１年４月７日執行　　　&amp;14大阪府議会議員選挙　開票結果（候補者別開票区別得票数一覧）&amp;R&amp;9府議・様式２
3時　48分集計
大阪府選挙管理委員会</oddHeader>
    <oddFooter>&amp;C&amp;"ＭＳ ゴシック,標準"&amp;9－&amp;P－&amp;R【選開】開票状況&amp;A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111"/>
  <dimension ref="A1:G14"/>
  <sheetViews>
    <sheetView view="pageLayout" zoomScaleNormal="100" zoomScaleSheetLayoutView="100" workbookViewId="0">
      <selection activeCell="G9" sqref="G9"/>
    </sheetView>
  </sheetViews>
  <sheetFormatPr defaultRowHeight="12" customHeight="1" x14ac:dyDescent="0.15"/>
  <cols>
    <col min="1" max="1" width="27.625" style="1" customWidth="1"/>
    <col min="2" max="4" width="17.75" style="1" customWidth="1"/>
    <col min="5" max="6" width="12.625" style="1" customWidth="1"/>
    <col min="7" max="12" width="6.125" style="1" customWidth="1"/>
    <col min="13" max="16384" width="9" style="1"/>
  </cols>
  <sheetData>
    <row r="1" spans="1:7" ht="12" customHeight="1" x14ac:dyDescent="0.15">
      <c r="A1" s="193" t="s">
        <v>357</v>
      </c>
      <c r="B1" s="234" t="s">
        <v>565</v>
      </c>
      <c r="C1" s="234" t="s">
        <v>567</v>
      </c>
      <c r="D1" s="234"/>
      <c r="E1" s="331" t="s">
        <v>0</v>
      </c>
      <c r="F1" s="328" t="s">
        <v>1</v>
      </c>
    </row>
    <row r="2" spans="1:7" ht="12" customHeight="1" x14ac:dyDescent="0.15">
      <c r="A2" s="2" t="s">
        <v>128</v>
      </c>
      <c r="B2" s="3" t="s">
        <v>545</v>
      </c>
      <c r="C2" s="3" t="s">
        <v>546</v>
      </c>
      <c r="D2" s="3" t="s">
        <v>547</v>
      </c>
      <c r="E2" s="332"/>
      <c r="F2" s="329"/>
      <c r="G2" s="4"/>
    </row>
    <row r="3" spans="1:7" ht="12" customHeight="1" x14ac:dyDescent="0.15">
      <c r="A3" s="235"/>
      <c r="B3" s="5"/>
      <c r="C3" s="5"/>
      <c r="D3" s="5"/>
      <c r="E3" s="332"/>
      <c r="F3" s="329"/>
      <c r="G3" s="4"/>
    </row>
    <row r="4" spans="1:7" ht="12.75" customHeight="1" thickBot="1" x14ac:dyDescent="0.2">
      <c r="A4" s="6" t="s">
        <v>12</v>
      </c>
      <c r="B4" s="7" t="s">
        <v>406</v>
      </c>
      <c r="C4" s="7" t="s">
        <v>408</v>
      </c>
      <c r="D4" s="7" t="s">
        <v>424</v>
      </c>
      <c r="E4" s="333"/>
      <c r="F4" s="330"/>
      <c r="G4" s="4"/>
    </row>
    <row r="5" spans="1:7" ht="12.75" customHeight="1" thickTop="1" x14ac:dyDescent="0.15">
      <c r="A5" s="46" t="s">
        <v>221</v>
      </c>
      <c r="B5" s="192">
        <v>21233</v>
      </c>
      <c r="C5" s="192">
        <v>11377</v>
      </c>
      <c r="D5" s="192">
        <v>10808</v>
      </c>
      <c r="E5" s="31">
        <f>SUM(B5:D5)</f>
        <v>43418</v>
      </c>
      <c r="F5" s="109">
        <f>IF(E5=0,0,100)</f>
        <v>100</v>
      </c>
    </row>
    <row r="6" spans="1:7" ht="12.75" customHeight="1" x14ac:dyDescent="0.15">
      <c r="A6" s="47" t="s">
        <v>222</v>
      </c>
      <c r="B6" s="189">
        <v>10983</v>
      </c>
      <c r="C6" s="189">
        <v>8481</v>
      </c>
      <c r="D6" s="189">
        <v>2951</v>
      </c>
      <c r="E6" s="113">
        <f t="shared" ref="E6:E9" si="0">SUM(B6:D6)</f>
        <v>22415</v>
      </c>
      <c r="F6" s="56">
        <f t="shared" ref="F6:F9" si="1">IF(E6=0,0,100)</f>
        <v>100</v>
      </c>
    </row>
    <row r="7" spans="1:7" ht="12.75" customHeight="1" x14ac:dyDescent="0.15">
      <c r="A7" s="47" t="s">
        <v>223</v>
      </c>
      <c r="B7" s="189">
        <v>3125</v>
      </c>
      <c r="C7" s="189">
        <v>1406</v>
      </c>
      <c r="D7" s="189">
        <v>669</v>
      </c>
      <c r="E7" s="113">
        <f t="shared" si="0"/>
        <v>5200</v>
      </c>
      <c r="F7" s="56">
        <f t="shared" si="1"/>
        <v>100</v>
      </c>
    </row>
    <row r="8" spans="1:7" ht="12.75" customHeight="1" x14ac:dyDescent="0.15">
      <c r="A8" s="47" t="s">
        <v>224</v>
      </c>
      <c r="B8" s="189">
        <v>3330</v>
      </c>
      <c r="C8" s="189">
        <v>1774</v>
      </c>
      <c r="D8" s="189">
        <v>974</v>
      </c>
      <c r="E8" s="113">
        <f t="shared" si="0"/>
        <v>6078</v>
      </c>
      <c r="F8" s="56">
        <f t="shared" si="1"/>
        <v>100</v>
      </c>
    </row>
    <row r="9" spans="1:7" ht="12.75" customHeight="1" x14ac:dyDescent="0.15">
      <c r="A9" s="47" t="s">
        <v>225</v>
      </c>
      <c r="B9" s="189">
        <v>1371</v>
      </c>
      <c r="C9" s="189">
        <v>780</v>
      </c>
      <c r="D9" s="189">
        <v>386</v>
      </c>
      <c r="E9" s="113">
        <f t="shared" si="0"/>
        <v>2537</v>
      </c>
      <c r="F9" s="56">
        <f t="shared" si="1"/>
        <v>100</v>
      </c>
    </row>
    <row r="10" spans="1:7" ht="12.75" customHeight="1" thickBot="1" x14ac:dyDescent="0.2">
      <c r="A10" s="47" t="s">
        <v>226</v>
      </c>
      <c r="B10" s="21">
        <f>SUM(B7:B9)</f>
        <v>7826</v>
      </c>
      <c r="C10" s="21">
        <f t="shared" ref="C10:E10" si="2">SUM(C7:C9)</f>
        <v>3960</v>
      </c>
      <c r="D10" s="21">
        <f t="shared" si="2"/>
        <v>2029</v>
      </c>
      <c r="E10" s="118">
        <f t="shared" si="2"/>
        <v>13815</v>
      </c>
      <c r="F10" s="56">
        <f>IF(SUM(F7:F9)=0,0,IF(PRODUCT(F7:F9)=0,"-",100))</f>
        <v>100</v>
      </c>
    </row>
    <row r="11" spans="1:7" ht="12.75" customHeight="1" thickTop="1" thickBot="1" x14ac:dyDescent="0.2">
      <c r="A11" s="25" t="s">
        <v>227</v>
      </c>
      <c r="B11" s="26">
        <f>SUM(B5:B9)</f>
        <v>40042</v>
      </c>
      <c r="C11" s="26">
        <f t="shared" ref="C11:E11" si="3">SUM(C5:C9)</f>
        <v>23818</v>
      </c>
      <c r="D11" s="26">
        <f t="shared" si="3"/>
        <v>15788</v>
      </c>
      <c r="E11" s="26">
        <f t="shared" si="3"/>
        <v>79648</v>
      </c>
      <c r="F11" s="27">
        <f>IF(SUM(F5:F9)=0,0,IF(PRODUCT(F5:F9)=0,"-",100))</f>
        <v>100</v>
      </c>
    </row>
    <row r="14" spans="1:7" ht="12" customHeight="1" x14ac:dyDescent="0.15">
      <c r="E14" s="30"/>
    </row>
  </sheetData>
  <sheetProtection sheet="1" objects="1" scenarios="1"/>
  <customSheetViews>
    <customSheetView guid="{902AE5C0-5AD9-4B1B-820B-77842CF1C188}" showPageBreaks="1" view="pageLayout">
      <selection activeCell="L3" sqref="L3"/>
      <pageMargins left="0.78740157480314965" right="0.78740157480314965" top="1.2204724409448819" bottom="0.19685039370078741" header="0.51181102362204722" footer="0.15748031496062992"/>
      <pageSetup paperSize="9" orientation="landscape" r:id="rId1"/>
      <headerFooter alignWithMargins="0">
        <oddHeader>&amp;L&amp;9平成３１年４月７日執行　　　&amp;14大阪府議会議員選挙　開票結果（候補者別開票区別得票数一覧）&amp;R&amp;9府議・様式２
1時　00分集計
大阪府選挙管理委員会</oddHeader>
        <oddFooter>&amp;C&amp;"ＭＳ ゴシック,標準"&amp;9－&amp;P－&amp;R【選開】開票状況&amp;A</oddFooter>
      </headerFooter>
    </customSheetView>
  </customSheetViews>
  <mergeCells count="2">
    <mergeCell ref="F1:F4"/>
    <mergeCell ref="E1:E4"/>
  </mergeCells>
  <phoneticPr fontId="3"/>
  <pageMargins left="0.78740157480314965" right="0.78740157480314965" top="1.2204724409448819" bottom="0.19685039370078741" header="0.51181102362204722" footer="0.15748031496062992"/>
  <pageSetup paperSize="9" orientation="landscape" r:id="rId2"/>
  <headerFooter alignWithMargins="0">
    <oddHeader>&amp;L&amp;9平成３１年４月７日執行　　　&amp;14大阪府議会議員選挙　開票結果（候補者別開票区別得票数一覧）&amp;R&amp;9府議・様式２
3時　48分集計
大阪府選挙管理委員会</oddHeader>
    <oddFooter>&amp;C&amp;"ＭＳ ゴシック,標準"&amp;9－&amp;P－&amp;R【選開】開票状況&amp;A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0"/>
  <dimension ref="A1:G6"/>
  <sheetViews>
    <sheetView view="pageLayout" zoomScaleNormal="100" zoomScaleSheetLayoutView="100" workbookViewId="0">
      <selection activeCell="G9" sqref="G9"/>
    </sheetView>
  </sheetViews>
  <sheetFormatPr defaultRowHeight="12" customHeight="1" x14ac:dyDescent="0.15"/>
  <cols>
    <col min="1" max="1" width="17.5" style="1" customWidth="1"/>
    <col min="2" max="4" width="17.625" style="1" customWidth="1"/>
    <col min="5" max="6" width="12.625" style="1" customWidth="1"/>
    <col min="7" max="12" width="6.125" style="1" customWidth="1"/>
    <col min="13" max="16384" width="9" style="1"/>
  </cols>
  <sheetData>
    <row r="1" spans="1:7" ht="12" customHeight="1" x14ac:dyDescent="0.15">
      <c r="A1" s="193" t="s">
        <v>357</v>
      </c>
      <c r="B1" s="234" t="s">
        <v>585</v>
      </c>
      <c r="C1" s="234"/>
      <c r="D1" s="234" t="s">
        <v>584</v>
      </c>
      <c r="E1" s="331" t="s">
        <v>0</v>
      </c>
      <c r="F1" s="328" t="s">
        <v>1</v>
      </c>
    </row>
    <row r="2" spans="1:7" ht="12" customHeight="1" x14ac:dyDescent="0.15">
      <c r="A2" s="2" t="s">
        <v>75</v>
      </c>
      <c r="B2" s="3" t="s">
        <v>489</v>
      </c>
      <c r="C2" s="3" t="s">
        <v>490</v>
      </c>
      <c r="D2" s="3" t="s">
        <v>491</v>
      </c>
      <c r="E2" s="332"/>
      <c r="F2" s="329"/>
      <c r="G2" s="41"/>
    </row>
    <row r="3" spans="1:7" ht="12" customHeight="1" x14ac:dyDescent="0.15">
      <c r="A3" s="235"/>
      <c r="B3" s="5"/>
      <c r="C3" s="5"/>
      <c r="D3" s="5"/>
      <c r="E3" s="332"/>
      <c r="F3" s="329"/>
      <c r="G3" s="41"/>
    </row>
    <row r="4" spans="1:7" ht="12.75" customHeight="1" thickBot="1" x14ac:dyDescent="0.2">
      <c r="A4" s="6" t="s">
        <v>12</v>
      </c>
      <c r="B4" s="7" t="s">
        <v>406</v>
      </c>
      <c r="C4" s="7" t="s">
        <v>410</v>
      </c>
      <c r="D4" s="7" t="s">
        <v>421</v>
      </c>
      <c r="E4" s="333"/>
      <c r="F4" s="330"/>
      <c r="G4" s="41"/>
    </row>
    <row r="5" spans="1:7" ht="12.75" customHeight="1" thickTop="1" thickBot="1" x14ac:dyDescent="0.2">
      <c r="A5" s="45" t="s">
        <v>228</v>
      </c>
      <c r="B5" s="104">
        <v>48482</v>
      </c>
      <c r="C5" s="104">
        <v>12285</v>
      </c>
      <c r="D5" s="104">
        <v>32322</v>
      </c>
      <c r="E5" s="108">
        <f>SUM(B5:D5)</f>
        <v>93089</v>
      </c>
      <c r="F5" s="27">
        <f>IF(E5=0,0,100)</f>
        <v>100</v>
      </c>
    </row>
    <row r="6" spans="1:7" ht="12.75" customHeight="1" thickTop="1" thickBot="1" x14ac:dyDescent="0.2">
      <c r="A6" s="25" t="s">
        <v>229</v>
      </c>
      <c r="B6" s="26">
        <f>B5</f>
        <v>48482</v>
      </c>
      <c r="C6" s="26">
        <f t="shared" ref="C6:F6" si="0">C5</f>
        <v>12285</v>
      </c>
      <c r="D6" s="26">
        <f t="shared" si="0"/>
        <v>32322</v>
      </c>
      <c r="E6" s="108">
        <f t="shared" si="0"/>
        <v>93089</v>
      </c>
      <c r="F6" s="27">
        <f t="shared" si="0"/>
        <v>100</v>
      </c>
    </row>
  </sheetData>
  <sheetProtection sheet="1" objects="1" scenarios="1"/>
  <customSheetViews>
    <customSheetView guid="{902AE5C0-5AD9-4B1B-820B-77842CF1C188}" showPageBreaks="1" view="pageLayout">
      <selection activeCell="L3" sqref="L3"/>
      <pageMargins left="0.78740157480314965" right="0.78740157480314965" top="1.2204724409448819" bottom="0.19685039370078741" header="0.51181102362204722" footer="0.15748031496062992"/>
      <pageSetup paperSize="9" orientation="landscape" r:id="rId1"/>
      <headerFooter alignWithMargins="0">
        <oddHeader>&amp;L&amp;9平成３１年４月７日執行　　　&amp;14大阪府議会議員選挙　開票結果（候補者別開票区別得票数一覧）&amp;R&amp;9府議・様式２
1時　00分集計
大阪府選挙管理委員会</oddHeader>
        <oddFooter>&amp;C&amp;"ＭＳ ゴシック,標準"&amp;9－&amp;P－&amp;R【選開】開票状況&amp;A</oddFooter>
      </headerFooter>
    </customSheetView>
  </customSheetViews>
  <mergeCells count="2">
    <mergeCell ref="F1:F4"/>
    <mergeCell ref="E1:E4"/>
  </mergeCells>
  <phoneticPr fontId="3"/>
  <pageMargins left="0.78740157480314965" right="0.78740157480314965" top="1.2204724409448819" bottom="0.19685039370078741" header="0.51181102362204722" footer="0.15748031496062992"/>
  <pageSetup paperSize="9" orientation="landscape" r:id="rId2"/>
  <headerFooter alignWithMargins="0">
    <oddHeader>&amp;L&amp;9平成３１年４月７日執行　　　&amp;14大阪府議会議員選挙　開票結果（候補者別開票区別得票数一覧）&amp;R&amp;9府議・様式２
3時　48分集計
大阪府選挙管理委員会</oddHeader>
    <oddFooter>&amp;C&amp;"ＭＳ ゴシック,標準"&amp;9－&amp;P－&amp;R【選開】開票状況&amp;A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2"/>
  <dimension ref="A1:E6"/>
  <sheetViews>
    <sheetView view="pageLayout" zoomScaleNormal="100" zoomScaleSheetLayoutView="100" workbookViewId="0">
      <selection activeCell="G9" sqref="G9"/>
    </sheetView>
  </sheetViews>
  <sheetFormatPr defaultRowHeight="12" customHeight="1" x14ac:dyDescent="0.15"/>
  <cols>
    <col min="1" max="1" width="17.5" style="1" customWidth="1"/>
    <col min="2" max="2" width="17.625" style="1" customWidth="1"/>
    <col min="3" max="4" width="12.625" style="1" customWidth="1"/>
    <col min="5" max="10" width="6.125" style="1" customWidth="1"/>
    <col min="11" max="16384" width="9" style="1"/>
  </cols>
  <sheetData>
    <row r="1" spans="1:5" ht="12" customHeight="1" x14ac:dyDescent="0.15">
      <c r="A1" s="193" t="s">
        <v>356</v>
      </c>
      <c r="B1" s="240"/>
      <c r="C1" s="325" t="s">
        <v>0</v>
      </c>
      <c r="D1" s="322" t="s">
        <v>1</v>
      </c>
    </row>
    <row r="2" spans="1:5" ht="12" customHeight="1" x14ac:dyDescent="0.15">
      <c r="A2" s="196" t="s">
        <v>76</v>
      </c>
      <c r="B2" s="197" t="s">
        <v>494</v>
      </c>
      <c r="C2" s="326"/>
      <c r="D2" s="323"/>
      <c r="E2" s="41"/>
    </row>
    <row r="3" spans="1:5" ht="12" customHeight="1" x14ac:dyDescent="0.15">
      <c r="A3" s="241" t="s">
        <v>563</v>
      </c>
      <c r="B3" s="198"/>
      <c r="C3" s="326"/>
      <c r="D3" s="323"/>
      <c r="E3" s="41"/>
    </row>
    <row r="4" spans="1:5" ht="12.75" customHeight="1" thickBot="1" x14ac:dyDescent="0.2">
      <c r="A4" s="199" t="s">
        <v>12</v>
      </c>
      <c r="B4" s="200" t="s">
        <v>424</v>
      </c>
      <c r="C4" s="327"/>
      <c r="D4" s="324"/>
      <c r="E4" s="41"/>
    </row>
    <row r="5" spans="1:5" ht="12.75" customHeight="1" thickTop="1" thickBot="1" x14ac:dyDescent="0.2">
      <c r="A5" s="201" t="s">
        <v>230</v>
      </c>
      <c r="B5" s="194" t="s">
        <v>559</v>
      </c>
      <c r="C5" s="202" t="s">
        <v>559</v>
      </c>
      <c r="D5" s="203" t="s">
        <v>559</v>
      </c>
    </row>
    <row r="6" spans="1:5" ht="12.75" customHeight="1" thickTop="1" thickBot="1" x14ac:dyDescent="0.2">
      <c r="A6" s="204" t="s">
        <v>231</v>
      </c>
      <c r="B6" s="194" t="s">
        <v>559</v>
      </c>
      <c r="C6" s="202" t="s">
        <v>559</v>
      </c>
      <c r="D6" s="203" t="s">
        <v>559</v>
      </c>
    </row>
  </sheetData>
  <sheetProtection sheet="1" objects="1" scenarios="1"/>
  <customSheetViews>
    <customSheetView guid="{902AE5C0-5AD9-4B1B-820B-77842CF1C188}" showPageBreaks="1" view="pageLayout">
      <selection activeCell="L3" sqref="L3"/>
      <pageMargins left="0.78740157480314965" right="0.78740157480314965" top="1.2204724409448819" bottom="0.19685039370078741" header="0.51181102362204722" footer="0.15748031496062992"/>
      <pageSetup paperSize="9" orientation="landscape" r:id="rId1"/>
      <headerFooter alignWithMargins="0">
        <oddHeader>&amp;L&amp;9平成３１年４月７日執行　　　&amp;14大阪府議会議員選挙　開票結果（候補者別開票区別得票数一覧）&amp;R&amp;9府議・様式２
1時　00分集計
大阪府選挙管理委員会</oddHeader>
        <oddFooter>&amp;C&amp;"ＭＳ ゴシック,標準"&amp;9－&amp;P－&amp;R【選開】開票状況&amp;A</oddFooter>
      </headerFooter>
    </customSheetView>
  </customSheetViews>
  <mergeCells count="2">
    <mergeCell ref="D1:D4"/>
    <mergeCell ref="C1:C4"/>
  </mergeCells>
  <phoneticPr fontId="3"/>
  <pageMargins left="0.78740157480314965" right="0.78740157480314965" top="1.2204724409448819" bottom="0.19685039370078741" header="0.51181102362204722" footer="0.15748031496062992"/>
  <pageSetup paperSize="9" orientation="landscape" r:id="rId2"/>
  <headerFooter alignWithMargins="0">
    <oddHeader>&amp;L&amp;9平成３１年４月７日執行　　　&amp;14大阪府議会議員選挙　開票結果（候補者別開票区別得票数一覧）&amp;R&amp;9府議・様式２
3時　48分集計
大阪府選挙管理委員会</oddHeader>
    <oddFooter>&amp;C&amp;"ＭＳ ゴシック,標準"&amp;9－&amp;P－&amp;R【選開】開票状況&amp;A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3"/>
  <dimension ref="A1:E6"/>
  <sheetViews>
    <sheetView view="pageLayout" zoomScaleNormal="100" zoomScaleSheetLayoutView="100" workbookViewId="0">
      <selection activeCell="G9" sqref="G9"/>
    </sheetView>
  </sheetViews>
  <sheetFormatPr defaultRowHeight="12" customHeight="1" x14ac:dyDescent="0.15"/>
  <cols>
    <col min="1" max="1" width="17.5" style="1" customWidth="1"/>
    <col min="2" max="3" width="17.625" style="1" customWidth="1"/>
    <col min="4" max="5" width="12.625" style="1" customWidth="1"/>
    <col min="6" max="10" width="6.125" style="1" customWidth="1"/>
    <col min="11" max="16384" width="9" style="1"/>
  </cols>
  <sheetData>
    <row r="1" spans="1:5" ht="12" customHeight="1" x14ac:dyDescent="0.15">
      <c r="A1" s="193" t="s">
        <v>356</v>
      </c>
      <c r="B1" s="234"/>
      <c r="C1" s="234" t="s">
        <v>565</v>
      </c>
      <c r="D1" s="331" t="s">
        <v>0</v>
      </c>
      <c r="E1" s="328" t="s">
        <v>1</v>
      </c>
    </row>
    <row r="2" spans="1:5" ht="12" customHeight="1" x14ac:dyDescent="0.15">
      <c r="A2" s="2" t="s">
        <v>77</v>
      </c>
      <c r="B2" s="3" t="s">
        <v>497</v>
      </c>
      <c r="C2" s="3" t="s">
        <v>498</v>
      </c>
      <c r="D2" s="332"/>
      <c r="E2" s="329"/>
    </row>
    <row r="3" spans="1:5" ht="12" customHeight="1" x14ac:dyDescent="0.15">
      <c r="A3" s="235"/>
      <c r="B3" s="5"/>
      <c r="C3" s="5"/>
      <c r="D3" s="332"/>
      <c r="E3" s="329"/>
    </row>
    <row r="4" spans="1:5" ht="12.75" customHeight="1" thickBot="1" x14ac:dyDescent="0.2">
      <c r="A4" s="6" t="s">
        <v>12</v>
      </c>
      <c r="B4" s="7" t="s">
        <v>408</v>
      </c>
      <c r="C4" s="7" t="s">
        <v>406</v>
      </c>
      <c r="D4" s="333"/>
      <c r="E4" s="330"/>
    </row>
    <row r="5" spans="1:5" ht="12.75" customHeight="1" thickTop="1" thickBot="1" x14ac:dyDescent="0.2">
      <c r="A5" s="45" t="s">
        <v>232</v>
      </c>
      <c r="B5" s="104">
        <v>18959</v>
      </c>
      <c r="C5" s="104">
        <v>23696</v>
      </c>
      <c r="D5" s="108">
        <f>SUM(B5:C5)</f>
        <v>42655</v>
      </c>
      <c r="E5" s="27">
        <f>IF(D5=0,0,100)</f>
        <v>100</v>
      </c>
    </row>
    <row r="6" spans="1:5" ht="12.75" customHeight="1" thickTop="1" thickBot="1" x14ac:dyDescent="0.2">
      <c r="A6" s="25" t="s">
        <v>233</v>
      </c>
      <c r="B6" s="26">
        <f>B5</f>
        <v>18959</v>
      </c>
      <c r="C6" s="26">
        <f t="shared" ref="C6:E6" si="0">C5</f>
        <v>23696</v>
      </c>
      <c r="D6" s="108">
        <f t="shared" si="0"/>
        <v>42655</v>
      </c>
      <c r="E6" s="27">
        <f t="shared" si="0"/>
        <v>100</v>
      </c>
    </row>
  </sheetData>
  <sheetProtection sheet="1" objects="1" scenarios="1"/>
  <customSheetViews>
    <customSheetView guid="{902AE5C0-5AD9-4B1B-820B-77842CF1C188}" showPageBreaks="1" view="pageLayout">
      <selection activeCell="L3" sqref="L3"/>
      <pageMargins left="0.78740157480314965" right="0.78740157480314965" top="1.2204724409448819" bottom="0.19685039370078741" header="0.51181102362204722" footer="0.15748031496062992"/>
      <pageSetup paperSize="9" orientation="landscape" r:id="rId1"/>
      <headerFooter alignWithMargins="0">
        <oddHeader>&amp;L&amp;9平成３１年４月７日執行　　　&amp;14大阪府議会議員選挙　開票結果（候補者別開票区別得票数一覧）&amp;R&amp;9府議・様式２
1時　00分集計
大阪府選挙管理委員会</oddHeader>
        <oddFooter>&amp;C&amp;"ＭＳ ゴシック,標準"&amp;9－&amp;P－&amp;R【選開】開票状況&amp;A</oddFooter>
      </headerFooter>
    </customSheetView>
  </customSheetViews>
  <mergeCells count="2">
    <mergeCell ref="E1:E4"/>
    <mergeCell ref="D1:D4"/>
  </mergeCells>
  <phoneticPr fontId="3"/>
  <pageMargins left="0.78740157480314965" right="0.78740157480314965" top="1.2204724409448819" bottom="0.19685039370078741" header="0.51181102362204722" footer="0.15748031496062992"/>
  <pageSetup paperSize="9" orientation="landscape" r:id="rId2"/>
  <headerFooter alignWithMargins="0">
    <oddHeader>&amp;L&amp;9平成３１年４月７日執行　　　&amp;14大阪府議会議員選挙　開票結果（候補者別開票区別得票数一覧）&amp;R&amp;9府議・様式２
3時　48分集計
大阪府選挙管理委員会</oddHeader>
    <oddFooter>&amp;C&amp;"ＭＳ ゴシック,標準"&amp;9－&amp;P－&amp;R【選開】開票状況&amp;A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4"/>
  <dimension ref="A1:E7"/>
  <sheetViews>
    <sheetView view="pageLayout" zoomScaleNormal="100" zoomScaleSheetLayoutView="100" workbookViewId="0">
      <selection activeCell="G9" sqref="G9"/>
    </sheetView>
  </sheetViews>
  <sheetFormatPr defaultRowHeight="12" customHeight="1" x14ac:dyDescent="0.15"/>
  <cols>
    <col min="1" max="1" width="20.375" style="1" customWidth="1"/>
    <col min="2" max="3" width="17.625" style="1" customWidth="1"/>
    <col min="4" max="5" width="12.625" style="1" customWidth="1"/>
    <col min="6" max="6" width="6.125" style="1" customWidth="1"/>
    <col min="7" max="16384" width="9" style="1"/>
  </cols>
  <sheetData>
    <row r="1" spans="1:5" ht="12" customHeight="1" x14ac:dyDescent="0.15">
      <c r="A1" s="193" t="s">
        <v>357</v>
      </c>
      <c r="B1" s="240"/>
      <c r="C1" s="240"/>
      <c r="D1" s="325" t="s">
        <v>0</v>
      </c>
      <c r="E1" s="322" t="s">
        <v>1</v>
      </c>
    </row>
    <row r="2" spans="1:5" ht="12" customHeight="1" x14ac:dyDescent="0.15">
      <c r="A2" s="196" t="s">
        <v>129</v>
      </c>
      <c r="B2" s="197" t="s">
        <v>548</v>
      </c>
      <c r="C2" s="197" t="s">
        <v>549</v>
      </c>
      <c r="D2" s="326"/>
      <c r="E2" s="323"/>
    </row>
    <row r="3" spans="1:5" ht="12" customHeight="1" x14ac:dyDescent="0.15">
      <c r="A3" s="241" t="s">
        <v>563</v>
      </c>
      <c r="B3" s="198"/>
      <c r="C3" s="198"/>
      <c r="D3" s="326"/>
      <c r="E3" s="323"/>
    </row>
    <row r="4" spans="1:5" ht="12.75" customHeight="1" thickBot="1" x14ac:dyDescent="0.2">
      <c r="A4" s="199" t="s">
        <v>12</v>
      </c>
      <c r="B4" s="200" t="s">
        <v>421</v>
      </c>
      <c r="C4" s="200" t="s">
        <v>406</v>
      </c>
      <c r="D4" s="327"/>
      <c r="E4" s="324"/>
    </row>
    <row r="5" spans="1:5" ht="12.75" customHeight="1" thickTop="1" x14ac:dyDescent="0.15">
      <c r="A5" s="242" t="s">
        <v>234</v>
      </c>
      <c r="B5" s="254" t="s">
        <v>559</v>
      </c>
      <c r="C5" s="254" t="s">
        <v>559</v>
      </c>
      <c r="D5" s="245" t="s">
        <v>559</v>
      </c>
      <c r="E5" s="246" t="s">
        <v>559</v>
      </c>
    </row>
    <row r="6" spans="1:5" ht="12.75" customHeight="1" thickBot="1" x14ac:dyDescent="0.2">
      <c r="A6" s="250" t="s">
        <v>235</v>
      </c>
      <c r="B6" s="251" t="s">
        <v>559</v>
      </c>
      <c r="C6" s="251" t="s">
        <v>559</v>
      </c>
      <c r="D6" s="252" t="s">
        <v>559</v>
      </c>
      <c r="E6" s="253" t="s">
        <v>559</v>
      </c>
    </row>
    <row r="7" spans="1:5" ht="12.75" customHeight="1" thickTop="1" thickBot="1" x14ac:dyDescent="0.2">
      <c r="A7" s="204" t="s">
        <v>236</v>
      </c>
      <c r="B7" s="194" t="s">
        <v>559</v>
      </c>
      <c r="C7" s="194" t="s">
        <v>559</v>
      </c>
      <c r="D7" s="202" t="s">
        <v>559</v>
      </c>
      <c r="E7" s="203" t="s">
        <v>559</v>
      </c>
    </row>
  </sheetData>
  <sheetProtection sheet="1" objects="1" scenarios="1"/>
  <customSheetViews>
    <customSheetView guid="{902AE5C0-5AD9-4B1B-820B-77842CF1C188}" showPageBreaks="1" view="pageLayout">
      <selection activeCell="L3" sqref="L3"/>
      <pageMargins left="0.78740157480314965" right="0.78740157480314965" top="1.2204724409448819" bottom="0.19685039370078741" header="0.51181102362204722" footer="0.15748031496062992"/>
      <pageSetup paperSize="9" orientation="landscape" r:id="rId1"/>
      <headerFooter alignWithMargins="0">
        <oddHeader>&amp;L&amp;9平成３１年４月７日執行　　　&amp;14大阪府議会議員選挙　開票結果（候補者別開票区別得票数一覧）&amp;R&amp;9府議・様式２
1時　00分集計
大阪府選挙管理委員会</oddHeader>
        <oddFooter>&amp;C&amp;"ＭＳ ゴシック,標準"&amp;9－&amp;P－&amp;R【選開】開票状況&amp;A</oddFooter>
      </headerFooter>
    </customSheetView>
  </customSheetViews>
  <mergeCells count="2">
    <mergeCell ref="E1:E4"/>
    <mergeCell ref="D1:D4"/>
  </mergeCells>
  <phoneticPr fontId="3"/>
  <pageMargins left="0.78740157480314965" right="0.78740157480314965" top="1.2204724409448819" bottom="0.19685039370078741" header="0.51181102362204722" footer="0.15748031496062992"/>
  <pageSetup paperSize="9" orientation="landscape" r:id="rId2"/>
  <headerFooter alignWithMargins="0">
    <oddHeader>&amp;L&amp;9平成３１年４月７日執行　　　&amp;14大阪府議会議員選挙　開票結果（候補者別開票区別得票数一覧）&amp;R&amp;9府議・様式２
3時　48分集計
大阪府選挙管理委員会</oddHeader>
    <oddFooter>&amp;C&amp;"ＭＳ ゴシック,標準"&amp;9－&amp;P－&amp;R【選開】開票状況&amp;A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5"/>
  <dimension ref="A1:F6"/>
  <sheetViews>
    <sheetView view="pageLayout" zoomScaleNormal="100" zoomScaleSheetLayoutView="100" workbookViewId="0">
      <selection activeCell="G9" sqref="G9"/>
    </sheetView>
  </sheetViews>
  <sheetFormatPr defaultRowHeight="12" customHeight="1" x14ac:dyDescent="0.15"/>
  <cols>
    <col min="1" max="1" width="17.5" style="1" customWidth="1"/>
    <col min="2" max="3" width="17.625" style="1" customWidth="1"/>
    <col min="4" max="5" width="12.625" style="1" customWidth="1"/>
    <col min="6" max="11" width="6.125" style="1" customWidth="1"/>
    <col min="12" max="16384" width="9" style="1"/>
  </cols>
  <sheetData>
    <row r="1" spans="1:6" ht="12" customHeight="1" x14ac:dyDescent="0.15">
      <c r="A1" s="193" t="s">
        <v>357</v>
      </c>
      <c r="B1" s="240"/>
      <c r="C1" s="240"/>
      <c r="D1" s="325" t="s">
        <v>0</v>
      </c>
      <c r="E1" s="322" t="s">
        <v>1</v>
      </c>
    </row>
    <row r="2" spans="1:6" ht="12" customHeight="1" x14ac:dyDescent="0.15">
      <c r="A2" s="196" t="s">
        <v>78</v>
      </c>
      <c r="B2" s="197" t="s">
        <v>505</v>
      </c>
      <c r="C2" s="197" t="s">
        <v>506</v>
      </c>
      <c r="D2" s="326"/>
      <c r="E2" s="323"/>
      <c r="F2" s="41"/>
    </row>
    <row r="3" spans="1:6" ht="12" customHeight="1" x14ac:dyDescent="0.15">
      <c r="A3" s="241" t="s">
        <v>562</v>
      </c>
      <c r="B3" s="198"/>
      <c r="C3" s="198"/>
      <c r="D3" s="326"/>
      <c r="E3" s="323"/>
      <c r="F3" s="41"/>
    </row>
    <row r="4" spans="1:6" ht="12.75" customHeight="1" thickBot="1" x14ac:dyDescent="0.2">
      <c r="A4" s="199" t="s">
        <v>12</v>
      </c>
      <c r="B4" s="200" t="s">
        <v>406</v>
      </c>
      <c r="C4" s="200" t="s">
        <v>408</v>
      </c>
      <c r="D4" s="327"/>
      <c r="E4" s="324"/>
      <c r="F4" s="41"/>
    </row>
    <row r="5" spans="1:6" ht="12.75" customHeight="1" thickTop="1" thickBot="1" x14ac:dyDescent="0.2">
      <c r="A5" s="201" t="s">
        <v>237</v>
      </c>
      <c r="B5" s="194" t="s">
        <v>559</v>
      </c>
      <c r="C5" s="194" t="s">
        <v>559</v>
      </c>
      <c r="D5" s="202" t="s">
        <v>559</v>
      </c>
      <c r="E5" s="203" t="s">
        <v>559</v>
      </c>
    </row>
    <row r="6" spans="1:6" ht="12.75" customHeight="1" thickTop="1" thickBot="1" x14ac:dyDescent="0.2">
      <c r="A6" s="204" t="s">
        <v>238</v>
      </c>
      <c r="B6" s="194" t="str">
        <f>B5</f>
        <v>-</v>
      </c>
      <c r="C6" s="194" t="str">
        <f t="shared" ref="C6" si="0">C5</f>
        <v>-</v>
      </c>
      <c r="D6" s="202" t="s">
        <v>559</v>
      </c>
      <c r="E6" s="203" t="s">
        <v>559</v>
      </c>
    </row>
  </sheetData>
  <sheetProtection sheet="1" objects="1" scenarios="1"/>
  <customSheetViews>
    <customSheetView guid="{902AE5C0-5AD9-4B1B-820B-77842CF1C188}" showPageBreaks="1" view="pageLayout">
      <selection activeCell="L3" sqref="L3"/>
      <pageMargins left="0.78740157480314965" right="0.78740157480314965" top="1.2204724409448819" bottom="0.19685039370078741" header="0.51181102362204722" footer="0.15748031496062992"/>
      <pageSetup paperSize="9" orientation="landscape" r:id="rId1"/>
      <headerFooter alignWithMargins="0">
        <oddHeader>&amp;L&amp;9平成３１年４月７日執行　　　&amp;14大阪府議会議員選挙　開票結果（候補者別開票区別得票数一覧）&amp;R&amp;9府議・様式２
1時　00分集計
大阪府選挙管理委員会</oddHeader>
        <oddFooter>&amp;C&amp;"ＭＳ ゴシック,標準"&amp;9－&amp;P－&amp;R【選開】開票状況&amp;A</oddFooter>
      </headerFooter>
    </customSheetView>
  </customSheetViews>
  <mergeCells count="2">
    <mergeCell ref="E1:E4"/>
    <mergeCell ref="D1:D4"/>
  </mergeCells>
  <phoneticPr fontId="3"/>
  <pageMargins left="0.78740157480314965" right="0.78740157480314965" top="1.2204724409448819" bottom="0.19685039370078741" header="0.51181102362204722" footer="0.15748031496062992"/>
  <pageSetup paperSize="9" orientation="landscape" r:id="rId2"/>
  <headerFooter alignWithMargins="0">
    <oddHeader>&amp;L&amp;9平成３１年４月７日執行　　　&amp;14大阪府議会議員選挙　開票結果（候補者別開票区別得票数一覧）&amp;R&amp;9府議・様式２
3時　48分集計
大阪府選挙管理委員会</oddHeader>
    <oddFooter>&amp;C&amp;"ＭＳ ゴシック,標準"&amp;9－&amp;P－&amp;R【選開】開票状況&amp;A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114"/>
  <dimension ref="A1:F12"/>
  <sheetViews>
    <sheetView view="pageLayout" zoomScaleNormal="100" zoomScaleSheetLayoutView="100" workbookViewId="0">
      <selection activeCell="G9" sqref="G9"/>
    </sheetView>
  </sheetViews>
  <sheetFormatPr defaultRowHeight="12" customHeight="1" x14ac:dyDescent="0.15"/>
  <cols>
    <col min="1" max="1" width="17.5" style="1" customWidth="1"/>
    <col min="2" max="3" width="17.75" style="1" customWidth="1"/>
    <col min="4" max="5" width="12.625" style="1" customWidth="1"/>
    <col min="6" max="11" width="6.125" style="1" customWidth="1"/>
    <col min="12" max="16384" width="9" style="1"/>
  </cols>
  <sheetData>
    <row r="1" spans="1:6" ht="12" customHeight="1" x14ac:dyDescent="0.15">
      <c r="A1" s="193" t="s">
        <v>357</v>
      </c>
      <c r="B1" s="240"/>
      <c r="C1" s="240"/>
      <c r="D1" s="325" t="s">
        <v>0</v>
      </c>
      <c r="E1" s="322" t="s">
        <v>1</v>
      </c>
    </row>
    <row r="2" spans="1:6" ht="12" customHeight="1" x14ac:dyDescent="0.15">
      <c r="A2" s="196" t="s">
        <v>79</v>
      </c>
      <c r="B2" s="197" t="s">
        <v>550</v>
      </c>
      <c r="C2" s="197" t="s">
        <v>551</v>
      </c>
      <c r="D2" s="326"/>
      <c r="E2" s="323"/>
      <c r="F2" s="41"/>
    </row>
    <row r="3" spans="1:6" ht="12" customHeight="1" x14ac:dyDescent="0.15">
      <c r="A3" s="241" t="s">
        <v>563</v>
      </c>
      <c r="B3" s="198"/>
      <c r="C3" s="198"/>
      <c r="D3" s="326"/>
      <c r="E3" s="323"/>
      <c r="F3" s="41"/>
    </row>
    <row r="4" spans="1:6" ht="12.75" customHeight="1" thickBot="1" x14ac:dyDescent="0.2">
      <c r="A4" s="199" t="s">
        <v>12</v>
      </c>
      <c r="B4" s="200" t="s">
        <v>406</v>
      </c>
      <c r="C4" s="200" t="s">
        <v>408</v>
      </c>
      <c r="D4" s="327"/>
      <c r="E4" s="324"/>
      <c r="F4" s="41"/>
    </row>
    <row r="5" spans="1:6" ht="12.75" customHeight="1" thickTop="1" x14ac:dyDescent="0.15">
      <c r="A5" s="255" t="s">
        <v>239</v>
      </c>
      <c r="B5" s="256" t="s">
        <v>559</v>
      </c>
      <c r="C5" s="256" t="s">
        <v>559</v>
      </c>
      <c r="D5" s="254" t="s">
        <v>559</v>
      </c>
      <c r="E5" s="257" t="s">
        <v>559</v>
      </c>
    </row>
    <row r="6" spans="1:6" ht="12.75" customHeight="1" x14ac:dyDescent="0.15">
      <c r="A6" s="258" t="s">
        <v>240</v>
      </c>
      <c r="B6" s="259" t="s">
        <v>559</v>
      </c>
      <c r="C6" s="259" t="s">
        <v>559</v>
      </c>
      <c r="D6" s="260" t="s">
        <v>559</v>
      </c>
      <c r="E6" s="261" t="s">
        <v>559</v>
      </c>
    </row>
    <row r="7" spans="1:6" ht="12.75" customHeight="1" x14ac:dyDescent="0.15">
      <c r="A7" s="258" t="s">
        <v>241</v>
      </c>
      <c r="B7" s="259" t="s">
        <v>559</v>
      </c>
      <c r="C7" s="259" t="s">
        <v>559</v>
      </c>
      <c r="D7" s="260" t="s">
        <v>559</v>
      </c>
      <c r="E7" s="261" t="s">
        <v>559</v>
      </c>
    </row>
    <row r="8" spans="1:6" ht="12.75" customHeight="1" thickBot="1" x14ac:dyDescent="0.2">
      <c r="A8" s="258" t="s">
        <v>242</v>
      </c>
      <c r="B8" s="259" t="s">
        <v>559</v>
      </c>
      <c r="C8" s="259" t="s">
        <v>559</v>
      </c>
      <c r="D8" s="252" t="s">
        <v>559</v>
      </c>
      <c r="E8" s="261" t="s">
        <v>559</v>
      </c>
    </row>
    <row r="9" spans="1:6" ht="12.75" customHeight="1" thickTop="1" thickBot="1" x14ac:dyDescent="0.2">
      <c r="A9" s="204" t="s">
        <v>243</v>
      </c>
      <c r="B9" s="194" t="s">
        <v>559</v>
      </c>
      <c r="C9" s="194" t="s">
        <v>559</v>
      </c>
      <c r="D9" s="194" t="s">
        <v>559</v>
      </c>
      <c r="E9" s="203" t="s">
        <v>559</v>
      </c>
    </row>
    <row r="12" spans="1:6" ht="12" customHeight="1" x14ac:dyDescent="0.15">
      <c r="D12" s="30"/>
    </row>
  </sheetData>
  <sheetProtection sheet="1" objects="1" scenarios="1"/>
  <customSheetViews>
    <customSheetView guid="{902AE5C0-5AD9-4B1B-820B-77842CF1C188}" showPageBreaks="1" view="pageLayout">
      <selection activeCell="L3" sqref="L3"/>
      <pageMargins left="0.78740157480314965" right="0.78740157480314965" top="1.2204724409448819" bottom="0.19685039370078741" header="0.51181102362204722" footer="0.15748031496062992"/>
      <pageSetup paperSize="9" orientation="landscape" r:id="rId1"/>
      <headerFooter alignWithMargins="0">
        <oddHeader>&amp;L&amp;9平成３１年４月７日執行　　　&amp;14大阪府議会議員選挙　開票結果（候補者別開票区別得票数一覧）&amp;R&amp;9府議・様式２
1時　00分集計
大阪府選挙管理委員会</oddHeader>
        <oddFooter>&amp;C&amp;"ＭＳ ゴシック,標準"&amp;9－&amp;P－&amp;R【選開】開票状況&amp;A</oddFooter>
      </headerFooter>
    </customSheetView>
  </customSheetViews>
  <mergeCells count="2">
    <mergeCell ref="E1:E4"/>
    <mergeCell ref="D1:D4"/>
  </mergeCells>
  <phoneticPr fontId="3"/>
  <pageMargins left="0.78740157480314965" right="0.78740157480314965" top="1.2204724409448819" bottom="0.19685039370078741" header="0.51181102362204722" footer="0.15748031496062992"/>
  <pageSetup paperSize="9" orientation="landscape" r:id="rId2"/>
  <headerFooter alignWithMargins="0">
    <oddHeader>&amp;L&amp;9平成３１年４月７日執行　　　&amp;14大阪府議会議員選挙　開票結果（候補者別開票区別得票数一覧）&amp;R&amp;9府議・様式２
3時　48分集計
大阪府選挙管理委員会</oddHeader>
    <oddFooter>&amp;C&amp;"ＭＳ ゴシック,標準"&amp;9－&amp;P－&amp;R【選開】開票状況&amp;A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6"/>
  <dimension ref="A1:F7"/>
  <sheetViews>
    <sheetView view="pageLayout" zoomScaleNormal="100" zoomScaleSheetLayoutView="100" workbookViewId="0">
      <selection activeCell="G9" sqref="G9"/>
    </sheetView>
  </sheetViews>
  <sheetFormatPr defaultRowHeight="12" customHeight="1" x14ac:dyDescent="0.15"/>
  <cols>
    <col min="1" max="1" width="20.375" style="1" customWidth="1"/>
    <col min="2" max="3" width="17.625" style="1" customWidth="1"/>
    <col min="4" max="5" width="12.625" style="1" customWidth="1"/>
    <col min="6" max="11" width="6.125" style="1" customWidth="1"/>
    <col min="12" max="16384" width="9" style="1"/>
  </cols>
  <sheetData>
    <row r="1" spans="1:6" ht="12" customHeight="1" x14ac:dyDescent="0.15">
      <c r="A1" s="193" t="s">
        <v>360</v>
      </c>
      <c r="B1" s="234" t="s">
        <v>594</v>
      </c>
      <c r="C1" s="234"/>
      <c r="D1" s="331" t="s">
        <v>0</v>
      </c>
      <c r="E1" s="328" t="s">
        <v>1</v>
      </c>
    </row>
    <row r="2" spans="1:6" ht="12" customHeight="1" x14ac:dyDescent="0.15">
      <c r="A2" s="2" t="s">
        <v>130</v>
      </c>
      <c r="B2" s="3" t="s">
        <v>552</v>
      </c>
      <c r="C2" s="3" t="s">
        <v>553</v>
      </c>
      <c r="D2" s="332"/>
      <c r="E2" s="329"/>
      <c r="F2" s="41"/>
    </row>
    <row r="3" spans="1:6" ht="12" customHeight="1" x14ac:dyDescent="0.15">
      <c r="A3" s="235"/>
      <c r="B3" s="5"/>
      <c r="C3" s="5"/>
      <c r="D3" s="332"/>
      <c r="E3" s="329"/>
      <c r="F3" s="41"/>
    </row>
    <row r="4" spans="1:6" ht="12.75" customHeight="1" thickBot="1" x14ac:dyDescent="0.2">
      <c r="A4" s="6" t="s">
        <v>12</v>
      </c>
      <c r="B4" s="7" t="s">
        <v>406</v>
      </c>
      <c r="C4" s="7" t="s">
        <v>408</v>
      </c>
      <c r="D4" s="333"/>
      <c r="E4" s="330"/>
      <c r="F4" s="41"/>
    </row>
    <row r="5" spans="1:6" ht="12.75" customHeight="1" thickTop="1" x14ac:dyDescent="0.15">
      <c r="A5" s="52" t="s">
        <v>244</v>
      </c>
      <c r="B5" s="188">
        <v>16543</v>
      </c>
      <c r="C5" s="188">
        <v>9202</v>
      </c>
      <c r="D5" s="114">
        <f>SUM(B5:C5)</f>
        <v>25745</v>
      </c>
      <c r="E5" s="115">
        <f>IF(D5=0,0,100)</f>
        <v>100</v>
      </c>
    </row>
    <row r="6" spans="1:6" ht="12.75" customHeight="1" thickBot="1" x14ac:dyDescent="0.2">
      <c r="A6" s="53" t="s">
        <v>245</v>
      </c>
      <c r="B6" s="191">
        <v>14820</v>
      </c>
      <c r="C6" s="191">
        <v>9699</v>
      </c>
      <c r="D6" s="118">
        <f>SUM(B6:C6)</f>
        <v>24519</v>
      </c>
      <c r="E6" s="119">
        <f>IF(D6=0,0,100)</f>
        <v>100</v>
      </c>
    </row>
    <row r="7" spans="1:6" ht="12.75" customHeight="1" thickTop="1" thickBot="1" x14ac:dyDescent="0.2">
      <c r="A7" s="25" t="s">
        <v>246</v>
      </c>
      <c r="B7" s="26">
        <f>SUM(B5:B6)</f>
        <v>31363</v>
      </c>
      <c r="C7" s="26">
        <f t="shared" ref="C7:D7" si="0">SUM(C5:C6)</f>
        <v>18901</v>
      </c>
      <c r="D7" s="108">
        <f t="shared" si="0"/>
        <v>50264</v>
      </c>
      <c r="E7" s="27">
        <f>IF(SUM(E5:E6)=0,0,IF(PRODUCT(E5:E6)=0,"-",100))</f>
        <v>100</v>
      </c>
    </row>
  </sheetData>
  <sheetProtection sheet="1" objects="1" scenarios="1"/>
  <customSheetViews>
    <customSheetView guid="{902AE5C0-5AD9-4B1B-820B-77842CF1C188}" showPageBreaks="1" view="pageLayout">
      <selection activeCell="L3" sqref="L3"/>
      <pageMargins left="0.78740157480314965" right="0.78740157480314965" top="1.2204724409448819" bottom="0.19685039370078741" header="0.51181102362204722" footer="0.15748031496062992"/>
      <pageSetup paperSize="9" orientation="landscape" r:id="rId1"/>
      <headerFooter alignWithMargins="0">
        <oddHeader>&amp;L&amp;9平成３１年４月７日執行　　　&amp;14大阪府議会議員選挙　開票結果（候補者別開票区別得票数一覧）&amp;R&amp;9府議・様式２
1時　00分集計
大阪府選挙管理委員会</oddHeader>
        <oddFooter>&amp;C&amp;"ＭＳ ゴシック,標準"&amp;9－&amp;P－&amp;R【選開】開票状況&amp;A</oddFooter>
      </headerFooter>
    </customSheetView>
  </customSheetViews>
  <mergeCells count="2">
    <mergeCell ref="E1:E4"/>
    <mergeCell ref="D1:D4"/>
  </mergeCells>
  <phoneticPr fontId="3"/>
  <pageMargins left="0.78740157480314965" right="0.78740157480314965" top="1.2204724409448819" bottom="0.19685039370078741" header="0.51181102362204722" footer="0.15748031496062992"/>
  <pageSetup paperSize="9" orientation="landscape" r:id="rId2"/>
  <headerFooter alignWithMargins="0">
    <oddHeader>&amp;L&amp;9平成３１年４月７日執行　　　&amp;14大阪府議会議員選挙　開票結果（候補者別開票区別得票数一覧）&amp;R&amp;9府議・様式２
3時　48分集計
大阪府選挙管理委員会</oddHeader>
    <oddFooter>&amp;C&amp;"ＭＳ ゴシック,標準"&amp;9－&amp;P－&amp;R【選開】開票状況&amp;A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7"/>
  <dimension ref="A1:F6"/>
  <sheetViews>
    <sheetView view="pageLayout" zoomScaleNormal="100" zoomScaleSheetLayoutView="100" workbookViewId="0">
      <selection activeCell="G9" sqref="G9"/>
    </sheetView>
  </sheetViews>
  <sheetFormatPr defaultRowHeight="12" customHeight="1" x14ac:dyDescent="0.15"/>
  <cols>
    <col min="1" max="1" width="17.5" style="1" customWidth="1"/>
    <col min="2" max="3" width="17.625" style="1" customWidth="1"/>
    <col min="4" max="5" width="12.625" style="1" customWidth="1"/>
    <col min="6" max="11" width="6.125" style="1" customWidth="1"/>
    <col min="12" max="16384" width="9" style="1"/>
  </cols>
  <sheetData>
    <row r="1" spans="1:6" ht="12" customHeight="1" x14ac:dyDescent="0.15">
      <c r="A1" s="193" t="s">
        <v>360</v>
      </c>
      <c r="B1" s="234"/>
      <c r="C1" s="234" t="s">
        <v>571</v>
      </c>
      <c r="D1" s="331" t="s">
        <v>0</v>
      </c>
      <c r="E1" s="328" t="s">
        <v>1</v>
      </c>
    </row>
    <row r="2" spans="1:6" ht="12" customHeight="1" x14ac:dyDescent="0.15">
      <c r="A2" s="2" t="s">
        <v>80</v>
      </c>
      <c r="B2" s="3" t="s">
        <v>510</v>
      </c>
      <c r="C2" s="3" t="s">
        <v>511</v>
      </c>
      <c r="D2" s="332"/>
      <c r="E2" s="329"/>
      <c r="F2" s="41"/>
    </row>
    <row r="3" spans="1:6" ht="12" customHeight="1" x14ac:dyDescent="0.15">
      <c r="A3" s="235"/>
      <c r="B3" s="5"/>
      <c r="C3" s="5"/>
      <c r="D3" s="332"/>
      <c r="E3" s="329"/>
      <c r="F3" s="41"/>
    </row>
    <row r="4" spans="1:6" ht="12.75" customHeight="1" thickBot="1" x14ac:dyDescent="0.2">
      <c r="A4" s="6" t="s">
        <v>12</v>
      </c>
      <c r="B4" s="7" t="s">
        <v>408</v>
      </c>
      <c r="C4" s="7" t="s">
        <v>406</v>
      </c>
      <c r="D4" s="333"/>
      <c r="E4" s="330"/>
      <c r="F4" s="41"/>
    </row>
    <row r="5" spans="1:6" ht="12.75" customHeight="1" thickTop="1" thickBot="1" x14ac:dyDescent="0.2">
      <c r="A5" s="45" t="s">
        <v>247</v>
      </c>
      <c r="B5" s="104">
        <v>16364</v>
      </c>
      <c r="C5" s="104">
        <v>25773</v>
      </c>
      <c r="D5" s="108">
        <f>SUM(B5:C5)</f>
        <v>42137</v>
      </c>
      <c r="E5" s="27">
        <f>IF(D5=0,0,100)</f>
        <v>100</v>
      </c>
    </row>
    <row r="6" spans="1:6" ht="12.75" customHeight="1" thickTop="1" thickBot="1" x14ac:dyDescent="0.2">
      <c r="A6" s="25" t="s">
        <v>248</v>
      </c>
      <c r="B6" s="26">
        <f>B5</f>
        <v>16364</v>
      </c>
      <c r="C6" s="26">
        <f t="shared" ref="C6:E6" si="0">C5</f>
        <v>25773</v>
      </c>
      <c r="D6" s="108">
        <f t="shared" si="0"/>
        <v>42137</v>
      </c>
      <c r="E6" s="27">
        <f t="shared" si="0"/>
        <v>100</v>
      </c>
    </row>
  </sheetData>
  <sheetProtection sheet="1" objects="1" scenarios="1"/>
  <customSheetViews>
    <customSheetView guid="{902AE5C0-5AD9-4B1B-820B-77842CF1C188}" showPageBreaks="1" view="pageLayout">
      <selection activeCell="L3" sqref="L3"/>
      <pageMargins left="0.78740157480314965" right="0.78740157480314965" top="1.2204724409448819" bottom="0.19685039370078741" header="0.51181102362204722" footer="0.15748031496062992"/>
      <pageSetup paperSize="9" orientation="landscape" r:id="rId1"/>
      <headerFooter alignWithMargins="0">
        <oddHeader>&amp;L&amp;9平成３１年４月７日執行　　　&amp;14大阪府議会議員選挙　開票結果（候補者別開票区別得票数一覧）&amp;R&amp;9府議・様式２
1時　00分集計
大阪府選挙管理委員会</oddHeader>
        <oddFooter>&amp;C&amp;"ＭＳ ゴシック,標準"&amp;9－&amp;P－&amp;R【選開】開票状況&amp;A</oddFooter>
      </headerFooter>
    </customSheetView>
  </customSheetViews>
  <mergeCells count="2">
    <mergeCell ref="E1:E4"/>
    <mergeCell ref="D1:D4"/>
  </mergeCells>
  <phoneticPr fontId="3"/>
  <pageMargins left="0.78740157480314965" right="0.78740157480314965" top="1.2204724409448819" bottom="0.19685039370078741" header="0.51181102362204722" footer="0.15748031496062992"/>
  <pageSetup paperSize="9" orientation="landscape" r:id="rId2"/>
  <headerFooter alignWithMargins="0">
    <oddHeader>&amp;L&amp;9平成３１年４月７日執行　　　&amp;14大阪府議会議員選挙　開票結果（候補者別開票区別得票数一覧）&amp;R&amp;9府議・様式２
3時　48分集計
大阪府選挙管理委員会</oddHeader>
    <oddFooter>&amp;C&amp;"ＭＳ ゴシック,標準"&amp;9－&amp;P－&amp;R【選開】開票状況&amp;A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8"/>
  <dimension ref="A1:E6"/>
  <sheetViews>
    <sheetView view="pageLayout" zoomScaleNormal="100" zoomScaleSheetLayoutView="100" workbookViewId="0">
      <selection activeCell="G9" sqref="G9"/>
    </sheetView>
  </sheetViews>
  <sheetFormatPr defaultRowHeight="12" customHeight="1" x14ac:dyDescent="0.15"/>
  <cols>
    <col min="1" max="1" width="17.5" style="1" customWidth="1"/>
    <col min="2" max="3" width="17.625" style="1" customWidth="1"/>
    <col min="4" max="5" width="12.625" style="1" customWidth="1"/>
    <col min="6" max="10" width="6.125" style="1" customWidth="1"/>
    <col min="11" max="16384" width="9" style="1"/>
  </cols>
  <sheetData>
    <row r="1" spans="1:5" ht="12" customHeight="1" x14ac:dyDescent="0.15">
      <c r="A1" s="193" t="s">
        <v>356</v>
      </c>
      <c r="B1" s="234"/>
      <c r="C1" s="234" t="s">
        <v>595</v>
      </c>
      <c r="D1" s="331" t="s">
        <v>0</v>
      </c>
      <c r="E1" s="328" t="s">
        <v>1</v>
      </c>
    </row>
    <row r="2" spans="1:5" ht="12" customHeight="1" x14ac:dyDescent="0.15">
      <c r="A2" s="2" t="s">
        <v>85</v>
      </c>
      <c r="B2" s="3" t="s">
        <v>423</v>
      </c>
      <c r="C2" s="3" t="s">
        <v>425</v>
      </c>
      <c r="D2" s="332"/>
      <c r="E2" s="329"/>
    </row>
    <row r="3" spans="1:5" ht="12" customHeight="1" x14ac:dyDescent="0.15">
      <c r="A3" s="235"/>
      <c r="B3" s="5"/>
      <c r="C3" s="5"/>
      <c r="D3" s="332"/>
      <c r="E3" s="329"/>
    </row>
    <row r="4" spans="1:5" ht="12.75" customHeight="1" thickBot="1" x14ac:dyDescent="0.2">
      <c r="A4" s="6" t="s">
        <v>12</v>
      </c>
      <c r="B4" s="7" t="s">
        <v>424</v>
      </c>
      <c r="C4" s="7" t="s">
        <v>406</v>
      </c>
      <c r="D4" s="333"/>
      <c r="E4" s="330"/>
    </row>
    <row r="5" spans="1:5" ht="12.75" customHeight="1" thickTop="1" thickBot="1" x14ac:dyDescent="0.2">
      <c r="A5" s="45" t="s">
        <v>140</v>
      </c>
      <c r="B5" s="104">
        <v>14502</v>
      </c>
      <c r="C5" s="104">
        <v>21027</v>
      </c>
      <c r="D5" s="108">
        <f>SUM(B5:C5)</f>
        <v>35529</v>
      </c>
      <c r="E5" s="27">
        <f>IF(D5=0,0,100)</f>
        <v>100</v>
      </c>
    </row>
    <row r="6" spans="1:5" ht="12.75" customHeight="1" thickTop="1" thickBot="1" x14ac:dyDescent="0.2">
      <c r="A6" s="25" t="s">
        <v>141</v>
      </c>
      <c r="B6" s="26">
        <f>B5</f>
        <v>14502</v>
      </c>
      <c r="C6" s="26">
        <f>C5</f>
        <v>21027</v>
      </c>
      <c r="D6" s="108">
        <f>D5</f>
        <v>35529</v>
      </c>
      <c r="E6" s="27">
        <f>IF(D6=0,0,100)</f>
        <v>100</v>
      </c>
    </row>
  </sheetData>
  <sheetProtection sheet="1" objects="1" scenarios="1"/>
  <customSheetViews>
    <customSheetView guid="{902AE5C0-5AD9-4B1B-820B-77842CF1C188}" showPageBreaks="1" view="pageLayout">
      <selection activeCell="L3" sqref="L3"/>
      <pageMargins left="0.78740157480314965" right="0.78740157480314965" top="1.2204724409448819" bottom="0.19685039370078741" header="0.51181102362204722" footer="0.15748031496062992"/>
      <pageSetup paperSize="9" orientation="landscape" r:id="rId1"/>
      <headerFooter alignWithMargins="0">
        <oddHeader>&amp;L&amp;9平成３１年４月７日執行　　　&amp;14大阪府議会議員選挙　開票結果（候補者別開票区別得票数一覧）&amp;R&amp;9府議・様式２
1時　00分集計
大阪府選挙管理委員会</oddHeader>
        <oddFooter>&amp;C&amp;"ＭＳ ゴシック,標準"&amp;9－&amp;P－&amp;R【選開】開票状況&amp;A</oddFooter>
      </headerFooter>
    </customSheetView>
  </customSheetViews>
  <mergeCells count="2">
    <mergeCell ref="E1:E4"/>
    <mergeCell ref="D1:D4"/>
  </mergeCells>
  <phoneticPr fontId="3"/>
  <pageMargins left="0.78740157480314965" right="0.78740157480314965" top="1.2204724409448819" bottom="0.19685039370078741" header="0.51181102362204722" footer="0.15748031496062992"/>
  <pageSetup paperSize="9" orientation="landscape" r:id="rId2"/>
  <headerFooter alignWithMargins="0">
    <oddHeader>&amp;L&amp;9平成３１年４月７日執行　　　&amp;14大阪府議会議員選挙　開票結果（候補者別開票区別得票数一覧）&amp;R&amp;9府議・様式２
3時　48分集計
大阪府選挙管理委員会</oddHeader>
    <oddFooter>&amp;C&amp;"ＭＳ ゴシック,標準"&amp;9－&amp;P－&amp;R【選開】開票状況&amp;A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8"/>
  <dimension ref="A1:E6"/>
  <sheetViews>
    <sheetView view="pageLayout" zoomScaleNormal="100" zoomScaleSheetLayoutView="100" workbookViewId="0">
      <selection activeCell="G9" sqref="G9"/>
    </sheetView>
  </sheetViews>
  <sheetFormatPr defaultRowHeight="12" customHeight="1" x14ac:dyDescent="0.15"/>
  <cols>
    <col min="1" max="1" width="17.5" style="1" customWidth="1"/>
    <col min="2" max="2" width="17.625" style="1" customWidth="1"/>
    <col min="3" max="4" width="12.625" style="1" customWidth="1"/>
    <col min="5" max="10" width="6.125" style="1" customWidth="1"/>
    <col min="11" max="16384" width="9" style="1"/>
  </cols>
  <sheetData>
    <row r="1" spans="1:5" ht="12" customHeight="1" x14ac:dyDescent="0.15">
      <c r="A1" s="193" t="s">
        <v>360</v>
      </c>
      <c r="B1" s="240"/>
      <c r="C1" s="325" t="s">
        <v>0</v>
      </c>
      <c r="D1" s="322" t="s">
        <v>1</v>
      </c>
    </row>
    <row r="2" spans="1:5" ht="12" customHeight="1" x14ac:dyDescent="0.15">
      <c r="A2" s="196" t="s">
        <v>81</v>
      </c>
      <c r="B2" s="197" t="s">
        <v>512</v>
      </c>
      <c r="C2" s="326"/>
      <c r="D2" s="323"/>
      <c r="E2" s="41"/>
    </row>
    <row r="3" spans="1:5" ht="12" customHeight="1" x14ac:dyDescent="0.15">
      <c r="A3" s="241" t="s">
        <v>564</v>
      </c>
      <c r="B3" s="198"/>
      <c r="C3" s="326"/>
      <c r="D3" s="323"/>
      <c r="E3" s="41"/>
    </row>
    <row r="4" spans="1:5" ht="12.75" customHeight="1" thickBot="1" x14ac:dyDescent="0.2">
      <c r="A4" s="199" t="s">
        <v>12</v>
      </c>
      <c r="B4" s="200" t="s">
        <v>406</v>
      </c>
      <c r="C4" s="327"/>
      <c r="D4" s="324"/>
      <c r="E4" s="41"/>
    </row>
    <row r="5" spans="1:5" ht="12.75" customHeight="1" thickTop="1" thickBot="1" x14ac:dyDescent="0.2">
      <c r="A5" s="201" t="s">
        <v>249</v>
      </c>
      <c r="B5" s="194" t="s">
        <v>559</v>
      </c>
      <c r="C5" s="202" t="s">
        <v>559</v>
      </c>
      <c r="D5" s="203" t="s">
        <v>559</v>
      </c>
    </row>
    <row r="6" spans="1:5" ht="12.75" customHeight="1" thickTop="1" thickBot="1" x14ac:dyDescent="0.2">
      <c r="A6" s="204" t="s">
        <v>250</v>
      </c>
      <c r="B6" s="194" t="s">
        <v>559</v>
      </c>
      <c r="C6" s="202" t="s">
        <v>559</v>
      </c>
      <c r="D6" s="203" t="s">
        <v>559</v>
      </c>
    </row>
  </sheetData>
  <sheetProtection sheet="1" objects="1" scenarios="1"/>
  <customSheetViews>
    <customSheetView guid="{902AE5C0-5AD9-4B1B-820B-77842CF1C188}" showPageBreaks="1" view="pageLayout">
      <selection activeCell="L3" sqref="L3"/>
      <pageMargins left="0.78740157480314965" right="0.78740157480314965" top="1.2204724409448819" bottom="0.19685039370078741" header="0.51181102362204722" footer="0.15748031496062992"/>
      <pageSetup paperSize="9" orientation="landscape" r:id="rId1"/>
      <headerFooter alignWithMargins="0">
        <oddHeader>&amp;L&amp;9平成３１年４月７日執行　　　&amp;14大阪府議会議員選挙　開票結果（候補者別開票区別得票数一覧）&amp;R&amp;9府議・様式２
1時　00分集計
大阪府選挙管理委員会</oddHeader>
        <oddFooter>&amp;C&amp;"ＭＳ ゴシック,標準"&amp;9－&amp;P－&amp;R【選開】開票状況&amp;A</oddFooter>
      </headerFooter>
    </customSheetView>
  </customSheetViews>
  <mergeCells count="2">
    <mergeCell ref="D1:D4"/>
    <mergeCell ref="C1:C4"/>
  </mergeCells>
  <phoneticPr fontId="3"/>
  <pageMargins left="0.78740157480314965" right="0.78740157480314965" top="1.2204724409448819" bottom="0.19685039370078741" header="0.51181102362204722" footer="0.15748031496062992"/>
  <pageSetup paperSize="9" orientation="landscape" r:id="rId2"/>
  <headerFooter alignWithMargins="0">
    <oddHeader>&amp;L&amp;9平成３１年４月７日執行　　　&amp;14大阪府議会議員選挙　開票結果（候補者別開票区別得票数一覧）&amp;R&amp;9府議・様式２
3時　48分集計
大阪府選挙管理委員会</oddHeader>
    <oddFooter>&amp;C&amp;"ＭＳ ゴシック,標準"&amp;9－&amp;P－&amp;R【選開】開票状況&amp;A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9"/>
  <dimension ref="A1:G6"/>
  <sheetViews>
    <sheetView view="pageLayout" zoomScaleNormal="100" zoomScaleSheetLayoutView="100" workbookViewId="0">
      <selection activeCell="G9" sqref="G9"/>
    </sheetView>
  </sheetViews>
  <sheetFormatPr defaultRowHeight="12" customHeight="1" x14ac:dyDescent="0.15"/>
  <cols>
    <col min="1" max="1" width="17.5" style="1" customWidth="1"/>
    <col min="2" max="5" width="17.625" style="1" customWidth="1"/>
    <col min="6" max="7" width="12.625" style="1" customWidth="1"/>
    <col min="8" max="11" width="6.125" style="1" customWidth="1"/>
    <col min="12" max="16384" width="9" style="1"/>
  </cols>
  <sheetData>
    <row r="1" spans="1:7" ht="12" customHeight="1" x14ac:dyDescent="0.15">
      <c r="A1" s="193" t="s">
        <v>360</v>
      </c>
      <c r="B1" s="234"/>
      <c r="C1" s="234" t="s">
        <v>574</v>
      </c>
      <c r="D1" s="234"/>
      <c r="E1" s="234"/>
      <c r="F1" s="331" t="s">
        <v>0</v>
      </c>
      <c r="G1" s="328" t="s">
        <v>1</v>
      </c>
    </row>
    <row r="2" spans="1:7" ht="12" customHeight="1" x14ac:dyDescent="0.15">
      <c r="A2" s="2" t="s">
        <v>82</v>
      </c>
      <c r="B2" s="3" t="s">
        <v>513</v>
      </c>
      <c r="C2" s="3" t="s">
        <v>514</v>
      </c>
      <c r="D2" s="3" t="s">
        <v>515</v>
      </c>
      <c r="E2" s="3" t="s">
        <v>516</v>
      </c>
      <c r="F2" s="332"/>
      <c r="G2" s="329"/>
    </row>
    <row r="3" spans="1:7" ht="12" customHeight="1" x14ac:dyDescent="0.15">
      <c r="A3" s="235"/>
      <c r="B3" s="5"/>
      <c r="C3" s="5"/>
      <c r="D3" s="5"/>
      <c r="E3" s="5"/>
      <c r="F3" s="332"/>
      <c r="G3" s="329"/>
    </row>
    <row r="4" spans="1:7" ht="12.75" customHeight="1" thickBot="1" x14ac:dyDescent="0.2">
      <c r="A4" s="6" t="s">
        <v>12</v>
      </c>
      <c r="B4" s="7" t="s">
        <v>410</v>
      </c>
      <c r="C4" s="7" t="s">
        <v>406</v>
      </c>
      <c r="D4" s="7" t="s">
        <v>424</v>
      </c>
      <c r="E4" s="7" t="s">
        <v>408</v>
      </c>
      <c r="F4" s="333"/>
      <c r="G4" s="330"/>
    </row>
    <row r="5" spans="1:7" ht="12.75" customHeight="1" thickTop="1" thickBot="1" x14ac:dyDescent="0.2">
      <c r="A5" s="45" t="s">
        <v>251</v>
      </c>
      <c r="B5" s="104">
        <v>3929</v>
      </c>
      <c r="C5" s="104">
        <v>16187</v>
      </c>
      <c r="D5" s="104">
        <v>529</v>
      </c>
      <c r="E5" s="104">
        <v>9402</v>
      </c>
      <c r="F5" s="108">
        <f>SUM(B5:E5)</f>
        <v>30047</v>
      </c>
      <c r="G5" s="27">
        <f>IF(F5=0,0,100)</f>
        <v>100</v>
      </c>
    </row>
    <row r="6" spans="1:7" ht="12.75" customHeight="1" thickTop="1" thickBot="1" x14ac:dyDescent="0.2">
      <c r="A6" s="25" t="s">
        <v>252</v>
      </c>
      <c r="B6" s="26">
        <f>B5</f>
        <v>3929</v>
      </c>
      <c r="C6" s="26">
        <f t="shared" ref="C6:G6" si="0">C5</f>
        <v>16187</v>
      </c>
      <c r="D6" s="26">
        <f t="shared" si="0"/>
        <v>529</v>
      </c>
      <c r="E6" s="26">
        <f t="shared" si="0"/>
        <v>9402</v>
      </c>
      <c r="F6" s="108">
        <f t="shared" si="0"/>
        <v>30047</v>
      </c>
      <c r="G6" s="27">
        <f t="shared" si="0"/>
        <v>100</v>
      </c>
    </row>
  </sheetData>
  <sheetProtection sheet="1" objects="1" scenarios="1"/>
  <customSheetViews>
    <customSheetView guid="{902AE5C0-5AD9-4B1B-820B-77842CF1C188}" showPageBreaks="1" view="pageLayout">
      <selection activeCell="L3" sqref="L3"/>
      <pageMargins left="0.78740157480314965" right="0.78740157480314965" top="1.2204724409448819" bottom="0.19685039370078741" header="0.51181102362204722" footer="0.15748031496062992"/>
      <pageSetup paperSize="9" orientation="landscape" r:id="rId1"/>
      <headerFooter alignWithMargins="0">
        <oddHeader>&amp;L&amp;9平成３１年４月７日執行　　　&amp;14大阪府議会議員選挙　開票結果（候補者別開票区別得票数一覧）&amp;R&amp;9府議・様式２
1時　00分集計
大阪府選挙管理委員会</oddHeader>
        <oddFooter>&amp;C&amp;"ＭＳ ゴシック,標準"&amp;9－&amp;P－&amp;R【選開】開票状況&amp;A</oddFooter>
      </headerFooter>
    </customSheetView>
  </customSheetViews>
  <mergeCells count="2">
    <mergeCell ref="G1:G4"/>
    <mergeCell ref="F1:F4"/>
  </mergeCells>
  <phoneticPr fontId="3"/>
  <pageMargins left="0.78740157480314965" right="0.78740157480314965" top="1.2204724409448819" bottom="0.19685039370078741" header="0.51181102362204722" footer="0.15748031496062992"/>
  <pageSetup paperSize="9" orientation="landscape" r:id="rId2"/>
  <headerFooter alignWithMargins="0">
    <oddHeader>&amp;L&amp;9平成３１年４月７日執行　　　&amp;14大阪府議会議員選挙　開票結果（候補者別開票区別得票数一覧）&amp;R&amp;9府議・様式２
3時　48分集計
大阪府選挙管理委員会</oddHeader>
    <oddFooter>&amp;C&amp;"ＭＳ ゴシック,標準"&amp;9－&amp;P－&amp;R【選開】開票状況&amp;A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2"/>
  <dimension ref="A1:I6"/>
  <sheetViews>
    <sheetView view="pageLayout" zoomScaleNormal="100" zoomScaleSheetLayoutView="100" workbookViewId="0">
      <selection activeCell="G9" sqref="G9"/>
    </sheetView>
  </sheetViews>
  <sheetFormatPr defaultRowHeight="12" customHeight="1" x14ac:dyDescent="0.15"/>
  <cols>
    <col min="1" max="1" width="17.5" style="1" customWidth="1"/>
    <col min="2" max="7" width="17.625" style="1" customWidth="1"/>
    <col min="8" max="9" width="12.625" style="1" customWidth="1"/>
    <col min="10" max="14" width="6.125" style="1" customWidth="1"/>
    <col min="15" max="16384" width="9" style="1"/>
  </cols>
  <sheetData>
    <row r="1" spans="1:9" ht="12" customHeight="1" x14ac:dyDescent="0.15">
      <c r="A1" s="193" t="s">
        <v>403</v>
      </c>
      <c r="B1" s="234" t="s">
        <v>567</v>
      </c>
      <c r="C1" s="234" t="s">
        <v>577</v>
      </c>
      <c r="D1" s="234" t="s">
        <v>578</v>
      </c>
      <c r="E1" s="234" t="s">
        <v>565</v>
      </c>
      <c r="F1" s="234" t="s">
        <v>579</v>
      </c>
      <c r="G1" s="234"/>
      <c r="H1" s="331" t="s">
        <v>0</v>
      </c>
      <c r="I1" s="328" t="s">
        <v>1</v>
      </c>
    </row>
    <row r="2" spans="1:9" ht="12" customHeight="1" x14ac:dyDescent="0.15">
      <c r="A2" s="2" t="s">
        <v>83</v>
      </c>
      <c r="B2" s="3" t="s">
        <v>517</v>
      </c>
      <c r="C2" s="3" t="s">
        <v>518</v>
      </c>
      <c r="D2" s="3" t="s">
        <v>519</v>
      </c>
      <c r="E2" s="3" t="s">
        <v>520</v>
      </c>
      <c r="F2" s="3" t="s">
        <v>521</v>
      </c>
      <c r="G2" s="3" t="s">
        <v>522</v>
      </c>
      <c r="H2" s="332"/>
      <c r="I2" s="329"/>
    </row>
    <row r="3" spans="1:9" ht="12" customHeight="1" x14ac:dyDescent="0.15">
      <c r="A3" s="235"/>
      <c r="B3" s="5"/>
      <c r="C3" s="5"/>
      <c r="D3" s="5"/>
      <c r="E3" s="5"/>
      <c r="F3" s="5"/>
      <c r="G3" s="5"/>
      <c r="H3" s="332"/>
      <c r="I3" s="329"/>
    </row>
    <row r="4" spans="1:9" ht="12.75" customHeight="1" thickBot="1" x14ac:dyDescent="0.2">
      <c r="A4" s="6" t="s">
        <v>12</v>
      </c>
      <c r="B4" s="7" t="s">
        <v>421</v>
      </c>
      <c r="C4" s="7" t="s">
        <v>408</v>
      </c>
      <c r="D4" s="7" t="s">
        <v>424</v>
      </c>
      <c r="E4" s="7" t="s">
        <v>406</v>
      </c>
      <c r="F4" s="7" t="s">
        <v>410</v>
      </c>
      <c r="G4" s="7" t="s">
        <v>408</v>
      </c>
      <c r="H4" s="333"/>
      <c r="I4" s="330"/>
    </row>
    <row r="5" spans="1:9" ht="12.75" customHeight="1" thickTop="1" thickBot="1" x14ac:dyDescent="0.2">
      <c r="A5" s="45" t="s">
        <v>253</v>
      </c>
      <c r="B5" s="104">
        <v>32194</v>
      </c>
      <c r="C5" s="104">
        <v>31710</v>
      </c>
      <c r="D5" s="320">
        <v>28582.960999999999</v>
      </c>
      <c r="E5" s="104">
        <v>54676</v>
      </c>
      <c r="F5" s="104">
        <v>18391</v>
      </c>
      <c r="G5" s="320">
        <v>11610.038</v>
      </c>
      <c r="H5" s="121">
        <f>SUM(B5:G5)</f>
        <v>177163.99900000001</v>
      </c>
      <c r="I5" s="27">
        <f>IF(H5=0,0,100)</f>
        <v>100</v>
      </c>
    </row>
    <row r="6" spans="1:9" ht="12.75" customHeight="1" thickTop="1" thickBot="1" x14ac:dyDescent="0.2">
      <c r="A6" s="25" t="s">
        <v>254</v>
      </c>
      <c r="B6" s="26">
        <f>B5</f>
        <v>32194</v>
      </c>
      <c r="C6" s="26">
        <f t="shared" ref="C6:G6" si="0">C5</f>
        <v>31710</v>
      </c>
      <c r="D6" s="320">
        <f t="shared" si="0"/>
        <v>28582.960999999999</v>
      </c>
      <c r="E6" s="26">
        <f t="shared" si="0"/>
        <v>54676</v>
      </c>
      <c r="F6" s="26">
        <f t="shared" si="0"/>
        <v>18391</v>
      </c>
      <c r="G6" s="320">
        <f t="shared" si="0"/>
        <v>11610.038</v>
      </c>
      <c r="H6" s="120">
        <f t="shared" ref="H6:I6" si="1">H5</f>
        <v>177163.99900000001</v>
      </c>
      <c r="I6" s="27">
        <f t="shared" si="1"/>
        <v>100</v>
      </c>
    </row>
  </sheetData>
  <sheetProtection sheet="1" objects="1" scenarios="1"/>
  <customSheetViews>
    <customSheetView guid="{902AE5C0-5AD9-4B1B-820B-77842CF1C188}" showPageBreaks="1" printArea="1" view="pageLayout">
      <selection activeCell="L3" sqref="L3"/>
      <pageMargins left="0.78740157480314965" right="0.78740157480314965" top="1.2204724409448819" bottom="0.19685039370078741" header="0.51181102362204722" footer="0.15748031496062992"/>
      <pageSetup paperSize="9" orientation="landscape" r:id="rId1"/>
      <headerFooter alignWithMargins="0">
        <oddHeader>&amp;L&amp;9平成３１年４月７日執行　　　&amp;14大阪府議会議員選挙　開票結果（候補者別開票区別得票数一覧）&amp;R&amp;9府議・様式２
1時　00分集計
大阪府選挙管理委員会</oddHeader>
        <oddFooter>&amp;C&amp;"ＭＳ ゴシック,標準"&amp;9－&amp;P－&amp;R【選開】開票状況&amp;A</oddFooter>
      </headerFooter>
    </customSheetView>
  </customSheetViews>
  <mergeCells count="2">
    <mergeCell ref="I1:I4"/>
    <mergeCell ref="H1:H4"/>
  </mergeCells>
  <phoneticPr fontId="3"/>
  <pageMargins left="0.78740157480314965" right="0.78740157480314965" top="1.2204724409448819" bottom="0.19685039370078741" header="0.51181102362204722" footer="0.15748031496062992"/>
  <pageSetup paperSize="9" orientation="landscape" r:id="rId2"/>
  <headerFooter alignWithMargins="0">
    <oddHeader>&amp;L&amp;9平成３１年４月７日執行　　　&amp;14大阪府議会議員選挙　開票結果（候補者別開票区別得票数一覧）&amp;R&amp;9府議・様式２
3時　48分集計
大阪府選挙管理委員会</oddHeader>
    <oddFooter>&amp;C&amp;"ＭＳ ゴシック,標準"&amp;9－&amp;P－&amp;R【選開】開票状況&amp;A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3"/>
  <dimension ref="A1:E9"/>
  <sheetViews>
    <sheetView view="pageLayout" zoomScaleNormal="100" zoomScaleSheetLayoutView="100" workbookViewId="0">
      <selection activeCell="G9" sqref="G9"/>
    </sheetView>
  </sheetViews>
  <sheetFormatPr defaultRowHeight="12" customHeight="1" x14ac:dyDescent="0.15"/>
  <cols>
    <col min="1" max="1" width="35" style="1" customWidth="1"/>
    <col min="2" max="3" width="17.625" style="1" customWidth="1"/>
    <col min="4" max="5" width="12.625" style="1" customWidth="1"/>
    <col min="6" max="10" width="6.125" style="1" customWidth="1"/>
    <col min="11" max="16384" width="9" style="1"/>
  </cols>
  <sheetData>
    <row r="1" spans="1:5" ht="12" customHeight="1" x14ac:dyDescent="0.15">
      <c r="A1" s="193" t="s">
        <v>404</v>
      </c>
      <c r="B1" s="234" t="s">
        <v>572</v>
      </c>
      <c r="C1" s="234"/>
      <c r="D1" s="331" t="s">
        <v>0</v>
      </c>
      <c r="E1" s="328" t="s">
        <v>1</v>
      </c>
    </row>
    <row r="2" spans="1:5" ht="12" customHeight="1" x14ac:dyDescent="0.15">
      <c r="A2" s="2" t="s">
        <v>131</v>
      </c>
      <c r="B2" s="3" t="s">
        <v>554</v>
      </c>
      <c r="C2" s="3" t="s">
        <v>555</v>
      </c>
      <c r="D2" s="332"/>
      <c r="E2" s="329"/>
    </row>
    <row r="3" spans="1:5" ht="12" customHeight="1" x14ac:dyDescent="0.15">
      <c r="A3" s="235"/>
      <c r="B3" s="5"/>
      <c r="C3" s="5"/>
      <c r="D3" s="332"/>
      <c r="E3" s="329"/>
    </row>
    <row r="4" spans="1:5" ht="12.75" customHeight="1" thickBot="1" x14ac:dyDescent="0.2">
      <c r="A4" s="6" t="s">
        <v>12</v>
      </c>
      <c r="B4" s="7" t="s">
        <v>406</v>
      </c>
      <c r="C4" s="7" t="s">
        <v>424</v>
      </c>
      <c r="D4" s="333"/>
      <c r="E4" s="330"/>
    </row>
    <row r="5" spans="1:5" ht="12.75" customHeight="1" thickTop="1" x14ac:dyDescent="0.15">
      <c r="A5" s="52" t="s">
        <v>255</v>
      </c>
      <c r="B5" s="188">
        <v>12035</v>
      </c>
      <c r="C5" s="188">
        <v>6608</v>
      </c>
      <c r="D5" s="114">
        <f>SUM(B5:C5)</f>
        <v>18643</v>
      </c>
      <c r="E5" s="115">
        <f>IF(D5=0,0,100)</f>
        <v>100</v>
      </c>
    </row>
    <row r="6" spans="1:5" ht="12.75" customHeight="1" x14ac:dyDescent="0.15">
      <c r="A6" s="47" t="s">
        <v>256</v>
      </c>
      <c r="B6" s="189">
        <v>14781</v>
      </c>
      <c r="C6" s="189">
        <v>5102</v>
      </c>
      <c r="D6" s="113">
        <f t="shared" ref="D6:D8" si="0">SUM(B6:C6)</f>
        <v>19883</v>
      </c>
      <c r="E6" s="56">
        <f t="shared" ref="E6:E8" si="1">IF(D6=0,0,100)</f>
        <v>100</v>
      </c>
    </row>
    <row r="7" spans="1:5" ht="12.75" customHeight="1" x14ac:dyDescent="0.15">
      <c r="A7" s="47" t="s">
        <v>257</v>
      </c>
      <c r="B7" s="189">
        <v>2036</v>
      </c>
      <c r="C7" s="189">
        <v>1016</v>
      </c>
      <c r="D7" s="113">
        <f t="shared" si="0"/>
        <v>3052</v>
      </c>
      <c r="E7" s="56">
        <f t="shared" si="1"/>
        <v>100</v>
      </c>
    </row>
    <row r="8" spans="1:5" ht="12.75" customHeight="1" thickBot="1" x14ac:dyDescent="0.2">
      <c r="A8" s="69" t="s">
        <v>258</v>
      </c>
      <c r="B8" s="190">
        <v>4938</v>
      </c>
      <c r="C8" s="190">
        <v>1930</v>
      </c>
      <c r="D8" s="110">
        <f t="shared" si="0"/>
        <v>6868</v>
      </c>
      <c r="E8" s="111">
        <f t="shared" si="1"/>
        <v>100</v>
      </c>
    </row>
    <row r="9" spans="1:5" ht="12.75" customHeight="1" thickTop="1" thickBot="1" x14ac:dyDescent="0.2">
      <c r="A9" s="25" t="s">
        <v>259</v>
      </c>
      <c r="B9" s="26">
        <f>SUM(B5:B8)</f>
        <v>33790</v>
      </c>
      <c r="C9" s="26">
        <f t="shared" ref="C9:D9" si="2">SUM(C5:C8)</f>
        <v>14656</v>
      </c>
      <c r="D9" s="108">
        <f t="shared" si="2"/>
        <v>48446</v>
      </c>
      <c r="E9" s="27">
        <f>IF(SUM(E5:E8)=0,0,IF(PRODUCT(E5:E8)=0,"-",100))</f>
        <v>100</v>
      </c>
    </row>
  </sheetData>
  <sheetProtection sheet="1" objects="1" scenarios="1"/>
  <customSheetViews>
    <customSheetView guid="{902AE5C0-5AD9-4B1B-820B-77842CF1C188}" showPageBreaks="1" view="pageLayout">
      <selection activeCell="L3" sqref="L3"/>
      <pageMargins left="0.78740157480314965" right="0.78740157480314965" top="1.2204724409448819" bottom="0.19685039370078741" header="0.51181102362204722" footer="0.15748031496062992"/>
      <pageSetup paperSize="9" orientation="landscape" r:id="rId1"/>
      <headerFooter alignWithMargins="0">
        <oddHeader>&amp;L&amp;9平成３１年４月７日執行　　　&amp;14大阪府議会議員選挙　開票結果（候補者別開票区別得票数一覧）&amp;R&amp;9府議・様式２
1時　00分集計
大阪府選挙管理委員会</oddHeader>
        <oddFooter>&amp;C&amp;"ＭＳ ゴシック,標準"&amp;9－&amp;P－&amp;R【選開】開票状況&amp;A</oddFooter>
      </headerFooter>
    </customSheetView>
  </customSheetViews>
  <mergeCells count="2">
    <mergeCell ref="E1:E4"/>
    <mergeCell ref="D1:D4"/>
  </mergeCells>
  <phoneticPr fontId="3"/>
  <pageMargins left="0.78740157480314965" right="0.78740157480314965" top="1.2204724409448819" bottom="0.19685039370078741" header="0.51181102362204722" footer="0.15748031496062992"/>
  <pageSetup paperSize="9" orientation="landscape" r:id="rId2"/>
  <headerFooter alignWithMargins="0">
    <oddHeader>&amp;L&amp;9平成３１年４月７日執行　　　&amp;14大阪府議会議員選挙　開票結果（候補者別開票区別得票数一覧）&amp;R&amp;9府議・様式２
3時　48分集計
大阪府選挙管理委員会</oddHeader>
    <oddFooter>&amp;C&amp;"ＭＳ ゴシック,標準"&amp;9－&amp;P－&amp;R【選開】開票状況&amp;A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5"/>
  <dimension ref="A1:F6"/>
  <sheetViews>
    <sheetView view="pageLayout" zoomScaleNormal="100" zoomScaleSheetLayoutView="100" workbookViewId="0">
      <selection activeCell="G9" sqref="G9"/>
    </sheetView>
  </sheetViews>
  <sheetFormatPr defaultRowHeight="12" customHeight="1" x14ac:dyDescent="0.15"/>
  <cols>
    <col min="1" max="1" width="17.5" style="1" customWidth="1"/>
    <col min="2" max="3" width="17.625" style="1" customWidth="1"/>
    <col min="4" max="5" width="12.625" style="1" customWidth="1"/>
    <col min="6" max="11" width="6.125" style="1" customWidth="1"/>
    <col min="12" max="16384" width="9" style="1"/>
  </cols>
  <sheetData>
    <row r="1" spans="1:6" ht="12" customHeight="1" x14ac:dyDescent="0.15">
      <c r="A1" s="193" t="s">
        <v>360</v>
      </c>
      <c r="B1" s="234"/>
      <c r="C1" s="234" t="s">
        <v>573</v>
      </c>
      <c r="D1" s="331" t="s">
        <v>0</v>
      </c>
      <c r="E1" s="328" t="s">
        <v>1</v>
      </c>
    </row>
    <row r="2" spans="1:6" ht="12" customHeight="1" x14ac:dyDescent="0.15">
      <c r="A2" s="2" t="s">
        <v>84</v>
      </c>
      <c r="B2" s="3" t="s">
        <v>523</v>
      </c>
      <c r="C2" s="3" t="s">
        <v>524</v>
      </c>
      <c r="D2" s="332"/>
      <c r="E2" s="329"/>
      <c r="F2" s="41"/>
    </row>
    <row r="3" spans="1:6" ht="12" customHeight="1" x14ac:dyDescent="0.15">
      <c r="A3" s="235"/>
      <c r="B3" s="5"/>
      <c r="C3" s="5"/>
      <c r="D3" s="332"/>
      <c r="E3" s="329"/>
      <c r="F3" s="41"/>
    </row>
    <row r="4" spans="1:6" ht="12.75" customHeight="1" thickBot="1" x14ac:dyDescent="0.2">
      <c r="A4" s="6" t="s">
        <v>12</v>
      </c>
      <c r="B4" s="7" t="s">
        <v>408</v>
      </c>
      <c r="C4" s="7" t="s">
        <v>406</v>
      </c>
      <c r="D4" s="333"/>
      <c r="E4" s="330"/>
      <c r="F4" s="41"/>
    </row>
    <row r="5" spans="1:6" ht="12.75" customHeight="1" thickTop="1" thickBot="1" x14ac:dyDescent="0.2">
      <c r="A5" s="45" t="s">
        <v>260</v>
      </c>
      <c r="B5" s="104">
        <v>14469</v>
      </c>
      <c r="C5" s="104">
        <v>17817</v>
      </c>
      <c r="D5" s="108">
        <f>SUM(B5:C5)</f>
        <v>32286</v>
      </c>
      <c r="E5" s="27">
        <f>IF(D5=0,0,100)</f>
        <v>100</v>
      </c>
      <c r="F5" s="105"/>
    </row>
    <row r="6" spans="1:6" ht="12.75" customHeight="1" thickTop="1" thickBot="1" x14ac:dyDescent="0.2">
      <c r="A6" s="25" t="s">
        <v>261</v>
      </c>
      <c r="B6" s="26">
        <f>B5</f>
        <v>14469</v>
      </c>
      <c r="C6" s="26">
        <f t="shared" ref="C6" si="0">C5</f>
        <v>17817</v>
      </c>
      <c r="D6" s="108">
        <f>D5</f>
        <v>32286</v>
      </c>
      <c r="E6" s="27">
        <f t="shared" ref="E6" si="1">E5</f>
        <v>100</v>
      </c>
      <c r="F6" s="105"/>
    </row>
  </sheetData>
  <sheetProtection sheet="1" objects="1" scenarios="1"/>
  <customSheetViews>
    <customSheetView guid="{902AE5C0-5AD9-4B1B-820B-77842CF1C188}" showPageBreaks="1" view="pageLayout">
      <selection activeCell="L3" sqref="L3"/>
      <pageMargins left="0.78740157480314965" right="0.78740157480314965" top="1.2204724409448819" bottom="0.19685039370078741" header="0.51181102362204722" footer="0.15748031496062992"/>
      <pageSetup paperSize="9" orientation="landscape" r:id="rId1"/>
      <headerFooter alignWithMargins="0">
        <oddHeader>&amp;L&amp;9平成３１年４月７日執行　　　&amp;14大阪府議会議員選挙　開票結果（候補者別開票区別得票数一覧）&amp;R&amp;9府議・様式２
1時　00分集計
大阪府選挙管理委員会</oddHeader>
        <oddFooter>&amp;C&amp;"ＭＳ ゴシック,標準"&amp;9－&amp;P－&amp;R【選開】開票状況&amp;A</oddFooter>
      </headerFooter>
    </customSheetView>
  </customSheetViews>
  <mergeCells count="2">
    <mergeCell ref="E1:E4"/>
    <mergeCell ref="D1:D4"/>
  </mergeCells>
  <phoneticPr fontId="3"/>
  <pageMargins left="0.78740157480314965" right="0.78740157480314965" top="1.2204724409448819" bottom="0.19685039370078741" header="0.51181102362204722" footer="0.15748031496062992"/>
  <pageSetup paperSize="9" orientation="landscape" r:id="rId2"/>
  <headerFooter alignWithMargins="0">
    <oddHeader>&amp;L&amp;9平成３１年４月７日執行　　　&amp;14大阪府議会議員選挙　開票結果（候補者別開票区別得票数一覧）&amp;R&amp;9府議・様式２
3時　48分集計
大阪府選挙管理委員会</oddHeader>
    <oddFooter>&amp;C&amp;"ＭＳ ゴシック,標準"&amp;9－&amp;P－&amp;R【選開】開票状況&amp;A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01"/>
  <sheetViews>
    <sheetView view="pageBreakPreview" zoomScaleNormal="100" zoomScaleSheetLayoutView="100" workbookViewId="0">
      <pane ySplit="7" topLeftCell="A8" activePane="bottomLeft" state="frozen"/>
      <selection activeCell="G9" sqref="G9"/>
      <selection pane="bottomLeft" activeCell="G9" sqref="G9"/>
    </sheetView>
  </sheetViews>
  <sheetFormatPr defaultRowHeight="9" x14ac:dyDescent="0.15"/>
  <cols>
    <col min="1" max="1" width="33.875" style="8" customWidth="1"/>
    <col min="2" max="2" width="12.625" style="8" customWidth="1"/>
    <col min="3" max="6" width="12.625" style="12" customWidth="1"/>
    <col min="7" max="7" width="12.625" style="8" customWidth="1"/>
    <col min="8" max="10" width="12.625" style="12" customWidth="1"/>
    <col min="11" max="16384" width="9" style="10"/>
  </cols>
  <sheetData>
    <row r="1" spans="1:10" ht="20.100000000000001" customHeight="1" x14ac:dyDescent="0.15">
      <c r="B1" s="9"/>
      <c r="C1" s="10"/>
      <c r="D1" s="10"/>
      <c r="E1" s="10"/>
      <c r="F1" s="10"/>
      <c r="G1" s="11"/>
      <c r="J1" s="13" t="s">
        <v>35</v>
      </c>
    </row>
    <row r="2" spans="1:10" ht="20.100000000000001" customHeight="1" x14ac:dyDescent="0.15">
      <c r="A2" s="14" t="s">
        <v>402</v>
      </c>
      <c r="B2" s="15"/>
      <c r="C2" s="16" t="s">
        <v>31</v>
      </c>
      <c r="D2" s="10"/>
      <c r="E2" s="10"/>
      <c r="F2" s="10"/>
      <c r="G2" s="17"/>
      <c r="I2" s="14"/>
      <c r="J2" s="18"/>
    </row>
    <row r="3" spans="1:10" ht="5.0999999999999996" customHeight="1" x14ac:dyDescent="0.15">
      <c r="A3" s="19"/>
      <c r="B3" s="15"/>
      <c r="C3" s="16"/>
      <c r="D3" s="10"/>
      <c r="E3" s="10"/>
      <c r="F3" s="10"/>
      <c r="G3" s="17"/>
      <c r="I3" s="14"/>
      <c r="J3" s="18"/>
    </row>
    <row r="4" spans="1:10" ht="12.6" customHeight="1" x14ac:dyDescent="0.15">
      <c r="A4" s="19"/>
      <c r="B4" s="15"/>
      <c r="C4" s="16"/>
      <c r="D4" s="10"/>
      <c r="E4" s="10"/>
      <c r="F4" s="10"/>
      <c r="G4" s="28"/>
      <c r="H4" s="29"/>
      <c r="I4" s="14"/>
      <c r="J4" s="236" t="s">
        <v>614</v>
      </c>
    </row>
    <row r="5" spans="1:10" ht="12.6" customHeight="1" x14ac:dyDescent="0.15">
      <c r="G5" s="28"/>
      <c r="H5" s="29"/>
      <c r="I5" s="19"/>
      <c r="J5" s="20" t="s">
        <v>13</v>
      </c>
    </row>
    <row r="6" spans="1:10" ht="9.75" thickBot="1" x14ac:dyDescent="0.2"/>
    <row r="7" spans="1:10" s="24" customFormat="1" ht="32.25" thickBot="1" x14ac:dyDescent="0.2">
      <c r="A7" s="57" t="s">
        <v>2</v>
      </c>
      <c r="B7" s="58" t="s">
        <v>3</v>
      </c>
      <c r="C7" s="59" t="s">
        <v>4</v>
      </c>
      <c r="D7" s="59" t="s">
        <v>5</v>
      </c>
      <c r="E7" s="59" t="s">
        <v>6</v>
      </c>
      <c r="F7" s="59" t="s">
        <v>7</v>
      </c>
      <c r="G7" s="59" t="s">
        <v>8</v>
      </c>
      <c r="H7" s="59" t="s">
        <v>9</v>
      </c>
      <c r="I7" s="59" t="s">
        <v>10</v>
      </c>
      <c r="J7" s="60" t="s">
        <v>11</v>
      </c>
    </row>
    <row r="8" spans="1:10" s="23" customFormat="1" ht="11.25" thickTop="1" x14ac:dyDescent="0.15">
      <c r="A8" s="71" t="s">
        <v>262</v>
      </c>
      <c r="B8" s="211">
        <f>'大阪市　北区'!D6</f>
        <v>51583</v>
      </c>
      <c r="C8" s="152">
        <v>0</v>
      </c>
      <c r="D8" s="153">
        <v>0</v>
      </c>
      <c r="E8" s="61">
        <f t="shared" ref="E8:E10" si="0">SUM(B8:D8)</f>
        <v>51583</v>
      </c>
      <c r="F8" s="153">
        <v>1631</v>
      </c>
      <c r="G8" s="61">
        <f>SUM(E8:F8)</f>
        <v>53214</v>
      </c>
      <c r="H8" s="292">
        <f>IFERROR(ROUND(F8/G8*100,2),0)</f>
        <v>3.06</v>
      </c>
      <c r="I8" s="153">
        <v>-5</v>
      </c>
      <c r="J8" s="61">
        <f>G8+I8</f>
        <v>53209</v>
      </c>
    </row>
    <row r="9" spans="1:10" s="23" customFormat="1" ht="10.5" x14ac:dyDescent="0.15">
      <c r="A9" s="70" t="s">
        <v>263</v>
      </c>
      <c r="B9" s="211">
        <f>'大阪市　都島区'!D6</f>
        <v>46618</v>
      </c>
      <c r="C9" s="154">
        <v>0</v>
      </c>
      <c r="D9" s="155">
        <v>0</v>
      </c>
      <c r="E9" s="32">
        <f t="shared" si="0"/>
        <v>46618</v>
      </c>
      <c r="F9" s="155">
        <v>1275</v>
      </c>
      <c r="G9" s="32">
        <f t="shared" ref="G9:G72" si="1">SUM(E9:F9)</f>
        <v>47893</v>
      </c>
      <c r="H9" s="293">
        <f t="shared" ref="H9:H72" si="2">IFERROR(ROUND(F9/G9*100,2),0)</f>
        <v>2.66</v>
      </c>
      <c r="I9" s="160">
        <v>3</v>
      </c>
      <c r="J9" s="62">
        <f t="shared" ref="J9:J72" si="3">G9+I9</f>
        <v>47896</v>
      </c>
    </row>
    <row r="10" spans="1:10" s="23" customFormat="1" ht="10.5" x14ac:dyDescent="0.15">
      <c r="A10" s="72" t="s">
        <v>264</v>
      </c>
      <c r="B10" s="212">
        <f>大阪市福島区及び此花区!D5</f>
        <v>30161</v>
      </c>
      <c r="C10" s="156">
        <v>0</v>
      </c>
      <c r="D10" s="157">
        <v>0</v>
      </c>
      <c r="E10" s="75">
        <f t="shared" si="0"/>
        <v>30161</v>
      </c>
      <c r="F10" s="157">
        <v>831</v>
      </c>
      <c r="G10" s="75">
        <f t="shared" si="1"/>
        <v>30992</v>
      </c>
      <c r="H10" s="294">
        <f t="shared" si="2"/>
        <v>2.68</v>
      </c>
      <c r="I10" s="161">
        <v>3</v>
      </c>
      <c r="J10" s="76">
        <f t="shared" si="3"/>
        <v>30995</v>
      </c>
    </row>
    <row r="11" spans="1:10" s="23" customFormat="1" ht="11.25" thickBot="1" x14ac:dyDescent="0.2">
      <c r="A11" s="73" t="s">
        <v>265</v>
      </c>
      <c r="B11" s="213">
        <f>大阪市福島区及び此花区!D6</f>
        <v>28732</v>
      </c>
      <c r="C11" s="158">
        <v>0</v>
      </c>
      <c r="D11" s="159">
        <v>0</v>
      </c>
      <c r="E11" s="35">
        <f>SUM(B11:D11)</f>
        <v>28732</v>
      </c>
      <c r="F11" s="159">
        <v>927</v>
      </c>
      <c r="G11" s="35">
        <f t="shared" si="1"/>
        <v>29659</v>
      </c>
      <c r="H11" s="295">
        <f t="shared" si="2"/>
        <v>3.13</v>
      </c>
      <c r="I11" s="162">
        <v>5</v>
      </c>
      <c r="J11" s="63">
        <f t="shared" si="3"/>
        <v>29664</v>
      </c>
    </row>
    <row r="12" spans="1:10" s="23" customFormat="1" ht="12" thickTop="1" thickBot="1" x14ac:dyDescent="0.2">
      <c r="A12" s="74" t="s">
        <v>266</v>
      </c>
      <c r="B12" s="214">
        <f>B10+B11</f>
        <v>58893</v>
      </c>
      <c r="C12" s="121">
        <f t="shared" ref="C12:F12" si="4">C10+C11</f>
        <v>0</v>
      </c>
      <c r="D12" s="122">
        <f t="shared" si="4"/>
        <v>0</v>
      </c>
      <c r="E12" s="122">
        <f t="shared" ref="E12:E75" si="5">SUM(B12:D12)</f>
        <v>58893</v>
      </c>
      <c r="F12" s="122">
        <f t="shared" si="4"/>
        <v>1758</v>
      </c>
      <c r="G12" s="122">
        <f t="shared" si="1"/>
        <v>60651</v>
      </c>
      <c r="H12" s="296">
        <f t="shared" si="2"/>
        <v>2.9</v>
      </c>
      <c r="I12" s="123">
        <f>SUM(I10:I11)</f>
        <v>8</v>
      </c>
      <c r="J12" s="123">
        <f t="shared" si="3"/>
        <v>60659</v>
      </c>
    </row>
    <row r="13" spans="1:10" s="23" customFormat="1" ht="11.25" thickTop="1" x14ac:dyDescent="0.15">
      <c r="A13" s="70" t="s">
        <v>267</v>
      </c>
      <c r="B13" s="215">
        <f>'大阪市　中央区'!D6</f>
        <v>35529</v>
      </c>
      <c r="C13" s="152">
        <v>0</v>
      </c>
      <c r="D13" s="163">
        <v>0</v>
      </c>
      <c r="E13" s="34">
        <f t="shared" si="5"/>
        <v>35529</v>
      </c>
      <c r="F13" s="163">
        <v>1114</v>
      </c>
      <c r="G13" s="34">
        <f t="shared" si="1"/>
        <v>36643</v>
      </c>
      <c r="H13" s="292">
        <f t="shared" si="2"/>
        <v>3.04</v>
      </c>
      <c r="I13" s="153">
        <v>5</v>
      </c>
      <c r="J13" s="61">
        <f t="shared" si="3"/>
        <v>36648</v>
      </c>
    </row>
    <row r="14" spans="1:10" s="23" customFormat="1" ht="10.5" x14ac:dyDescent="0.15">
      <c r="A14" s="47" t="s">
        <v>268</v>
      </c>
      <c r="B14" s="216">
        <f>'大阪市　西区'!E6</f>
        <v>36516</v>
      </c>
      <c r="C14" s="154">
        <v>0</v>
      </c>
      <c r="D14" s="155">
        <v>0</v>
      </c>
      <c r="E14" s="32">
        <f t="shared" si="5"/>
        <v>36516</v>
      </c>
      <c r="F14" s="155">
        <v>901</v>
      </c>
      <c r="G14" s="32">
        <f t="shared" si="1"/>
        <v>37417</v>
      </c>
      <c r="H14" s="293">
        <f t="shared" si="2"/>
        <v>2.41</v>
      </c>
      <c r="I14" s="160">
        <v>4</v>
      </c>
      <c r="J14" s="62">
        <f t="shared" si="3"/>
        <v>37421</v>
      </c>
    </row>
    <row r="15" spans="1:10" s="23" customFormat="1" ht="10.5" x14ac:dyDescent="0.15">
      <c r="A15" s="70" t="s">
        <v>269</v>
      </c>
      <c r="B15" s="216">
        <f>'大阪市　港区'!D6</f>
        <v>34975</v>
      </c>
      <c r="C15" s="154">
        <v>0</v>
      </c>
      <c r="D15" s="155">
        <v>0</v>
      </c>
      <c r="E15" s="32">
        <f t="shared" si="5"/>
        <v>34975</v>
      </c>
      <c r="F15" s="155">
        <v>965</v>
      </c>
      <c r="G15" s="32">
        <f t="shared" si="1"/>
        <v>35940</v>
      </c>
      <c r="H15" s="293">
        <f t="shared" si="2"/>
        <v>2.69</v>
      </c>
      <c r="I15" s="160">
        <v>9</v>
      </c>
      <c r="J15" s="62">
        <f t="shared" si="3"/>
        <v>35949</v>
      </c>
    </row>
    <row r="16" spans="1:10" s="23" customFormat="1" ht="10.5" x14ac:dyDescent="0.15">
      <c r="A16" s="72" t="s">
        <v>270</v>
      </c>
      <c r="B16" s="212">
        <f>大阪市大正区及び西成区!E5</f>
        <v>29621</v>
      </c>
      <c r="C16" s="156">
        <v>0</v>
      </c>
      <c r="D16" s="157">
        <v>0</v>
      </c>
      <c r="E16" s="75">
        <f t="shared" si="5"/>
        <v>29621</v>
      </c>
      <c r="F16" s="157">
        <v>744</v>
      </c>
      <c r="G16" s="75">
        <f t="shared" si="1"/>
        <v>30365</v>
      </c>
      <c r="H16" s="294">
        <f t="shared" si="2"/>
        <v>2.4500000000000002</v>
      </c>
      <c r="I16" s="161">
        <v>0</v>
      </c>
      <c r="J16" s="76">
        <f t="shared" si="3"/>
        <v>30365</v>
      </c>
    </row>
    <row r="17" spans="1:10" s="23" customFormat="1" ht="11.25" thickBot="1" x14ac:dyDescent="0.2">
      <c r="A17" s="73" t="s">
        <v>271</v>
      </c>
      <c r="B17" s="213">
        <f>大阪市大正区及び西成区!E6</f>
        <v>41610</v>
      </c>
      <c r="C17" s="158">
        <v>0</v>
      </c>
      <c r="D17" s="159">
        <v>0</v>
      </c>
      <c r="E17" s="35">
        <f t="shared" si="5"/>
        <v>41610</v>
      </c>
      <c r="F17" s="159">
        <v>1440</v>
      </c>
      <c r="G17" s="35">
        <f t="shared" si="1"/>
        <v>43050</v>
      </c>
      <c r="H17" s="295">
        <f t="shared" si="2"/>
        <v>3.34</v>
      </c>
      <c r="I17" s="162">
        <v>4</v>
      </c>
      <c r="J17" s="63">
        <f t="shared" si="3"/>
        <v>43054</v>
      </c>
    </row>
    <row r="18" spans="1:10" s="23" customFormat="1" ht="12" thickTop="1" thickBot="1" x14ac:dyDescent="0.2">
      <c r="A18" s="74" t="s">
        <v>272</v>
      </c>
      <c r="B18" s="214">
        <f>B16+B17</f>
        <v>71231</v>
      </c>
      <c r="C18" s="121">
        <f>C16+C17</f>
        <v>0</v>
      </c>
      <c r="D18" s="122">
        <f>D16+D17</f>
        <v>0</v>
      </c>
      <c r="E18" s="122">
        <f t="shared" si="5"/>
        <v>71231</v>
      </c>
      <c r="F18" s="122">
        <f>F16+F17</f>
        <v>2184</v>
      </c>
      <c r="G18" s="122">
        <f t="shared" si="1"/>
        <v>73415</v>
      </c>
      <c r="H18" s="296">
        <f t="shared" si="2"/>
        <v>2.97</v>
      </c>
      <c r="I18" s="123">
        <f>SUM(I16:I17)</f>
        <v>4</v>
      </c>
      <c r="J18" s="123">
        <f t="shared" si="3"/>
        <v>73419</v>
      </c>
    </row>
    <row r="19" spans="1:10" s="23" customFormat="1" ht="11.25" thickTop="1" x14ac:dyDescent="0.15">
      <c r="A19" s="72" t="s">
        <v>273</v>
      </c>
      <c r="B19" s="212">
        <f>大阪市天王寺区及び浪速区!D5</f>
        <v>31446</v>
      </c>
      <c r="C19" s="156">
        <v>0</v>
      </c>
      <c r="D19" s="157">
        <v>0</v>
      </c>
      <c r="E19" s="75">
        <f t="shared" si="5"/>
        <v>31446</v>
      </c>
      <c r="F19" s="157">
        <v>810</v>
      </c>
      <c r="G19" s="75">
        <f t="shared" si="1"/>
        <v>32256</v>
      </c>
      <c r="H19" s="294">
        <f t="shared" si="2"/>
        <v>2.5099999999999998</v>
      </c>
      <c r="I19" s="161">
        <v>3</v>
      </c>
      <c r="J19" s="76">
        <f t="shared" si="3"/>
        <v>32259</v>
      </c>
    </row>
    <row r="20" spans="1:10" s="23" customFormat="1" ht="11.25" thickBot="1" x14ac:dyDescent="0.2">
      <c r="A20" s="73" t="s">
        <v>274</v>
      </c>
      <c r="B20" s="213">
        <f>大阪市天王寺区及び浪速区!D6</f>
        <v>18739</v>
      </c>
      <c r="C20" s="158">
        <v>0</v>
      </c>
      <c r="D20" s="159">
        <v>0</v>
      </c>
      <c r="E20" s="35">
        <f t="shared" si="5"/>
        <v>18739</v>
      </c>
      <c r="F20" s="159">
        <v>566</v>
      </c>
      <c r="G20" s="35">
        <f t="shared" si="1"/>
        <v>19305</v>
      </c>
      <c r="H20" s="295">
        <f t="shared" si="2"/>
        <v>2.93</v>
      </c>
      <c r="I20" s="162">
        <v>3</v>
      </c>
      <c r="J20" s="63">
        <f t="shared" si="3"/>
        <v>19308</v>
      </c>
    </row>
    <row r="21" spans="1:10" s="23" customFormat="1" ht="12" thickTop="1" thickBot="1" x14ac:dyDescent="0.2">
      <c r="A21" s="74" t="s">
        <v>275</v>
      </c>
      <c r="B21" s="214">
        <f>B19+B20</f>
        <v>50185</v>
      </c>
      <c r="C21" s="121">
        <f t="shared" ref="C21:D21" si="6">C19+C20</f>
        <v>0</v>
      </c>
      <c r="D21" s="122">
        <f t="shared" si="6"/>
        <v>0</v>
      </c>
      <c r="E21" s="122">
        <f t="shared" si="5"/>
        <v>50185</v>
      </c>
      <c r="F21" s="122">
        <f>F19+F20</f>
        <v>1376</v>
      </c>
      <c r="G21" s="122">
        <f t="shared" si="1"/>
        <v>51561</v>
      </c>
      <c r="H21" s="296">
        <f t="shared" si="2"/>
        <v>2.67</v>
      </c>
      <c r="I21" s="123">
        <f>SUM(I19:I20)</f>
        <v>6</v>
      </c>
      <c r="J21" s="123">
        <f t="shared" si="3"/>
        <v>51567</v>
      </c>
    </row>
    <row r="22" spans="1:10" s="23" customFormat="1" ht="11.25" thickTop="1" x14ac:dyDescent="0.15">
      <c r="A22" s="47" t="s">
        <v>276</v>
      </c>
      <c r="B22" s="216">
        <f>'大阪市　西淀川区'!E6</f>
        <v>41812</v>
      </c>
      <c r="C22" s="154">
        <v>0</v>
      </c>
      <c r="D22" s="155">
        <v>0</v>
      </c>
      <c r="E22" s="32">
        <f t="shared" si="5"/>
        <v>41812</v>
      </c>
      <c r="F22" s="155">
        <v>976</v>
      </c>
      <c r="G22" s="32">
        <f t="shared" si="1"/>
        <v>42788</v>
      </c>
      <c r="H22" s="293">
        <f t="shared" si="2"/>
        <v>2.2799999999999998</v>
      </c>
      <c r="I22" s="155">
        <v>3</v>
      </c>
      <c r="J22" s="32">
        <f t="shared" si="3"/>
        <v>42791</v>
      </c>
    </row>
    <row r="23" spans="1:10" s="23" customFormat="1" ht="10.5" x14ac:dyDescent="0.15">
      <c r="A23" s="47" t="s">
        <v>277</v>
      </c>
      <c r="B23" s="216">
        <f>'大阪市　淀川区'!E6</f>
        <v>70305</v>
      </c>
      <c r="C23" s="154">
        <v>0</v>
      </c>
      <c r="D23" s="155">
        <v>0</v>
      </c>
      <c r="E23" s="32">
        <f t="shared" si="5"/>
        <v>70305</v>
      </c>
      <c r="F23" s="155">
        <v>1600</v>
      </c>
      <c r="G23" s="32">
        <f t="shared" si="1"/>
        <v>71905</v>
      </c>
      <c r="H23" s="293">
        <f t="shared" si="2"/>
        <v>2.23</v>
      </c>
      <c r="I23" s="155">
        <v>12</v>
      </c>
      <c r="J23" s="32">
        <f t="shared" si="3"/>
        <v>71917</v>
      </c>
    </row>
    <row r="24" spans="1:10" s="23" customFormat="1" ht="10.5" x14ac:dyDescent="0.15">
      <c r="A24" s="47" t="s">
        <v>278</v>
      </c>
      <c r="B24" s="216" t="s">
        <v>560</v>
      </c>
      <c r="C24" s="262" t="s">
        <v>560</v>
      </c>
      <c r="D24" s="263" t="s">
        <v>560</v>
      </c>
      <c r="E24" s="263" t="s">
        <v>560</v>
      </c>
      <c r="F24" s="263" t="s">
        <v>560</v>
      </c>
      <c r="G24" s="263" t="s">
        <v>560</v>
      </c>
      <c r="H24" s="297" t="s">
        <v>560</v>
      </c>
      <c r="I24" s="263" t="s">
        <v>560</v>
      </c>
      <c r="J24" s="263" t="s">
        <v>560</v>
      </c>
    </row>
    <row r="25" spans="1:10" s="23" customFormat="1" ht="10.5" x14ac:dyDescent="0.15">
      <c r="A25" s="70" t="s">
        <v>279</v>
      </c>
      <c r="B25" s="216">
        <f>'大阪市　東成区'!D6</f>
        <v>33553</v>
      </c>
      <c r="C25" s="154">
        <v>0</v>
      </c>
      <c r="D25" s="155">
        <v>0</v>
      </c>
      <c r="E25" s="32">
        <f t="shared" si="5"/>
        <v>33553</v>
      </c>
      <c r="F25" s="155">
        <v>825</v>
      </c>
      <c r="G25" s="32">
        <f t="shared" si="1"/>
        <v>34378</v>
      </c>
      <c r="H25" s="293">
        <f t="shared" si="2"/>
        <v>2.4</v>
      </c>
      <c r="I25" s="155">
        <v>3</v>
      </c>
      <c r="J25" s="32">
        <f t="shared" si="3"/>
        <v>34381</v>
      </c>
    </row>
    <row r="26" spans="1:10" s="23" customFormat="1" ht="10.5" x14ac:dyDescent="0.15">
      <c r="A26" s="47" t="s">
        <v>280</v>
      </c>
      <c r="B26" s="216">
        <f>'大阪市　生野区'!D6</f>
        <v>43209</v>
      </c>
      <c r="C26" s="154">
        <v>0</v>
      </c>
      <c r="D26" s="155">
        <v>0</v>
      </c>
      <c r="E26" s="32">
        <f t="shared" si="5"/>
        <v>43209</v>
      </c>
      <c r="F26" s="155">
        <v>1039</v>
      </c>
      <c r="G26" s="32">
        <f t="shared" si="1"/>
        <v>44248</v>
      </c>
      <c r="H26" s="293">
        <f t="shared" si="2"/>
        <v>2.35</v>
      </c>
      <c r="I26" s="155">
        <v>2</v>
      </c>
      <c r="J26" s="32">
        <f t="shared" si="3"/>
        <v>44250</v>
      </c>
    </row>
    <row r="27" spans="1:10" s="23" customFormat="1" ht="10.5" x14ac:dyDescent="0.15">
      <c r="A27" s="47" t="s">
        <v>281</v>
      </c>
      <c r="B27" s="216">
        <f>'大阪市　旭区'!D6</f>
        <v>41044</v>
      </c>
      <c r="C27" s="154">
        <v>0</v>
      </c>
      <c r="D27" s="155">
        <v>0</v>
      </c>
      <c r="E27" s="32">
        <f t="shared" si="5"/>
        <v>41044</v>
      </c>
      <c r="F27" s="155">
        <v>1327</v>
      </c>
      <c r="G27" s="32">
        <f t="shared" si="1"/>
        <v>42371</v>
      </c>
      <c r="H27" s="293">
        <f t="shared" si="2"/>
        <v>3.13</v>
      </c>
      <c r="I27" s="155">
        <v>2</v>
      </c>
      <c r="J27" s="32">
        <f t="shared" si="3"/>
        <v>42373</v>
      </c>
    </row>
    <row r="28" spans="1:10" s="23" customFormat="1" ht="10.5" x14ac:dyDescent="0.15">
      <c r="A28" s="47" t="s">
        <v>282</v>
      </c>
      <c r="B28" s="216">
        <f>'大阪市　城東区'!E6</f>
        <v>75002</v>
      </c>
      <c r="C28" s="154">
        <v>0</v>
      </c>
      <c r="D28" s="155">
        <v>0</v>
      </c>
      <c r="E28" s="32">
        <f t="shared" si="5"/>
        <v>75002</v>
      </c>
      <c r="F28" s="155">
        <v>1859</v>
      </c>
      <c r="G28" s="32">
        <f t="shared" si="1"/>
        <v>76861</v>
      </c>
      <c r="H28" s="293">
        <f t="shared" si="2"/>
        <v>2.42</v>
      </c>
      <c r="I28" s="155">
        <v>4</v>
      </c>
      <c r="J28" s="32">
        <f t="shared" si="3"/>
        <v>76865</v>
      </c>
    </row>
    <row r="29" spans="1:10" s="23" customFormat="1" ht="10.5" x14ac:dyDescent="0.15">
      <c r="A29" s="47" t="s">
        <v>283</v>
      </c>
      <c r="B29" s="216">
        <f>'大阪市　鶴見区'!D6</f>
        <v>45745</v>
      </c>
      <c r="C29" s="154">
        <v>0</v>
      </c>
      <c r="D29" s="155">
        <v>0</v>
      </c>
      <c r="E29" s="32">
        <f t="shared" si="5"/>
        <v>45745</v>
      </c>
      <c r="F29" s="155">
        <v>1479</v>
      </c>
      <c r="G29" s="32">
        <f t="shared" si="1"/>
        <v>47224</v>
      </c>
      <c r="H29" s="293">
        <f t="shared" si="2"/>
        <v>3.13</v>
      </c>
      <c r="I29" s="155">
        <v>1</v>
      </c>
      <c r="J29" s="32">
        <f t="shared" si="3"/>
        <v>47225</v>
      </c>
    </row>
    <row r="30" spans="1:10" s="23" customFormat="1" ht="10.5" x14ac:dyDescent="0.15">
      <c r="A30" s="47" t="s">
        <v>284</v>
      </c>
      <c r="B30" s="216">
        <f>'大阪市　阿倍野区'!D6</f>
        <v>50631</v>
      </c>
      <c r="C30" s="154">
        <v>0</v>
      </c>
      <c r="D30" s="155">
        <v>0</v>
      </c>
      <c r="E30" s="32">
        <f t="shared" si="5"/>
        <v>50631</v>
      </c>
      <c r="F30" s="155">
        <v>1370</v>
      </c>
      <c r="G30" s="32">
        <f t="shared" si="1"/>
        <v>52001</v>
      </c>
      <c r="H30" s="293">
        <f t="shared" si="2"/>
        <v>2.63</v>
      </c>
      <c r="I30" s="155">
        <v>0</v>
      </c>
      <c r="J30" s="32">
        <f t="shared" si="3"/>
        <v>52001</v>
      </c>
    </row>
    <row r="31" spans="1:10" s="23" customFormat="1" ht="10.5" x14ac:dyDescent="0.15">
      <c r="A31" s="47" t="s">
        <v>285</v>
      </c>
      <c r="B31" s="216">
        <f>'大阪市　住之江区'!D6</f>
        <v>54794</v>
      </c>
      <c r="C31" s="154">
        <v>0</v>
      </c>
      <c r="D31" s="155">
        <v>0</v>
      </c>
      <c r="E31" s="32">
        <f t="shared" si="5"/>
        <v>54794</v>
      </c>
      <c r="F31" s="155">
        <v>1716</v>
      </c>
      <c r="G31" s="32">
        <f t="shared" si="1"/>
        <v>56510</v>
      </c>
      <c r="H31" s="293">
        <f t="shared" si="2"/>
        <v>3.04</v>
      </c>
      <c r="I31" s="155">
        <v>11</v>
      </c>
      <c r="J31" s="32">
        <f t="shared" si="3"/>
        <v>56521</v>
      </c>
    </row>
    <row r="32" spans="1:10" s="23" customFormat="1" ht="10.5" x14ac:dyDescent="0.15">
      <c r="A32" s="47" t="s">
        <v>286</v>
      </c>
      <c r="B32" s="216">
        <f>'大阪市　住吉区'!E6</f>
        <v>65893</v>
      </c>
      <c r="C32" s="154">
        <v>0</v>
      </c>
      <c r="D32" s="155">
        <v>0</v>
      </c>
      <c r="E32" s="32">
        <f t="shared" si="5"/>
        <v>65893</v>
      </c>
      <c r="F32" s="155">
        <v>2165</v>
      </c>
      <c r="G32" s="32">
        <f t="shared" si="1"/>
        <v>68058</v>
      </c>
      <c r="H32" s="293">
        <f t="shared" si="2"/>
        <v>3.18</v>
      </c>
      <c r="I32" s="155">
        <v>3</v>
      </c>
      <c r="J32" s="32">
        <f t="shared" si="3"/>
        <v>68061</v>
      </c>
    </row>
    <row r="33" spans="1:10" s="23" customFormat="1" ht="10.5" x14ac:dyDescent="0.15">
      <c r="A33" s="47" t="s">
        <v>287</v>
      </c>
      <c r="B33" s="216">
        <f>'大阪市　東住吉区'!E6</f>
        <v>57055</v>
      </c>
      <c r="C33" s="154">
        <v>0</v>
      </c>
      <c r="D33" s="155">
        <v>0</v>
      </c>
      <c r="E33" s="32">
        <f t="shared" si="5"/>
        <v>57055</v>
      </c>
      <c r="F33" s="155">
        <v>1460</v>
      </c>
      <c r="G33" s="32">
        <f t="shared" si="1"/>
        <v>58515</v>
      </c>
      <c r="H33" s="293">
        <f t="shared" si="2"/>
        <v>2.5</v>
      </c>
      <c r="I33" s="155">
        <v>6</v>
      </c>
      <c r="J33" s="32">
        <f t="shared" si="3"/>
        <v>58521</v>
      </c>
    </row>
    <row r="34" spans="1:10" s="23" customFormat="1" ht="11.25" thickBot="1" x14ac:dyDescent="0.2">
      <c r="A34" s="47" t="s">
        <v>288</v>
      </c>
      <c r="B34" s="216">
        <f>'大阪市　平野区'!E6</f>
        <v>83916</v>
      </c>
      <c r="C34" s="154">
        <v>0</v>
      </c>
      <c r="D34" s="155">
        <v>0</v>
      </c>
      <c r="E34" s="32">
        <f t="shared" si="5"/>
        <v>83916</v>
      </c>
      <c r="F34" s="155">
        <v>2408</v>
      </c>
      <c r="G34" s="32">
        <f t="shared" si="1"/>
        <v>86324</v>
      </c>
      <c r="H34" s="293">
        <f t="shared" si="2"/>
        <v>2.79</v>
      </c>
      <c r="I34" s="155">
        <v>2</v>
      </c>
      <c r="J34" s="32">
        <f t="shared" si="3"/>
        <v>86326</v>
      </c>
    </row>
    <row r="35" spans="1:10" s="23" customFormat="1" ht="11.25" thickBot="1" x14ac:dyDescent="0.2">
      <c r="A35" s="48" t="s">
        <v>289</v>
      </c>
      <c r="B35" s="217">
        <f>B8+B9+B12+B13+B14+B15+B18+B21+B22+B23+B25+B26+B27+B28+B29+B30+B31+B32+B33+B34</f>
        <v>1048489</v>
      </c>
      <c r="C35" s="207">
        <f t="shared" ref="C35:F35" si="7">C8+C9+C12+C13+C14+C15+C18+C21+C22+C23+C25+C26+C27+C28+C29+C30+C31+C32+C33+C34</f>
        <v>0</v>
      </c>
      <c r="D35" s="124">
        <f t="shared" si="7"/>
        <v>0</v>
      </c>
      <c r="E35" s="124">
        <f t="shared" si="5"/>
        <v>1048489</v>
      </c>
      <c r="F35" s="124">
        <f t="shared" si="7"/>
        <v>29428</v>
      </c>
      <c r="G35" s="124">
        <f t="shared" si="1"/>
        <v>1077917</v>
      </c>
      <c r="H35" s="298">
        <f t="shared" si="2"/>
        <v>2.73</v>
      </c>
      <c r="I35" s="125">
        <f>I8+I9+I12+I13+I14+I15+I18+I21+I22+I23+I25+I26+I27+I28+I29+I30+I31+I32+I33+I34</f>
        <v>83</v>
      </c>
      <c r="J35" s="125">
        <f t="shared" si="3"/>
        <v>1078000</v>
      </c>
    </row>
    <row r="36" spans="1:10" s="23" customFormat="1" ht="10.5" x14ac:dyDescent="0.15">
      <c r="A36" s="126" t="s">
        <v>290</v>
      </c>
      <c r="B36" s="215">
        <f>'堺市　堺区'!E6</f>
        <v>57039</v>
      </c>
      <c r="C36" s="152">
        <v>0</v>
      </c>
      <c r="D36" s="163">
        <v>0</v>
      </c>
      <c r="E36" s="34">
        <f t="shared" si="5"/>
        <v>57039</v>
      </c>
      <c r="F36" s="163">
        <v>1465</v>
      </c>
      <c r="G36" s="34">
        <f t="shared" si="1"/>
        <v>58504</v>
      </c>
      <c r="H36" s="292">
        <f t="shared" si="2"/>
        <v>2.5</v>
      </c>
      <c r="I36" s="163">
        <v>2</v>
      </c>
      <c r="J36" s="34">
        <f t="shared" si="3"/>
        <v>58506</v>
      </c>
    </row>
    <row r="37" spans="1:10" s="23" customFormat="1" ht="10.5" x14ac:dyDescent="0.15">
      <c r="A37" s="127" t="s">
        <v>291</v>
      </c>
      <c r="B37" s="218">
        <f>'堺市　中区'!D6</f>
        <v>44682</v>
      </c>
      <c r="C37" s="164">
        <v>0</v>
      </c>
      <c r="D37" s="165">
        <v>0</v>
      </c>
      <c r="E37" s="38">
        <f t="shared" si="5"/>
        <v>44682</v>
      </c>
      <c r="F37" s="165">
        <v>1096</v>
      </c>
      <c r="G37" s="38">
        <f t="shared" si="1"/>
        <v>45778</v>
      </c>
      <c r="H37" s="299">
        <f t="shared" si="2"/>
        <v>2.39</v>
      </c>
      <c r="I37" s="321">
        <v>-2</v>
      </c>
      <c r="J37" s="38">
        <f t="shared" si="3"/>
        <v>45776</v>
      </c>
    </row>
    <row r="38" spans="1:10" s="23" customFormat="1" ht="10.5" x14ac:dyDescent="0.15">
      <c r="A38" s="128" t="s">
        <v>292</v>
      </c>
      <c r="B38" s="219">
        <f>堺市東区及び美原区!D5</f>
        <v>36325</v>
      </c>
      <c r="C38" s="166">
        <v>0</v>
      </c>
      <c r="D38" s="167">
        <v>0</v>
      </c>
      <c r="E38" s="39">
        <f t="shared" si="5"/>
        <v>36325</v>
      </c>
      <c r="F38" s="167">
        <v>1226</v>
      </c>
      <c r="G38" s="39">
        <f t="shared" si="1"/>
        <v>37551</v>
      </c>
      <c r="H38" s="300">
        <f t="shared" si="2"/>
        <v>3.26</v>
      </c>
      <c r="I38" s="167">
        <v>0</v>
      </c>
      <c r="J38" s="39">
        <f t="shared" si="3"/>
        <v>37551</v>
      </c>
    </row>
    <row r="39" spans="1:10" s="23" customFormat="1" ht="11.25" thickBot="1" x14ac:dyDescent="0.2">
      <c r="A39" s="129" t="s">
        <v>293</v>
      </c>
      <c r="B39" s="220">
        <f>堺市東区及び美原区!D6</f>
        <v>14253</v>
      </c>
      <c r="C39" s="168">
        <v>0</v>
      </c>
      <c r="D39" s="169">
        <v>0</v>
      </c>
      <c r="E39" s="37">
        <f t="shared" si="5"/>
        <v>14253</v>
      </c>
      <c r="F39" s="169">
        <v>338</v>
      </c>
      <c r="G39" s="37">
        <f t="shared" si="1"/>
        <v>14591</v>
      </c>
      <c r="H39" s="301">
        <f t="shared" si="2"/>
        <v>2.3199999999999998</v>
      </c>
      <c r="I39" s="169">
        <v>0</v>
      </c>
      <c r="J39" s="37">
        <f t="shared" si="3"/>
        <v>14591</v>
      </c>
    </row>
    <row r="40" spans="1:10" s="23" customFormat="1" ht="12" thickTop="1" thickBot="1" x14ac:dyDescent="0.2">
      <c r="A40" s="130" t="s">
        <v>294</v>
      </c>
      <c r="B40" s="213">
        <f>SUM(B38:B39)</f>
        <v>50578</v>
      </c>
      <c r="C40" s="106">
        <f t="shared" ref="C40:D40" si="8">SUM(C38:C39)</f>
        <v>0</v>
      </c>
      <c r="D40" s="35">
        <f t="shared" si="8"/>
        <v>0</v>
      </c>
      <c r="E40" s="35">
        <f t="shared" si="5"/>
        <v>50578</v>
      </c>
      <c r="F40" s="35">
        <f>SUM(F38:F39)</f>
        <v>1564</v>
      </c>
      <c r="G40" s="35">
        <f t="shared" si="1"/>
        <v>52142</v>
      </c>
      <c r="H40" s="295">
        <f t="shared" si="2"/>
        <v>3</v>
      </c>
      <c r="I40" s="35">
        <f>SUM(I38:I39)</f>
        <v>0</v>
      </c>
      <c r="J40" s="35">
        <f t="shared" si="3"/>
        <v>52142</v>
      </c>
    </row>
    <row r="41" spans="1:10" s="23" customFormat="1" ht="11.25" thickTop="1" x14ac:dyDescent="0.15">
      <c r="A41" s="131" t="s">
        <v>295</v>
      </c>
      <c r="B41" s="221">
        <f>'堺市　西区'!D6</f>
        <v>52887</v>
      </c>
      <c r="C41" s="170">
        <v>0</v>
      </c>
      <c r="D41" s="171">
        <v>0</v>
      </c>
      <c r="E41" s="36">
        <f t="shared" si="5"/>
        <v>52887</v>
      </c>
      <c r="F41" s="171">
        <v>1860</v>
      </c>
      <c r="G41" s="36">
        <f t="shared" si="1"/>
        <v>54747</v>
      </c>
      <c r="H41" s="302">
        <f t="shared" si="2"/>
        <v>3.4</v>
      </c>
      <c r="I41" s="174">
        <v>0</v>
      </c>
      <c r="J41" s="66">
        <f t="shared" si="3"/>
        <v>54747</v>
      </c>
    </row>
    <row r="42" spans="1:10" s="23" customFormat="1" ht="10.5" x14ac:dyDescent="0.15">
      <c r="A42" s="132" t="s">
        <v>296</v>
      </c>
      <c r="B42" s="216">
        <f>'堺市　南区'!D6</f>
        <v>58497</v>
      </c>
      <c r="C42" s="154">
        <v>0</v>
      </c>
      <c r="D42" s="155">
        <v>0</v>
      </c>
      <c r="E42" s="32">
        <f t="shared" si="5"/>
        <v>58497</v>
      </c>
      <c r="F42" s="155">
        <v>5079</v>
      </c>
      <c r="G42" s="32">
        <f t="shared" si="1"/>
        <v>63576</v>
      </c>
      <c r="H42" s="293">
        <f t="shared" si="2"/>
        <v>7.99</v>
      </c>
      <c r="I42" s="160">
        <v>2</v>
      </c>
      <c r="J42" s="62">
        <f t="shared" si="3"/>
        <v>63578</v>
      </c>
    </row>
    <row r="43" spans="1:10" s="23" customFormat="1" ht="11.25" thickBot="1" x14ac:dyDescent="0.2">
      <c r="A43" s="133" t="s">
        <v>297</v>
      </c>
      <c r="B43" s="222">
        <f>'堺市　北区'!E6</f>
        <v>63817</v>
      </c>
      <c r="C43" s="172">
        <v>0</v>
      </c>
      <c r="D43" s="173">
        <v>0</v>
      </c>
      <c r="E43" s="33">
        <f t="shared" si="5"/>
        <v>63817</v>
      </c>
      <c r="F43" s="173">
        <v>1725</v>
      </c>
      <c r="G43" s="33">
        <f t="shared" si="1"/>
        <v>65542</v>
      </c>
      <c r="H43" s="303">
        <f t="shared" si="2"/>
        <v>2.63</v>
      </c>
      <c r="I43" s="175">
        <v>0</v>
      </c>
      <c r="J43" s="65">
        <f t="shared" si="3"/>
        <v>65542</v>
      </c>
    </row>
    <row r="44" spans="1:10" s="23" customFormat="1" ht="11.25" thickBot="1" x14ac:dyDescent="0.2">
      <c r="A44" s="48" t="s">
        <v>298</v>
      </c>
      <c r="B44" s="217">
        <f>B36+B37+B40+B41+B42+B43</f>
        <v>327500</v>
      </c>
      <c r="C44" s="207">
        <f t="shared" ref="C44" si="9">C36+C37+C40+C41+C42+C43</f>
        <v>0</v>
      </c>
      <c r="D44" s="124">
        <f>D36+D37+D40+D41+D42+D43</f>
        <v>0</v>
      </c>
      <c r="E44" s="124">
        <f t="shared" si="5"/>
        <v>327500</v>
      </c>
      <c r="F44" s="124">
        <f>F36+F37+F40+F41+F42+F43</f>
        <v>12789</v>
      </c>
      <c r="G44" s="124">
        <f t="shared" si="1"/>
        <v>340289</v>
      </c>
      <c r="H44" s="298">
        <f t="shared" si="2"/>
        <v>3.76</v>
      </c>
      <c r="I44" s="125">
        <f>I36+I37+I40+I41+I42+I43</f>
        <v>2</v>
      </c>
      <c r="J44" s="125">
        <f t="shared" si="3"/>
        <v>340291</v>
      </c>
    </row>
    <row r="45" spans="1:10" s="23" customFormat="1" ht="10.5" x14ac:dyDescent="0.15">
      <c r="A45" s="70" t="s">
        <v>299</v>
      </c>
      <c r="B45" s="215">
        <f>岸和田市!F6</f>
        <v>69107</v>
      </c>
      <c r="C45" s="152">
        <v>0</v>
      </c>
      <c r="D45" s="163">
        <v>0</v>
      </c>
      <c r="E45" s="34">
        <f t="shared" si="5"/>
        <v>69107</v>
      </c>
      <c r="F45" s="163">
        <v>1411</v>
      </c>
      <c r="G45" s="34">
        <f t="shared" si="1"/>
        <v>70518</v>
      </c>
      <c r="H45" s="292">
        <f t="shared" si="2"/>
        <v>2</v>
      </c>
      <c r="I45" s="153">
        <v>2</v>
      </c>
      <c r="J45" s="61">
        <f t="shared" si="3"/>
        <v>70520</v>
      </c>
    </row>
    <row r="46" spans="1:10" s="23" customFormat="1" ht="10.5" x14ac:dyDescent="0.15">
      <c r="A46" s="47" t="s">
        <v>300</v>
      </c>
      <c r="B46" s="215">
        <f>豊中市!H6</f>
        <v>160329</v>
      </c>
      <c r="C46" s="152">
        <v>0</v>
      </c>
      <c r="D46" s="163">
        <v>0</v>
      </c>
      <c r="E46" s="34">
        <f t="shared" si="5"/>
        <v>160329</v>
      </c>
      <c r="F46" s="163">
        <v>2269</v>
      </c>
      <c r="G46" s="34">
        <f t="shared" si="1"/>
        <v>162598</v>
      </c>
      <c r="H46" s="292">
        <f t="shared" si="2"/>
        <v>1.4</v>
      </c>
      <c r="I46" s="153">
        <v>3</v>
      </c>
      <c r="J46" s="61">
        <f t="shared" si="3"/>
        <v>162601</v>
      </c>
    </row>
    <row r="47" spans="1:10" s="23" customFormat="1" ht="10.5" x14ac:dyDescent="0.15">
      <c r="A47" s="70" t="s">
        <v>301</v>
      </c>
      <c r="B47" s="215">
        <f>池田市!E6</f>
        <v>42269</v>
      </c>
      <c r="C47" s="152">
        <v>0</v>
      </c>
      <c r="D47" s="163">
        <v>0</v>
      </c>
      <c r="E47" s="34">
        <f t="shared" si="5"/>
        <v>42269</v>
      </c>
      <c r="F47" s="163">
        <v>742</v>
      </c>
      <c r="G47" s="34">
        <f t="shared" si="1"/>
        <v>43011</v>
      </c>
      <c r="H47" s="292">
        <f t="shared" si="2"/>
        <v>1.73</v>
      </c>
      <c r="I47" s="153">
        <v>1</v>
      </c>
      <c r="J47" s="61">
        <f t="shared" si="3"/>
        <v>43012</v>
      </c>
    </row>
    <row r="48" spans="1:10" s="23" customFormat="1" ht="10.5" x14ac:dyDescent="0.15">
      <c r="A48" s="47" t="s">
        <v>302</v>
      </c>
      <c r="B48" s="215">
        <f>吹田市!G6</f>
        <v>153259</v>
      </c>
      <c r="C48" s="152">
        <v>0</v>
      </c>
      <c r="D48" s="163">
        <v>0</v>
      </c>
      <c r="E48" s="34">
        <f t="shared" si="5"/>
        <v>153259</v>
      </c>
      <c r="F48" s="163">
        <v>2479</v>
      </c>
      <c r="G48" s="34">
        <f t="shared" si="1"/>
        <v>155738</v>
      </c>
      <c r="H48" s="292">
        <f t="shared" si="2"/>
        <v>1.59</v>
      </c>
      <c r="I48" s="153">
        <v>-4</v>
      </c>
      <c r="J48" s="61">
        <f t="shared" si="3"/>
        <v>155734</v>
      </c>
    </row>
    <row r="49" spans="1:10" s="23" customFormat="1" ht="10.5" x14ac:dyDescent="0.15">
      <c r="A49" s="72" t="s">
        <v>303</v>
      </c>
      <c r="B49" s="213" t="str">
        <f>'泉大津市、高石市及び泉北郡'!D5</f>
        <v>-</v>
      </c>
      <c r="C49" s="268" t="s">
        <v>560</v>
      </c>
      <c r="D49" s="269" t="s">
        <v>560</v>
      </c>
      <c r="E49" s="269" t="s">
        <v>560</v>
      </c>
      <c r="F49" s="269" t="s">
        <v>560</v>
      </c>
      <c r="G49" s="269" t="s">
        <v>560</v>
      </c>
      <c r="H49" s="304" t="s">
        <v>560</v>
      </c>
      <c r="I49" s="270" t="s">
        <v>560</v>
      </c>
      <c r="J49" s="270" t="s">
        <v>560</v>
      </c>
    </row>
    <row r="50" spans="1:10" s="23" customFormat="1" ht="10.5" x14ac:dyDescent="0.15">
      <c r="A50" s="70" t="s">
        <v>304</v>
      </c>
      <c r="B50" s="223" t="str">
        <f>'泉大津市、高石市及び泉北郡'!D6</f>
        <v>-</v>
      </c>
      <c r="C50" s="265" t="s">
        <v>560</v>
      </c>
      <c r="D50" s="266" t="s">
        <v>560</v>
      </c>
      <c r="E50" s="266" t="s">
        <v>560</v>
      </c>
      <c r="F50" s="266" t="s">
        <v>560</v>
      </c>
      <c r="G50" s="266" t="s">
        <v>560</v>
      </c>
      <c r="H50" s="305" t="s">
        <v>560</v>
      </c>
      <c r="I50" s="267" t="s">
        <v>560</v>
      </c>
      <c r="J50" s="267" t="s">
        <v>560</v>
      </c>
    </row>
    <row r="51" spans="1:10" s="23" customFormat="1" ht="10.5" x14ac:dyDescent="0.15">
      <c r="A51" s="77" t="s">
        <v>305</v>
      </c>
      <c r="B51" s="223" t="str">
        <f>'泉大津市、高石市及び泉北郡'!D7</f>
        <v>-</v>
      </c>
      <c r="C51" s="265" t="s">
        <v>560</v>
      </c>
      <c r="D51" s="266" t="s">
        <v>560</v>
      </c>
      <c r="E51" s="266" t="s">
        <v>560</v>
      </c>
      <c r="F51" s="266" t="s">
        <v>560</v>
      </c>
      <c r="G51" s="266" t="s">
        <v>560</v>
      </c>
      <c r="H51" s="305" t="s">
        <v>560</v>
      </c>
      <c r="I51" s="267" t="s">
        <v>560</v>
      </c>
      <c r="J51" s="267" t="s">
        <v>560</v>
      </c>
    </row>
    <row r="52" spans="1:10" s="23" customFormat="1" ht="11.25" thickBot="1" x14ac:dyDescent="0.2">
      <c r="A52" s="129" t="s">
        <v>306</v>
      </c>
      <c r="B52" s="220" t="str">
        <f>B51</f>
        <v>-</v>
      </c>
      <c r="C52" s="283" t="s">
        <v>560</v>
      </c>
      <c r="D52" s="284" t="s">
        <v>560</v>
      </c>
      <c r="E52" s="284" t="s">
        <v>560</v>
      </c>
      <c r="F52" s="284" t="s">
        <v>560</v>
      </c>
      <c r="G52" s="284" t="s">
        <v>560</v>
      </c>
      <c r="H52" s="306" t="s">
        <v>560</v>
      </c>
      <c r="I52" s="285" t="s">
        <v>560</v>
      </c>
      <c r="J52" s="285" t="s">
        <v>560</v>
      </c>
    </row>
    <row r="53" spans="1:10" s="23" customFormat="1" ht="12" thickTop="1" thickBot="1" x14ac:dyDescent="0.2">
      <c r="A53" s="135" t="s">
        <v>307</v>
      </c>
      <c r="B53" s="214" t="s">
        <v>560</v>
      </c>
      <c r="C53" s="271" t="s">
        <v>560</v>
      </c>
      <c r="D53" s="272" t="s">
        <v>560</v>
      </c>
      <c r="E53" s="272" t="s">
        <v>560</v>
      </c>
      <c r="F53" s="272" t="s">
        <v>560</v>
      </c>
      <c r="G53" s="272" t="s">
        <v>560</v>
      </c>
      <c r="H53" s="307" t="s">
        <v>560</v>
      </c>
      <c r="I53" s="273" t="s">
        <v>560</v>
      </c>
      <c r="J53" s="273" t="s">
        <v>560</v>
      </c>
    </row>
    <row r="54" spans="1:10" s="23" customFormat="1" ht="11.25" thickTop="1" x14ac:dyDescent="0.15">
      <c r="A54" s="70" t="s">
        <v>308</v>
      </c>
      <c r="B54" s="213">
        <f>高槻市及び三島郡!H5</f>
        <v>152029</v>
      </c>
      <c r="C54" s="158">
        <v>0</v>
      </c>
      <c r="D54" s="159">
        <v>0</v>
      </c>
      <c r="E54" s="35">
        <f t="shared" si="5"/>
        <v>152029</v>
      </c>
      <c r="F54" s="159">
        <v>1913</v>
      </c>
      <c r="G54" s="35">
        <f t="shared" si="1"/>
        <v>153942</v>
      </c>
      <c r="H54" s="295">
        <f t="shared" si="2"/>
        <v>1.24</v>
      </c>
      <c r="I54" s="162">
        <v>10</v>
      </c>
      <c r="J54" s="63">
        <f t="shared" si="3"/>
        <v>153952</v>
      </c>
    </row>
    <row r="55" spans="1:10" s="23" customFormat="1" ht="10.5" x14ac:dyDescent="0.15">
      <c r="A55" s="77" t="s">
        <v>309</v>
      </c>
      <c r="B55" s="223">
        <f>高槻市及び三島郡!H6</f>
        <v>14276</v>
      </c>
      <c r="C55" s="176">
        <v>0</v>
      </c>
      <c r="D55" s="177">
        <v>0</v>
      </c>
      <c r="E55" s="78">
        <f t="shared" si="5"/>
        <v>14276</v>
      </c>
      <c r="F55" s="177">
        <v>192</v>
      </c>
      <c r="G55" s="78">
        <f t="shared" si="1"/>
        <v>14468</v>
      </c>
      <c r="H55" s="308">
        <f t="shared" si="2"/>
        <v>1.33</v>
      </c>
      <c r="I55" s="178">
        <v>0</v>
      </c>
      <c r="J55" s="79">
        <f t="shared" si="3"/>
        <v>14468</v>
      </c>
    </row>
    <row r="56" spans="1:10" s="23" customFormat="1" ht="11.25" thickBot="1" x14ac:dyDescent="0.2">
      <c r="A56" s="73" t="s">
        <v>310</v>
      </c>
      <c r="B56" s="213">
        <f>B55</f>
        <v>14276</v>
      </c>
      <c r="C56" s="106">
        <f t="shared" ref="C56:D56" si="10">C55</f>
        <v>0</v>
      </c>
      <c r="D56" s="35">
        <f t="shared" si="10"/>
        <v>0</v>
      </c>
      <c r="E56" s="35">
        <f t="shared" si="5"/>
        <v>14276</v>
      </c>
      <c r="F56" s="35">
        <f>F55</f>
        <v>192</v>
      </c>
      <c r="G56" s="35">
        <f t="shared" si="1"/>
        <v>14468</v>
      </c>
      <c r="H56" s="295">
        <f t="shared" si="2"/>
        <v>1.33</v>
      </c>
      <c r="I56" s="63">
        <f>I55</f>
        <v>0</v>
      </c>
      <c r="J56" s="63">
        <f t="shared" si="3"/>
        <v>14468</v>
      </c>
    </row>
    <row r="57" spans="1:10" s="23" customFormat="1" ht="12" thickTop="1" thickBot="1" x14ac:dyDescent="0.2">
      <c r="A57" s="130" t="s">
        <v>311</v>
      </c>
      <c r="B57" s="214">
        <f>B54+B56</f>
        <v>166305</v>
      </c>
      <c r="C57" s="121">
        <f t="shared" ref="C57:D57" si="11">C54+C56</f>
        <v>0</v>
      </c>
      <c r="D57" s="122">
        <f t="shared" si="11"/>
        <v>0</v>
      </c>
      <c r="E57" s="122">
        <f>SUM(B57:D57)</f>
        <v>166305</v>
      </c>
      <c r="F57" s="122">
        <f>F54+F56</f>
        <v>2105</v>
      </c>
      <c r="G57" s="122">
        <f t="shared" si="1"/>
        <v>168410</v>
      </c>
      <c r="H57" s="296">
        <f t="shared" si="2"/>
        <v>1.25</v>
      </c>
      <c r="I57" s="123">
        <f>I54+I56</f>
        <v>10</v>
      </c>
      <c r="J57" s="123">
        <f t="shared" si="3"/>
        <v>168420</v>
      </c>
    </row>
    <row r="58" spans="1:10" s="23" customFormat="1" ht="11.25" thickTop="1" x14ac:dyDescent="0.15">
      <c r="A58" s="52" t="s">
        <v>312</v>
      </c>
      <c r="B58" s="215">
        <f>貝塚市!D6</f>
        <v>27117</v>
      </c>
      <c r="C58" s="152">
        <v>0</v>
      </c>
      <c r="D58" s="163">
        <v>0</v>
      </c>
      <c r="E58" s="34">
        <f t="shared" si="5"/>
        <v>27117</v>
      </c>
      <c r="F58" s="163">
        <v>2594</v>
      </c>
      <c r="G58" s="34">
        <f t="shared" si="1"/>
        <v>29711</v>
      </c>
      <c r="H58" s="292">
        <f t="shared" si="2"/>
        <v>8.73</v>
      </c>
      <c r="I58" s="153">
        <v>1</v>
      </c>
      <c r="J58" s="61">
        <f t="shared" si="3"/>
        <v>29712</v>
      </c>
    </row>
    <row r="59" spans="1:10" s="23" customFormat="1" ht="10.5" x14ac:dyDescent="0.15">
      <c r="A59" s="47" t="s">
        <v>313</v>
      </c>
      <c r="B59" s="215" t="str">
        <f>守口市!C6</f>
        <v>-</v>
      </c>
      <c r="C59" s="211" t="s">
        <v>560</v>
      </c>
      <c r="D59" s="289" t="s">
        <v>560</v>
      </c>
      <c r="E59" s="289" t="s">
        <v>560</v>
      </c>
      <c r="F59" s="289" t="s">
        <v>560</v>
      </c>
      <c r="G59" s="289" t="s">
        <v>560</v>
      </c>
      <c r="H59" s="309" t="s">
        <v>560</v>
      </c>
      <c r="I59" s="290" t="s">
        <v>560</v>
      </c>
      <c r="J59" s="290" t="s">
        <v>560</v>
      </c>
    </row>
    <row r="60" spans="1:10" s="23" customFormat="1" ht="10.5" x14ac:dyDescent="0.15">
      <c r="A60" s="47" t="s">
        <v>314</v>
      </c>
      <c r="B60" s="215">
        <f>枚方市!H6</f>
        <v>165404</v>
      </c>
      <c r="C60" s="152">
        <v>0</v>
      </c>
      <c r="D60" s="163">
        <v>0</v>
      </c>
      <c r="E60" s="34">
        <f t="shared" si="5"/>
        <v>165404</v>
      </c>
      <c r="F60" s="163">
        <v>2462</v>
      </c>
      <c r="G60" s="34">
        <f t="shared" si="1"/>
        <v>167866</v>
      </c>
      <c r="H60" s="292">
        <f t="shared" si="2"/>
        <v>1.47</v>
      </c>
      <c r="I60" s="153">
        <v>5</v>
      </c>
      <c r="J60" s="61">
        <f t="shared" si="3"/>
        <v>167871</v>
      </c>
    </row>
    <row r="61" spans="1:10" s="23" customFormat="1" ht="10.5" x14ac:dyDescent="0.15">
      <c r="A61" s="47" t="s">
        <v>315</v>
      </c>
      <c r="B61" s="215">
        <f>茨木市!G6</f>
        <v>107465</v>
      </c>
      <c r="C61" s="152">
        <v>0</v>
      </c>
      <c r="D61" s="163">
        <v>0</v>
      </c>
      <c r="E61" s="34">
        <f t="shared" si="5"/>
        <v>107465</v>
      </c>
      <c r="F61" s="163">
        <v>1633</v>
      </c>
      <c r="G61" s="34">
        <f t="shared" si="1"/>
        <v>109098</v>
      </c>
      <c r="H61" s="292">
        <f t="shared" si="2"/>
        <v>1.5</v>
      </c>
      <c r="I61" s="153">
        <v>0</v>
      </c>
      <c r="J61" s="61">
        <f t="shared" si="3"/>
        <v>109098</v>
      </c>
    </row>
    <row r="62" spans="1:10" s="23" customFormat="1" ht="10.5" x14ac:dyDescent="0.15">
      <c r="A62" s="47" t="s">
        <v>316</v>
      </c>
      <c r="B62" s="216">
        <f>八尾市!G6</f>
        <v>105856</v>
      </c>
      <c r="C62" s="154">
        <v>0</v>
      </c>
      <c r="D62" s="155">
        <v>0</v>
      </c>
      <c r="E62" s="32">
        <f t="shared" si="5"/>
        <v>105856</v>
      </c>
      <c r="F62" s="155">
        <v>1398</v>
      </c>
      <c r="G62" s="32">
        <f t="shared" si="1"/>
        <v>107254</v>
      </c>
      <c r="H62" s="293">
        <f t="shared" si="2"/>
        <v>1.3</v>
      </c>
      <c r="I62" s="160">
        <v>3</v>
      </c>
      <c r="J62" s="62">
        <f t="shared" si="3"/>
        <v>107257</v>
      </c>
    </row>
    <row r="63" spans="1:10" s="23" customFormat="1" ht="10.5" x14ac:dyDescent="0.15">
      <c r="A63" s="72" t="s">
        <v>317</v>
      </c>
      <c r="B63" s="223">
        <f>泉佐野市及び泉南郡熊取町!E5</f>
        <v>32286</v>
      </c>
      <c r="C63" s="176">
        <v>0</v>
      </c>
      <c r="D63" s="177">
        <v>0</v>
      </c>
      <c r="E63" s="78">
        <f t="shared" si="5"/>
        <v>32286</v>
      </c>
      <c r="F63" s="177">
        <v>739</v>
      </c>
      <c r="G63" s="78">
        <f t="shared" si="1"/>
        <v>33025</v>
      </c>
      <c r="H63" s="308">
        <f t="shared" si="2"/>
        <v>2.2400000000000002</v>
      </c>
      <c r="I63" s="178">
        <v>0</v>
      </c>
      <c r="J63" s="79">
        <f t="shared" si="3"/>
        <v>33025</v>
      </c>
    </row>
    <row r="64" spans="1:10" s="23" customFormat="1" ht="11.25" thickBot="1" x14ac:dyDescent="0.2">
      <c r="A64" s="73" t="s">
        <v>318</v>
      </c>
      <c r="B64" s="213">
        <f>泉佐野市及び泉南郡熊取町!E6</f>
        <v>16227</v>
      </c>
      <c r="C64" s="158">
        <v>0</v>
      </c>
      <c r="D64" s="159">
        <v>0</v>
      </c>
      <c r="E64" s="35">
        <f t="shared" si="5"/>
        <v>16227</v>
      </c>
      <c r="F64" s="159">
        <v>380</v>
      </c>
      <c r="G64" s="35">
        <f t="shared" si="1"/>
        <v>16607</v>
      </c>
      <c r="H64" s="295">
        <f t="shared" si="2"/>
        <v>2.29</v>
      </c>
      <c r="I64" s="162">
        <v>1</v>
      </c>
      <c r="J64" s="63">
        <f t="shared" si="3"/>
        <v>16608</v>
      </c>
    </row>
    <row r="65" spans="1:10" s="23" customFormat="1" ht="12" thickTop="1" thickBot="1" x14ac:dyDescent="0.2">
      <c r="A65" s="74" t="s">
        <v>319</v>
      </c>
      <c r="B65" s="214">
        <f>SUM(B63:B64)</f>
        <v>48513</v>
      </c>
      <c r="C65" s="121">
        <f>SUM(C63:C64)</f>
        <v>0</v>
      </c>
      <c r="D65" s="122">
        <f>SUM(D63:D64)</f>
        <v>0</v>
      </c>
      <c r="E65" s="122">
        <f t="shared" si="5"/>
        <v>48513</v>
      </c>
      <c r="F65" s="122">
        <f>SUM(F63:F64)</f>
        <v>1119</v>
      </c>
      <c r="G65" s="122">
        <f t="shared" si="1"/>
        <v>49632</v>
      </c>
      <c r="H65" s="296">
        <f t="shared" si="2"/>
        <v>2.25</v>
      </c>
      <c r="I65" s="123">
        <f>SUM(I63:I64)</f>
        <v>1</v>
      </c>
      <c r="J65" s="123">
        <f t="shared" si="3"/>
        <v>49633</v>
      </c>
    </row>
    <row r="66" spans="1:10" s="23" customFormat="1" ht="11.25" thickTop="1" x14ac:dyDescent="0.15">
      <c r="A66" s="52" t="s">
        <v>320</v>
      </c>
      <c r="B66" s="224">
        <f>'富田林市、大阪狭山市及び南河内郡'!E5</f>
        <v>43418</v>
      </c>
      <c r="C66" s="179">
        <v>0</v>
      </c>
      <c r="D66" s="180">
        <v>0</v>
      </c>
      <c r="E66" s="64">
        <f t="shared" si="5"/>
        <v>43418</v>
      </c>
      <c r="F66" s="180">
        <v>1133</v>
      </c>
      <c r="G66" s="64">
        <f t="shared" si="1"/>
        <v>44551</v>
      </c>
      <c r="H66" s="310">
        <f t="shared" si="2"/>
        <v>2.54</v>
      </c>
      <c r="I66" s="183">
        <v>1</v>
      </c>
      <c r="J66" s="67">
        <f t="shared" si="3"/>
        <v>44552</v>
      </c>
    </row>
    <row r="67" spans="1:10" s="23" customFormat="1" ht="10.5" x14ac:dyDescent="0.15">
      <c r="A67" s="77" t="s">
        <v>321</v>
      </c>
      <c r="B67" s="225">
        <f>'富田林市、大阪狭山市及び南河内郡'!E6</f>
        <v>22415</v>
      </c>
      <c r="C67" s="181">
        <v>0</v>
      </c>
      <c r="D67" s="182">
        <v>0</v>
      </c>
      <c r="E67" s="40">
        <f t="shared" si="5"/>
        <v>22415</v>
      </c>
      <c r="F67" s="182">
        <v>703</v>
      </c>
      <c r="G67" s="40">
        <f t="shared" si="1"/>
        <v>23118</v>
      </c>
      <c r="H67" s="311">
        <f t="shared" si="2"/>
        <v>3.04</v>
      </c>
      <c r="I67" s="184">
        <v>0</v>
      </c>
      <c r="J67" s="68">
        <f t="shared" si="3"/>
        <v>23118</v>
      </c>
    </row>
    <row r="68" spans="1:10" s="23" customFormat="1" ht="10.5" x14ac:dyDescent="0.15">
      <c r="A68" s="77" t="s">
        <v>322</v>
      </c>
      <c r="B68" s="225">
        <f>'富田林市、大阪狭山市及び南河内郡'!E7</f>
        <v>5200</v>
      </c>
      <c r="C68" s="181">
        <v>0</v>
      </c>
      <c r="D68" s="182">
        <v>0</v>
      </c>
      <c r="E68" s="40">
        <f t="shared" si="5"/>
        <v>5200</v>
      </c>
      <c r="F68" s="182">
        <v>137</v>
      </c>
      <c r="G68" s="40">
        <f t="shared" si="1"/>
        <v>5337</v>
      </c>
      <c r="H68" s="311">
        <f t="shared" si="2"/>
        <v>2.57</v>
      </c>
      <c r="I68" s="184">
        <v>0</v>
      </c>
      <c r="J68" s="68">
        <f t="shared" si="3"/>
        <v>5337</v>
      </c>
    </row>
    <row r="69" spans="1:10" s="23" customFormat="1" ht="10.5" x14ac:dyDescent="0.15">
      <c r="A69" s="77" t="s">
        <v>323</v>
      </c>
      <c r="B69" s="225">
        <f>'富田林市、大阪狭山市及び南河内郡'!E8</f>
        <v>6078</v>
      </c>
      <c r="C69" s="181">
        <v>0</v>
      </c>
      <c r="D69" s="182">
        <v>0</v>
      </c>
      <c r="E69" s="40">
        <f t="shared" si="5"/>
        <v>6078</v>
      </c>
      <c r="F69" s="182">
        <v>146</v>
      </c>
      <c r="G69" s="40">
        <f t="shared" si="1"/>
        <v>6224</v>
      </c>
      <c r="H69" s="311">
        <f t="shared" si="2"/>
        <v>2.35</v>
      </c>
      <c r="I69" s="184">
        <v>1</v>
      </c>
      <c r="J69" s="68">
        <f t="shared" si="3"/>
        <v>6225</v>
      </c>
    </row>
    <row r="70" spans="1:10" s="23" customFormat="1" ht="10.5" x14ac:dyDescent="0.15">
      <c r="A70" s="77" t="s">
        <v>324</v>
      </c>
      <c r="B70" s="225">
        <f>'富田林市、大阪狭山市及び南河内郡'!E9</f>
        <v>2537</v>
      </c>
      <c r="C70" s="181">
        <v>0</v>
      </c>
      <c r="D70" s="182">
        <v>0</v>
      </c>
      <c r="E70" s="40">
        <f t="shared" si="5"/>
        <v>2537</v>
      </c>
      <c r="F70" s="182">
        <v>89</v>
      </c>
      <c r="G70" s="40">
        <f t="shared" si="1"/>
        <v>2626</v>
      </c>
      <c r="H70" s="311">
        <f t="shared" si="2"/>
        <v>3.39</v>
      </c>
      <c r="I70" s="184">
        <v>0</v>
      </c>
      <c r="J70" s="68">
        <f t="shared" si="3"/>
        <v>2626</v>
      </c>
    </row>
    <row r="71" spans="1:10" s="23" customFormat="1" ht="11.25" thickBot="1" x14ac:dyDescent="0.2">
      <c r="A71" s="73" t="s">
        <v>325</v>
      </c>
      <c r="B71" s="220">
        <f>SUM(B68:B70)</f>
        <v>13815</v>
      </c>
      <c r="C71" s="107">
        <f t="shared" ref="C71:D71" si="12">SUM(C68:C70)</f>
        <v>0</v>
      </c>
      <c r="D71" s="37">
        <f t="shared" si="12"/>
        <v>0</v>
      </c>
      <c r="E71" s="37">
        <f t="shared" si="5"/>
        <v>13815</v>
      </c>
      <c r="F71" s="37">
        <f>SUM(F68:F70)</f>
        <v>372</v>
      </c>
      <c r="G71" s="37">
        <f t="shared" si="1"/>
        <v>14187</v>
      </c>
      <c r="H71" s="301">
        <f t="shared" si="2"/>
        <v>2.62</v>
      </c>
      <c r="I71" s="134">
        <f>SUM(I68:I70)</f>
        <v>1</v>
      </c>
      <c r="J71" s="134">
        <f t="shared" si="3"/>
        <v>14188</v>
      </c>
    </row>
    <row r="72" spans="1:10" s="23" customFormat="1" ht="12" thickTop="1" thickBot="1" x14ac:dyDescent="0.2">
      <c r="A72" s="74" t="s">
        <v>326</v>
      </c>
      <c r="B72" s="226">
        <f>B66+B67+B71</f>
        <v>79648</v>
      </c>
      <c r="C72" s="208">
        <f t="shared" ref="C72:D72" si="13">C66+C67+C71</f>
        <v>0</v>
      </c>
      <c r="D72" s="136">
        <f t="shared" si="13"/>
        <v>0</v>
      </c>
      <c r="E72" s="136">
        <f t="shared" si="5"/>
        <v>79648</v>
      </c>
      <c r="F72" s="136">
        <f>F66+F67+F71</f>
        <v>2208</v>
      </c>
      <c r="G72" s="136">
        <f t="shared" si="1"/>
        <v>81856</v>
      </c>
      <c r="H72" s="312">
        <f t="shared" si="2"/>
        <v>2.7</v>
      </c>
      <c r="I72" s="137">
        <f>I66+I67+I71</f>
        <v>2</v>
      </c>
      <c r="J72" s="137">
        <f t="shared" si="3"/>
        <v>81858</v>
      </c>
    </row>
    <row r="73" spans="1:10" s="23" customFormat="1" ht="11.25" thickTop="1" x14ac:dyDescent="0.15">
      <c r="A73" s="52" t="s">
        <v>327</v>
      </c>
      <c r="B73" s="215">
        <f>寝屋川市!E6</f>
        <v>93089</v>
      </c>
      <c r="C73" s="152">
        <v>0</v>
      </c>
      <c r="D73" s="163">
        <v>0</v>
      </c>
      <c r="E73" s="34">
        <f t="shared" si="5"/>
        <v>93089</v>
      </c>
      <c r="F73" s="163">
        <v>1858</v>
      </c>
      <c r="G73" s="34">
        <f t="shared" ref="G73:G96" si="14">SUM(E73:F73)</f>
        <v>94947</v>
      </c>
      <c r="H73" s="292">
        <f t="shared" ref="H73:H101" si="15">IFERROR(ROUND(F73/G73*100,2),0)</f>
        <v>1.96</v>
      </c>
      <c r="I73" s="153">
        <v>0</v>
      </c>
      <c r="J73" s="61">
        <f t="shared" ref="J73:J96" si="16">G73+I73</f>
        <v>94947</v>
      </c>
    </row>
    <row r="74" spans="1:10" s="23" customFormat="1" ht="10.5" x14ac:dyDescent="0.15">
      <c r="A74" s="47" t="s">
        <v>328</v>
      </c>
      <c r="B74" s="216" t="str">
        <f>河内長野市!C6</f>
        <v>-</v>
      </c>
      <c r="C74" s="262" t="s">
        <v>560</v>
      </c>
      <c r="D74" s="263" t="s">
        <v>560</v>
      </c>
      <c r="E74" s="263" t="s">
        <v>560</v>
      </c>
      <c r="F74" s="263" t="s">
        <v>560</v>
      </c>
      <c r="G74" s="263" t="s">
        <v>560</v>
      </c>
      <c r="H74" s="297" t="s">
        <v>560</v>
      </c>
      <c r="I74" s="264" t="s">
        <v>560</v>
      </c>
      <c r="J74" s="264" t="s">
        <v>560</v>
      </c>
    </row>
    <row r="75" spans="1:10" s="23" customFormat="1" ht="10.5" x14ac:dyDescent="0.15">
      <c r="A75" s="70" t="s">
        <v>329</v>
      </c>
      <c r="B75" s="216">
        <f>松原市!D6</f>
        <v>42655</v>
      </c>
      <c r="C75" s="154">
        <v>0</v>
      </c>
      <c r="D75" s="155">
        <v>0</v>
      </c>
      <c r="E75" s="32">
        <f t="shared" si="5"/>
        <v>42655</v>
      </c>
      <c r="F75" s="155">
        <v>905</v>
      </c>
      <c r="G75" s="32">
        <f t="shared" si="14"/>
        <v>43560</v>
      </c>
      <c r="H75" s="293">
        <f t="shared" si="15"/>
        <v>2.08</v>
      </c>
      <c r="I75" s="160">
        <v>1</v>
      </c>
      <c r="J75" s="62">
        <f t="shared" si="16"/>
        <v>43561</v>
      </c>
    </row>
    <row r="76" spans="1:10" s="23" customFormat="1" ht="10.5" x14ac:dyDescent="0.15">
      <c r="A76" s="72" t="s">
        <v>330</v>
      </c>
      <c r="B76" s="223" t="str">
        <f>大東市及び四條畷市!D5</f>
        <v>-</v>
      </c>
      <c r="C76" s="265" t="s">
        <v>560</v>
      </c>
      <c r="D76" s="266" t="s">
        <v>560</v>
      </c>
      <c r="E76" s="266" t="s">
        <v>560</v>
      </c>
      <c r="F76" s="266" t="s">
        <v>560</v>
      </c>
      <c r="G76" s="266" t="s">
        <v>560</v>
      </c>
      <c r="H76" s="305" t="s">
        <v>560</v>
      </c>
      <c r="I76" s="267" t="s">
        <v>560</v>
      </c>
      <c r="J76" s="267" t="s">
        <v>560</v>
      </c>
    </row>
    <row r="77" spans="1:10" s="23" customFormat="1" ht="11.25" thickBot="1" x14ac:dyDescent="0.2">
      <c r="A77" s="73" t="s">
        <v>331</v>
      </c>
      <c r="B77" s="213" t="str">
        <f>大東市及び四條畷市!D6</f>
        <v>-</v>
      </c>
      <c r="C77" s="268" t="s">
        <v>560</v>
      </c>
      <c r="D77" s="269" t="s">
        <v>560</v>
      </c>
      <c r="E77" s="269" t="s">
        <v>560</v>
      </c>
      <c r="F77" s="269" t="s">
        <v>560</v>
      </c>
      <c r="G77" s="269" t="s">
        <v>560</v>
      </c>
      <c r="H77" s="304" t="s">
        <v>560</v>
      </c>
      <c r="I77" s="270" t="s">
        <v>560</v>
      </c>
      <c r="J77" s="270" t="s">
        <v>560</v>
      </c>
    </row>
    <row r="78" spans="1:10" s="23" customFormat="1" ht="12" thickTop="1" thickBot="1" x14ac:dyDescent="0.2">
      <c r="A78" s="74" t="s">
        <v>332</v>
      </c>
      <c r="B78" s="214" t="s">
        <v>560</v>
      </c>
      <c r="C78" s="271" t="s">
        <v>560</v>
      </c>
      <c r="D78" s="272" t="s">
        <v>560</v>
      </c>
      <c r="E78" s="272" t="s">
        <v>560</v>
      </c>
      <c r="F78" s="272" t="s">
        <v>560</v>
      </c>
      <c r="G78" s="272" t="s">
        <v>560</v>
      </c>
      <c r="H78" s="307" t="s">
        <v>560</v>
      </c>
      <c r="I78" s="273" t="s">
        <v>560</v>
      </c>
      <c r="J78" s="273" t="s">
        <v>560</v>
      </c>
    </row>
    <row r="79" spans="1:10" s="23" customFormat="1" ht="11.25" thickTop="1" x14ac:dyDescent="0.15">
      <c r="A79" s="47" t="s">
        <v>333</v>
      </c>
      <c r="B79" s="227" t="str">
        <f>和泉市!D6</f>
        <v>-</v>
      </c>
      <c r="C79" s="274" t="s">
        <v>560</v>
      </c>
      <c r="D79" s="275" t="s">
        <v>560</v>
      </c>
      <c r="E79" s="275" t="s">
        <v>560</v>
      </c>
      <c r="F79" s="275" t="s">
        <v>560</v>
      </c>
      <c r="G79" s="275" t="s">
        <v>560</v>
      </c>
      <c r="H79" s="313" t="s">
        <v>560</v>
      </c>
      <c r="I79" s="276" t="s">
        <v>560</v>
      </c>
      <c r="J79" s="276" t="s">
        <v>560</v>
      </c>
    </row>
    <row r="80" spans="1:10" s="23" customFormat="1" ht="10.5" x14ac:dyDescent="0.15">
      <c r="A80" s="72" t="s">
        <v>334</v>
      </c>
      <c r="B80" s="228" t="str">
        <f>箕面市及び豊能郡!D5</f>
        <v>-</v>
      </c>
      <c r="C80" s="277" t="s">
        <v>560</v>
      </c>
      <c r="D80" s="278" t="s">
        <v>560</v>
      </c>
      <c r="E80" s="278" t="s">
        <v>560</v>
      </c>
      <c r="F80" s="278" t="s">
        <v>560</v>
      </c>
      <c r="G80" s="278" t="s">
        <v>560</v>
      </c>
      <c r="H80" s="314" t="s">
        <v>560</v>
      </c>
      <c r="I80" s="279" t="s">
        <v>560</v>
      </c>
      <c r="J80" s="279" t="s">
        <v>560</v>
      </c>
    </row>
    <row r="81" spans="1:10" s="23" customFormat="1" ht="10.5" x14ac:dyDescent="0.15">
      <c r="A81" s="70" t="s">
        <v>335</v>
      </c>
      <c r="B81" s="225" t="str">
        <f>箕面市及び豊能郡!D6</f>
        <v>-</v>
      </c>
      <c r="C81" s="280" t="s">
        <v>560</v>
      </c>
      <c r="D81" s="281" t="s">
        <v>560</v>
      </c>
      <c r="E81" s="281" t="s">
        <v>560</v>
      </c>
      <c r="F81" s="281" t="s">
        <v>560</v>
      </c>
      <c r="G81" s="281" t="s">
        <v>560</v>
      </c>
      <c r="H81" s="315" t="s">
        <v>560</v>
      </c>
      <c r="I81" s="282" t="s">
        <v>560</v>
      </c>
      <c r="J81" s="282" t="s">
        <v>560</v>
      </c>
    </row>
    <row r="82" spans="1:10" s="23" customFormat="1" ht="10.5" x14ac:dyDescent="0.15">
      <c r="A82" s="77" t="s">
        <v>336</v>
      </c>
      <c r="B82" s="225" t="str">
        <f>箕面市及び豊能郡!D7</f>
        <v>-</v>
      </c>
      <c r="C82" s="280" t="s">
        <v>560</v>
      </c>
      <c r="D82" s="281" t="s">
        <v>560</v>
      </c>
      <c r="E82" s="281" t="s">
        <v>560</v>
      </c>
      <c r="F82" s="281" t="s">
        <v>560</v>
      </c>
      <c r="G82" s="281" t="s">
        <v>560</v>
      </c>
      <c r="H82" s="315" t="s">
        <v>560</v>
      </c>
      <c r="I82" s="282" t="s">
        <v>560</v>
      </c>
      <c r="J82" s="282" t="s">
        <v>560</v>
      </c>
    </row>
    <row r="83" spans="1:10" s="23" customFormat="1" ht="11.25" thickBot="1" x14ac:dyDescent="0.2">
      <c r="A83" s="73" t="s">
        <v>337</v>
      </c>
      <c r="B83" s="220" t="s">
        <v>560</v>
      </c>
      <c r="C83" s="283" t="s">
        <v>560</v>
      </c>
      <c r="D83" s="284" t="s">
        <v>560</v>
      </c>
      <c r="E83" s="284" t="s">
        <v>560</v>
      </c>
      <c r="F83" s="284" t="s">
        <v>560</v>
      </c>
      <c r="G83" s="284" t="s">
        <v>560</v>
      </c>
      <c r="H83" s="306" t="s">
        <v>560</v>
      </c>
      <c r="I83" s="285" t="s">
        <v>560</v>
      </c>
      <c r="J83" s="285" t="s">
        <v>560</v>
      </c>
    </row>
    <row r="84" spans="1:10" s="23" customFormat="1" ht="12" thickTop="1" thickBot="1" x14ac:dyDescent="0.2">
      <c r="A84" s="74" t="s">
        <v>338</v>
      </c>
      <c r="B84" s="226" t="s">
        <v>560</v>
      </c>
      <c r="C84" s="286" t="s">
        <v>560</v>
      </c>
      <c r="D84" s="287" t="s">
        <v>560</v>
      </c>
      <c r="E84" s="287" t="s">
        <v>560</v>
      </c>
      <c r="F84" s="287" t="s">
        <v>560</v>
      </c>
      <c r="G84" s="287" t="s">
        <v>560</v>
      </c>
      <c r="H84" s="316" t="s">
        <v>560</v>
      </c>
      <c r="I84" s="288" t="s">
        <v>560</v>
      </c>
      <c r="J84" s="288" t="s">
        <v>560</v>
      </c>
    </row>
    <row r="85" spans="1:10" s="23" customFormat="1" ht="11.25" thickTop="1" x14ac:dyDescent="0.15">
      <c r="A85" s="72" t="s">
        <v>339</v>
      </c>
      <c r="B85" s="223">
        <f>柏原市及び藤井寺市!D5</f>
        <v>25745</v>
      </c>
      <c r="C85" s="176">
        <v>0</v>
      </c>
      <c r="D85" s="177">
        <v>0</v>
      </c>
      <c r="E85" s="78">
        <f t="shared" ref="E85:E97" si="17">SUM(B85:D85)</f>
        <v>25745</v>
      </c>
      <c r="F85" s="177">
        <v>711</v>
      </c>
      <c r="G85" s="78">
        <f t="shared" si="14"/>
        <v>26456</v>
      </c>
      <c r="H85" s="308">
        <f t="shared" si="15"/>
        <v>2.69</v>
      </c>
      <c r="I85" s="178">
        <v>0</v>
      </c>
      <c r="J85" s="79">
        <f t="shared" si="16"/>
        <v>26456</v>
      </c>
    </row>
    <row r="86" spans="1:10" s="23" customFormat="1" ht="11.25" thickBot="1" x14ac:dyDescent="0.2">
      <c r="A86" s="73" t="s">
        <v>340</v>
      </c>
      <c r="B86" s="213">
        <f>柏原市及び藤井寺市!D6</f>
        <v>24519</v>
      </c>
      <c r="C86" s="158">
        <v>0</v>
      </c>
      <c r="D86" s="159">
        <v>0</v>
      </c>
      <c r="E86" s="35">
        <f t="shared" si="17"/>
        <v>24519</v>
      </c>
      <c r="F86" s="159">
        <v>749</v>
      </c>
      <c r="G86" s="35">
        <f t="shared" si="14"/>
        <v>25268</v>
      </c>
      <c r="H86" s="295">
        <f t="shared" si="15"/>
        <v>2.96</v>
      </c>
      <c r="I86" s="162">
        <v>3</v>
      </c>
      <c r="J86" s="63">
        <f t="shared" si="16"/>
        <v>25271</v>
      </c>
    </row>
    <row r="87" spans="1:10" s="23" customFormat="1" ht="12" thickTop="1" thickBot="1" x14ac:dyDescent="0.2">
      <c r="A87" s="74" t="s">
        <v>341</v>
      </c>
      <c r="B87" s="214">
        <f>SUM(B85:B86)</f>
        <v>50264</v>
      </c>
      <c r="C87" s="121">
        <f t="shared" ref="C87:D87" si="18">SUM(C85:C86)</f>
        <v>0</v>
      </c>
      <c r="D87" s="122">
        <f t="shared" si="18"/>
        <v>0</v>
      </c>
      <c r="E87" s="122">
        <f t="shared" si="17"/>
        <v>50264</v>
      </c>
      <c r="F87" s="122">
        <f>SUM(F85:F86)</f>
        <v>1460</v>
      </c>
      <c r="G87" s="122">
        <f t="shared" si="14"/>
        <v>51724</v>
      </c>
      <c r="H87" s="296">
        <f t="shared" si="15"/>
        <v>2.82</v>
      </c>
      <c r="I87" s="123">
        <f>SUM(I85:I86)</f>
        <v>3</v>
      </c>
      <c r="J87" s="123">
        <f t="shared" si="16"/>
        <v>51727</v>
      </c>
    </row>
    <row r="88" spans="1:10" s="23" customFormat="1" ht="11.25" thickTop="1" x14ac:dyDescent="0.15">
      <c r="A88" s="47" t="s">
        <v>342</v>
      </c>
      <c r="B88" s="216">
        <f>羽曳野市!D6</f>
        <v>42137</v>
      </c>
      <c r="C88" s="154">
        <v>0</v>
      </c>
      <c r="D88" s="155">
        <v>0</v>
      </c>
      <c r="E88" s="32">
        <f t="shared" si="17"/>
        <v>42137</v>
      </c>
      <c r="F88" s="155">
        <v>1536</v>
      </c>
      <c r="G88" s="32">
        <f t="shared" si="14"/>
        <v>43673</v>
      </c>
      <c r="H88" s="293">
        <f t="shared" si="15"/>
        <v>3.52</v>
      </c>
      <c r="I88" s="160">
        <v>1</v>
      </c>
      <c r="J88" s="62">
        <f t="shared" si="16"/>
        <v>43674</v>
      </c>
    </row>
    <row r="89" spans="1:10" s="23" customFormat="1" ht="10.5" x14ac:dyDescent="0.15">
      <c r="A89" s="47" t="s">
        <v>343</v>
      </c>
      <c r="B89" s="216" t="str">
        <f>門真市!C6</f>
        <v>-</v>
      </c>
      <c r="C89" s="262" t="s">
        <v>560</v>
      </c>
      <c r="D89" s="263" t="s">
        <v>560</v>
      </c>
      <c r="E89" s="263" t="s">
        <v>560</v>
      </c>
      <c r="F89" s="263" t="s">
        <v>560</v>
      </c>
      <c r="G89" s="263" t="s">
        <v>560</v>
      </c>
      <c r="H89" s="297" t="s">
        <v>560</v>
      </c>
      <c r="I89" s="264" t="s">
        <v>560</v>
      </c>
      <c r="J89" s="264" t="s">
        <v>560</v>
      </c>
    </row>
    <row r="90" spans="1:10" s="23" customFormat="1" ht="10.5" x14ac:dyDescent="0.15">
      <c r="A90" s="47" t="s">
        <v>344</v>
      </c>
      <c r="B90" s="229">
        <f>摂津市!F6</f>
        <v>30047</v>
      </c>
      <c r="C90" s="154">
        <v>0</v>
      </c>
      <c r="D90" s="155">
        <v>0</v>
      </c>
      <c r="E90" s="32">
        <f t="shared" si="17"/>
        <v>30047</v>
      </c>
      <c r="F90" s="155">
        <v>496</v>
      </c>
      <c r="G90" s="32">
        <f t="shared" si="14"/>
        <v>30543</v>
      </c>
      <c r="H90" s="293">
        <f t="shared" si="15"/>
        <v>1.62</v>
      </c>
      <c r="I90" s="160">
        <v>1</v>
      </c>
      <c r="J90" s="62">
        <f t="shared" si="16"/>
        <v>30544</v>
      </c>
    </row>
    <row r="91" spans="1:10" s="23" customFormat="1" ht="10.5" x14ac:dyDescent="0.15">
      <c r="A91" s="47" t="s">
        <v>345</v>
      </c>
      <c r="B91" s="229">
        <f>東大阪市!H6</f>
        <v>177163.99900000001</v>
      </c>
      <c r="C91" s="154">
        <v>1E-3</v>
      </c>
      <c r="D91" s="155">
        <v>0</v>
      </c>
      <c r="E91" s="32">
        <f t="shared" si="17"/>
        <v>177164</v>
      </c>
      <c r="F91" s="155">
        <v>2180</v>
      </c>
      <c r="G91" s="32">
        <f t="shared" si="14"/>
        <v>179344</v>
      </c>
      <c r="H91" s="293">
        <f t="shared" si="15"/>
        <v>1.22</v>
      </c>
      <c r="I91" s="160">
        <v>1</v>
      </c>
      <c r="J91" s="62">
        <f t="shared" si="16"/>
        <v>179345</v>
      </c>
    </row>
    <row r="92" spans="1:10" s="23" customFormat="1" ht="10.5" x14ac:dyDescent="0.15">
      <c r="A92" s="72" t="s">
        <v>346</v>
      </c>
      <c r="B92" s="228">
        <f>'泉南市、阪南市並びに泉南郡田尻町及び岬町'!D5</f>
        <v>18643</v>
      </c>
      <c r="C92" s="185">
        <v>0</v>
      </c>
      <c r="D92" s="186">
        <v>0</v>
      </c>
      <c r="E92" s="80">
        <f t="shared" si="17"/>
        <v>18643</v>
      </c>
      <c r="F92" s="186">
        <v>1104</v>
      </c>
      <c r="G92" s="80">
        <f t="shared" si="14"/>
        <v>19747</v>
      </c>
      <c r="H92" s="317">
        <f t="shared" si="15"/>
        <v>5.59</v>
      </c>
      <c r="I92" s="187">
        <v>1</v>
      </c>
      <c r="J92" s="81">
        <f t="shared" si="16"/>
        <v>19748</v>
      </c>
    </row>
    <row r="93" spans="1:10" s="23" customFormat="1" ht="10.5" x14ac:dyDescent="0.15">
      <c r="A93" s="70" t="s">
        <v>347</v>
      </c>
      <c r="B93" s="213">
        <f>'泉南市、阪南市並びに泉南郡田尻町及び岬町'!D6</f>
        <v>19883</v>
      </c>
      <c r="C93" s="158">
        <v>0</v>
      </c>
      <c r="D93" s="159">
        <v>0</v>
      </c>
      <c r="E93" s="35">
        <f t="shared" si="17"/>
        <v>19883</v>
      </c>
      <c r="F93" s="159">
        <v>808</v>
      </c>
      <c r="G93" s="35">
        <f t="shared" si="14"/>
        <v>20691</v>
      </c>
      <c r="H93" s="295">
        <f t="shared" si="15"/>
        <v>3.91</v>
      </c>
      <c r="I93" s="162">
        <v>0</v>
      </c>
      <c r="J93" s="63">
        <f t="shared" si="16"/>
        <v>20691</v>
      </c>
    </row>
    <row r="94" spans="1:10" s="23" customFormat="1" ht="10.5" x14ac:dyDescent="0.15">
      <c r="A94" s="77" t="s">
        <v>348</v>
      </c>
      <c r="B94" s="223">
        <f>'泉南市、阪南市並びに泉南郡田尻町及び岬町'!D7</f>
        <v>3052</v>
      </c>
      <c r="C94" s="176">
        <v>0</v>
      </c>
      <c r="D94" s="177">
        <v>0</v>
      </c>
      <c r="E94" s="78">
        <f t="shared" si="17"/>
        <v>3052</v>
      </c>
      <c r="F94" s="177">
        <v>170</v>
      </c>
      <c r="G94" s="78">
        <f t="shared" si="14"/>
        <v>3222</v>
      </c>
      <c r="H94" s="308">
        <f t="shared" si="15"/>
        <v>5.28</v>
      </c>
      <c r="I94" s="178">
        <v>0</v>
      </c>
      <c r="J94" s="79">
        <f t="shared" si="16"/>
        <v>3222</v>
      </c>
    </row>
    <row r="95" spans="1:10" s="23" customFormat="1" ht="11.25" thickBot="1" x14ac:dyDescent="0.2">
      <c r="A95" s="71" t="s">
        <v>349</v>
      </c>
      <c r="B95" s="215">
        <f>'泉南市、阪南市並びに泉南郡田尻町及び岬町'!D8</f>
        <v>6868</v>
      </c>
      <c r="C95" s="152">
        <v>0</v>
      </c>
      <c r="D95" s="163">
        <v>0</v>
      </c>
      <c r="E95" s="34">
        <f t="shared" si="17"/>
        <v>6868</v>
      </c>
      <c r="F95" s="163">
        <v>293</v>
      </c>
      <c r="G95" s="34">
        <f t="shared" si="14"/>
        <v>7161</v>
      </c>
      <c r="H95" s="292">
        <f t="shared" si="15"/>
        <v>4.09</v>
      </c>
      <c r="I95" s="153">
        <v>0</v>
      </c>
      <c r="J95" s="61">
        <f t="shared" si="16"/>
        <v>7161</v>
      </c>
    </row>
    <row r="96" spans="1:10" s="23" customFormat="1" ht="12" thickTop="1" thickBot="1" x14ac:dyDescent="0.2">
      <c r="A96" s="74" t="s">
        <v>350</v>
      </c>
      <c r="B96" s="214">
        <f>SUM(B92:B95)</f>
        <v>48446</v>
      </c>
      <c r="C96" s="121">
        <f t="shared" ref="C96:D96" si="19">SUM(C92:C95)</f>
        <v>0</v>
      </c>
      <c r="D96" s="122">
        <f t="shared" si="19"/>
        <v>0</v>
      </c>
      <c r="E96" s="122">
        <f t="shared" si="17"/>
        <v>48446</v>
      </c>
      <c r="F96" s="122">
        <f>SUM(F92:F95)</f>
        <v>2375</v>
      </c>
      <c r="G96" s="122">
        <f t="shared" si="14"/>
        <v>50821</v>
      </c>
      <c r="H96" s="296">
        <f t="shared" si="15"/>
        <v>4.67</v>
      </c>
      <c r="I96" s="123">
        <f>SUM(I92:I95)</f>
        <v>1</v>
      </c>
      <c r="J96" s="123">
        <f t="shared" si="16"/>
        <v>50822</v>
      </c>
    </row>
    <row r="97" spans="1:10" s="23" customFormat="1" ht="12" thickTop="1" thickBot="1" x14ac:dyDescent="0.2">
      <c r="A97" s="74" t="s">
        <v>351</v>
      </c>
      <c r="B97" s="230">
        <f>交野市!D6</f>
        <v>32286</v>
      </c>
      <c r="C97" s="154">
        <v>0</v>
      </c>
      <c r="D97" s="155">
        <v>0</v>
      </c>
      <c r="E97" s="32">
        <f t="shared" si="17"/>
        <v>32286</v>
      </c>
      <c r="F97" s="155">
        <v>834</v>
      </c>
      <c r="G97" s="32">
        <f>SUM(E97:F97)</f>
        <v>33120</v>
      </c>
      <c r="H97" s="293">
        <f t="shared" si="15"/>
        <v>2.52</v>
      </c>
      <c r="I97" s="160">
        <v>0</v>
      </c>
      <c r="J97" s="62">
        <f>G97+I97</f>
        <v>33120</v>
      </c>
    </row>
    <row r="98" spans="1:10" s="23" customFormat="1" ht="11.25" thickTop="1" x14ac:dyDescent="0.15">
      <c r="A98" s="49" t="s">
        <v>352</v>
      </c>
      <c r="B98" s="231">
        <f>B35+B44</f>
        <v>1375989</v>
      </c>
      <c r="C98" s="209">
        <f t="shared" ref="C98" si="20">C35+C44</f>
        <v>0</v>
      </c>
      <c r="D98" s="138">
        <f>D35+D44</f>
        <v>0</v>
      </c>
      <c r="E98" s="138">
        <f>SUM(B98:D98)</f>
        <v>1375989</v>
      </c>
      <c r="F98" s="138">
        <f>F35+F44</f>
        <v>42217</v>
      </c>
      <c r="G98" s="138">
        <f t="shared" ref="G98:G101" si="21">SUM(E98:F98)</f>
        <v>1418206</v>
      </c>
      <c r="H98" s="318">
        <f t="shared" si="15"/>
        <v>2.98</v>
      </c>
      <c r="I98" s="139">
        <f>I35+I44</f>
        <v>85</v>
      </c>
      <c r="J98" s="139">
        <f t="shared" ref="J98:J100" si="22">G98+I98</f>
        <v>1418291</v>
      </c>
    </row>
    <row r="99" spans="1:10" s="23" customFormat="1" ht="10.5" x14ac:dyDescent="0.15">
      <c r="A99" s="50" t="s">
        <v>353</v>
      </c>
      <c r="B99" s="232">
        <f>B45+B46+B47+B48+B54+B58+B60+B61+B62+B63+B66+B67+B73+B75+B87+B88+B90+B91+B92+B93+B97</f>
        <v>1587121.9990000001</v>
      </c>
      <c r="C99" s="210">
        <f t="shared" ref="C99:I99" si="23">C45+C46+C47+C48+C54+C58+C60+C61+C62+C63+C66+C67+C73+C75+C87+C88+C90+C91+C92+C93+C97</f>
        <v>1E-3</v>
      </c>
      <c r="D99" s="141">
        <f t="shared" si="23"/>
        <v>0</v>
      </c>
      <c r="E99" s="141">
        <f t="shared" si="23"/>
        <v>1587122</v>
      </c>
      <c r="F99" s="141">
        <f t="shared" si="23"/>
        <v>30657</v>
      </c>
      <c r="G99" s="141">
        <f t="shared" si="23"/>
        <v>1617779</v>
      </c>
      <c r="H99" s="319">
        <f t="shared" si="15"/>
        <v>1.9</v>
      </c>
      <c r="I99" s="142">
        <f t="shared" si="23"/>
        <v>30</v>
      </c>
      <c r="J99" s="142">
        <f t="shared" si="22"/>
        <v>1617809</v>
      </c>
    </row>
    <row r="100" spans="1:10" s="23" customFormat="1" ht="10.5" x14ac:dyDescent="0.15">
      <c r="A100" s="50" t="s">
        <v>354</v>
      </c>
      <c r="B100" s="232">
        <f>B94+B95++B68+B70+B69+B64+B55</f>
        <v>54238</v>
      </c>
      <c r="C100" s="210">
        <f t="shared" ref="C100:I100" si="24">C94+C95++C68+C70+C69+C64+C55</f>
        <v>0</v>
      </c>
      <c r="D100" s="141">
        <f t="shared" si="24"/>
        <v>0</v>
      </c>
      <c r="E100" s="141">
        <f t="shared" si="24"/>
        <v>54238</v>
      </c>
      <c r="F100" s="141">
        <f t="shared" si="24"/>
        <v>1407</v>
      </c>
      <c r="G100" s="141">
        <f t="shared" si="24"/>
        <v>55645</v>
      </c>
      <c r="H100" s="319">
        <f t="shared" si="15"/>
        <v>2.5299999999999998</v>
      </c>
      <c r="I100" s="142">
        <f t="shared" si="24"/>
        <v>2</v>
      </c>
      <c r="J100" s="142">
        <f t="shared" si="22"/>
        <v>55647</v>
      </c>
    </row>
    <row r="101" spans="1:10" s="23" customFormat="1" ht="11.25" thickBot="1" x14ac:dyDescent="0.2">
      <c r="A101" s="51" t="s">
        <v>355</v>
      </c>
      <c r="B101" s="233">
        <f>SUM(B98:B100)</f>
        <v>3017348.9989999998</v>
      </c>
      <c r="C101" s="140">
        <f t="shared" ref="C101:I101" si="25">SUM(C98:C100)</f>
        <v>1E-3</v>
      </c>
      <c r="D101" s="141">
        <f t="shared" si="25"/>
        <v>0</v>
      </c>
      <c r="E101" s="141">
        <f t="shared" si="25"/>
        <v>3017349</v>
      </c>
      <c r="F101" s="141">
        <f t="shared" si="25"/>
        <v>74281</v>
      </c>
      <c r="G101" s="141">
        <f t="shared" si="21"/>
        <v>3091630</v>
      </c>
      <c r="H101" s="319">
        <f t="shared" si="15"/>
        <v>2.4</v>
      </c>
      <c r="I101" s="141">
        <f t="shared" si="25"/>
        <v>117</v>
      </c>
      <c r="J101" s="141">
        <f>SUM(J98:J100)</f>
        <v>3091747</v>
      </c>
    </row>
  </sheetData>
  <sheetProtection sheet="1" objects="1" scenarios="1"/>
  <customSheetViews>
    <customSheetView guid="{902AE5C0-5AD9-4B1B-820B-77842CF1C188}" showPageBreaks="1" view="pageBreakPreview">
      <pane ySplit="7" topLeftCell="A8" activePane="bottomLeft" state="frozen"/>
      <selection pane="bottomLeft" activeCell="F6" sqref="F6"/>
      <rowBreaks count="1" manualBreakCount="1">
        <brk id="53" max="16383" man="1"/>
      </rowBreaks>
      <pageMargins left="0.78740157480314965" right="0.78740157480314965" top="0.31496062992125984" bottom="0.98425196850393704" header="0.19685039370078741" footer="0.51181102362204722"/>
      <pageSetup paperSize="9" scale="85" orientation="landscape" r:id="rId1"/>
      <headerFooter alignWithMargins="0">
        <oddFooter>&amp;C－&amp;P－&amp;R【選開】開票結果</oddFooter>
      </headerFooter>
    </customSheetView>
  </customSheetViews>
  <phoneticPr fontId="3"/>
  <pageMargins left="0.78740157480314965" right="0.78740157480314965" top="0.31496062992125984" bottom="0.98425196850393704" header="0.19685039370078741" footer="0.51181102362204722"/>
  <pageSetup paperSize="9" scale="85" orientation="landscape" r:id="rId2"/>
  <headerFooter alignWithMargins="0">
    <oddFooter>&amp;C－&amp;P－&amp;R【選開】開票結果</oddFooter>
  </headerFooter>
  <rowBreaks count="1" manualBreakCount="1">
    <brk id="53" max="16383" man="1"/>
  </row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60"/>
  <sheetViews>
    <sheetView view="pageBreakPreview" zoomScaleNormal="100" zoomScaleSheetLayoutView="100" workbookViewId="0">
      <selection activeCell="G9" sqref="G9"/>
    </sheetView>
  </sheetViews>
  <sheetFormatPr defaultRowHeight="9" x14ac:dyDescent="0.15"/>
  <cols>
    <col min="1" max="1" width="10" style="82" customWidth="1"/>
    <col min="2" max="3" width="5.875" style="82" customWidth="1"/>
    <col min="4" max="4" width="33.375" style="86" customWidth="1"/>
    <col min="5" max="6" width="17.5" style="86" customWidth="1"/>
    <col min="7" max="7" width="17.5" style="82" customWidth="1"/>
    <col min="8" max="9" width="7.875" style="86" customWidth="1"/>
    <col min="10" max="10" width="10" style="86" customWidth="1"/>
    <col min="11" max="16384" width="9" style="86"/>
  </cols>
  <sheetData>
    <row r="1" spans="1:10" ht="20.100000000000001" customHeight="1" x14ac:dyDescent="0.15">
      <c r="B1" s="83"/>
      <c r="C1" s="83"/>
      <c r="D1" s="84"/>
      <c r="E1" s="84"/>
      <c r="F1" s="84"/>
      <c r="G1" s="85"/>
      <c r="J1" s="87" t="s">
        <v>36</v>
      </c>
    </row>
    <row r="2" spans="1:10" ht="20.100000000000001" customHeight="1" x14ac:dyDescent="0.15">
      <c r="A2" s="88" t="s">
        <v>402</v>
      </c>
      <c r="B2" s="89"/>
      <c r="C2" s="89"/>
      <c r="D2" s="90"/>
      <c r="E2" s="91" t="s">
        <v>120</v>
      </c>
      <c r="F2" s="84"/>
      <c r="G2" s="92"/>
      <c r="I2" s="88"/>
      <c r="J2" s="93"/>
    </row>
    <row r="3" spans="1:10" ht="5.0999999999999996" customHeight="1" x14ac:dyDescent="0.15">
      <c r="A3" s="94"/>
      <c r="B3" s="89"/>
      <c r="C3" s="89"/>
      <c r="D3" s="84"/>
      <c r="E3" s="84"/>
      <c r="F3" s="84"/>
      <c r="G3" s="92"/>
      <c r="I3" s="88"/>
      <c r="J3" s="93"/>
    </row>
    <row r="4" spans="1:10" ht="12.6" customHeight="1" x14ac:dyDescent="0.15">
      <c r="A4" s="94"/>
      <c r="B4" s="89"/>
      <c r="C4" s="89"/>
      <c r="D4" s="84"/>
      <c r="E4" s="84"/>
      <c r="F4" s="84"/>
      <c r="I4" s="88"/>
      <c r="J4" s="206" t="s">
        <v>615</v>
      </c>
    </row>
    <row r="5" spans="1:10" ht="12.6" customHeight="1" x14ac:dyDescent="0.15">
      <c r="I5" s="94"/>
      <c r="J5" s="95" t="s">
        <v>13</v>
      </c>
    </row>
    <row r="6" spans="1:10" ht="37.5" customHeight="1" thickBot="1" x14ac:dyDescent="0.2"/>
    <row r="7" spans="1:10" ht="32.25" customHeight="1" thickBot="1" x14ac:dyDescent="0.2">
      <c r="D7" s="96"/>
      <c r="E7" s="97" t="s">
        <v>88</v>
      </c>
      <c r="F7" s="98" t="s">
        <v>87</v>
      </c>
      <c r="G7" s="99" t="s">
        <v>89</v>
      </c>
    </row>
    <row r="8" spans="1:10" ht="17.25" customHeight="1" thickTop="1" x14ac:dyDescent="0.15">
      <c r="D8" s="100" t="s">
        <v>91</v>
      </c>
      <c r="E8" s="151">
        <v>51583</v>
      </c>
      <c r="F8" s="143">
        <f>ROUND($E8/'大阪市　北区'!$A$1/4,3)</f>
        <v>12895.75</v>
      </c>
      <c r="G8" s="144">
        <f>ROUND($E8/'大阪市　北区'!$A$1/10,3)</f>
        <v>5158.3</v>
      </c>
    </row>
    <row r="9" spans="1:10" ht="17.25" customHeight="1" x14ac:dyDescent="0.15">
      <c r="D9" s="100" t="s">
        <v>361</v>
      </c>
      <c r="E9" s="151">
        <v>46618</v>
      </c>
      <c r="F9" s="143">
        <f>ROUND($E9/'大阪市　都島区'!$A$1/4,3)</f>
        <v>11654.5</v>
      </c>
      <c r="G9" s="144">
        <f>ROUND($E9/'大阪市　都島区'!$A$1/10,3)</f>
        <v>4661.8</v>
      </c>
    </row>
    <row r="10" spans="1:10" ht="17.25" customHeight="1" x14ac:dyDescent="0.15">
      <c r="D10" s="100" t="s">
        <v>362</v>
      </c>
      <c r="E10" s="151">
        <v>58893</v>
      </c>
      <c r="F10" s="143">
        <f>ROUND($E10/大阪市福島区及び此花区!$A$1/4,3)</f>
        <v>14723.25</v>
      </c>
      <c r="G10" s="144">
        <f>ROUND($E10/大阪市福島区及び此花区!$A$1/10,3)</f>
        <v>5889.3</v>
      </c>
    </row>
    <row r="11" spans="1:10" ht="17.25" customHeight="1" x14ac:dyDescent="0.15">
      <c r="D11" s="100" t="s">
        <v>371</v>
      </c>
      <c r="E11" s="151">
        <v>35529</v>
      </c>
      <c r="F11" s="143">
        <f>ROUND($E11/'大阪市　中央区'!$A$1/4,3)</f>
        <v>8882.25</v>
      </c>
      <c r="G11" s="144">
        <f>ROUND($E11/'大阪市　中央区'!$A$1/10,3)</f>
        <v>3552.9</v>
      </c>
    </row>
    <row r="12" spans="1:10" ht="17.25" customHeight="1" x14ac:dyDescent="0.15">
      <c r="D12" s="100" t="s">
        <v>363</v>
      </c>
      <c r="E12" s="151">
        <v>36516</v>
      </c>
      <c r="F12" s="143">
        <f>ROUND($E12/'大阪市　西区'!$A$1/4,3)</f>
        <v>9129</v>
      </c>
      <c r="G12" s="144">
        <f>ROUND($E12/'大阪市　西区'!$A$1/10,3)</f>
        <v>3651.6</v>
      </c>
    </row>
    <row r="13" spans="1:10" ht="17.25" customHeight="1" x14ac:dyDescent="0.15">
      <c r="D13" s="100" t="s">
        <v>364</v>
      </c>
      <c r="E13" s="151">
        <v>34975</v>
      </c>
      <c r="F13" s="143">
        <f>ROUND($E13/'大阪市　港区'!$A$1/4,3)</f>
        <v>8743.75</v>
      </c>
      <c r="G13" s="144">
        <f>ROUND($E13/'大阪市　港区'!$A$1/10,3)</f>
        <v>3497.5</v>
      </c>
    </row>
    <row r="14" spans="1:10" ht="17.25" customHeight="1" x14ac:dyDescent="0.15">
      <c r="D14" s="100" t="s">
        <v>365</v>
      </c>
      <c r="E14" s="151">
        <v>71231</v>
      </c>
      <c r="F14" s="143">
        <f>ROUND($E14/大阪市大正区及び西成区!$A$1/4,3)</f>
        <v>8903.875</v>
      </c>
      <c r="G14" s="144">
        <f>ROUND($E14/大阪市大正区及び西成区!$A$1/10,3)</f>
        <v>3561.55</v>
      </c>
    </row>
    <row r="15" spans="1:10" ht="17.25" customHeight="1" x14ac:dyDescent="0.15">
      <c r="D15" s="100" t="s">
        <v>366</v>
      </c>
      <c r="E15" s="151">
        <v>50185</v>
      </c>
      <c r="F15" s="143">
        <f>ROUND($E15/大阪市天王寺区及び浪速区!$A$1/4,3)</f>
        <v>12546.25</v>
      </c>
      <c r="G15" s="144">
        <f>ROUND($E15/大阪市天王寺区及び浪速区!$A$1/10,3)</f>
        <v>5018.5</v>
      </c>
    </row>
    <row r="16" spans="1:10" ht="17.25" customHeight="1" x14ac:dyDescent="0.15">
      <c r="D16" s="100" t="s">
        <v>367</v>
      </c>
      <c r="E16" s="151">
        <v>41812</v>
      </c>
      <c r="F16" s="143">
        <f>ROUND($E16/'大阪市　西淀川区'!$A$1/4,3)</f>
        <v>10453</v>
      </c>
      <c r="G16" s="144">
        <f>ROUND($E16/'大阪市　西淀川区'!$A$1/10,3)</f>
        <v>4181.2</v>
      </c>
    </row>
    <row r="17" spans="4:7" ht="17.25" customHeight="1" x14ac:dyDescent="0.15">
      <c r="D17" s="100" t="s">
        <v>368</v>
      </c>
      <c r="E17" s="151">
        <v>70305</v>
      </c>
      <c r="F17" s="143">
        <f>ROUND($E17/'大阪市　淀川区'!$A$1/4,3)</f>
        <v>8788.125</v>
      </c>
      <c r="G17" s="144">
        <f>ROUND($E17/'大阪市　淀川区'!$A$1/10,3)</f>
        <v>3515.25</v>
      </c>
    </row>
    <row r="18" spans="4:7" ht="17.25" customHeight="1" x14ac:dyDescent="0.15">
      <c r="D18" s="100" t="s">
        <v>369</v>
      </c>
      <c r="E18" s="291" t="s">
        <v>561</v>
      </c>
      <c r="F18" s="143" t="s">
        <v>561</v>
      </c>
      <c r="G18" s="144" t="s">
        <v>561</v>
      </c>
    </row>
    <row r="19" spans="4:7" ht="17.25" customHeight="1" x14ac:dyDescent="0.15">
      <c r="D19" s="100" t="s">
        <v>370</v>
      </c>
      <c r="E19" s="151">
        <v>33553</v>
      </c>
      <c r="F19" s="143">
        <f>ROUND($E19/'大阪市　東成区'!$A$1/4,3)</f>
        <v>8388.25</v>
      </c>
      <c r="G19" s="144">
        <f>ROUND($E19/'大阪市　東成区'!$A$1/10,3)</f>
        <v>3355.3</v>
      </c>
    </row>
    <row r="20" spans="4:7" ht="17.25" customHeight="1" x14ac:dyDescent="0.15">
      <c r="D20" s="100" t="s">
        <v>372</v>
      </c>
      <c r="E20" s="151">
        <v>43209</v>
      </c>
      <c r="F20" s="143">
        <f>ROUND($E20/'大阪市　生野区'!$A$1/4,3)</f>
        <v>10802.25</v>
      </c>
      <c r="G20" s="144">
        <f>ROUND($E20/'大阪市　生野区'!$A$1/10,3)</f>
        <v>4320.8999999999996</v>
      </c>
    </row>
    <row r="21" spans="4:7" ht="17.25" customHeight="1" x14ac:dyDescent="0.15">
      <c r="D21" s="100" t="s">
        <v>373</v>
      </c>
      <c r="E21" s="151">
        <v>41044</v>
      </c>
      <c r="F21" s="143">
        <f>ROUND($E21/'大阪市　旭区'!$A$1/4,3)</f>
        <v>10261</v>
      </c>
      <c r="G21" s="144">
        <f>ROUND($E21/'大阪市　旭区'!$A$1/10,3)</f>
        <v>4104.3999999999996</v>
      </c>
    </row>
    <row r="22" spans="4:7" ht="17.25" customHeight="1" x14ac:dyDescent="0.15">
      <c r="D22" s="100" t="s">
        <v>374</v>
      </c>
      <c r="E22" s="151">
        <v>75002</v>
      </c>
      <c r="F22" s="143">
        <f>ROUND($E22/'大阪市　城東区'!$A$1/4,3)</f>
        <v>9375.25</v>
      </c>
      <c r="G22" s="144">
        <f>ROUND($E22/'大阪市　城東区'!$A$1/10,3)</f>
        <v>3750.1</v>
      </c>
    </row>
    <row r="23" spans="4:7" ht="17.25" customHeight="1" x14ac:dyDescent="0.15">
      <c r="D23" s="100" t="s">
        <v>375</v>
      </c>
      <c r="E23" s="151">
        <v>45745</v>
      </c>
      <c r="F23" s="143">
        <f>ROUND($E23/'大阪市　鶴見区'!$A$1/4,3)</f>
        <v>11436.25</v>
      </c>
      <c r="G23" s="144">
        <f>ROUND($E23/'大阪市　鶴見区'!$A$1/10,3)</f>
        <v>4574.5</v>
      </c>
    </row>
    <row r="24" spans="4:7" ht="17.25" customHeight="1" x14ac:dyDescent="0.15">
      <c r="D24" s="100" t="s">
        <v>376</v>
      </c>
      <c r="E24" s="151">
        <v>50631</v>
      </c>
      <c r="F24" s="143">
        <f>ROUND($E24/'大阪市　阿倍野区'!$A$1/4,3)</f>
        <v>12657.75</v>
      </c>
      <c r="G24" s="144">
        <f>ROUND($E24/'大阪市　阿倍野区'!$A$1/10,3)</f>
        <v>5063.1000000000004</v>
      </c>
    </row>
    <row r="25" spans="4:7" ht="17.25" customHeight="1" x14ac:dyDescent="0.15">
      <c r="D25" s="100" t="s">
        <v>377</v>
      </c>
      <c r="E25" s="151">
        <v>54794</v>
      </c>
      <c r="F25" s="143">
        <f>ROUND($E25/'大阪市　住之江区'!$A$1/4,3)</f>
        <v>13698.5</v>
      </c>
      <c r="G25" s="144">
        <f>ROUND($E25/'大阪市　住之江区'!$A$1/10,3)</f>
        <v>5479.4</v>
      </c>
    </row>
    <row r="26" spans="4:7" ht="17.25" customHeight="1" x14ac:dyDescent="0.15">
      <c r="D26" s="100" t="s">
        <v>378</v>
      </c>
      <c r="E26" s="151">
        <v>65893</v>
      </c>
      <c r="F26" s="143">
        <f>ROUND($E26/'大阪市　住吉区'!$A$1/4,3)</f>
        <v>8236.625</v>
      </c>
      <c r="G26" s="144">
        <f>ROUND($E26/'大阪市　住吉区'!$A$1/10,3)</f>
        <v>3294.65</v>
      </c>
    </row>
    <row r="27" spans="4:7" ht="17.25" customHeight="1" x14ac:dyDescent="0.15">
      <c r="D27" s="100" t="s">
        <v>103</v>
      </c>
      <c r="E27" s="151">
        <v>57055</v>
      </c>
      <c r="F27" s="143">
        <f>ROUND($E27/'大阪市　東住吉区'!$A$1/4,3)</f>
        <v>14263.75</v>
      </c>
      <c r="G27" s="144">
        <f>ROUND($E27/'大阪市　東住吉区'!$A$1/10,3)</f>
        <v>5705.5</v>
      </c>
    </row>
    <row r="28" spans="4:7" ht="17.25" customHeight="1" x14ac:dyDescent="0.15">
      <c r="D28" s="100" t="s">
        <v>379</v>
      </c>
      <c r="E28" s="151">
        <v>83916</v>
      </c>
      <c r="F28" s="143">
        <f>ROUND($E28/'大阪市　平野区'!$A$1/4,3)</f>
        <v>10489.5</v>
      </c>
      <c r="G28" s="144">
        <f>ROUND($E28/'大阪市　平野区'!$A$1/10,3)</f>
        <v>4195.8</v>
      </c>
    </row>
    <row r="29" spans="4:7" ht="17.25" customHeight="1" x14ac:dyDescent="0.15">
      <c r="D29" s="100" t="s">
        <v>380</v>
      </c>
      <c r="E29" s="151">
        <v>57039</v>
      </c>
      <c r="F29" s="143">
        <f>ROUND($E29/'堺市　堺区'!$A$1/4,3)</f>
        <v>7129.875</v>
      </c>
      <c r="G29" s="144">
        <f>ROUND($E29/'堺市　堺区'!$A$1/10,3)</f>
        <v>2851.95</v>
      </c>
    </row>
    <row r="30" spans="4:7" ht="17.25" customHeight="1" x14ac:dyDescent="0.15">
      <c r="D30" s="100" t="s">
        <v>381</v>
      </c>
      <c r="E30" s="151">
        <v>44682</v>
      </c>
      <c r="F30" s="143">
        <f>ROUND($E30/'堺市　中区'!$A$1/4,3)</f>
        <v>11170.5</v>
      </c>
      <c r="G30" s="144">
        <f>ROUND($E30/'堺市　中区'!$A$1/10,3)</f>
        <v>4468.2</v>
      </c>
    </row>
    <row r="31" spans="4:7" ht="17.25" customHeight="1" x14ac:dyDescent="0.15">
      <c r="D31" s="100" t="s">
        <v>382</v>
      </c>
      <c r="E31" s="151">
        <v>50578</v>
      </c>
      <c r="F31" s="143">
        <f>ROUND($E31/堺市東区及び美原区!$A$1/4,3)</f>
        <v>12644.5</v>
      </c>
      <c r="G31" s="144">
        <f>ROUND($E31/堺市東区及び美原区!$A$1/10,3)</f>
        <v>5057.8</v>
      </c>
    </row>
    <row r="32" spans="4:7" ht="17.25" customHeight="1" x14ac:dyDescent="0.15">
      <c r="D32" s="145" t="s">
        <v>383</v>
      </c>
      <c r="E32" s="151">
        <v>52887</v>
      </c>
      <c r="F32" s="143">
        <f>ROUND($E32/'堺市　西区'!$A$1/4,3)</f>
        <v>13221.75</v>
      </c>
      <c r="G32" s="144">
        <f>ROUND($E32/'堺市　西区'!$A$1/10,3)</f>
        <v>5288.7</v>
      </c>
    </row>
    <row r="33" spans="4:7" ht="17.25" customHeight="1" x14ac:dyDescent="0.15">
      <c r="D33" s="146" t="s">
        <v>384</v>
      </c>
      <c r="E33" s="151">
        <v>58497</v>
      </c>
      <c r="F33" s="143">
        <f>ROUND($E33/'堺市　南区'!$A$1/4,3)</f>
        <v>14624.25</v>
      </c>
      <c r="G33" s="144">
        <f>ROUND($E33/'堺市　南区'!$A$1/10,3)</f>
        <v>5849.7</v>
      </c>
    </row>
    <row r="34" spans="4:7" ht="17.25" customHeight="1" x14ac:dyDescent="0.15">
      <c r="D34" s="101" t="s">
        <v>385</v>
      </c>
      <c r="E34" s="151">
        <v>63817</v>
      </c>
      <c r="F34" s="143">
        <f>ROUND($E34/'堺市　北区'!$A$1/4,3)</f>
        <v>7977.125</v>
      </c>
      <c r="G34" s="144">
        <f>ROUND($E34/'堺市　北区'!$A$1/10,3)</f>
        <v>3190.85</v>
      </c>
    </row>
    <row r="35" spans="4:7" ht="17.25" customHeight="1" x14ac:dyDescent="0.15">
      <c r="D35" s="102" t="s">
        <v>28</v>
      </c>
      <c r="E35" s="151">
        <v>69107</v>
      </c>
      <c r="F35" s="143">
        <f>ROUND($E35/岸和田市!$A$1/4,3)</f>
        <v>8638.375</v>
      </c>
      <c r="G35" s="144">
        <f>ROUND($E35/岸和田市!$A$1/10,3)</f>
        <v>3455.35</v>
      </c>
    </row>
    <row r="36" spans="4:7" ht="17.25" customHeight="1" x14ac:dyDescent="0.15">
      <c r="D36" s="147" t="s">
        <v>18</v>
      </c>
      <c r="E36" s="151">
        <v>160329</v>
      </c>
      <c r="F36" s="143">
        <f>ROUND($E36/豊中市!$A$1/4,3)</f>
        <v>10020.563</v>
      </c>
      <c r="G36" s="144">
        <f>ROUND($E36/豊中市!$A$1/10,3)</f>
        <v>4008.2249999999999</v>
      </c>
    </row>
    <row r="37" spans="4:7" ht="17.25" customHeight="1" x14ac:dyDescent="0.15">
      <c r="D37" s="146" t="s">
        <v>386</v>
      </c>
      <c r="E37" s="151">
        <v>42269</v>
      </c>
      <c r="F37" s="143">
        <f>ROUND($E37/池田市!$A$1/4,3)</f>
        <v>10567.25</v>
      </c>
      <c r="G37" s="144">
        <f>ROUND($E37/池田市!$A$1/10,3)</f>
        <v>4226.8999999999996</v>
      </c>
    </row>
    <row r="38" spans="4:7" ht="17.25" customHeight="1" x14ac:dyDescent="0.15">
      <c r="D38" s="148" t="s">
        <v>387</v>
      </c>
      <c r="E38" s="151">
        <v>153259</v>
      </c>
      <c r="F38" s="143">
        <f>ROUND($E38/吹田市!$A$1/4,3)</f>
        <v>9578.6880000000001</v>
      </c>
      <c r="G38" s="144">
        <f>ROUND($E38/吹田市!$A$1/10,3)</f>
        <v>3831.4749999999999</v>
      </c>
    </row>
    <row r="39" spans="4:7" ht="17.25" customHeight="1" x14ac:dyDescent="0.15">
      <c r="D39" s="145" t="s">
        <v>388</v>
      </c>
      <c r="E39" s="291" t="s">
        <v>561</v>
      </c>
      <c r="F39" s="143" t="s">
        <v>561</v>
      </c>
      <c r="G39" s="144" t="s">
        <v>561</v>
      </c>
    </row>
    <row r="40" spans="4:7" ht="17.25" customHeight="1" x14ac:dyDescent="0.15">
      <c r="D40" s="146" t="s">
        <v>389</v>
      </c>
      <c r="E40" s="151">
        <v>166305</v>
      </c>
      <c r="F40" s="143">
        <f>ROUND($E40/高槻市及び三島郡!$A$1/4,3)</f>
        <v>10394.063</v>
      </c>
      <c r="G40" s="144">
        <f>ROUND($E40/高槻市及び三島郡!$A$1/10,3)</f>
        <v>4157.625</v>
      </c>
    </row>
    <row r="41" spans="4:7" ht="17.25" customHeight="1" x14ac:dyDescent="0.15">
      <c r="D41" s="149" t="s">
        <v>390</v>
      </c>
      <c r="E41" s="151">
        <v>27117</v>
      </c>
      <c r="F41" s="143">
        <f>ROUND($E41/貝塚市!$A$1/4,3)</f>
        <v>6779.25</v>
      </c>
      <c r="G41" s="144">
        <f>ROUND($E41/貝塚市!$A$1/10,3)</f>
        <v>2711.7</v>
      </c>
    </row>
    <row r="42" spans="4:7" ht="17.25" customHeight="1" x14ac:dyDescent="0.15">
      <c r="D42" s="149" t="s">
        <v>14</v>
      </c>
      <c r="E42" s="291" t="s">
        <v>561</v>
      </c>
      <c r="F42" s="143" t="s">
        <v>561</v>
      </c>
      <c r="G42" s="144" t="s">
        <v>561</v>
      </c>
    </row>
    <row r="43" spans="4:7" ht="17.25" customHeight="1" x14ac:dyDescent="0.15">
      <c r="D43" s="149" t="s">
        <v>21</v>
      </c>
      <c r="E43" s="151">
        <v>165404</v>
      </c>
      <c r="F43" s="143">
        <f>ROUND($E43/枚方市!$A$1/4,3)</f>
        <v>10337.75</v>
      </c>
      <c r="G43" s="144">
        <f>ROUND($E43/枚方市!$A$1/10,3)</f>
        <v>4135.1000000000004</v>
      </c>
    </row>
    <row r="44" spans="4:7" ht="17.25" customHeight="1" x14ac:dyDescent="0.15">
      <c r="D44" s="149" t="s">
        <v>20</v>
      </c>
      <c r="E44" s="151">
        <v>107465</v>
      </c>
      <c r="F44" s="143">
        <f>ROUND($E44/茨木市!$A$1/4,3)</f>
        <v>8955.4169999999995</v>
      </c>
      <c r="G44" s="144">
        <f>ROUND($E44/茨木市!$A$1/10,3)</f>
        <v>3582.1669999999999</v>
      </c>
    </row>
    <row r="45" spans="4:7" ht="17.25" customHeight="1" x14ac:dyDescent="0.15">
      <c r="D45" s="149" t="s">
        <v>24</v>
      </c>
      <c r="E45" s="151">
        <v>105856</v>
      </c>
      <c r="F45" s="143">
        <f>ROUND($E45/八尾市!$A$1/4,3)</f>
        <v>8821.3330000000005</v>
      </c>
      <c r="G45" s="144">
        <f>ROUND($E45/八尾市!$A$1/10,3)</f>
        <v>3528.5329999999999</v>
      </c>
    </row>
    <row r="46" spans="4:7" ht="17.25" customHeight="1" x14ac:dyDescent="0.15">
      <c r="D46" s="149" t="s">
        <v>391</v>
      </c>
      <c r="E46" s="151">
        <v>48513</v>
      </c>
      <c r="F46" s="143">
        <f>ROUND($E46/泉佐野市及び泉南郡熊取町!$A$1/4,3)</f>
        <v>12128.25</v>
      </c>
      <c r="G46" s="144">
        <f>ROUND($E46/泉佐野市及び泉南郡熊取町!$A$1/10,3)</f>
        <v>4851.3</v>
      </c>
    </row>
    <row r="47" spans="4:7" ht="17.25" customHeight="1" x14ac:dyDescent="0.15">
      <c r="D47" s="149" t="s">
        <v>392</v>
      </c>
      <c r="E47" s="151">
        <v>79648</v>
      </c>
      <c r="F47" s="143">
        <f>ROUND($E47/'富田林市、大阪狭山市及び南河内郡'!$A$1/4,3)</f>
        <v>9956</v>
      </c>
      <c r="G47" s="144">
        <f>ROUND($E47/'富田林市、大阪狭山市及び南河内郡'!$A$1/10,3)</f>
        <v>3982.4</v>
      </c>
    </row>
    <row r="48" spans="4:7" ht="17.25" customHeight="1" x14ac:dyDescent="0.15">
      <c r="D48" s="149" t="s">
        <v>393</v>
      </c>
      <c r="E48" s="151">
        <v>93089</v>
      </c>
      <c r="F48" s="143">
        <f>ROUND($E48/寝屋川市!$A$1/4,3)</f>
        <v>11636.125</v>
      </c>
      <c r="G48" s="144">
        <f>ROUND($E48/寝屋川市!$A$1/10,3)</f>
        <v>4654.45</v>
      </c>
    </row>
    <row r="49" spans="4:7" ht="17.25" customHeight="1" x14ac:dyDescent="0.15">
      <c r="D49" s="149" t="s">
        <v>394</v>
      </c>
      <c r="E49" s="291" t="s">
        <v>561</v>
      </c>
      <c r="F49" s="143" t="s">
        <v>561</v>
      </c>
      <c r="G49" s="144" t="s">
        <v>561</v>
      </c>
    </row>
    <row r="50" spans="4:7" ht="17.25" customHeight="1" x14ac:dyDescent="0.15">
      <c r="D50" s="149" t="s">
        <v>395</v>
      </c>
      <c r="E50" s="151">
        <v>42655</v>
      </c>
      <c r="F50" s="143">
        <f>ROUND($E50/松原市!$A$1/4,3)</f>
        <v>10663.75</v>
      </c>
      <c r="G50" s="144">
        <f>ROUND($E50/松原市!$A$1/10,3)</f>
        <v>4265.5</v>
      </c>
    </row>
    <row r="51" spans="4:7" ht="17.25" customHeight="1" x14ac:dyDescent="0.15">
      <c r="D51" s="149" t="s">
        <v>396</v>
      </c>
      <c r="E51" s="291" t="s">
        <v>561</v>
      </c>
      <c r="F51" s="143" t="s">
        <v>561</v>
      </c>
      <c r="G51" s="144" t="s">
        <v>561</v>
      </c>
    </row>
    <row r="52" spans="4:7" ht="17.25" customHeight="1" x14ac:dyDescent="0.15">
      <c r="D52" s="149" t="s">
        <v>397</v>
      </c>
      <c r="E52" s="291" t="s">
        <v>561</v>
      </c>
      <c r="F52" s="143" t="s">
        <v>561</v>
      </c>
      <c r="G52" s="144" t="s">
        <v>561</v>
      </c>
    </row>
    <row r="53" spans="4:7" ht="17.25" customHeight="1" x14ac:dyDescent="0.15">
      <c r="D53" s="149" t="s">
        <v>398</v>
      </c>
      <c r="E53" s="291" t="s">
        <v>561</v>
      </c>
      <c r="F53" s="143" t="s">
        <v>561</v>
      </c>
      <c r="G53" s="144" t="s">
        <v>561</v>
      </c>
    </row>
    <row r="54" spans="4:7" ht="17.25" customHeight="1" x14ac:dyDescent="0.15">
      <c r="D54" s="149" t="s">
        <v>399</v>
      </c>
      <c r="E54" s="151">
        <v>50264</v>
      </c>
      <c r="F54" s="143">
        <f>ROUND($E54/柏原市及び藤井寺市!$A$1/4,3)</f>
        <v>12566</v>
      </c>
      <c r="G54" s="144">
        <f>ROUND($E54/柏原市及び藤井寺市!$A$1/10,3)</f>
        <v>5026.3999999999996</v>
      </c>
    </row>
    <row r="55" spans="4:7" ht="17.25" customHeight="1" x14ac:dyDescent="0.15">
      <c r="D55" s="149" t="s">
        <v>400</v>
      </c>
      <c r="E55" s="151">
        <v>42137</v>
      </c>
      <c r="F55" s="143">
        <f>ROUND($E55/羽曳野市!$A$1/4,3)</f>
        <v>10534.25</v>
      </c>
      <c r="G55" s="144">
        <f>ROUND($E55/羽曳野市!$A$1/10,3)</f>
        <v>4213.7</v>
      </c>
    </row>
    <row r="56" spans="4:7" ht="17.25" customHeight="1" x14ac:dyDescent="0.15">
      <c r="D56" s="149" t="s">
        <v>15</v>
      </c>
      <c r="E56" s="291" t="s">
        <v>561</v>
      </c>
      <c r="F56" s="143" t="s">
        <v>561</v>
      </c>
      <c r="G56" s="144" t="s">
        <v>561</v>
      </c>
    </row>
    <row r="57" spans="4:7" ht="17.25" customHeight="1" x14ac:dyDescent="0.15">
      <c r="D57" s="149" t="s">
        <v>17</v>
      </c>
      <c r="E57" s="151">
        <v>30047</v>
      </c>
      <c r="F57" s="143">
        <f>ROUND($E57/摂津市!$A$1/4,3)</f>
        <v>7511.75</v>
      </c>
      <c r="G57" s="144">
        <f>ROUND($E57/摂津市!$A$1/10,3)</f>
        <v>3004.7</v>
      </c>
    </row>
    <row r="58" spans="4:7" ht="17.25" customHeight="1" x14ac:dyDescent="0.15">
      <c r="D58" s="149" t="s">
        <v>105</v>
      </c>
      <c r="E58" s="151">
        <v>177164</v>
      </c>
      <c r="F58" s="143">
        <f>ROUND($E58/東大阪市!$A$1/4,3)</f>
        <v>8858.2000000000007</v>
      </c>
      <c r="G58" s="144">
        <f>ROUND($E58/東大阪市!$A$1/10,3)</f>
        <v>3543.28</v>
      </c>
    </row>
    <row r="59" spans="4:7" ht="17.25" customHeight="1" x14ac:dyDescent="0.15">
      <c r="D59" s="149" t="s">
        <v>401</v>
      </c>
      <c r="E59" s="151">
        <v>48446</v>
      </c>
      <c r="F59" s="143">
        <f>ROUND($E59/'泉南市、阪南市並びに泉南郡田尻町及び岬町'!$A$1/4,3)</f>
        <v>12111.5</v>
      </c>
      <c r="G59" s="144">
        <f>ROUND($E59/'泉南市、阪南市並びに泉南郡田尻町及び岬町'!$A$1/10,3)</f>
        <v>4844.6000000000004</v>
      </c>
    </row>
    <row r="60" spans="4:7" ht="17.25" customHeight="1" thickBot="1" x14ac:dyDescent="0.2">
      <c r="D60" s="150" t="s">
        <v>119</v>
      </c>
      <c r="E60" s="237">
        <v>32286</v>
      </c>
      <c r="F60" s="238">
        <f>ROUND($E60/交野市!$A$1/4,3)</f>
        <v>8071.5</v>
      </c>
      <c r="G60" s="239">
        <f>ROUND($E60/交野市!$A$1/10,3)</f>
        <v>3228.6</v>
      </c>
    </row>
  </sheetData>
  <sheetProtection sheet="1" objects="1" scenarios="1"/>
  <customSheetViews>
    <customSheetView guid="{902AE5C0-5AD9-4B1B-820B-77842CF1C188}" showPageBreaks="1" printArea="1" view="pageBreakPreview">
      <selection activeCell="H9" sqref="H9"/>
      <rowBreaks count="1" manualBreakCount="1">
        <brk id="34" max="9" man="1"/>
      </rowBreaks>
      <colBreaks count="1" manualBreakCount="1">
        <brk id="10" max="1048575" man="1"/>
      </colBreaks>
      <pageMargins left="0.62992125984251968" right="0.78740157480314965" top="0.31496062992125984" bottom="0.35433070866141736" header="0.19685039370078741" footer="0.15748031496062992"/>
      <pageSetup paperSize="9" scale="90" orientation="landscape" r:id="rId1"/>
      <headerFooter alignWithMargins="0">
        <oddFooter>&amp;C－&amp;P－&amp;R【選開】開票法定得票数等</oddFooter>
      </headerFooter>
    </customSheetView>
  </customSheetViews>
  <phoneticPr fontId="10"/>
  <pageMargins left="0.62992125984251968" right="0.78740157480314965" top="0.31496062992125984" bottom="0.35433070866141736" header="0.19685039370078741" footer="0.15748031496062992"/>
  <pageSetup paperSize="9" scale="90" orientation="landscape" r:id="rId2"/>
  <headerFooter alignWithMargins="0">
    <oddFooter>&amp;C－&amp;P－&amp;R【選開】開票法定得票数等</oddFooter>
  </headerFooter>
  <rowBreaks count="1" manualBreakCount="1">
    <brk id="34" max="9" man="1"/>
  </rowBreaks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0"/>
  <dimension ref="A1:G6"/>
  <sheetViews>
    <sheetView view="pageLayout" zoomScaleNormal="100" zoomScaleSheetLayoutView="100" workbookViewId="0">
      <selection activeCell="G9" sqref="G9"/>
    </sheetView>
  </sheetViews>
  <sheetFormatPr defaultRowHeight="12" customHeight="1" x14ac:dyDescent="0.15"/>
  <cols>
    <col min="1" max="1" width="17.5" style="1" customWidth="1"/>
    <col min="2" max="4" width="17.625" style="1" customWidth="1"/>
    <col min="5" max="6" width="12.625" style="1" customWidth="1"/>
    <col min="7" max="12" width="6.125" style="1" customWidth="1"/>
    <col min="13" max="16384" width="9" style="1"/>
  </cols>
  <sheetData>
    <row r="1" spans="1:7" ht="12" customHeight="1" x14ac:dyDescent="0.15">
      <c r="A1" s="193" t="s">
        <v>356</v>
      </c>
      <c r="B1" s="234"/>
      <c r="C1" s="234" t="s">
        <v>590</v>
      </c>
      <c r="D1" s="234"/>
      <c r="E1" s="331" t="s">
        <v>0</v>
      </c>
      <c r="F1" s="328" t="s">
        <v>1</v>
      </c>
    </row>
    <row r="2" spans="1:7" ht="12" customHeight="1" x14ac:dyDescent="0.15">
      <c r="A2" s="2" t="s">
        <v>53</v>
      </c>
      <c r="B2" s="3" t="s">
        <v>435</v>
      </c>
      <c r="C2" s="3" t="s">
        <v>436</v>
      </c>
      <c r="D2" s="3" t="s">
        <v>437</v>
      </c>
      <c r="E2" s="332"/>
      <c r="F2" s="329"/>
      <c r="G2" s="41"/>
    </row>
    <row r="3" spans="1:7" ht="12" customHeight="1" x14ac:dyDescent="0.15">
      <c r="A3" s="235"/>
      <c r="B3" s="5"/>
      <c r="C3" s="5"/>
      <c r="D3" s="5"/>
      <c r="E3" s="332"/>
      <c r="F3" s="329"/>
      <c r="G3" s="41"/>
    </row>
    <row r="4" spans="1:7" ht="12.75" customHeight="1" thickBot="1" x14ac:dyDescent="0.2">
      <c r="A4" s="6" t="s">
        <v>12</v>
      </c>
      <c r="B4" s="7" t="s">
        <v>424</v>
      </c>
      <c r="C4" s="7" t="s">
        <v>406</v>
      </c>
      <c r="D4" s="7" t="s">
        <v>408</v>
      </c>
      <c r="E4" s="333"/>
      <c r="F4" s="330"/>
      <c r="G4" s="41"/>
    </row>
    <row r="5" spans="1:7" ht="12.75" customHeight="1" thickTop="1" thickBot="1" x14ac:dyDescent="0.2">
      <c r="A5" s="45" t="s">
        <v>142</v>
      </c>
      <c r="B5" s="104">
        <v>3835</v>
      </c>
      <c r="C5" s="104">
        <v>22422</v>
      </c>
      <c r="D5" s="104">
        <v>10259</v>
      </c>
      <c r="E5" s="108">
        <f>SUM(B5:D5)</f>
        <v>36516</v>
      </c>
      <c r="F5" s="27">
        <f>IF(E5=0,0,100)</f>
        <v>100</v>
      </c>
    </row>
    <row r="6" spans="1:7" ht="12.75" customHeight="1" thickTop="1" thickBot="1" x14ac:dyDescent="0.2">
      <c r="A6" s="25" t="s">
        <v>143</v>
      </c>
      <c r="B6" s="26">
        <f>B5</f>
        <v>3835</v>
      </c>
      <c r="C6" s="26">
        <f>C5</f>
        <v>22422</v>
      </c>
      <c r="D6" s="26">
        <f>D5</f>
        <v>10259</v>
      </c>
      <c r="E6" s="108">
        <f>E5</f>
        <v>36516</v>
      </c>
      <c r="F6" s="27">
        <f>IF(E6=0,0,100)</f>
        <v>100</v>
      </c>
    </row>
  </sheetData>
  <sheetProtection sheet="1" objects="1" scenarios="1"/>
  <customSheetViews>
    <customSheetView guid="{902AE5C0-5AD9-4B1B-820B-77842CF1C188}" showPageBreaks="1" view="pageLayout">
      <selection activeCell="L3" sqref="L3"/>
      <pageMargins left="0.78740157480314965" right="0.78740157480314965" top="1.2204724409448819" bottom="0.19685039370078741" header="0.51181102362204722" footer="0.15748031496062992"/>
      <pageSetup paperSize="9" orientation="landscape" r:id="rId1"/>
      <headerFooter alignWithMargins="0">
        <oddHeader>&amp;L&amp;9平成３１年４月７日執行　　　&amp;14大阪府議会議員選挙　開票結果（候補者別開票区別得票数一覧）&amp;R&amp;9府議・様式２
1時　00分集計
大阪府選挙管理委員会</oddHeader>
        <oddFooter>&amp;C&amp;"ＭＳ ゴシック,標準"&amp;9－&amp;P－&amp;R【選開】開票状況&amp;A</oddFooter>
      </headerFooter>
    </customSheetView>
  </customSheetViews>
  <mergeCells count="2">
    <mergeCell ref="F1:F4"/>
    <mergeCell ref="E1:E4"/>
  </mergeCells>
  <phoneticPr fontId="3"/>
  <pageMargins left="0.78740157480314965" right="0.78740157480314965" top="1.2204724409448819" bottom="0.19685039370078741" header="0.51181102362204722" footer="0.15748031496062992"/>
  <pageSetup paperSize="9" orientation="landscape" r:id="rId2"/>
  <headerFooter alignWithMargins="0">
    <oddHeader>&amp;L&amp;9平成３１年４月７日執行　　　&amp;14大阪府議会議員選挙　開票結果（候補者別開票区別得票数一覧）&amp;R&amp;9府議・様式２
3時　48分集計
大阪府選挙管理委員会</oddHeader>
    <oddFooter>&amp;C&amp;"ＭＳ ゴシック,標準"&amp;9－&amp;P－&amp;R【選開】開票状況&amp;A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1"/>
  <dimension ref="A1:F6"/>
  <sheetViews>
    <sheetView view="pageLayout" zoomScaleNormal="100" zoomScaleSheetLayoutView="100" workbookViewId="0">
      <selection activeCell="G9" sqref="G9"/>
    </sheetView>
  </sheetViews>
  <sheetFormatPr defaultRowHeight="12" customHeight="1" x14ac:dyDescent="0.15"/>
  <cols>
    <col min="1" max="1" width="17.5" style="1" customWidth="1"/>
    <col min="2" max="3" width="17.625" style="1" customWidth="1"/>
    <col min="4" max="5" width="12.625" style="1" customWidth="1"/>
    <col min="6" max="11" width="6.125" style="1" customWidth="1"/>
    <col min="12" max="16384" width="9" style="1"/>
  </cols>
  <sheetData>
    <row r="1" spans="1:6" ht="12" customHeight="1" x14ac:dyDescent="0.15">
      <c r="A1" s="193" t="s">
        <v>356</v>
      </c>
      <c r="B1" s="234" t="s">
        <v>565</v>
      </c>
      <c r="C1" s="234"/>
      <c r="D1" s="331" t="s">
        <v>0</v>
      </c>
      <c r="E1" s="328" t="s">
        <v>1</v>
      </c>
    </row>
    <row r="2" spans="1:6" ht="12" customHeight="1" x14ac:dyDescent="0.15">
      <c r="A2" s="2" t="s">
        <v>52</v>
      </c>
      <c r="B2" s="3" t="s">
        <v>443</v>
      </c>
      <c r="C2" s="3" t="s">
        <v>444</v>
      </c>
      <c r="D2" s="332"/>
      <c r="E2" s="329"/>
      <c r="F2" s="41"/>
    </row>
    <row r="3" spans="1:6" ht="12" customHeight="1" x14ac:dyDescent="0.15">
      <c r="A3" s="235"/>
      <c r="B3" s="5"/>
      <c r="C3" s="5"/>
      <c r="D3" s="332"/>
      <c r="E3" s="329"/>
      <c r="F3" s="41"/>
    </row>
    <row r="4" spans="1:6" ht="12.75" customHeight="1" thickBot="1" x14ac:dyDescent="0.2">
      <c r="A4" s="6" t="s">
        <v>12</v>
      </c>
      <c r="B4" s="7" t="s">
        <v>406</v>
      </c>
      <c r="C4" s="7" t="s">
        <v>408</v>
      </c>
      <c r="D4" s="333"/>
      <c r="E4" s="330"/>
      <c r="F4" s="41"/>
    </row>
    <row r="5" spans="1:6" ht="12.75" customHeight="1" thickTop="1" thickBot="1" x14ac:dyDescent="0.2">
      <c r="A5" s="45" t="s">
        <v>144</v>
      </c>
      <c r="B5" s="104">
        <v>21133</v>
      </c>
      <c r="C5" s="104">
        <v>13842</v>
      </c>
      <c r="D5" s="108">
        <f>SUM(B5:C5)</f>
        <v>34975</v>
      </c>
      <c r="E5" s="27">
        <f>IF(D5=0,0,100)</f>
        <v>100</v>
      </c>
    </row>
    <row r="6" spans="1:6" ht="12.75" customHeight="1" thickTop="1" thickBot="1" x14ac:dyDescent="0.2">
      <c r="A6" s="25" t="s">
        <v>145</v>
      </c>
      <c r="B6" s="26">
        <f>B5</f>
        <v>21133</v>
      </c>
      <c r="C6" s="26">
        <f>C5</f>
        <v>13842</v>
      </c>
      <c r="D6" s="108">
        <f>D5</f>
        <v>34975</v>
      </c>
      <c r="E6" s="27">
        <f>IF(D6=0,0,100)</f>
        <v>100</v>
      </c>
    </row>
  </sheetData>
  <sheetProtection sheet="1" objects="1" scenarios="1"/>
  <customSheetViews>
    <customSheetView guid="{902AE5C0-5AD9-4B1B-820B-77842CF1C188}" showPageBreaks="1" view="pageLayout">
      <selection activeCell="L3" sqref="L3"/>
      <pageMargins left="0.78740157480314965" right="0.78740157480314965" top="1.2204724409448819" bottom="0.19685039370078741" header="0.51181102362204722" footer="0.15748031496062992"/>
      <pageSetup paperSize="9" orientation="landscape" r:id="rId1"/>
      <headerFooter alignWithMargins="0">
        <oddHeader>&amp;L&amp;9平成３１年４月７日執行　　　&amp;14大阪府議会議員選挙　開票結果（候補者別開票区別得票数一覧）&amp;R&amp;9府議・様式２
1時　00分集計
大阪府選挙管理委員会</oddHeader>
        <oddFooter>&amp;C&amp;"ＭＳ ゴシック,標準"&amp;9－&amp;P－&amp;R【選開】開票状況&amp;A</oddFooter>
      </headerFooter>
    </customSheetView>
  </customSheetViews>
  <mergeCells count="2">
    <mergeCell ref="E1:E4"/>
    <mergeCell ref="D1:D4"/>
  </mergeCells>
  <phoneticPr fontId="3"/>
  <pageMargins left="0.78740157480314965" right="0.78740157480314965" top="1.2204724409448819" bottom="0.19685039370078741" header="0.51181102362204722" footer="0.15748031496062992"/>
  <pageSetup paperSize="9" orientation="landscape" r:id="rId2"/>
  <headerFooter alignWithMargins="0">
    <oddHeader>&amp;L&amp;9平成３１年４月７日執行　　　&amp;14大阪府議会議員選挙　開票結果（候補者別開票区別得票数一覧）&amp;R&amp;9府議・様式２
3時　48分集計
大阪府選挙管理委員会</oddHeader>
    <oddFooter>&amp;C&amp;"ＭＳ ゴシック,標準"&amp;9－&amp;P－&amp;R【選開】開票状況&amp;A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2"/>
  <dimension ref="A1:G7"/>
  <sheetViews>
    <sheetView view="pageLayout" zoomScaleNormal="100" zoomScaleSheetLayoutView="100" workbookViewId="0">
      <selection activeCell="G9" sqref="G9"/>
    </sheetView>
  </sheetViews>
  <sheetFormatPr defaultRowHeight="12" customHeight="1" x14ac:dyDescent="0.15"/>
  <cols>
    <col min="1" max="1" width="24.125" style="1" customWidth="1"/>
    <col min="2" max="4" width="17.625" style="1" customWidth="1"/>
    <col min="5" max="6" width="12.625" style="1" customWidth="1"/>
    <col min="7" max="12" width="6.125" style="1" customWidth="1"/>
    <col min="13" max="16384" width="9" style="1"/>
  </cols>
  <sheetData>
    <row r="1" spans="1:7" ht="12" customHeight="1" x14ac:dyDescent="0.15">
      <c r="A1" s="193" t="s">
        <v>357</v>
      </c>
      <c r="B1" s="234"/>
      <c r="C1" s="234" t="s">
        <v>596</v>
      </c>
      <c r="D1" s="234" t="s">
        <v>595</v>
      </c>
      <c r="E1" s="331" t="s">
        <v>0</v>
      </c>
      <c r="F1" s="328" t="s">
        <v>1</v>
      </c>
    </row>
    <row r="2" spans="1:7" ht="12" customHeight="1" x14ac:dyDescent="0.15">
      <c r="A2" s="2" t="s">
        <v>124</v>
      </c>
      <c r="B2" s="3" t="s">
        <v>529</v>
      </c>
      <c r="C2" s="3" t="s">
        <v>530</v>
      </c>
      <c r="D2" s="3" t="s">
        <v>531</v>
      </c>
      <c r="E2" s="332"/>
      <c r="F2" s="329"/>
      <c r="G2" s="41"/>
    </row>
    <row r="3" spans="1:7" ht="12" customHeight="1" x14ac:dyDescent="0.15">
      <c r="A3" s="235"/>
      <c r="B3" s="5"/>
      <c r="C3" s="5"/>
      <c r="D3" s="5"/>
      <c r="E3" s="332"/>
      <c r="F3" s="329"/>
      <c r="G3" s="41"/>
    </row>
    <row r="4" spans="1:7" ht="12.75" customHeight="1" thickBot="1" x14ac:dyDescent="0.2">
      <c r="A4" s="6" t="s">
        <v>12</v>
      </c>
      <c r="B4" s="7" t="s">
        <v>410</v>
      </c>
      <c r="C4" s="7" t="s">
        <v>421</v>
      </c>
      <c r="D4" s="7" t="s">
        <v>406</v>
      </c>
      <c r="E4" s="333"/>
      <c r="F4" s="330"/>
      <c r="G4" s="41"/>
    </row>
    <row r="5" spans="1:7" ht="12.75" customHeight="1" thickTop="1" x14ac:dyDescent="0.15">
      <c r="A5" s="46" t="s">
        <v>146</v>
      </c>
      <c r="B5" s="192">
        <v>6271</v>
      </c>
      <c r="C5" s="192">
        <v>9496</v>
      </c>
      <c r="D5" s="192">
        <v>13854</v>
      </c>
      <c r="E5" s="22">
        <f>SUM(B5:D5)</f>
        <v>29621</v>
      </c>
      <c r="F5" s="109">
        <f>IF(E5=0,0,100)</f>
        <v>100</v>
      </c>
    </row>
    <row r="6" spans="1:7" ht="12.75" customHeight="1" thickBot="1" x14ac:dyDescent="0.2">
      <c r="A6" s="69" t="s">
        <v>147</v>
      </c>
      <c r="B6" s="190">
        <v>7029</v>
      </c>
      <c r="C6" s="190">
        <v>15266</v>
      </c>
      <c r="D6" s="190">
        <v>19315</v>
      </c>
      <c r="E6" s="112">
        <f>SUM(B6:D6)</f>
        <v>41610</v>
      </c>
      <c r="F6" s="111">
        <f>IF(E6=0,0,100)</f>
        <v>100</v>
      </c>
    </row>
    <row r="7" spans="1:7" ht="12.75" customHeight="1" thickTop="1" thickBot="1" x14ac:dyDescent="0.2">
      <c r="A7" s="25" t="s">
        <v>148</v>
      </c>
      <c r="B7" s="26">
        <f>SUM(B5:B6)</f>
        <v>13300</v>
      </c>
      <c r="C7" s="26">
        <f t="shared" ref="C7:E7" si="0">SUM(C5:C6)</f>
        <v>24762</v>
      </c>
      <c r="D7" s="26">
        <f t="shared" si="0"/>
        <v>33169</v>
      </c>
      <c r="E7" s="108">
        <f t="shared" si="0"/>
        <v>71231</v>
      </c>
      <c r="F7" s="27">
        <f>IF(SUM(F5:F6)=0,0,IF(PRODUCT(F5:F6)=0,"-",100))</f>
        <v>100</v>
      </c>
    </row>
  </sheetData>
  <sheetProtection sheet="1" objects="1" scenarios="1"/>
  <customSheetViews>
    <customSheetView guid="{902AE5C0-5AD9-4B1B-820B-77842CF1C188}" showPageBreaks="1" view="pageLayout">
      <selection activeCell="L3" sqref="L3"/>
      <pageMargins left="0.78740157480314965" right="0.78740157480314965" top="1.2204724409448819" bottom="0.19685039370078741" header="0.51181102362204722" footer="0.15748031496062992"/>
      <pageSetup paperSize="9" orientation="landscape" r:id="rId1"/>
      <headerFooter alignWithMargins="0">
        <oddHeader>&amp;L&amp;9平成３１年４月７日執行　　　&amp;14大阪府議会議員選挙　開票結果（候補者別開票区別得票数一覧）&amp;R&amp;9府議・様式２
1時　00分集計
大阪府選挙管理委員会</oddHeader>
        <oddFooter>&amp;C&amp;"ＭＳ ゴシック,標準"&amp;9－&amp;P－&amp;R【選開】開票状況&amp;A</oddFooter>
      </headerFooter>
    </customSheetView>
  </customSheetViews>
  <mergeCells count="2">
    <mergeCell ref="F1:F4"/>
    <mergeCell ref="E1:E4"/>
  </mergeCells>
  <phoneticPr fontId="3"/>
  <pageMargins left="0.78740157480314965" right="0.78740157480314965" top="1.2204724409448819" bottom="0.19685039370078741" header="0.51181102362204722" footer="0.15748031496062992"/>
  <pageSetup paperSize="9" orientation="landscape" r:id="rId2"/>
  <headerFooter alignWithMargins="0">
    <oddHeader>&amp;L&amp;9平成３１年４月７日執行　　　&amp;14大阪府議会議員選挙　開票結果（候補者別開票区別得票数一覧）&amp;R&amp;9府議・様式２
3時　48分集計
大阪府選挙管理委員会</oddHeader>
    <oddFooter>&amp;C&amp;"ＭＳ ゴシック,標準"&amp;9－&amp;P－&amp;R【選開】開票状況&amp;A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3"/>
  <dimension ref="A1:F7"/>
  <sheetViews>
    <sheetView view="pageLayout" zoomScaleNormal="100" zoomScaleSheetLayoutView="100" workbookViewId="0">
      <selection activeCell="G9" sqref="G9"/>
    </sheetView>
  </sheetViews>
  <sheetFormatPr defaultRowHeight="12" customHeight="1" x14ac:dyDescent="0.15"/>
  <cols>
    <col min="1" max="1" width="22" style="1" customWidth="1"/>
    <col min="2" max="3" width="17.625" style="1" customWidth="1"/>
    <col min="4" max="5" width="12.625" style="1" customWidth="1"/>
    <col min="6" max="11" width="6.125" style="1" customWidth="1"/>
    <col min="12" max="16384" width="9" style="1"/>
  </cols>
  <sheetData>
    <row r="1" spans="1:6" ht="12" customHeight="1" x14ac:dyDescent="0.15">
      <c r="A1" s="193" t="s">
        <v>356</v>
      </c>
      <c r="B1" s="234" t="s">
        <v>565</v>
      </c>
      <c r="C1" s="234"/>
      <c r="D1" s="331" t="s">
        <v>0</v>
      </c>
      <c r="E1" s="328" t="s">
        <v>1</v>
      </c>
    </row>
    <row r="2" spans="1:6" ht="12" customHeight="1" x14ac:dyDescent="0.15">
      <c r="A2" s="2" t="s">
        <v>126</v>
      </c>
      <c r="B2" s="3" t="s">
        <v>534</v>
      </c>
      <c r="C2" s="3" t="s">
        <v>535</v>
      </c>
      <c r="D2" s="332"/>
      <c r="E2" s="329"/>
      <c r="F2" s="41"/>
    </row>
    <row r="3" spans="1:6" ht="12" customHeight="1" x14ac:dyDescent="0.15">
      <c r="A3" s="235"/>
      <c r="B3" s="5"/>
      <c r="C3" s="5"/>
      <c r="D3" s="332"/>
      <c r="E3" s="329"/>
      <c r="F3" s="41"/>
    </row>
    <row r="4" spans="1:6" ht="12.75" customHeight="1" thickBot="1" x14ac:dyDescent="0.2">
      <c r="A4" s="6" t="s">
        <v>12</v>
      </c>
      <c r="B4" s="7" t="s">
        <v>406</v>
      </c>
      <c r="C4" s="7" t="s">
        <v>408</v>
      </c>
      <c r="D4" s="333"/>
      <c r="E4" s="330"/>
      <c r="F4" s="41"/>
    </row>
    <row r="5" spans="1:6" ht="12.75" customHeight="1" thickTop="1" x14ac:dyDescent="0.15">
      <c r="A5" s="46" t="s">
        <v>149</v>
      </c>
      <c r="B5" s="192">
        <v>18743</v>
      </c>
      <c r="C5" s="192">
        <v>12703</v>
      </c>
      <c r="D5" s="22">
        <f>SUM(B5:C5)</f>
        <v>31446</v>
      </c>
      <c r="E5" s="109">
        <f>IF(D5=0,0,100)</f>
        <v>100</v>
      </c>
    </row>
    <row r="6" spans="1:6" ht="12.75" customHeight="1" thickBot="1" x14ac:dyDescent="0.2">
      <c r="A6" s="69" t="s">
        <v>150</v>
      </c>
      <c r="B6" s="190">
        <v>11213</v>
      </c>
      <c r="C6" s="190">
        <v>7526</v>
      </c>
      <c r="D6" s="110">
        <f>SUM(B6:C6)</f>
        <v>18739</v>
      </c>
      <c r="E6" s="111">
        <f>IF(D6=0,0,100)</f>
        <v>100</v>
      </c>
    </row>
    <row r="7" spans="1:6" ht="12.75" customHeight="1" thickTop="1" thickBot="1" x14ac:dyDescent="0.2">
      <c r="A7" s="25" t="s">
        <v>151</v>
      </c>
      <c r="B7" s="26">
        <f>SUM(B5:B6)</f>
        <v>29956</v>
      </c>
      <c r="C7" s="26">
        <f>SUM(C5:C6)</f>
        <v>20229</v>
      </c>
      <c r="D7" s="108">
        <f>SUM(D5:D6)</f>
        <v>50185</v>
      </c>
      <c r="E7" s="27">
        <f>IF(SUM(E5:E6)=0,0,IF(PRODUCT(E5:E6)=0,"-",100))</f>
        <v>100</v>
      </c>
    </row>
  </sheetData>
  <sheetProtection sheet="1" objects="1" scenarios="1"/>
  <customSheetViews>
    <customSheetView guid="{902AE5C0-5AD9-4B1B-820B-77842CF1C188}" showPageBreaks="1" view="pageLayout">
      <selection activeCell="L3" sqref="L3"/>
      <pageMargins left="0.78740157480314965" right="0.78740157480314965" top="1.2204724409448819" bottom="0.19685039370078741" header="0.51181102362204722" footer="0.15748031496062992"/>
      <pageSetup paperSize="9" orientation="landscape" r:id="rId1"/>
      <headerFooter alignWithMargins="0">
        <oddHeader>&amp;L&amp;9平成３１年４月７日執行　　　&amp;14大阪府議会議員選挙　開票結果（候補者別開票区別得票数一覧）&amp;R&amp;9府議・様式２
1時　00分集計
大阪府選挙管理委員会</oddHeader>
        <oddFooter>&amp;C&amp;"ＭＳ ゴシック,標準"&amp;9－&amp;P－&amp;R【選開】開票状況&amp;A</oddFooter>
      </headerFooter>
    </customSheetView>
  </customSheetViews>
  <mergeCells count="2">
    <mergeCell ref="E1:E4"/>
    <mergeCell ref="D1:D4"/>
  </mergeCells>
  <phoneticPr fontId="3"/>
  <pageMargins left="0.78740157480314965" right="0.78740157480314965" top="1.2204724409448819" bottom="0.19685039370078741" header="0.51181102362204722" footer="0.15748031496062992"/>
  <pageSetup paperSize="9" orientation="landscape" r:id="rId2"/>
  <headerFooter alignWithMargins="0">
    <oddHeader>&amp;L&amp;9平成３１年４月７日執行　　　&amp;14大阪府議会議員選挙　開票結果（候補者別開票区別得票数一覧）&amp;R&amp;9府議・様式２
3時　48分集計
大阪府選挙管理委員会</oddHeader>
    <oddFooter>&amp;C&amp;"ＭＳ ゴシック,標準"&amp;9－&amp;P－&amp;R【選開】開票状況&amp;A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56</vt:i4>
      </vt:variant>
      <vt:variant>
        <vt:lpstr>名前付き一覧</vt:lpstr>
      </vt:variant>
      <vt:variant>
        <vt:i4>57</vt:i4>
      </vt:variant>
    </vt:vector>
  </HeadingPairs>
  <TitlesOfParts>
    <vt:vector size="113" baseType="lpstr">
      <vt:lpstr>リンク</vt:lpstr>
      <vt:lpstr>大阪市　北区</vt:lpstr>
      <vt:lpstr>大阪市　都島区</vt:lpstr>
      <vt:lpstr>大阪市福島区及び此花区</vt:lpstr>
      <vt:lpstr>大阪市　中央区</vt:lpstr>
      <vt:lpstr>大阪市　西区</vt:lpstr>
      <vt:lpstr>大阪市　港区</vt:lpstr>
      <vt:lpstr>大阪市大正区及び西成区</vt:lpstr>
      <vt:lpstr>大阪市天王寺区及び浪速区</vt:lpstr>
      <vt:lpstr>大阪市　西淀川区</vt:lpstr>
      <vt:lpstr>大阪市　淀川区</vt:lpstr>
      <vt:lpstr>大阪市　東淀川区</vt:lpstr>
      <vt:lpstr>大阪市　東成区</vt:lpstr>
      <vt:lpstr>大阪市　生野区</vt:lpstr>
      <vt:lpstr>大阪市　旭区</vt:lpstr>
      <vt:lpstr>大阪市　城東区</vt:lpstr>
      <vt:lpstr>大阪市　鶴見区</vt:lpstr>
      <vt:lpstr>大阪市　阿倍野区</vt:lpstr>
      <vt:lpstr>大阪市　住之江区</vt:lpstr>
      <vt:lpstr>大阪市　住吉区</vt:lpstr>
      <vt:lpstr>大阪市　東住吉区</vt:lpstr>
      <vt:lpstr>大阪市　平野区</vt:lpstr>
      <vt:lpstr>堺市　堺区</vt:lpstr>
      <vt:lpstr>堺市　中区</vt:lpstr>
      <vt:lpstr>堺市東区及び美原区</vt:lpstr>
      <vt:lpstr>堺市　西区</vt:lpstr>
      <vt:lpstr>堺市　南区</vt:lpstr>
      <vt:lpstr>堺市　北区</vt:lpstr>
      <vt:lpstr>岸和田市</vt:lpstr>
      <vt:lpstr>豊中市</vt:lpstr>
      <vt:lpstr>池田市</vt:lpstr>
      <vt:lpstr>吹田市</vt:lpstr>
      <vt:lpstr>泉大津市、高石市及び泉北郡</vt:lpstr>
      <vt:lpstr>高槻市及び三島郡</vt:lpstr>
      <vt:lpstr>貝塚市</vt:lpstr>
      <vt:lpstr>守口市</vt:lpstr>
      <vt:lpstr>枚方市</vt:lpstr>
      <vt:lpstr>茨木市</vt:lpstr>
      <vt:lpstr>八尾市</vt:lpstr>
      <vt:lpstr>泉佐野市及び泉南郡熊取町</vt:lpstr>
      <vt:lpstr>富田林市、大阪狭山市及び南河内郡</vt:lpstr>
      <vt:lpstr>寝屋川市</vt:lpstr>
      <vt:lpstr>河内長野市</vt:lpstr>
      <vt:lpstr>松原市</vt:lpstr>
      <vt:lpstr>大東市及び四條畷市</vt:lpstr>
      <vt:lpstr>和泉市</vt:lpstr>
      <vt:lpstr>箕面市及び豊能郡</vt:lpstr>
      <vt:lpstr>柏原市及び藤井寺市</vt:lpstr>
      <vt:lpstr>羽曳野市</vt:lpstr>
      <vt:lpstr>門真市</vt:lpstr>
      <vt:lpstr>摂津市</vt:lpstr>
      <vt:lpstr>東大阪市</vt:lpstr>
      <vt:lpstr>泉南市、阪南市並びに泉南郡田尻町及び岬町</vt:lpstr>
      <vt:lpstr>交野市</vt:lpstr>
      <vt:lpstr>開票区別投票総数</vt:lpstr>
      <vt:lpstr>法定得票数・供託物没収点</vt:lpstr>
      <vt:lpstr>東大阪市!Print_Area</vt:lpstr>
      <vt:lpstr>法定得票数・供託物没収点!Print_Area</vt:lpstr>
      <vt:lpstr>茨木市!Print_Titles</vt:lpstr>
      <vt:lpstr>羽曳野市!Print_Titles</vt:lpstr>
      <vt:lpstr>河内長野市!Print_Titles</vt:lpstr>
      <vt:lpstr>開票区別投票総数!Print_Titles</vt:lpstr>
      <vt:lpstr>貝塚市!Print_Titles</vt:lpstr>
      <vt:lpstr>岸和田市!Print_Titles</vt:lpstr>
      <vt:lpstr>交野市!Print_Titles</vt:lpstr>
      <vt:lpstr>高槻市及び三島郡!Print_Titles</vt:lpstr>
      <vt:lpstr>'堺市　堺区'!Print_Titles</vt:lpstr>
      <vt:lpstr>'堺市　西区'!Print_Titles</vt:lpstr>
      <vt:lpstr>'堺市　中区'!Print_Titles</vt:lpstr>
      <vt:lpstr>'堺市　南区'!Print_Titles</vt:lpstr>
      <vt:lpstr>'堺市　北区'!Print_Titles</vt:lpstr>
      <vt:lpstr>堺市東区及び美原区!Print_Titles</vt:lpstr>
      <vt:lpstr>守口市!Print_Titles</vt:lpstr>
      <vt:lpstr>松原市!Print_Titles</vt:lpstr>
      <vt:lpstr>寝屋川市!Print_Titles</vt:lpstr>
      <vt:lpstr>吹田市!Print_Titles</vt:lpstr>
      <vt:lpstr>摂津市!Print_Titles</vt:lpstr>
      <vt:lpstr>泉佐野市及び泉南郡熊取町!Print_Titles</vt:lpstr>
      <vt:lpstr>'泉大津市、高石市及び泉北郡'!Print_Titles</vt:lpstr>
      <vt:lpstr>'泉南市、阪南市並びに泉南郡田尻町及び岬町'!Print_Titles</vt:lpstr>
      <vt:lpstr>'大阪市　阿倍野区'!Print_Titles</vt:lpstr>
      <vt:lpstr>'大阪市　旭区'!Print_Titles</vt:lpstr>
      <vt:lpstr>'大阪市　港区'!Print_Titles</vt:lpstr>
      <vt:lpstr>'大阪市　住吉区'!Print_Titles</vt:lpstr>
      <vt:lpstr>'大阪市　住之江区'!Print_Titles</vt:lpstr>
      <vt:lpstr>'大阪市　城東区'!Print_Titles</vt:lpstr>
      <vt:lpstr>'大阪市　生野区'!Print_Titles</vt:lpstr>
      <vt:lpstr>'大阪市　西区'!Print_Titles</vt:lpstr>
      <vt:lpstr>'大阪市　西淀川区'!Print_Titles</vt:lpstr>
      <vt:lpstr>'大阪市　中央区'!Print_Titles</vt:lpstr>
      <vt:lpstr>'大阪市　鶴見区'!Print_Titles</vt:lpstr>
      <vt:lpstr>'大阪市　都島区'!Print_Titles</vt:lpstr>
      <vt:lpstr>'大阪市　東住吉区'!Print_Titles</vt:lpstr>
      <vt:lpstr>'大阪市　東成区'!Print_Titles</vt:lpstr>
      <vt:lpstr>'大阪市　東淀川区'!Print_Titles</vt:lpstr>
      <vt:lpstr>'大阪市　平野区'!Print_Titles</vt:lpstr>
      <vt:lpstr>'大阪市　北区'!Print_Titles</vt:lpstr>
      <vt:lpstr>'大阪市　淀川区'!Print_Titles</vt:lpstr>
      <vt:lpstr>大阪市大正区及び西成区!Print_Titles</vt:lpstr>
      <vt:lpstr>大阪市天王寺区及び浪速区!Print_Titles</vt:lpstr>
      <vt:lpstr>大阪市福島区及び此花区!Print_Titles</vt:lpstr>
      <vt:lpstr>大東市及び四條畷市!Print_Titles</vt:lpstr>
      <vt:lpstr>池田市!Print_Titles</vt:lpstr>
      <vt:lpstr>東大阪市!Print_Titles</vt:lpstr>
      <vt:lpstr>柏原市及び藤井寺市!Print_Titles</vt:lpstr>
      <vt:lpstr>八尾市!Print_Titles</vt:lpstr>
      <vt:lpstr>'富田林市、大阪狭山市及び南河内郡'!Print_Titles</vt:lpstr>
      <vt:lpstr>法定得票数・供託物没収点!Print_Titles</vt:lpstr>
      <vt:lpstr>豊中市!Print_Titles</vt:lpstr>
      <vt:lpstr>枚方市!Print_Titles</vt:lpstr>
      <vt:lpstr>箕面市及び豊能郡!Print_Titles</vt:lpstr>
      <vt:lpstr>門真市!Print_Titles</vt:lpstr>
      <vt:lpstr>和泉市!Print_Titles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senkyo</dc:creator>
  <cp:lastModifiedBy>大阪府</cp:lastModifiedBy>
  <cp:lastPrinted>2019-04-07T18:55:40Z</cp:lastPrinted>
  <dcterms:created xsi:type="dcterms:W3CDTF">2001-07-29T19:39:44Z</dcterms:created>
  <dcterms:modified xsi:type="dcterms:W3CDTF">2019-04-07T20:17:57Z</dcterms:modified>
</cp:coreProperties>
</file>