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85" yWindow="65521" windowWidth="9900" windowHeight="6615" activeTab="0"/>
  </bookViews>
  <sheets>
    <sheet name="22-11" sheetId="1" r:id="rId1"/>
  </sheets>
  <definedNames>
    <definedName name="_xlnm.Print_Area" localSheetId="0">'22-11'!$A$1:$N$76</definedName>
  </definedNames>
  <calcPr fullCalcOnLoad="1"/>
</workbook>
</file>

<file path=xl/sharedStrings.xml><?xml version="1.0" encoding="utf-8"?>
<sst xmlns="http://schemas.openxmlformats.org/spreadsheetml/2006/main" count="232" uniqueCount="95">
  <si>
    <t>都道府県</t>
  </si>
  <si>
    <t>被害量</t>
  </si>
  <si>
    <t>世帯</t>
  </si>
  <si>
    <t>ha</t>
  </si>
  <si>
    <t>ｔ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</si>
  <si>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</si>
  <si>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</si>
  <si>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</si>
  <si>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</si>
  <si>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</si>
  <si>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</si>
  <si>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</si>
  <si>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</si>
  <si>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</si>
  <si>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</si>
  <si>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</si>
  <si>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</si>
  <si>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</si>
  <si>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</si>
  <si>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</si>
  <si>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</si>
  <si>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</si>
  <si>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</si>
  <si>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</si>
  <si>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</si>
  <si>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</si>
  <si>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</si>
  <si>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</si>
  <si>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</si>
  <si>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</si>
  <si>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</si>
  <si>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</si>
  <si>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</si>
  <si>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</si>
  <si>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</si>
  <si>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</si>
  <si>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</si>
  <si>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</si>
  <si>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</si>
  <si>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</si>
  <si>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</si>
  <si>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</si>
  <si>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</si>
  <si>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</si>
  <si>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</si>
  <si>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</si>
  <si>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</si>
  <si>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</si>
  <si>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</si>
  <si>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</si>
  <si>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</si>
  <si>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</si>
  <si>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       ２２－１１</t>
  </si>
  <si>
    <t>火災件数</t>
  </si>
  <si>
    <t>自然災害被害状況</t>
  </si>
  <si>
    <t>棟</t>
  </si>
  <si>
    <t>全壊</t>
  </si>
  <si>
    <t>半壊</t>
  </si>
  <si>
    <t>床上浸水</t>
  </si>
  <si>
    <t>床下浸水</t>
  </si>
  <si>
    <t>都道府県別火災件数、交通事故件数、</t>
  </si>
  <si>
    <t>自然災害及び水稲被害状況</t>
  </si>
  <si>
    <t>人的被害</t>
  </si>
  <si>
    <t>死者、行方不明者</t>
  </si>
  <si>
    <t>負傷者</t>
  </si>
  <si>
    <t>人</t>
  </si>
  <si>
    <t>り災
世帯数</t>
  </si>
  <si>
    <t>交通事故
件数</t>
  </si>
  <si>
    <t>住家被害</t>
  </si>
  <si>
    <t>件</t>
  </si>
  <si>
    <t>一部破損</t>
  </si>
  <si>
    <t>-</t>
  </si>
  <si>
    <t>-</t>
  </si>
  <si>
    <t>　資料  　消防庁「消防白書」</t>
  </si>
  <si>
    <t xml:space="preserve">  資料  　警察庁「白書等」</t>
  </si>
  <si>
    <t>　資料　　農林水産省「作物統計」より「作物統計調査（水陸稲、麦類、豆類、かんしょ、飼料作物、工芸農作物）」</t>
  </si>
  <si>
    <t>　　 26</t>
  </si>
  <si>
    <t>平成25年</t>
  </si>
  <si>
    <t>　　 27</t>
  </si>
  <si>
    <t>　　 28</t>
  </si>
  <si>
    <t>平成29年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</si>
  <si>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</si>
  <si>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</si>
  <si>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</si>
  <si>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</si>
  <si>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</si>
  <si>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</si>
  <si>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</si>
  <si>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</si>
  <si>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</si>
  <si>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</si>
  <si>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</si>
  <si>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        ア）平成29年産作物統計調査より調査項目の変更されたため不明とする。イ）被害面積は延べ面積である。</t>
  </si>
  <si>
    <t>ア）水稲被害状況</t>
  </si>
  <si>
    <t>イ）被害面積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</si>
</sst>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0"/>
    <numFmt numFmtId="178" formatCode="###\ ###\ ##0"/>
    <numFmt numFmtId="179" formatCode="0.0_);[Red]\(0.0\)"/>
    <numFmt numFmtId="180" formatCode="###\ ##0;\-###\ ##0;_ * &quot;-&quot;;_ @_ "/>
    <numFmt numFmtId="181" formatCode="###.0\ ###\ ##0"/>
    <numFmt numFmtId="182" formatCode="###.00\ ###\ ##0"/>
    <numFmt numFmtId="183" formatCode="###.\ ###\ ##0"/>
    <numFmt numFmtId="184" formatCode="##.\ ###\ ##0"/>
    <numFmt numFmtId="185" formatCode="#.\ ###\ ##0"/>
    <numFmt numFmtId="186" formatCode=".\ ###\ ##00;"/>
    <numFmt numFmtId="187" formatCode="##\ ###\ ##0"/>
    <numFmt numFmtId="188" formatCode="###\ ###\ ##0;;&quot;-&quot;"/>
    <numFmt numFmtId="189" formatCode="###\ ###\ ##0.##0;;&quot;-&quot;"/>
    <numFmt numFmtId="190" formatCode="###\ ###\ ##0.#0;;&quot;-&quot;"/>
    <numFmt numFmtId="191" formatCode="###\ ###\ ##0.0;;&quot;-&quot;"/>
    <numFmt numFmtId="192" formatCode="#\ ##0_ ;_ \ \ &quot;△&quot;* ###\ ##0_ ;_ * @_ "/>
    <numFmt numFmtId="193" formatCode="##\ ###\ ##0;;&quot;-&quot;"/>
    <numFmt numFmtId="194" formatCode="###,###,##0;;&quot;-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20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8" fontId="47" fillId="0" borderId="0" xfId="0" applyNumberFormat="1" applyFont="1" applyFill="1" applyAlignment="1">
      <alignment/>
    </xf>
    <xf numFmtId="178" fontId="48" fillId="0" borderId="0" xfId="0" applyNumberFormat="1" applyFont="1" applyFill="1" applyAlignment="1">
      <alignment horizontal="left" vertical="center"/>
    </xf>
    <xf numFmtId="178" fontId="47" fillId="0" borderId="0" xfId="0" applyNumberFormat="1" applyFont="1" applyFill="1" applyAlignment="1" quotePrefix="1">
      <alignment vertical="center"/>
    </xf>
    <xf numFmtId="178" fontId="49" fillId="0" borderId="0" xfId="0" applyNumberFormat="1" applyFont="1" applyFill="1" applyAlignment="1" quotePrefix="1">
      <alignment vertical="center" wrapText="1"/>
    </xf>
    <xf numFmtId="178" fontId="47" fillId="0" borderId="0" xfId="0" applyNumberFormat="1" applyFont="1" applyFill="1" applyAlignment="1" quotePrefix="1">
      <alignment/>
    </xf>
    <xf numFmtId="178" fontId="50" fillId="0" borderId="0" xfId="0" applyNumberFormat="1" applyFont="1" applyFill="1" applyAlignment="1">
      <alignment horizontal="left" vertical="top"/>
    </xf>
    <xf numFmtId="178" fontId="50" fillId="0" borderId="0" xfId="0" applyNumberFormat="1" applyFont="1" applyFill="1" applyAlignment="1" quotePrefix="1">
      <alignment horizontal="left" vertical="top"/>
    </xf>
    <xf numFmtId="178" fontId="50" fillId="0" borderId="0" xfId="0" applyNumberFormat="1" applyFont="1" applyFill="1" applyAlignment="1">
      <alignment vertical="top"/>
    </xf>
    <xf numFmtId="178" fontId="47" fillId="0" borderId="10" xfId="0" applyNumberFormat="1" applyFont="1" applyFill="1" applyBorder="1" applyAlignment="1">
      <alignment horizontal="right" vertical="center" wrapText="1"/>
    </xf>
    <xf numFmtId="178" fontId="47" fillId="0" borderId="11" xfId="0" applyNumberFormat="1" applyFont="1" applyFill="1" applyBorder="1" applyAlignment="1">
      <alignment vertical="center" wrapText="1"/>
    </xf>
    <xf numFmtId="178" fontId="47" fillId="0" borderId="12" xfId="0" applyNumberFormat="1" applyFont="1" applyFill="1" applyBorder="1" applyAlignment="1">
      <alignment horizontal="center" vertical="center" wrapText="1"/>
    </xf>
    <xf numFmtId="178" fontId="47" fillId="0" borderId="0" xfId="0" applyNumberFormat="1" applyFont="1" applyFill="1" applyBorder="1" applyAlignment="1">
      <alignment horizontal="right" vertical="top"/>
    </xf>
    <xf numFmtId="178" fontId="47" fillId="0" borderId="13" xfId="0" applyNumberFormat="1" applyFont="1" applyFill="1" applyBorder="1" applyAlignment="1">
      <alignment horizontal="right" vertical="top"/>
    </xf>
    <xf numFmtId="178" fontId="47" fillId="0" borderId="0" xfId="0" applyNumberFormat="1" applyFont="1" applyFill="1" applyAlignment="1">
      <alignment horizontal="right" vertical="top"/>
    </xf>
    <xf numFmtId="178" fontId="47" fillId="0" borderId="0" xfId="0" applyNumberFormat="1" applyFont="1" applyFill="1" applyBorder="1" applyAlignment="1">
      <alignment horizontal="distributed" vertical="center"/>
    </xf>
    <xf numFmtId="3" fontId="47" fillId="0" borderId="0" xfId="0" applyNumberFormat="1" applyFont="1" applyFill="1" applyAlignment="1">
      <alignment horizontal="right" vertical="top"/>
    </xf>
    <xf numFmtId="3" fontId="47" fillId="0" borderId="0" xfId="0" applyNumberFormat="1" applyFont="1" applyFill="1" applyAlignment="1">
      <alignment horizontal="right" vertical="center"/>
    </xf>
    <xf numFmtId="178" fontId="51" fillId="0" borderId="0" xfId="0" applyNumberFormat="1" applyFont="1" applyFill="1" applyBorder="1" applyAlignment="1">
      <alignment horizontal="distributed" vertical="center"/>
    </xf>
    <xf numFmtId="178" fontId="51" fillId="0" borderId="13" xfId="0" applyNumberFormat="1" applyFont="1" applyFill="1" applyBorder="1" applyAlignment="1">
      <alignment horizontal="distributed" vertical="center"/>
    </xf>
    <xf numFmtId="178" fontId="51" fillId="0" borderId="0" xfId="0" applyNumberFormat="1" applyFont="1" applyFill="1" applyAlignment="1">
      <alignment/>
    </xf>
    <xf numFmtId="178" fontId="47" fillId="0" borderId="13" xfId="0" applyNumberFormat="1" applyFont="1" applyFill="1" applyBorder="1" applyAlignment="1">
      <alignment horizontal="distributed" vertical="center"/>
    </xf>
    <xf numFmtId="194" fontId="47" fillId="0" borderId="0" xfId="0" applyNumberFormat="1" applyFont="1" applyFill="1" applyAlignment="1">
      <alignment horizontal="right" vertical="center"/>
    </xf>
    <xf numFmtId="194" fontId="47" fillId="0" borderId="14" xfId="0" applyNumberFormat="1" applyFont="1" applyFill="1" applyBorder="1" applyAlignment="1">
      <alignment horizontal="right" vertical="center"/>
    </xf>
    <xf numFmtId="178" fontId="47" fillId="0" borderId="15" xfId="0" applyNumberFormat="1" applyFont="1" applyFill="1" applyBorder="1" applyAlignment="1">
      <alignment horizontal="distributed" vertical="center"/>
    </xf>
    <xf numFmtId="178" fontId="47" fillId="0" borderId="12" xfId="0" applyNumberFormat="1" applyFont="1" applyFill="1" applyBorder="1" applyAlignment="1">
      <alignment horizontal="distributed" vertical="center"/>
    </xf>
    <xf numFmtId="188" fontId="47" fillId="0" borderId="15" xfId="0" applyNumberFormat="1" applyFont="1" applyFill="1" applyBorder="1" applyAlignment="1">
      <alignment horizontal="right" vertical="center"/>
    </xf>
    <xf numFmtId="0" fontId="47" fillId="0" borderId="0" xfId="0" applyNumberFormat="1" applyFont="1" applyFill="1" applyAlignment="1">
      <alignment/>
    </xf>
    <xf numFmtId="178" fontId="47" fillId="0" borderId="0" xfId="0" applyNumberFormat="1" applyFont="1" applyFill="1" applyBorder="1" applyAlignment="1" quotePrefix="1">
      <alignment horizontal="center" vertical="center"/>
    </xf>
    <xf numFmtId="41" fontId="52" fillId="0" borderId="0" xfId="0" applyNumberFormat="1" applyFont="1" applyFill="1" applyAlignment="1" applyProtection="1">
      <alignment horizontal="right" vertical="center"/>
      <protection locked="0"/>
    </xf>
    <xf numFmtId="41" fontId="52" fillId="0" borderId="0" xfId="0" applyNumberFormat="1" applyFont="1" applyFill="1" applyAlignment="1" applyProtection="1">
      <alignment horizontal="right" vertical="center"/>
      <protection/>
    </xf>
    <xf numFmtId="194" fontId="52" fillId="0" borderId="0" xfId="0" applyNumberFormat="1" applyFont="1" applyFill="1" applyAlignment="1">
      <alignment horizontal="right" vertical="center"/>
    </xf>
    <xf numFmtId="178" fontId="47" fillId="0" borderId="15" xfId="0" applyNumberFormat="1" applyFont="1" applyFill="1" applyBorder="1" applyAlignment="1">
      <alignment horizontal="distributed" vertical="center"/>
    </xf>
    <xf numFmtId="178" fontId="47" fillId="0" borderId="12" xfId="0" applyNumberFormat="1" applyFont="1" applyFill="1" applyBorder="1" applyAlignment="1">
      <alignment horizontal="distributed" vertical="center"/>
    </xf>
    <xf numFmtId="178" fontId="47" fillId="0" borderId="16" xfId="0" applyNumberFormat="1" applyFont="1" applyFill="1" applyBorder="1" applyAlignment="1">
      <alignment horizontal="distributed" vertical="center" wrapText="1"/>
    </xf>
    <xf numFmtId="194" fontId="51" fillId="0" borderId="0" xfId="0" applyNumberFormat="1" applyFont="1" applyFill="1" applyAlignment="1">
      <alignment horizontal="right" vertical="center"/>
    </xf>
    <xf numFmtId="38" fontId="47" fillId="0" borderId="14" xfId="49" applyFont="1" applyFill="1" applyBorder="1" applyAlignment="1">
      <alignment/>
    </xf>
    <xf numFmtId="194" fontId="51" fillId="0" borderId="0" xfId="0" applyNumberFormat="1" applyFont="1" applyFill="1" applyBorder="1" applyAlignment="1">
      <alignment horizontal="right" vertical="center"/>
    </xf>
    <xf numFmtId="194" fontId="47" fillId="0" borderId="0" xfId="0" applyNumberFormat="1" applyFont="1" applyFill="1" applyBorder="1" applyAlignment="1">
      <alignment horizontal="right" vertical="center"/>
    </xf>
    <xf numFmtId="178" fontId="0" fillId="0" borderId="0" xfId="43" applyNumberFormat="1" applyFont="1" applyFill="1" applyAlignment="1" applyProtection="1">
      <alignment horizontal="left"/>
      <protection/>
    </xf>
    <xf numFmtId="178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78" fontId="0" fillId="0" borderId="0" xfId="43" applyNumberFormat="1" applyFont="1" applyFill="1" applyAlignment="1" applyProtection="1">
      <alignment/>
      <protection/>
    </xf>
    <xf numFmtId="178" fontId="47" fillId="0" borderId="17" xfId="0" applyNumberFormat="1" applyFont="1" applyFill="1" applyBorder="1" applyAlignment="1">
      <alignment horizontal="distributed" vertical="center" wrapText="1" indent="1"/>
    </xf>
    <xf numFmtId="178" fontId="47" fillId="0" borderId="18" xfId="0" applyNumberFormat="1" applyFont="1" applyFill="1" applyBorder="1" applyAlignment="1">
      <alignment horizontal="distributed" vertical="center" wrapText="1" indent="1"/>
    </xf>
    <xf numFmtId="178" fontId="47" fillId="0" borderId="19" xfId="0" applyNumberFormat="1" applyFont="1" applyFill="1" applyBorder="1" applyAlignment="1">
      <alignment horizontal="distributed" vertical="center" wrapText="1" indent="1"/>
    </xf>
    <xf numFmtId="178" fontId="47" fillId="0" borderId="15" xfId="0" applyNumberFormat="1" applyFont="1" applyFill="1" applyBorder="1" applyAlignment="1">
      <alignment horizontal="distributed" vertical="center" wrapText="1" indent="1"/>
    </xf>
    <xf numFmtId="178" fontId="49" fillId="0" borderId="0" xfId="0" applyNumberFormat="1" applyFont="1" applyFill="1" applyAlignment="1" quotePrefix="1">
      <alignment horizontal="left" vertical="center" wrapText="1"/>
    </xf>
    <xf numFmtId="178" fontId="47" fillId="0" borderId="20" xfId="0" applyNumberFormat="1" applyFont="1" applyFill="1" applyBorder="1" applyAlignment="1" quotePrefix="1">
      <alignment horizontal="distributed" vertical="center" wrapText="1"/>
    </xf>
    <xf numFmtId="178" fontId="47" fillId="0" borderId="21" xfId="0" applyNumberFormat="1" applyFont="1" applyFill="1" applyBorder="1" applyAlignment="1" quotePrefix="1">
      <alignment horizontal="distributed" vertical="center" wrapText="1"/>
    </xf>
    <xf numFmtId="178" fontId="47" fillId="0" borderId="16" xfId="0" applyNumberFormat="1" applyFont="1" applyFill="1" applyBorder="1" applyAlignment="1" quotePrefix="1">
      <alignment horizontal="distributed" vertical="center"/>
    </xf>
    <xf numFmtId="178" fontId="47" fillId="0" borderId="20" xfId="0" applyNumberFormat="1" applyFont="1" applyFill="1" applyBorder="1" applyAlignment="1">
      <alignment horizontal="center" vertical="center" wrapText="1"/>
    </xf>
    <xf numFmtId="178" fontId="47" fillId="0" borderId="21" xfId="0" applyNumberFormat="1" applyFont="1" applyFill="1" applyBorder="1" applyAlignment="1">
      <alignment horizontal="center" vertical="center" wrapText="1"/>
    </xf>
    <xf numFmtId="178" fontId="47" fillId="0" borderId="16" xfId="0" applyNumberFormat="1" applyFont="1" applyFill="1" applyBorder="1" applyAlignment="1">
      <alignment horizontal="center" vertical="center"/>
    </xf>
    <xf numFmtId="178" fontId="47" fillId="0" borderId="18" xfId="0" applyNumberFormat="1" applyFont="1" applyFill="1" applyBorder="1" applyAlignment="1">
      <alignment horizontal="distributed" vertical="center"/>
    </xf>
    <xf numFmtId="178" fontId="47" fillId="0" borderId="22" xfId="0" applyNumberFormat="1" applyFont="1" applyFill="1" applyBorder="1" applyAlignment="1">
      <alignment horizontal="distributed" vertical="center"/>
    </xf>
    <xf numFmtId="178" fontId="47" fillId="0" borderId="0" xfId="0" applyNumberFormat="1" applyFont="1" applyFill="1" applyBorder="1" applyAlignment="1">
      <alignment horizontal="distributed" vertical="center"/>
    </xf>
    <xf numFmtId="178" fontId="47" fillId="0" borderId="13" xfId="0" applyNumberFormat="1" applyFont="1" applyFill="1" applyBorder="1" applyAlignment="1">
      <alignment horizontal="distributed" vertical="center"/>
    </xf>
    <xf numFmtId="178" fontId="47" fillId="0" borderId="15" xfId="0" applyNumberFormat="1" applyFont="1" applyFill="1" applyBorder="1" applyAlignment="1">
      <alignment horizontal="distributed" vertical="center"/>
    </xf>
    <xf numFmtId="178" fontId="47" fillId="0" borderId="12" xfId="0" applyNumberFormat="1" applyFont="1" applyFill="1" applyBorder="1" applyAlignment="1">
      <alignment horizontal="distributed" vertical="center"/>
    </xf>
    <xf numFmtId="178" fontId="47" fillId="0" borderId="23" xfId="0" applyNumberFormat="1" applyFont="1" applyFill="1" applyBorder="1" applyAlignment="1">
      <alignment horizontal="distributed" vertical="center" wrapText="1"/>
    </xf>
    <xf numFmtId="178" fontId="47" fillId="0" borderId="16" xfId="0" applyNumberFormat="1" applyFont="1" applyFill="1" applyBorder="1" applyAlignment="1">
      <alignment horizontal="distributed" vertical="center" wrapText="1"/>
    </xf>
    <xf numFmtId="178" fontId="47" fillId="0" borderId="24" xfId="0" applyNumberFormat="1" applyFont="1" applyFill="1" applyBorder="1" applyAlignment="1">
      <alignment horizontal="distributed" vertical="center" wrapText="1" indent="3"/>
    </xf>
    <xf numFmtId="178" fontId="47" fillId="0" borderId="25" xfId="0" applyNumberFormat="1" applyFont="1" applyFill="1" applyBorder="1" applyAlignment="1">
      <alignment horizontal="distributed" vertical="center" wrapText="1" indent="3"/>
    </xf>
    <xf numFmtId="178" fontId="47" fillId="0" borderId="26" xfId="0" applyNumberFormat="1" applyFont="1" applyFill="1" applyBorder="1" applyAlignment="1">
      <alignment horizontal="distributed" vertical="center" wrapText="1" indent="3"/>
    </xf>
    <xf numFmtId="178" fontId="47" fillId="0" borderId="27" xfId="0" applyNumberFormat="1" applyFont="1" applyFill="1" applyBorder="1" applyAlignment="1">
      <alignment horizontal="distributed" vertical="center" wrapText="1"/>
    </xf>
    <xf numFmtId="178" fontId="47" fillId="0" borderId="28" xfId="0" applyNumberFormat="1" applyFont="1" applyFill="1" applyBorder="1" applyAlignment="1">
      <alignment horizontal="distributed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pa.go.jp/publications/whitepaper/index.html" TargetMode="External" /><Relationship Id="rId2" Type="http://schemas.openxmlformats.org/officeDocument/2006/relationships/hyperlink" Target="http://www.fdma.go.jp/concern/publication/" TargetMode="External" /><Relationship Id="rId3" Type="http://schemas.openxmlformats.org/officeDocument/2006/relationships/hyperlink" Target="http://www.maff.go.jp/j/tokei/kouhyou/sakumotu/index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7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5.09765625" style="1" customWidth="1"/>
    <col min="2" max="2" width="0.4921875" style="1" customWidth="1"/>
    <col min="3" max="4" width="9.59765625" style="1" customWidth="1"/>
    <col min="5" max="5" width="7.69921875" style="1" customWidth="1"/>
    <col min="6" max="7" width="9.59765625" style="1" customWidth="1"/>
    <col min="8" max="12" width="9.19921875" style="1" customWidth="1"/>
    <col min="13" max="13" width="13.8984375" style="1" customWidth="1"/>
    <col min="14" max="14" width="10.09765625" style="1" customWidth="1"/>
    <col min="15" max="16384" width="9" style="1" customWidth="1"/>
  </cols>
  <sheetData>
    <row r="1" ht="21.75" customHeight="1"/>
    <row r="2" spans="1:14" ht="21.75" customHeight="1">
      <c r="A2" s="2" t="s">
        <v>52</v>
      </c>
      <c r="B2" s="3"/>
      <c r="E2" s="47" t="s">
        <v>60</v>
      </c>
      <c r="F2" s="47"/>
      <c r="G2" s="47"/>
      <c r="H2" s="47"/>
      <c r="I2" s="47"/>
      <c r="J2" s="47"/>
      <c r="K2" s="47"/>
      <c r="L2" s="47"/>
      <c r="M2" s="4"/>
      <c r="N2" s="4"/>
    </row>
    <row r="3" spans="3:14" ht="21.75" customHeight="1">
      <c r="C3" s="4"/>
      <c r="E3" s="47" t="s">
        <v>61</v>
      </c>
      <c r="F3" s="47"/>
      <c r="G3" s="47"/>
      <c r="H3" s="47"/>
      <c r="I3" s="47"/>
      <c r="J3" s="47"/>
      <c r="K3" s="47"/>
      <c r="L3" s="47"/>
      <c r="M3" s="4"/>
      <c r="N3" s="4"/>
    </row>
    <row r="4" spans="5:12" ht="24" customHeight="1">
      <c r="E4" s="5"/>
      <c r="F4" s="5"/>
      <c r="G4" s="5"/>
      <c r="H4" s="5"/>
      <c r="I4" s="5"/>
      <c r="J4" s="5"/>
      <c r="K4" s="5"/>
      <c r="L4" s="5"/>
    </row>
    <row r="5" spans="1:2" s="8" customFormat="1" ht="15" customHeight="1" thickBot="1">
      <c r="A5" s="6" t="s">
        <v>92</v>
      </c>
      <c r="B5" s="7"/>
    </row>
    <row r="6" spans="1:14" ht="19.5" customHeight="1">
      <c r="A6" s="54" t="s">
        <v>0</v>
      </c>
      <c r="B6" s="55"/>
      <c r="C6" s="48" t="s">
        <v>67</v>
      </c>
      <c r="D6" s="51" t="s">
        <v>53</v>
      </c>
      <c r="E6" s="9"/>
      <c r="F6" s="65" t="s">
        <v>54</v>
      </c>
      <c r="G6" s="65"/>
      <c r="H6" s="65"/>
      <c r="I6" s="65"/>
      <c r="J6" s="65"/>
      <c r="K6" s="65"/>
      <c r="L6" s="10"/>
      <c r="M6" s="43" t="s">
        <v>93</v>
      </c>
      <c r="N6" s="44"/>
    </row>
    <row r="7" spans="1:14" ht="19.5" customHeight="1">
      <c r="A7" s="56"/>
      <c r="B7" s="57"/>
      <c r="C7" s="49"/>
      <c r="D7" s="52"/>
      <c r="E7" s="60" t="s">
        <v>66</v>
      </c>
      <c r="F7" s="66" t="s">
        <v>62</v>
      </c>
      <c r="G7" s="66"/>
      <c r="H7" s="62" t="s">
        <v>68</v>
      </c>
      <c r="I7" s="63"/>
      <c r="J7" s="63"/>
      <c r="K7" s="63"/>
      <c r="L7" s="64"/>
      <c r="M7" s="45"/>
      <c r="N7" s="46"/>
    </row>
    <row r="8" spans="1:14" ht="26.25" customHeight="1">
      <c r="A8" s="58"/>
      <c r="B8" s="59"/>
      <c r="C8" s="50"/>
      <c r="D8" s="53"/>
      <c r="E8" s="61"/>
      <c r="F8" s="11" t="s">
        <v>63</v>
      </c>
      <c r="G8" s="11" t="s">
        <v>64</v>
      </c>
      <c r="H8" s="33" t="s">
        <v>56</v>
      </c>
      <c r="I8" s="33" t="s">
        <v>57</v>
      </c>
      <c r="J8" s="33" t="s">
        <v>70</v>
      </c>
      <c r="K8" s="33" t="s">
        <v>58</v>
      </c>
      <c r="L8" s="33" t="s">
        <v>59</v>
      </c>
      <c r="M8" s="34" t="s">
        <v>94</v>
      </c>
      <c r="N8" s="32" t="s">
        <v>1</v>
      </c>
    </row>
    <row r="9" spans="1:14" s="14" customFormat="1" ht="15.75" customHeight="1">
      <c r="A9" s="12"/>
      <c r="B9" s="13"/>
      <c r="C9" s="14" t="s">
        <v>69</v>
      </c>
      <c r="E9" s="14" t="s">
        <v>2</v>
      </c>
      <c r="F9" s="14" t="s">
        <v>65</v>
      </c>
      <c r="H9" s="14" t="s">
        <v>55</v>
      </c>
      <c r="M9" s="14" t="s">
        <v>3</v>
      </c>
      <c r="N9" s="14" t="s">
        <v>4</v>
      </c>
    </row>
    <row r="10" spans="1:14" s="14" customFormat="1" ht="15" customHeight="1">
      <c r="A10" s="15" t="s">
        <v>77</v>
      </c>
      <c r="B10" s="13"/>
      <c r="C10" s="16">
        <v>629033</v>
      </c>
      <c r="D10" s="16">
        <v>48095</v>
      </c>
      <c r="E10" s="16">
        <v>8392</v>
      </c>
      <c r="F10" s="16">
        <v>173</v>
      </c>
      <c r="G10" s="16">
        <v>1981</v>
      </c>
      <c r="H10" s="16">
        <v>264</v>
      </c>
      <c r="I10" s="16">
        <v>2328</v>
      </c>
      <c r="J10" s="16">
        <v>16516</v>
      </c>
      <c r="K10" s="16">
        <v>7000</v>
      </c>
      <c r="L10" s="16">
        <v>31711</v>
      </c>
      <c r="M10" s="16">
        <v>3067000</v>
      </c>
      <c r="N10" s="16">
        <v>563000</v>
      </c>
    </row>
    <row r="11" spans="1:14" s="14" customFormat="1" ht="15" customHeight="1">
      <c r="A11" s="28" t="s">
        <v>76</v>
      </c>
      <c r="B11" s="13"/>
      <c r="C11" s="16">
        <v>573842</v>
      </c>
      <c r="D11" s="16">
        <v>43741</v>
      </c>
      <c r="E11" s="16">
        <v>8442</v>
      </c>
      <c r="F11" s="16">
        <v>280</v>
      </c>
      <c r="G11" s="16">
        <v>3421</v>
      </c>
      <c r="H11" s="16">
        <v>367</v>
      </c>
      <c r="I11" s="16">
        <v>1145</v>
      </c>
      <c r="J11" s="16">
        <v>17396</v>
      </c>
      <c r="K11" s="16">
        <v>7512</v>
      </c>
      <c r="L11" s="16">
        <v>19426</v>
      </c>
      <c r="M11" s="16">
        <v>3268000</v>
      </c>
      <c r="N11" s="16">
        <v>594000</v>
      </c>
    </row>
    <row r="12" spans="1:14" s="14" customFormat="1" ht="15" customHeight="1">
      <c r="A12" s="28" t="s">
        <v>78</v>
      </c>
      <c r="B12" s="13"/>
      <c r="C12" s="16">
        <v>536899</v>
      </c>
      <c r="D12" s="16">
        <v>39111</v>
      </c>
      <c r="E12" s="17">
        <v>10422</v>
      </c>
      <c r="F12" s="17">
        <v>65</v>
      </c>
      <c r="G12" s="17">
        <v>1146</v>
      </c>
      <c r="H12" s="17">
        <v>123</v>
      </c>
      <c r="I12" s="17">
        <v>7264</v>
      </c>
      <c r="J12" s="17">
        <v>6846</v>
      </c>
      <c r="K12" s="17">
        <v>2930</v>
      </c>
      <c r="L12" s="17">
        <v>15556</v>
      </c>
      <c r="M12" s="16">
        <v>3259000</v>
      </c>
      <c r="N12" s="16">
        <v>647400</v>
      </c>
    </row>
    <row r="13" spans="1:14" s="14" customFormat="1" ht="15" customHeight="1">
      <c r="A13" s="28" t="s">
        <v>79</v>
      </c>
      <c r="B13" s="13"/>
      <c r="C13" s="16">
        <v>499201</v>
      </c>
      <c r="D13" s="16">
        <v>36831</v>
      </c>
      <c r="E13" s="17">
        <v>85190</v>
      </c>
      <c r="F13" s="17">
        <v>297</v>
      </c>
      <c r="G13" s="17">
        <v>3840</v>
      </c>
      <c r="H13" s="17">
        <v>9286</v>
      </c>
      <c r="I13" s="17">
        <v>36709</v>
      </c>
      <c r="J13" s="17">
        <v>175211</v>
      </c>
      <c r="K13" s="17">
        <v>2375</v>
      </c>
      <c r="L13" s="17">
        <v>10528</v>
      </c>
      <c r="M13" s="16">
        <v>2746000</v>
      </c>
      <c r="N13" s="16">
        <v>478000</v>
      </c>
    </row>
    <row r="14" spans="1:2" s="14" customFormat="1" ht="12.75" customHeight="1">
      <c r="A14" s="12"/>
      <c r="B14" s="13"/>
    </row>
    <row r="15" spans="1:14" s="20" customFormat="1" ht="18.75" customHeight="1">
      <c r="A15" s="18" t="s">
        <v>80</v>
      </c>
      <c r="B15" s="19"/>
      <c r="C15" s="35">
        <v>472165</v>
      </c>
      <c r="D15" s="35">
        <v>39373</v>
      </c>
      <c r="E15" s="35">
        <v>7338</v>
      </c>
      <c r="F15" s="35">
        <v>129</v>
      </c>
      <c r="G15" s="35">
        <v>1509</v>
      </c>
      <c r="H15" s="35">
        <v>366</v>
      </c>
      <c r="I15" s="35">
        <v>2294</v>
      </c>
      <c r="J15" s="35">
        <v>4878</v>
      </c>
      <c r="K15" s="35">
        <v>5632</v>
      </c>
      <c r="L15" s="35">
        <v>17972</v>
      </c>
      <c r="M15" s="35" t="s">
        <v>72</v>
      </c>
      <c r="N15" s="35" t="s">
        <v>72</v>
      </c>
    </row>
    <row r="16" spans="1:14" ht="12.75" customHeight="1">
      <c r="A16" s="15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5.75" customHeight="1">
      <c r="A17" s="15" t="s">
        <v>5</v>
      </c>
      <c r="B17" s="21"/>
      <c r="C17" s="36">
        <v>10815</v>
      </c>
      <c r="D17" s="22">
        <v>1692</v>
      </c>
      <c r="E17" s="22">
        <v>41</v>
      </c>
      <c r="F17" s="22">
        <v>10</v>
      </c>
      <c r="G17" s="22">
        <f>63+85</f>
        <v>148</v>
      </c>
      <c r="H17" s="22" t="s">
        <v>72</v>
      </c>
      <c r="I17" s="22">
        <v>15</v>
      </c>
      <c r="J17" s="22">
        <v>719</v>
      </c>
      <c r="K17" s="22">
        <v>26</v>
      </c>
      <c r="L17" s="22">
        <v>91</v>
      </c>
      <c r="M17" s="29" t="s">
        <v>71</v>
      </c>
      <c r="N17" s="30" t="s">
        <v>71</v>
      </c>
    </row>
    <row r="18" spans="1:14" ht="15.75" customHeight="1">
      <c r="A18" s="15" t="s">
        <v>6</v>
      </c>
      <c r="B18" s="21"/>
      <c r="C18" s="36">
        <v>3258</v>
      </c>
      <c r="D18" s="22">
        <v>443</v>
      </c>
      <c r="E18" s="22">
        <v>1</v>
      </c>
      <c r="F18" s="22">
        <v>2</v>
      </c>
      <c r="G18" s="22">
        <f>25+40</f>
        <v>65</v>
      </c>
      <c r="H18" s="22" t="s">
        <v>81</v>
      </c>
      <c r="I18" s="22">
        <v>1</v>
      </c>
      <c r="J18" s="22">
        <v>91</v>
      </c>
      <c r="K18" s="22" t="s">
        <v>87</v>
      </c>
      <c r="L18" s="22">
        <v>9</v>
      </c>
      <c r="M18" s="29" t="s">
        <v>71</v>
      </c>
      <c r="N18" s="30" t="s">
        <v>71</v>
      </c>
    </row>
    <row r="19" spans="1:14" ht="15.75" customHeight="1">
      <c r="A19" s="15" t="s">
        <v>7</v>
      </c>
      <c r="B19" s="21"/>
      <c r="C19" s="36">
        <v>2231</v>
      </c>
      <c r="D19" s="22">
        <v>421</v>
      </c>
      <c r="E19" s="22">
        <v>12</v>
      </c>
      <c r="F19" s="22">
        <v>3</v>
      </c>
      <c r="G19" s="22">
        <f>12+18</f>
        <v>30</v>
      </c>
      <c r="H19" s="22" t="s">
        <v>72</v>
      </c>
      <c r="I19" s="22" t="s">
        <v>86</v>
      </c>
      <c r="J19" s="22">
        <v>32</v>
      </c>
      <c r="K19" s="22">
        <v>12</v>
      </c>
      <c r="L19" s="22">
        <v>48</v>
      </c>
      <c r="M19" s="29" t="s">
        <v>71</v>
      </c>
      <c r="N19" s="29" t="s">
        <v>71</v>
      </c>
    </row>
    <row r="20" spans="1:14" ht="15.75" customHeight="1">
      <c r="A20" s="15" t="s">
        <v>8</v>
      </c>
      <c r="B20" s="21"/>
      <c r="C20" s="36">
        <v>7491</v>
      </c>
      <c r="D20" s="22">
        <v>724</v>
      </c>
      <c r="E20" s="22">
        <v>1</v>
      </c>
      <c r="F20" s="22" t="s">
        <v>72</v>
      </c>
      <c r="G20" s="22">
        <f>2+15</f>
        <v>17</v>
      </c>
      <c r="H20" s="22" t="s">
        <v>82</v>
      </c>
      <c r="I20" s="22">
        <v>1</v>
      </c>
      <c r="J20" s="22">
        <v>48</v>
      </c>
      <c r="K20" s="22">
        <v>13</v>
      </c>
      <c r="L20" s="22">
        <v>135</v>
      </c>
      <c r="M20" s="29" t="s">
        <v>71</v>
      </c>
      <c r="N20" s="29" t="s">
        <v>71</v>
      </c>
    </row>
    <row r="21" spans="1:14" ht="15.75" customHeight="1">
      <c r="A21" s="15" t="s">
        <v>9</v>
      </c>
      <c r="B21" s="21"/>
      <c r="C21" s="36">
        <v>2034</v>
      </c>
      <c r="D21" s="22">
        <v>266</v>
      </c>
      <c r="E21" s="22">
        <v>705</v>
      </c>
      <c r="F21" s="22">
        <v>4</v>
      </c>
      <c r="G21" s="22">
        <f>72+57</f>
        <v>129</v>
      </c>
      <c r="H21" s="22">
        <v>5</v>
      </c>
      <c r="I21" s="22">
        <v>49</v>
      </c>
      <c r="J21" s="22">
        <v>165</v>
      </c>
      <c r="K21" s="22">
        <v>627</v>
      </c>
      <c r="L21" s="22">
        <v>1596</v>
      </c>
      <c r="M21" s="29" t="s">
        <v>71</v>
      </c>
      <c r="N21" s="29" t="s">
        <v>71</v>
      </c>
    </row>
    <row r="22" spans="1:14" ht="11.25" customHeight="1">
      <c r="A22" s="15"/>
      <c r="B22" s="21"/>
      <c r="C22" s="23"/>
      <c r="D22" s="22"/>
      <c r="M22" s="22"/>
      <c r="N22" s="22"/>
    </row>
    <row r="23" spans="1:14" ht="15.75" customHeight="1">
      <c r="A23" s="15" t="s">
        <v>10</v>
      </c>
      <c r="B23" s="21"/>
      <c r="C23" s="36">
        <v>5816</v>
      </c>
      <c r="D23" s="22">
        <v>336</v>
      </c>
      <c r="E23" s="22" t="s">
        <v>72</v>
      </c>
      <c r="F23" s="22">
        <v>8</v>
      </c>
      <c r="G23" s="22">
        <f>80+25</f>
        <v>105</v>
      </c>
      <c r="H23" s="22" t="s">
        <v>72</v>
      </c>
      <c r="I23" s="22" t="s">
        <v>71</v>
      </c>
      <c r="J23" s="22">
        <v>34</v>
      </c>
      <c r="K23" s="22" t="s">
        <v>72</v>
      </c>
      <c r="L23" s="22">
        <v>11</v>
      </c>
      <c r="M23" s="29" t="s">
        <v>71</v>
      </c>
      <c r="N23" s="29" t="s">
        <v>71</v>
      </c>
    </row>
    <row r="24" spans="1:14" ht="15.75" customHeight="1">
      <c r="A24" s="15" t="s">
        <v>11</v>
      </c>
      <c r="B24" s="21"/>
      <c r="C24" s="36">
        <v>5588</v>
      </c>
      <c r="D24" s="22">
        <v>597</v>
      </c>
      <c r="E24" s="22">
        <v>24</v>
      </c>
      <c r="F24" s="22">
        <v>6</v>
      </c>
      <c r="G24" s="22">
        <f>13+42</f>
        <v>55</v>
      </c>
      <c r="H24" s="22">
        <v>2</v>
      </c>
      <c r="I24" s="22">
        <v>4</v>
      </c>
      <c r="J24" s="22">
        <v>51</v>
      </c>
      <c r="K24" s="22">
        <v>12</v>
      </c>
      <c r="L24" s="22">
        <v>137</v>
      </c>
      <c r="M24" s="29" t="s">
        <v>71</v>
      </c>
      <c r="N24" s="29" t="s">
        <v>71</v>
      </c>
    </row>
    <row r="25" spans="1:14" ht="15.75" customHeight="1">
      <c r="A25" s="15" t="s">
        <v>12</v>
      </c>
      <c r="B25" s="21"/>
      <c r="C25" s="36">
        <v>9679</v>
      </c>
      <c r="D25" s="22">
        <v>1154</v>
      </c>
      <c r="E25" s="22">
        <v>2</v>
      </c>
      <c r="F25" s="22">
        <v>1</v>
      </c>
      <c r="G25" s="22">
        <f>2+12</f>
        <v>14</v>
      </c>
      <c r="H25" s="22">
        <v>1</v>
      </c>
      <c r="I25" s="22" t="s">
        <v>72</v>
      </c>
      <c r="J25" s="22">
        <v>35</v>
      </c>
      <c r="K25" s="22">
        <v>2</v>
      </c>
      <c r="L25" s="22">
        <v>47</v>
      </c>
      <c r="M25" s="29" t="s">
        <v>71</v>
      </c>
      <c r="N25" s="30" t="s">
        <v>71</v>
      </c>
    </row>
    <row r="26" spans="1:14" ht="15.75" customHeight="1">
      <c r="A26" s="15" t="s">
        <v>13</v>
      </c>
      <c r="B26" s="21"/>
      <c r="C26" s="36">
        <v>4865</v>
      </c>
      <c r="D26" s="22">
        <v>752</v>
      </c>
      <c r="E26" s="22">
        <v>1</v>
      </c>
      <c r="F26" s="22">
        <v>8</v>
      </c>
      <c r="G26" s="22">
        <f>3+43</f>
        <v>46</v>
      </c>
      <c r="H26" s="22" t="s">
        <v>72</v>
      </c>
      <c r="I26" s="22" t="s">
        <v>72</v>
      </c>
      <c r="J26" s="22">
        <v>2</v>
      </c>
      <c r="K26" s="22">
        <v>2</v>
      </c>
      <c r="L26" s="22">
        <v>33</v>
      </c>
      <c r="M26" s="29" t="s">
        <v>71</v>
      </c>
      <c r="N26" s="29" t="s">
        <v>71</v>
      </c>
    </row>
    <row r="27" spans="1:14" ht="15.75" customHeight="1">
      <c r="A27" s="15" t="s">
        <v>14</v>
      </c>
      <c r="B27" s="21"/>
      <c r="C27" s="36">
        <v>12745</v>
      </c>
      <c r="D27" s="22">
        <v>794</v>
      </c>
      <c r="E27" s="22">
        <v>9</v>
      </c>
      <c r="F27" s="22">
        <v>0</v>
      </c>
      <c r="G27" s="22">
        <f>4+8</f>
        <v>12</v>
      </c>
      <c r="H27" s="22" t="s">
        <v>72</v>
      </c>
      <c r="I27" s="22">
        <v>3</v>
      </c>
      <c r="J27" s="22">
        <v>11</v>
      </c>
      <c r="K27" s="22">
        <v>7</v>
      </c>
      <c r="L27" s="22">
        <v>44</v>
      </c>
      <c r="M27" s="29" t="s">
        <v>71</v>
      </c>
      <c r="N27" s="29" t="s">
        <v>71</v>
      </c>
    </row>
    <row r="28" spans="1:4" ht="11.25" customHeight="1">
      <c r="A28" s="15"/>
      <c r="B28" s="21"/>
      <c r="C28" s="23"/>
      <c r="D28" s="22"/>
    </row>
    <row r="29" spans="1:14" ht="15.75" customHeight="1">
      <c r="A29" s="15" t="s">
        <v>15</v>
      </c>
      <c r="B29" s="21"/>
      <c r="C29" s="36">
        <v>26276</v>
      </c>
      <c r="D29" s="22">
        <v>2016</v>
      </c>
      <c r="E29" s="22">
        <v>612</v>
      </c>
      <c r="F29" s="22" t="s">
        <v>72</v>
      </c>
      <c r="G29" s="22">
        <f>11</f>
        <v>11</v>
      </c>
      <c r="H29" s="22" t="s">
        <v>83</v>
      </c>
      <c r="I29" s="22">
        <v>45</v>
      </c>
      <c r="J29" s="22">
        <v>11</v>
      </c>
      <c r="K29" s="22">
        <v>478</v>
      </c>
      <c r="L29" s="22">
        <v>714</v>
      </c>
      <c r="M29" s="31" t="s">
        <v>71</v>
      </c>
      <c r="N29" s="31" t="s">
        <v>71</v>
      </c>
    </row>
    <row r="30" spans="1:14" ht="15.75" customHeight="1">
      <c r="A30" s="15" t="s">
        <v>16</v>
      </c>
      <c r="B30" s="21"/>
      <c r="C30" s="36">
        <v>18030</v>
      </c>
      <c r="D30" s="22">
        <v>1998</v>
      </c>
      <c r="E30" s="22">
        <v>114</v>
      </c>
      <c r="F30" s="22">
        <v>0</v>
      </c>
      <c r="G30" s="22">
        <f>4+38</f>
        <v>42</v>
      </c>
      <c r="H30" s="22" t="s">
        <v>84</v>
      </c>
      <c r="I30" s="22">
        <v>5</v>
      </c>
      <c r="J30" s="22">
        <v>143</v>
      </c>
      <c r="K30" s="22">
        <v>12</v>
      </c>
      <c r="L30" s="22">
        <v>50</v>
      </c>
      <c r="M30" s="29" t="s">
        <v>71</v>
      </c>
      <c r="N30" s="29" t="s">
        <v>71</v>
      </c>
    </row>
    <row r="31" spans="1:14" ht="15.75" customHeight="1">
      <c r="A31" s="15" t="s">
        <v>17</v>
      </c>
      <c r="B31" s="21"/>
      <c r="C31" s="36">
        <v>32763</v>
      </c>
      <c r="D31" s="22">
        <v>4261</v>
      </c>
      <c r="E31" s="22">
        <v>34</v>
      </c>
      <c r="F31" s="22" t="s">
        <v>72</v>
      </c>
      <c r="G31" s="22">
        <f>10</f>
        <v>10</v>
      </c>
      <c r="H31" s="22">
        <v>1</v>
      </c>
      <c r="I31" s="22" t="s">
        <v>87</v>
      </c>
      <c r="J31" s="22">
        <v>26</v>
      </c>
      <c r="K31" s="22">
        <v>94</v>
      </c>
      <c r="L31" s="22">
        <v>95</v>
      </c>
      <c r="M31" s="29" t="s">
        <v>71</v>
      </c>
      <c r="N31" s="29" t="s">
        <v>71</v>
      </c>
    </row>
    <row r="32" spans="1:14" ht="15.75" customHeight="1">
      <c r="A32" s="15" t="s">
        <v>18</v>
      </c>
      <c r="B32" s="21"/>
      <c r="C32" s="36">
        <v>28540</v>
      </c>
      <c r="D32" s="22">
        <v>2141</v>
      </c>
      <c r="E32" s="22">
        <v>133</v>
      </c>
      <c r="F32" s="22" t="s">
        <v>72</v>
      </c>
      <c r="G32" s="22">
        <f>3+51</f>
        <v>54</v>
      </c>
      <c r="H32" s="22" t="s">
        <v>72</v>
      </c>
      <c r="I32" s="22">
        <v>1</v>
      </c>
      <c r="J32" s="22">
        <v>45</v>
      </c>
      <c r="K32" s="22">
        <v>56</v>
      </c>
      <c r="L32" s="22">
        <v>97</v>
      </c>
      <c r="M32" s="29" t="s">
        <v>71</v>
      </c>
      <c r="N32" s="29" t="s">
        <v>71</v>
      </c>
    </row>
    <row r="33" spans="1:14" ht="15.75" customHeight="1">
      <c r="A33" s="15" t="s">
        <v>19</v>
      </c>
      <c r="B33" s="21"/>
      <c r="C33" s="36">
        <v>4304</v>
      </c>
      <c r="D33" s="22">
        <v>477</v>
      </c>
      <c r="E33" s="22">
        <v>452</v>
      </c>
      <c r="F33" s="22">
        <v>9</v>
      </c>
      <c r="G33" s="22">
        <f>59+79</f>
        <v>138</v>
      </c>
      <c r="H33" s="22" t="s">
        <v>72</v>
      </c>
      <c r="I33" s="22">
        <v>2</v>
      </c>
      <c r="J33" s="22">
        <v>89</v>
      </c>
      <c r="K33" s="22">
        <v>55</v>
      </c>
      <c r="L33" s="22">
        <v>989</v>
      </c>
      <c r="M33" s="29" t="s">
        <v>71</v>
      </c>
      <c r="N33" s="29" t="s">
        <v>71</v>
      </c>
    </row>
    <row r="34" spans="1:14" ht="11.25" customHeight="1">
      <c r="A34" s="15"/>
      <c r="B34" s="21"/>
      <c r="C34" s="23"/>
      <c r="D34" s="22"/>
      <c r="M34" s="22"/>
      <c r="N34" s="22"/>
    </row>
    <row r="35" spans="1:14" ht="15.75" customHeight="1">
      <c r="A35" s="15" t="s">
        <v>20</v>
      </c>
      <c r="B35" s="21"/>
      <c r="C35" s="36">
        <v>3238</v>
      </c>
      <c r="D35" s="22">
        <v>184</v>
      </c>
      <c r="E35" s="22">
        <v>16</v>
      </c>
      <c r="F35" s="22">
        <v>3</v>
      </c>
      <c r="G35" s="22">
        <f>5+24</f>
        <v>29</v>
      </c>
      <c r="H35" s="22">
        <v>1</v>
      </c>
      <c r="I35" s="22">
        <v>3</v>
      </c>
      <c r="J35" s="22">
        <v>36</v>
      </c>
      <c r="K35" s="22">
        <v>4</v>
      </c>
      <c r="L35" s="22">
        <v>33</v>
      </c>
      <c r="M35" s="29" t="s">
        <v>71</v>
      </c>
      <c r="N35" s="29" t="s">
        <v>71</v>
      </c>
    </row>
    <row r="36" spans="1:14" ht="15.75" customHeight="1">
      <c r="A36" s="15" t="s">
        <v>21</v>
      </c>
      <c r="B36" s="21"/>
      <c r="C36" s="36">
        <v>3198</v>
      </c>
      <c r="D36" s="22">
        <v>245</v>
      </c>
      <c r="E36" s="22">
        <v>26</v>
      </c>
      <c r="F36" s="22" t="s">
        <v>81</v>
      </c>
      <c r="G36" s="22">
        <f>2+3</f>
        <v>5</v>
      </c>
      <c r="H36" s="22" t="s">
        <v>72</v>
      </c>
      <c r="I36" s="22">
        <v>1</v>
      </c>
      <c r="J36" s="22">
        <v>2</v>
      </c>
      <c r="K36" s="22">
        <v>3</v>
      </c>
      <c r="L36" s="22">
        <v>80</v>
      </c>
      <c r="M36" s="29" t="s">
        <v>71</v>
      </c>
      <c r="N36" s="29" t="s">
        <v>71</v>
      </c>
    </row>
    <row r="37" spans="1:14" ht="15.75" customHeight="1">
      <c r="A37" s="15" t="s">
        <v>22</v>
      </c>
      <c r="B37" s="21"/>
      <c r="C37" s="36">
        <v>1549</v>
      </c>
      <c r="D37" s="22">
        <v>165</v>
      </c>
      <c r="E37" s="22">
        <v>4</v>
      </c>
      <c r="F37" s="22" t="s">
        <v>72</v>
      </c>
      <c r="G37" s="22">
        <f>3+13</f>
        <v>16</v>
      </c>
      <c r="H37" s="22">
        <v>2</v>
      </c>
      <c r="I37" s="22">
        <v>6</v>
      </c>
      <c r="J37" s="22">
        <v>649</v>
      </c>
      <c r="K37" s="22">
        <v>5</v>
      </c>
      <c r="L37" s="22">
        <v>66</v>
      </c>
      <c r="M37" s="29" t="s">
        <v>71</v>
      </c>
      <c r="N37" s="29" t="s">
        <v>71</v>
      </c>
    </row>
    <row r="38" spans="1:14" ht="15.75" customHeight="1">
      <c r="A38" s="15" t="s">
        <v>23</v>
      </c>
      <c r="B38" s="21"/>
      <c r="C38" s="36">
        <v>4195</v>
      </c>
      <c r="D38" s="22">
        <v>360</v>
      </c>
      <c r="E38" s="22">
        <v>1</v>
      </c>
      <c r="F38" s="22" t="s">
        <v>72</v>
      </c>
      <c r="G38" s="22">
        <f>6</f>
        <v>6</v>
      </c>
      <c r="H38" s="22">
        <v>1</v>
      </c>
      <c r="I38" s="22" t="s">
        <v>88</v>
      </c>
      <c r="J38" s="22">
        <v>2</v>
      </c>
      <c r="K38" s="22">
        <v>6</v>
      </c>
      <c r="L38" s="22">
        <v>21</v>
      </c>
      <c r="M38" s="29" t="s">
        <v>71</v>
      </c>
      <c r="N38" s="29" t="s">
        <v>71</v>
      </c>
    </row>
    <row r="39" spans="1:14" ht="15.75" customHeight="1">
      <c r="A39" s="15" t="s">
        <v>24</v>
      </c>
      <c r="B39" s="21"/>
      <c r="C39" s="36">
        <v>7949</v>
      </c>
      <c r="D39" s="22">
        <v>843</v>
      </c>
      <c r="E39" s="22">
        <v>12</v>
      </c>
      <c r="F39" s="22">
        <v>10</v>
      </c>
      <c r="G39" s="22">
        <f>23+43</f>
        <v>66</v>
      </c>
      <c r="H39" s="22">
        <v>1</v>
      </c>
      <c r="I39" s="22">
        <v>1</v>
      </c>
      <c r="J39" s="22">
        <v>105</v>
      </c>
      <c r="K39" s="22">
        <v>14</v>
      </c>
      <c r="L39" s="22">
        <v>99</v>
      </c>
      <c r="M39" s="29" t="s">
        <v>71</v>
      </c>
      <c r="N39" s="29" t="s">
        <v>71</v>
      </c>
    </row>
    <row r="40" spans="1:14" ht="11.25" customHeight="1">
      <c r="A40" s="15"/>
      <c r="B40" s="21"/>
      <c r="C40" s="23"/>
      <c r="D40" s="22"/>
      <c r="M40" s="22"/>
      <c r="N40" s="22"/>
    </row>
    <row r="41" spans="1:14" ht="15.75" customHeight="1">
      <c r="A41" s="15" t="s">
        <v>25</v>
      </c>
      <c r="B41" s="21"/>
      <c r="C41" s="36">
        <v>5648</v>
      </c>
      <c r="D41" s="22">
        <v>667</v>
      </c>
      <c r="E41" s="22">
        <v>5</v>
      </c>
      <c r="F41" s="22" t="s">
        <v>72</v>
      </c>
      <c r="G41" s="22">
        <f>12+28</f>
        <v>40</v>
      </c>
      <c r="H41" s="22">
        <v>0</v>
      </c>
      <c r="I41" s="22">
        <v>1</v>
      </c>
      <c r="J41" s="22">
        <v>61</v>
      </c>
      <c r="K41" s="22">
        <v>12</v>
      </c>
      <c r="L41" s="22">
        <v>385</v>
      </c>
      <c r="M41" s="29" t="s">
        <v>71</v>
      </c>
      <c r="N41" s="29" t="s">
        <v>71</v>
      </c>
    </row>
    <row r="42" spans="1:14" ht="15.75" customHeight="1">
      <c r="A42" s="15" t="s">
        <v>26</v>
      </c>
      <c r="B42" s="21"/>
      <c r="C42" s="36">
        <v>30244</v>
      </c>
      <c r="D42" s="22">
        <v>1160</v>
      </c>
      <c r="E42" s="22">
        <v>9</v>
      </c>
      <c r="F42" s="22" t="s">
        <v>72</v>
      </c>
      <c r="G42" s="22">
        <f>1+18</f>
        <v>19</v>
      </c>
      <c r="H42" s="22">
        <v>0</v>
      </c>
      <c r="I42" s="22">
        <v>1</v>
      </c>
      <c r="J42" s="22">
        <v>15</v>
      </c>
      <c r="K42" s="22">
        <v>8</v>
      </c>
      <c r="L42" s="22">
        <v>109</v>
      </c>
      <c r="M42" s="29" t="s">
        <v>71</v>
      </c>
      <c r="N42" s="29" t="s">
        <v>71</v>
      </c>
    </row>
    <row r="43" spans="1:14" ht="15.75" customHeight="1">
      <c r="A43" s="15" t="s">
        <v>27</v>
      </c>
      <c r="B43" s="21"/>
      <c r="C43" s="36">
        <v>39115</v>
      </c>
      <c r="D43" s="22">
        <v>2126</v>
      </c>
      <c r="E43" s="22">
        <v>69</v>
      </c>
      <c r="F43" s="22" t="s">
        <v>72</v>
      </c>
      <c r="G43" s="22">
        <f>3+21</f>
        <v>24</v>
      </c>
      <c r="H43" s="22">
        <v>3</v>
      </c>
      <c r="I43" s="22">
        <v>6</v>
      </c>
      <c r="J43" s="22">
        <v>101</v>
      </c>
      <c r="K43" s="22">
        <v>58</v>
      </c>
      <c r="L43" s="22">
        <v>645</v>
      </c>
      <c r="M43" s="29" t="s">
        <v>71</v>
      </c>
      <c r="N43" s="29" t="s">
        <v>71</v>
      </c>
    </row>
    <row r="44" spans="1:14" ht="15.75" customHeight="1">
      <c r="A44" s="15" t="s">
        <v>28</v>
      </c>
      <c r="B44" s="21"/>
      <c r="C44" s="36">
        <v>5441</v>
      </c>
      <c r="D44" s="22">
        <v>634</v>
      </c>
      <c r="E44" s="22">
        <v>407</v>
      </c>
      <c r="F44" s="22">
        <v>2</v>
      </c>
      <c r="G44" s="22">
        <f>4+69</f>
        <v>73</v>
      </c>
      <c r="H44" s="22">
        <v>1</v>
      </c>
      <c r="I44" s="22">
        <v>192</v>
      </c>
      <c r="J44" s="22">
        <v>107</v>
      </c>
      <c r="K44" s="22">
        <v>740</v>
      </c>
      <c r="L44" s="22">
        <v>1349</v>
      </c>
      <c r="M44" s="29" t="s">
        <v>71</v>
      </c>
      <c r="N44" s="29" t="s">
        <v>71</v>
      </c>
    </row>
    <row r="45" spans="1:14" ht="15.75" customHeight="1">
      <c r="A45" s="15" t="s">
        <v>29</v>
      </c>
      <c r="B45" s="21"/>
      <c r="C45" s="36">
        <v>4876</v>
      </c>
      <c r="D45" s="22">
        <v>407</v>
      </c>
      <c r="E45" s="22">
        <v>8</v>
      </c>
      <c r="F45" s="22" t="s">
        <v>72</v>
      </c>
      <c r="G45" s="22">
        <f>8</f>
        <v>8</v>
      </c>
      <c r="H45" s="22">
        <v>0</v>
      </c>
      <c r="I45" s="22">
        <v>1</v>
      </c>
      <c r="J45" s="22">
        <v>347</v>
      </c>
      <c r="K45" s="22">
        <v>9</v>
      </c>
      <c r="L45" s="22">
        <v>88</v>
      </c>
      <c r="M45" s="29" t="s">
        <v>71</v>
      </c>
      <c r="N45" s="29" t="s">
        <v>71</v>
      </c>
    </row>
    <row r="46" spans="1:14" ht="11.25" customHeight="1">
      <c r="A46" s="15"/>
      <c r="B46" s="21"/>
      <c r="C46" s="23"/>
      <c r="D46" s="22"/>
      <c r="M46" s="22"/>
      <c r="N46" s="22"/>
    </row>
    <row r="47" spans="1:14" ht="15.75" customHeight="1">
      <c r="A47" s="15" t="s">
        <v>30</v>
      </c>
      <c r="B47" s="21"/>
      <c r="C47" s="36">
        <v>7145</v>
      </c>
      <c r="D47" s="22">
        <v>556</v>
      </c>
      <c r="E47" s="22">
        <v>34</v>
      </c>
      <c r="F47" s="22">
        <v>2</v>
      </c>
      <c r="G47" s="22">
        <f>4+28</f>
        <v>32</v>
      </c>
      <c r="H47" s="22" t="s">
        <v>72</v>
      </c>
      <c r="I47" s="22">
        <v>21</v>
      </c>
      <c r="J47" s="22">
        <v>550</v>
      </c>
      <c r="K47" s="22">
        <v>479</v>
      </c>
      <c r="L47" s="22">
        <v>1642</v>
      </c>
      <c r="M47" s="29" t="s">
        <v>71</v>
      </c>
      <c r="N47" s="29" t="s">
        <v>71</v>
      </c>
    </row>
    <row r="48" spans="1:14" s="20" customFormat="1" ht="15.75" customHeight="1">
      <c r="A48" s="18" t="s">
        <v>31</v>
      </c>
      <c r="B48" s="19"/>
      <c r="C48" s="36">
        <v>35997</v>
      </c>
      <c r="D48" s="35">
        <v>2319</v>
      </c>
      <c r="E48" s="37">
        <v>9</v>
      </c>
      <c r="F48" s="37">
        <v>2</v>
      </c>
      <c r="G48" s="37">
        <f>1+37</f>
        <v>38</v>
      </c>
      <c r="H48" s="37">
        <v>1</v>
      </c>
      <c r="I48" s="37">
        <v>6</v>
      </c>
      <c r="J48" s="37">
        <v>136</v>
      </c>
      <c r="K48" s="37">
        <v>28</v>
      </c>
      <c r="L48" s="37">
        <v>180</v>
      </c>
      <c r="M48" s="29" t="s">
        <v>71</v>
      </c>
      <c r="N48" s="29" t="s">
        <v>71</v>
      </c>
    </row>
    <row r="49" spans="1:14" ht="15.75" customHeight="1">
      <c r="A49" s="15" t="s">
        <v>32</v>
      </c>
      <c r="B49" s="21"/>
      <c r="C49" s="36">
        <v>26791</v>
      </c>
      <c r="D49" s="22">
        <v>1764</v>
      </c>
      <c r="E49" s="22">
        <v>82</v>
      </c>
      <c r="F49" s="22">
        <v>1</v>
      </c>
      <c r="G49" s="22">
        <f>18+84</f>
        <v>102</v>
      </c>
      <c r="H49" s="22">
        <v>1</v>
      </c>
      <c r="I49" s="22">
        <v>7</v>
      </c>
      <c r="J49" s="22">
        <v>309</v>
      </c>
      <c r="K49" s="22">
        <v>67</v>
      </c>
      <c r="L49" s="22">
        <v>757</v>
      </c>
      <c r="M49" s="29" t="s">
        <v>71</v>
      </c>
      <c r="N49" s="29" t="s">
        <v>71</v>
      </c>
    </row>
    <row r="50" spans="1:14" ht="15.75" customHeight="1">
      <c r="A50" s="15" t="s">
        <v>33</v>
      </c>
      <c r="B50" s="21"/>
      <c r="C50" s="36">
        <v>4460</v>
      </c>
      <c r="D50" s="22">
        <v>449</v>
      </c>
      <c r="E50" s="22">
        <v>198</v>
      </c>
      <c r="F50" s="22" t="s">
        <v>72</v>
      </c>
      <c r="G50" s="22">
        <f>1+3</f>
        <v>4</v>
      </c>
      <c r="H50" s="22">
        <v>3</v>
      </c>
      <c r="I50" s="22">
        <v>4</v>
      </c>
      <c r="J50" s="22">
        <v>48</v>
      </c>
      <c r="K50" s="22">
        <v>118</v>
      </c>
      <c r="L50" s="22">
        <v>515</v>
      </c>
      <c r="M50" s="29" t="s">
        <v>71</v>
      </c>
      <c r="N50" s="29" t="s">
        <v>71</v>
      </c>
    </row>
    <row r="51" spans="1:14" ht="15.75" customHeight="1">
      <c r="A51" s="15" t="s">
        <v>34</v>
      </c>
      <c r="B51" s="21"/>
      <c r="C51" s="36">
        <v>2591</v>
      </c>
      <c r="D51" s="22">
        <v>350</v>
      </c>
      <c r="E51" s="22">
        <v>1160</v>
      </c>
      <c r="F51" s="22">
        <v>1</v>
      </c>
      <c r="G51" s="22">
        <f>3+7</f>
        <v>10</v>
      </c>
      <c r="H51" s="22">
        <v>3</v>
      </c>
      <c r="I51" s="22">
        <v>189</v>
      </c>
      <c r="J51" s="22">
        <v>142</v>
      </c>
      <c r="K51" s="22">
        <v>970</v>
      </c>
      <c r="L51" s="22">
        <v>1140</v>
      </c>
      <c r="M51" s="29" t="s">
        <v>71</v>
      </c>
      <c r="N51" s="29" t="s">
        <v>71</v>
      </c>
    </row>
    <row r="52" spans="1:14" ht="11.25" customHeight="1">
      <c r="A52" s="15"/>
      <c r="B52" s="21"/>
      <c r="C52" s="23"/>
      <c r="D52" s="22"/>
      <c r="M52" s="22"/>
      <c r="N52" s="22"/>
    </row>
    <row r="53" spans="1:14" ht="15.75" customHeight="1">
      <c r="A53" s="15" t="s">
        <v>35</v>
      </c>
      <c r="B53" s="21"/>
      <c r="C53" s="36">
        <v>965</v>
      </c>
      <c r="D53" s="22">
        <v>182</v>
      </c>
      <c r="E53" s="22">
        <v>26</v>
      </c>
      <c r="F53" s="22">
        <v>3</v>
      </c>
      <c r="G53" s="22">
        <f>9+33</f>
        <v>42</v>
      </c>
      <c r="H53" s="22" t="s">
        <v>85</v>
      </c>
      <c r="I53" s="22">
        <v>22</v>
      </c>
      <c r="J53" s="22">
        <v>24</v>
      </c>
      <c r="K53" s="22">
        <v>4</v>
      </c>
      <c r="L53" s="22">
        <v>102</v>
      </c>
      <c r="M53" s="29" t="s">
        <v>71</v>
      </c>
      <c r="N53" s="29" t="s">
        <v>71</v>
      </c>
    </row>
    <row r="54" spans="1:14" ht="15.75" customHeight="1">
      <c r="A54" s="15" t="s">
        <v>36</v>
      </c>
      <c r="B54" s="21"/>
      <c r="C54" s="36">
        <v>1282</v>
      </c>
      <c r="D54" s="22">
        <v>294</v>
      </c>
      <c r="E54" s="38">
        <v>13</v>
      </c>
      <c r="F54" s="38" t="s">
        <v>72</v>
      </c>
      <c r="G54" s="38">
        <f>3</f>
        <v>3</v>
      </c>
      <c r="H54" s="38" t="s">
        <v>72</v>
      </c>
      <c r="I54" s="38">
        <v>1</v>
      </c>
      <c r="J54" s="38">
        <v>11</v>
      </c>
      <c r="K54" s="38">
        <v>18</v>
      </c>
      <c r="L54" s="38">
        <v>88</v>
      </c>
      <c r="M54" s="29" t="s">
        <v>71</v>
      </c>
      <c r="N54" s="29" t="s">
        <v>71</v>
      </c>
    </row>
    <row r="55" spans="1:14" ht="15.75" customHeight="1">
      <c r="A55" s="15" t="s">
        <v>37</v>
      </c>
      <c r="B55" s="21"/>
      <c r="C55" s="36">
        <v>7220</v>
      </c>
      <c r="D55" s="22">
        <v>758</v>
      </c>
      <c r="E55" s="22">
        <v>76</v>
      </c>
      <c r="F55" s="22">
        <v>2</v>
      </c>
      <c r="G55" s="22">
        <f>4+3</f>
        <v>7</v>
      </c>
      <c r="H55" s="22" t="s">
        <v>72</v>
      </c>
      <c r="I55" s="22">
        <v>1</v>
      </c>
      <c r="J55" s="22">
        <v>65</v>
      </c>
      <c r="K55" s="22">
        <v>73</v>
      </c>
      <c r="L55" s="22">
        <v>802</v>
      </c>
      <c r="M55" s="29" t="s">
        <v>71</v>
      </c>
      <c r="N55" s="29" t="s">
        <v>71</v>
      </c>
    </row>
    <row r="56" spans="1:14" ht="15.75" customHeight="1">
      <c r="A56" s="15" t="s">
        <v>38</v>
      </c>
      <c r="B56" s="21"/>
      <c r="C56" s="36">
        <v>8884</v>
      </c>
      <c r="D56" s="22">
        <v>817</v>
      </c>
      <c r="E56" s="22">
        <v>9</v>
      </c>
      <c r="F56" s="22">
        <v>2</v>
      </c>
      <c r="G56" s="22">
        <f>2</f>
        <v>2</v>
      </c>
      <c r="H56" s="22" t="s">
        <v>85</v>
      </c>
      <c r="I56" s="22" t="s">
        <v>89</v>
      </c>
      <c r="J56" s="22">
        <v>19</v>
      </c>
      <c r="K56" s="22">
        <v>8</v>
      </c>
      <c r="L56" s="22">
        <v>47</v>
      </c>
      <c r="M56" s="29" t="s">
        <v>71</v>
      </c>
      <c r="N56" s="29" t="s">
        <v>71</v>
      </c>
    </row>
    <row r="57" spans="1:14" ht="15.75" customHeight="1">
      <c r="A57" s="15" t="s">
        <v>39</v>
      </c>
      <c r="B57" s="21"/>
      <c r="C57" s="36">
        <v>4918</v>
      </c>
      <c r="D57" s="22">
        <v>500</v>
      </c>
      <c r="E57" s="22" t="s">
        <v>72</v>
      </c>
      <c r="F57" s="22">
        <v>0</v>
      </c>
      <c r="G57" s="22">
        <f>1</f>
        <v>1</v>
      </c>
      <c r="H57" s="22" t="s">
        <v>72</v>
      </c>
      <c r="I57" s="22" t="s">
        <v>83</v>
      </c>
      <c r="J57" s="22" t="s">
        <v>91</v>
      </c>
      <c r="K57" s="22" t="s">
        <v>72</v>
      </c>
      <c r="L57" s="22" t="s">
        <v>72</v>
      </c>
      <c r="M57" s="29" t="s">
        <v>71</v>
      </c>
      <c r="N57" s="29" t="s">
        <v>71</v>
      </c>
    </row>
    <row r="58" spans="1:14" ht="11.25" customHeight="1">
      <c r="A58" s="15"/>
      <c r="B58" s="21"/>
      <c r="C58" s="23"/>
      <c r="D58" s="22"/>
      <c r="M58" s="22"/>
      <c r="N58" s="22"/>
    </row>
    <row r="59" spans="1:14" ht="15.75" customHeight="1">
      <c r="A59" s="15" t="s">
        <v>40</v>
      </c>
      <c r="B59" s="21"/>
      <c r="C59" s="36">
        <v>3151</v>
      </c>
      <c r="D59" s="22">
        <v>265</v>
      </c>
      <c r="E59" s="22">
        <v>1</v>
      </c>
      <c r="F59" s="22">
        <v>0</v>
      </c>
      <c r="G59" s="22">
        <f>1+1</f>
        <v>2</v>
      </c>
      <c r="H59" s="22">
        <v>0</v>
      </c>
      <c r="I59" s="22">
        <v>0</v>
      </c>
      <c r="J59" s="22">
        <v>55</v>
      </c>
      <c r="K59" s="22">
        <v>1</v>
      </c>
      <c r="L59" s="22">
        <v>29</v>
      </c>
      <c r="M59" s="29" t="s">
        <v>71</v>
      </c>
      <c r="N59" s="29" t="s">
        <v>71</v>
      </c>
    </row>
    <row r="60" spans="1:14" ht="15.75" customHeight="1">
      <c r="A60" s="15" t="s">
        <v>41</v>
      </c>
      <c r="B60" s="21"/>
      <c r="C60" s="36">
        <v>6126</v>
      </c>
      <c r="D60" s="22">
        <v>340</v>
      </c>
      <c r="E60" s="22">
        <v>103</v>
      </c>
      <c r="F60" s="22">
        <v>1</v>
      </c>
      <c r="G60" s="22">
        <f>3</f>
        <v>3</v>
      </c>
      <c r="H60" s="22">
        <v>1</v>
      </c>
      <c r="I60" s="22">
        <v>0</v>
      </c>
      <c r="J60" s="22">
        <v>4</v>
      </c>
      <c r="K60" s="22">
        <v>99</v>
      </c>
      <c r="L60" s="22">
        <v>326</v>
      </c>
      <c r="M60" s="29" t="s">
        <v>71</v>
      </c>
      <c r="N60" s="29" t="s">
        <v>71</v>
      </c>
    </row>
    <row r="61" spans="1:14" ht="15.75" customHeight="1">
      <c r="A61" s="15" t="s">
        <v>42</v>
      </c>
      <c r="B61" s="21"/>
      <c r="C61" s="36">
        <v>4097</v>
      </c>
      <c r="D61" s="22">
        <v>418</v>
      </c>
      <c r="E61" s="22">
        <v>236</v>
      </c>
      <c r="F61" s="22">
        <v>0</v>
      </c>
      <c r="G61" s="22">
        <f>1+4</f>
        <v>5</v>
      </c>
      <c r="H61" s="22">
        <v>3</v>
      </c>
      <c r="I61" s="22">
        <v>2</v>
      </c>
      <c r="J61" s="22">
        <v>13</v>
      </c>
      <c r="K61" s="22">
        <v>287</v>
      </c>
      <c r="L61" s="22">
        <v>1210</v>
      </c>
      <c r="M61" s="29" t="s">
        <v>71</v>
      </c>
      <c r="N61" s="29" t="s">
        <v>71</v>
      </c>
    </row>
    <row r="62" spans="1:14" ht="15.75" customHeight="1">
      <c r="A62" s="15" t="s">
        <v>43</v>
      </c>
      <c r="B62" s="21"/>
      <c r="C62" s="36">
        <v>1790</v>
      </c>
      <c r="D62" s="22">
        <v>349</v>
      </c>
      <c r="E62" s="22">
        <v>1</v>
      </c>
      <c r="F62" s="22">
        <v>3</v>
      </c>
      <c r="G62" s="22">
        <f>1+3</f>
        <v>4</v>
      </c>
      <c r="H62" s="22" t="s">
        <v>72</v>
      </c>
      <c r="I62" s="22" t="s">
        <v>90</v>
      </c>
      <c r="J62" s="22">
        <v>50</v>
      </c>
      <c r="K62" s="22">
        <v>1</v>
      </c>
      <c r="L62" s="22">
        <v>5</v>
      </c>
      <c r="M62" s="29" t="s">
        <v>71</v>
      </c>
      <c r="N62" s="29" t="s">
        <v>71</v>
      </c>
    </row>
    <row r="63" spans="1:14" ht="15.75" customHeight="1">
      <c r="A63" s="15" t="s">
        <v>44</v>
      </c>
      <c r="B63" s="21"/>
      <c r="C63" s="36">
        <v>34862</v>
      </c>
      <c r="D63" s="22">
        <v>1443</v>
      </c>
      <c r="E63" s="22">
        <v>1120</v>
      </c>
      <c r="F63" s="22">
        <v>39</v>
      </c>
      <c r="G63" s="22">
        <f>7+14</f>
        <v>21</v>
      </c>
      <c r="H63" s="22">
        <v>277</v>
      </c>
      <c r="I63" s="22">
        <v>831</v>
      </c>
      <c r="J63" s="22">
        <v>47</v>
      </c>
      <c r="K63" s="22">
        <v>22</v>
      </c>
      <c r="L63" s="22">
        <v>589</v>
      </c>
      <c r="M63" s="29" t="s">
        <v>71</v>
      </c>
      <c r="N63" s="29" t="s">
        <v>71</v>
      </c>
    </row>
    <row r="64" spans="1:14" ht="11.25" customHeight="1">
      <c r="A64" s="15"/>
      <c r="B64" s="21"/>
      <c r="C64" s="23"/>
      <c r="D64" s="22"/>
      <c r="M64" s="22"/>
      <c r="N64" s="22"/>
    </row>
    <row r="65" spans="1:14" ht="15.75" customHeight="1">
      <c r="A65" s="15" t="s">
        <v>45</v>
      </c>
      <c r="B65" s="21"/>
      <c r="C65" s="36">
        <v>6765</v>
      </c>
      <c r="D65" s="22">
        <v>385</v>
      </c>
      <c r="E65" s="22">
        <v>2</v>
      </c>
      <c r="F65" s="22">
        <v>0</v>
      </c>
      <c r="G65" s="22">
        <f>1</f>
        <v>1</v>
      </c>
      <c r="H65" s="22" t="s">
        <v>72</v>
      </c>
      <c r="I65" s="22">
        <v>1</v>
      </c>
      <c r="J65" s="22">
        <v>1</v>
      </c>
      <c r="K65" s="22">
        <v>1</v>
      </c>
      <c r="L65" s="22">
        <v>110</v>
      </c>
      <c r="M65" s="29" t="s">
        <v>71</v>
      </c>
      <c r="N65" s="29" t="s">
        <v>71</v>
      </c>
    </row>
    <row r="66" spans="1:14" ht="15.75" customHeight="1">
      <c r="A66" s="15" t="s">
        <v>46</v>
      </c>
      <c r="B66" s="21"/>
      <c r="C66" s="36">
        <v>5291</v>
      </c>
      <c r="D66" s="22">
        <v>479</v>
      </c>
      <c r="E66" s="22">
        <v>7</v>
      </c>
      <c r="F66" s="22">
        <v>0</v>
      </c>
      <c r="G66" s="22" t="s">
        <v>72</v>
      </c>
      <c r="H66" s="22">
        <v>1</v>
      </c>
      <c r="I66" s="22" t="s">
        <v>72</v>
      </c>
      <c r="J66" s="22">
        <v>4</v>
      </c>
      <c r="K66" s="22">
        <v>6</v>
      </c>
      <c r="L66" s="22">
        <v>13</v>
      </c>
      <c r="M66" s="29" t="s">
        <v>71</v>
      </c>
      <c r="N66" s="29" t="s">
        <v>71</v>
      </c>
    </row>
    <row r="67" spans="1:14" ht="15.75" customHeight="1">
      <c r="A67" s="15" t="s">
        <v>47</v>
      </c>
      <c r="B67" s="21"/>
      <c r="C67" s="36">
        <v>5786</v>
      </c>
      <c r="D67" s="22">
        <v>631</v>
      </c>
      <c r="E67" s="22">
        <v>23</v>
      </c>
      <c r="F67" s="22" t="s">
        <v>72</v>
      </c>
      <c r="G67" s="22">
        <f>1+7</f>
        <v>8</v>
      </c>
      <c r="H67" s="22">
        <v>1</v>
      </c>
      <c r="I67" s="22">
        <v>4</v>
      </c>
      <c r="J67" s="22">
        <v>29</v>
      </c>
      <c r="K67" s="22">
        <v>9</v>
      </c>
      <c r="L67" s="22">
        <v>109</v>
      </c>
      <c r="M67" s="29" t="s">
        <v>71</v>
      </c>
      <c r="N67" s="29" t="s">
        <v>71</v>
      </c>
    </row>
    <row r="68" spans="1:14" ht="15.75" customHeight="1">
      <c r="A68" s="15" t="s">
        <v>48</v>
      </c>
      <c r="B68" s="21"/>
      <c r="C68" s="36">
        <v>4131</v>
      </c>
      <c r="D68" s="22">
        <v>499</v>
      </c>
      <c r="E68" s="22">
        <v>1405</v>
      </c>
      <c r="F68" s="22">
        <v>4</v>
      </c>
      <c r="G68" s="22">
        <f>5+10</f>
        <v>15</v>
      </c>
      <c r="H68" s="22">
        <v>52</v>
      </c>
      <c r="I68" s="22">
        <v>861</v>
      </c>
      <c r="J68" s="22">
        <v>49</v>
      </c>
      <c r="K68" s="22">
        <v>1025</v>
      </c>
      <c r="L68" s="22">
        <v>2676</v>
      </c>
      <c r="M68" s="29" t="s">
        <v>71</v>
      </c>
      <c r="N68" s="29" t="s">
        <v>71</v>
      </c>
    </row>
    <row r="69" spans="1:14" ht="15.75" customHeight="1">
      <c r="A69" s="15" t="s">
        <v>49</v>
      </c>
      <c r="B69" s="21"/>
      <c r="C69" s="36">
        <v>8293</v>
      </c>
      <c r="D69" s="22">
        <v>512</v>
      </c>
      <c r="E69" s="22">
        <v>27</v>
      </c>
      <c r="F69" s="22">
        <v>0</v>
      </c>
      <c r="G69" s="22">
        <f>3+13</f>
        <v>16</v>
      </c>
      <c r="H69" s="22">
        <v>3</v>
      </c>
      <c r="I69" s="22">
        <v>2</v>
      </c>
      <c r="J69" s="22">
        <v>98</v>
      </c>
      <c r="K69" s="22">
        <v>57</v>
      </c>
      <c r="L69" s="22">
        <v>184</v>
      </c>
      <c r="M69" s="29" t="s">
        <v>71</v>
      </c>
      <c r="N69" s="29" t="s">
        <v>71</v>
      </c>
    </row>
    <row r="70" spans="1:14" ht="11.25" customHeight="1">
      <c r="A70" s="15"/>
      <c r="B70" s="21"/>
      <c r="C70" s="23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5.75" customHeight="1">
      <c r="A71" s="15" t="s">
        <v>50</v>
      </c>
      <c r="B71" s="21"/>
      <c r="C71" s="36">
        <v>6564</v>
      </c>
      <c r="D71" s="22">
        <v>683</v>
      </c>
      <c r="E71" s="22">
        <v>65</v>
      </c>
      <c r="F71" s="22">
        <v>3</v>
      </c>
      <c r="G71" s="22">
        <f>1+13</f>
        <v>14</v>
      </c>
      <c r="H71" s="22">
        <v>2</v>
      </c>
      <c r="I71" s="22">
        <v>4</v>
      </c>
      <c r="J71" s="22">
        <v>292</v>
      </c>
      <c r="K71" s="22">
        <v>59</v>
      </c>
      <c r="L71" s="22">
        <v>389</v>
      </c>
      <c r="M71" s="29" t="s">
        <v>71</v>
      </c>
      <c r="N71" s="29" t="s">
        <v>71</v>
      </c>
    </row>
    <row r="72" spans="1:14" ht="15.75" customHeight="1">
      <c r="A72" s="15" t="s">
        <v>51</v>
      </c>
      <c r="B72" s="21"/>
      <c r="C72" s="36">
        <v>5168</v>
      </c>
      <c r="D72" s="22">
        <v>517</v>
      </c>
      <c r="E72" s="22">
        <v>43</v>
      </c>
      <c r="F72" s="22">
        <v>0</v>
      </c>
      <c r="G72" s="22">
        <f>17</f>
        <v>17</v>
      </c>
      <c r="H72" s="22" t="s">
        <v>72</v>
      </c>
      <c r="I72" s="22" t="s">
        <v>72</v>
      </c>
      <c r="J72" s="22">
        <v>5</v>
      </c>
      <c r="K72" s="22">
        <v>45</v>
      </c>
      <c r="L72" s="22">
        <v>88</v>
      </c>
      <c r="M72" s="29" t="s">
        <v>71</v>
      </c>
      <c r="N72" s="29" t="s">
        <v>71</v>
      </c>
    </row>
    <row r="73" spans="1:14" ht="6" customHeight="1">
      <c r="A73" s="24"/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3" ht="15" customHeight="1">
      <c r="A74" s="39" t="s">
        <v>74</v>
      </c>
      <c r="B74" s="40"/>
      <c r="C74" s="40"/>
      <c r="D74" s="40"/>
      <c r="E74" s="41"/>
      <c r="F74" s="41"/>
      <c r="G74" s="41"/>
      <c r="H74" s="41"/>
      <c r="I74" s="41"/>
      <c r="J74" s="41"/>
      <c r="K74" s="41"/>
      <c r="L74" s="41"/>
      <c r="M74" s="40"/>
    </row>
    <row r="75" spans="1:13" ht="13.5">
      <c r="A75" s="42" t="s">
        <v>73</v>
      </c>
      <c r="B75" s="40"/>
      <c r="C75" s="40"/>
      <c r="D75" s="40"/>
      <c r="E75" s="41"/>
      <c r="F75" s="41"/>
      <c r="G75" s="41"/>
      <c r="H75" s="41"/>
      <c r="I75" s="41"/>
      <c r="J75" s="41"/>
      <c r="K75" s="41"/>
      <c r="L75" s="41"/>
      <c r="M75" s="40"/>
    </row>
    <row r="76" spans="1:13" ht="13.5">
      <c r="A76" s="42" t="s">
        <v>75</v>
      </c>
      <c r="B76" s="40"/>
      <c r="C76" s="40"/>
      <c r="D76" s="40"/>
      <c r="E76" s="41"/>
      <c r="F76" s="41"/>
      <c r="G76" s="41"/>
      <c r="H76" s="41"/>
      <c r="I76" s="41"/>
      <c r="J76" s="41"/>
      <c r="K76" s="41"/>
      <c r="L76" s="41"/>
      <c r="M76" s="40"/>
    </row>
    <row r="77" spans="5:12" ht="13.5">
      <c r="E77" s="27"/>
      <c r="F77" s="27"/>
      <c r="G77" s="27"/>
      <c r="H77" s="27"/>
      <c r="I77" s="27"/>
      <c r="J77" s="27"/>
      <c r="K77" s="27"/>
      <c r="L77" s="27"/>
    </row>
  </sheetData>
  <sheetProtection/>
  <mergeCells count="10">
    <mergeCell ref="M6:N7"/>
    <mergeCell ref="E2:L2"/>
    <mergeCell ref="E3:L3"/>
    <mergeCell ref="C6:C8"/>
    <mergeCell ref="D6:D8"/>
    <mergeCell ref="A6:B8"/>
    <mergeCell ref="E7:E8"/>
    <mergeCell ref="H7:L7"/>
    <mergeCell ref="F6:K6"/>
    <mergeCell ref="F7:G7"/>
  </mergeCells>
  <hyperlinks>
    <hyperlink ref="A74" r:id="rId1" display="  資料  　警察庁「白書等」"/>
    <hyperlink ref="A75" r:id="rId2" display="　資料  　消防庁「消防白書」"/>
    <hyperlink ref="A76" r:id="rId3" display="　資料　　農林水産省「作物統計」より「作物統計調査（水陸稲、麦類、豆類、かんしょ、飼料作物、工芸農作物）」"/>
  </hyperlinks>
  <printOptions/>
  <pageMargins left="0.5905511811023623" right="0.5905511811023623" top="0.5905511811023623" bottom="0.1968503937007874" header="0.3937007874015748" footer="0"/>
  <pageSetup horizontalDpi="600" verticalDpi="600" orientation="portrait" pageOrder="overThenDown" paperSize="9" scale="70" r:id="rId4"/>
  <headerFooter scaleWithDoc="0">
    <oddHeader>&amp;R&amp;"ＭＳ ゴシック,標準"&amp;8第２２章  災害・事故      485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2013-12-04T07:41:50Z</dcterms:created>
  <dcterms:modified xsi:type="dcterms:W3CDTF">2019-03-07T09:03:29Z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