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65521" windowWidth="8670" windowHeight="8325" activeTab="0"/>
  </bookViews>
  <sheets>
    <sheet name="N-22-16" sheetId="1" r:id="rId1"/>
  </sheets>
  <definedNames/>
  <calcPr fullCalcOnLoad="1"/>
</workbook>
</file>

<file path=xl/sharedStrings.xml><?xml version="1.0" encoding="utf-8"?>
<sst xmlns="http://schemas.openxmlformats.org/spreadsheetml/2006/main" count="276" uniqueCount="119">
  <si>
    <t xml:space="preserve">          第１６表</t>
  </si>
  <si>
    <t xml:space="preserve">        １）休止中施設を含む。</t>
  </si>
  <si>
    <t>計</t>
  </si>
  <si>
    <t>所</t>
  </si>
  <si>
    <t>人</t>
  </si>
  <si>
    <t>養護老人ホーム</t>
  </si>
  <si>
    <t>軽費老人ホーム</t>
  </si>
  <si>
    <t>老人福祉センター</t>
  </si>
  <si>
    <t>助産施設</t>
  </si>
  <si>
    <t>乳児院</t>
  </si>
  <si>
    <t>保育所</t>
  </si>
  <si>
    <t>盲ろうあ児施設</t>
  </si>
  <si>
    <t>肢体不自由児施設</t>
  </si>
  <si>
    <t>肢体不自由児通園施設</t>
  </si>
  <si>
    <t>肢体不自由児療護施設</t>
  </si>
  <si>
    <t>重症心身障害児施設</t>
  </si>
  <si>
    <t>情緒障害児短期治療施設</t>
  </si>
  <si>
    <t>難聴幼児通園施設</t>
  </si>
  <si>
    <t>児童館</t>
  </si>
  <si>
    <t>肢体不自由者更生施設</t>
  </si>
  <si>
    <t>視覚障害者更生施設</t>
  </si>
  <si>
    <t>内部障害者更生施設</t>
  </si>
  <si>
    <t>身体障害者療護施設</t>
  </si>
  <si>
    <t>身体障害者福祉工場</t>
  </si>
  <si>
    <t>点字図書館</t>
  </si>
  <si>
    <t>身体障害者福祉ホーム</t>
  </si>
  <si>
    <t>救護施設</t>
  </si>
  <si>
    <t>更生施設</t>
  </si>
  <si>
    <t>医療保護施設</t>
  </si>
  <si>
    <t>宿所提供施設</t>
  </si>
  <si>
    <t>母子福祉センター</t>
  </si>
  <si>
    <t>授産施設</t>
  </si>
  <si>
    <t>無料低額診療施設</t>
  </si>
  <si>
    <t>盲人ホーム</t>
  </si>
  <si>
    <t>有料老人ホーム</t>
  </si>
  <si>
    <t>その他の施設</t>
  </si>
  <si>
    <t>精神障害者福祉ホーム</t>
  </si>
  <si>
    <t>施設</t>
  </si>
  <si>
    <t>定員</t>
  </si>
  <si>
    <t>老人福祉施設</t>
  </si>
  <si>
    <t>児童福祉施設</t>
  </si>
  <si>
    <t>精神薄弱者援護施設</t>
  </si>
  <si>
    <t>身体障害者更生援護施設</t>
  </si>
  <si>
    <t>保護施設</t>
  </si>
  <si>
    <t>母子福祉施設</t>
  </si>
  <si>
    <t>婦人保護施設</t>
  </si>
  <si>
    <t>その他の社会福祉施設等</t>
  </si>
  <si>
    <t>在宅ｻｰﾋﾞｽ供給ｽﾃｰｼｮﾝ</t>
  </si>
  <si>
    <t>在宅介護支援センター</t>
  </si>
  <si>
    <t>精神障害者社会復帰施設</t>
  </si>
  <si>
    <t>老人保健施設</t>
  </si>
  <si>
    <t xml:space="preserve">                社 会 福 祉 施 設 数 及 び 定 員（続）</t>
  </si>
  <si>
    <t>大           阪           府</t>
  </si>
  <si>
    <t>管                         轄</t>
  </si>
  <si>
    <t>大           阪           市            管           轄</t>
  </si>
  <si>
    <t>総数</t>
  </si>
  <si>
    <t>ア)</t>
  </si>
  <si>
    <t>母子生活支援施設</t>
  </si>
  <si>
    <t>児童養護施設</t>
  </si>
  <si>
    <t>イ)</t>
  </si>
  <si>
    <t>精神障害者生活訓練施設</t>
  </si>
  <si>
    <t>スポーツ･レクリェーション施設</t>
  </si>
  <si>
    <t>総数の</t>
  </si>
  <si>
    <t>縦計</t>
  </si>
  <si>
    <t>横計</t>
  </si>
  <si>
    <t>知的障害児施設</t>
  </si>
  <si>
    <t>知的障害児通園施設</t>
  </si>
  <si>
    <t>児童自立支援施設</t>
  </si>
  <si>
    <t>知的障害者援護施設</t>
  </si>
  <si>
    <t>知的障害者通勤寮</t>
  </si>
  <si>
    <t>知的障害者福祉ホーム</t>
  </si>
  <si>
    <t>精神障害者通所授産施設</t>
  </si>
  <si>
    <t>隣保館</t>
  </si>
  <si>
    <t>介護保険施設</t>
  </si>
  <si>
    <t>指定介護老人福祉施設（特養）</t>
  </si>
  <si>
    <t>介護老人保険施設</t>
  </si>
  <si>
    <t>指定介護療養医療施設</t>
  </si>
  <si>
    <t xml:space="preserve">  資  料    大阪府健康福祉部健康福祉総務課「社会福祉施設一覧」</t>
  </si>
  <si>
    <t>在宅介護支援センター</t>
  </si>
  <si>
    <t>社     会     福     祉     施     設</t>
  </si>
  <si>
    <t>数     及     び     定     員</t>
  </si>
  <si>
    <t>児童家庭支援センター</t>
  </si>
  <si>
    <t>知的障害者入所更生施設</t>
  </si>
  <si>
    <t>知的障害者通所更生施設</t>
  </si>
  <si>
    <t>知的障害者入所授産施設</t>
  </si>
  <si>
    <t>知的障害者通所授産施設</t>
  </si>
  <si>
    <t>知的障害者小規模通所授産施設</t>
  </si>
  <si>
    <t>知的障害者デイサービス事業所</t>
  </si>
  <si>
    <t>精神障害者小規模通所授産施設</t>
  </si>
  <si>
    <t>精神障害者地域生活支援センター</t>
  </si>
  <si>
    <t>精神障害者福祉工場</t>
  </si>
  <si>
    <t>堺       市       管       轄</t>
  </si>
  <si>
    <t>市 町 村 立</t>
  </si>
  <si>
    <t>民   間   立</t>
  </si>
  <si>
    <r>
      <t xml:space="preserve">施 </t>
    </r>
    <r>
      <rPr>
        <sz val="11"/>
        <rFont val="ＭＳ 明朝"/>
        <family val="1"/>
      </rPr>
      <t xml:space="preserve">               </t>
    </r>
    <r>
      <rPr>
        <sz val="11"/>
        <rFont val="ＭＳ 明朝"/>
        <family val="1"/>
      </rPr>
      <t>設</t>
    </r>
    <r>
      <rPr>
        <sz val="11"/>
        <rFont val="ＭＳ 明朝"/>
        <family val="1"/>
      </rPr>
      <t xml:space="preserve">                </t>
    </r>
    <r>
      <rPr>
        <sz val="11"/>
        <rFont val="ＭＳ 明朝"/>
        <family val="1"/>
      </rPr>
      <t xml:space="preserve">名 </t>
    </r>
  </si>
  <si>
    <r>
      <t>高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槻      市      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 轄</t>
    </r>
  </si>
  <si>
    <t xml:space="preserve">        ア）軽費老人ホームの内数である。  イ）知的障害児施設の内数である。    </t>
  </si>
  <si>
    <t>ヵ所</t>
  </si>
  <si>
    <t>-</t>
  </si>
  <si>
    <r>
      <t>東　　　大　　　阪      市      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 轄</t>
    </r>
  </si>
  <si>
    <t>点字出版施設</t>
  </si>
  <si>
    <t>身体障害者福祉センター</t>
  </si>
  <si>
    <t>盲導犬訓練施設</t>
  </si>
  <si>
    <t>補装具製作施設</t>
  </si>
  <si>
    <t>身体障害者小規模通所授産施設</t>
  </si>
  <si>
    <t>身体障害者入所授産施設</t>
  </si>
  <si>
    <t>身体障害者通所授産施設</t>
  </si>
  <si>
    <r>
      <t xml:space="preserve">民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間</t>
    </r>
  </si>
  <si>
    <t>立</t>
  </si>
  <si>
    <t>府            立</t>
  </si>
  <si>
    <t>市  町  村  立</t>
  </si>
  <si>
    <t>市  町  村  立</t>
  </si>
  <si>
    <t>民    間    立</t>
  </si>
  <si>
    <t>(ケアハウス）</t>
  </si>
  <si>
    <t>(自閉症児施設）</t>
  </si>
  <si>
    <t>（平成１８年４月１日現在）</t>
  </si>
  <si>
    <t>指定地域密着型介護老人福祉施設</t>
  </si>
  <si>
    <r>
      <t>施</t>
    </r>
    <r>
      <rPr>
        <sz val="11"/>
        <rFont val="ＭＳ 明朝"/>
        <family val="1"/>
      </rPr>
      <t xml:space="preserve">               </t>
    </r>
    <r>
      <rPr>
        <sz val="11"/>
        <rFont val="ＭＳ 明朝"/>
        <family val="1"/>
      </rPr>
      <t xml:space="preserve">設  </t>
    </r>
    <r>
      <rPr>
        <sz val="11"/>
        <rFont val="ＭＳ 明朝"/>
        <family val="1"/>
      </rPr>
      <t xml:space="preserve">             </t>
    </r>
    <r>
      <rPr>
        <sz val="11"/>
        <rFont val="ＭＳ 明朝"/>
        <family val="1"/>
      </rPr>
      <t xml:space="preserve">名 </t>
    </r>
  </si>
  <si>
    <t>総              数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</si>
</sst>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(##\ ##0\)"/>
    <numFmt numFmtId="178" formatCode="\(#\ ##0\)"/>
    <numFmt numFmtId="179" formatCode="#\ ##0&quot;世帯&quot;"/>
    <numFmt numFmtId="180" formatCode="\(\-\)"/>
    <numFmt numFmtId="181" formatCode="#\ ##0&quot;床&quot;"/>
    <numFmt numFmtId="182" formatCode="##0&quot;世帯&quot;"/>
    <numFmt numFmtId="183" formatCode="\(##0\)"/>
    <numFmt numFmtId="184" formatCode="###&quot;世帯&quot;"/>
    <numFmt numFmtId="185" formatCode="&quot;世帯&quot;"/>
    <numFmt numFmtId="186" formatCode="\(\)"/>
    <numFmt numFmtId="187" formatCode="&quot;-世帯&quot;"/>
    <numFmt numFmtId="188" formatCode="\(##\-\)"/>
    <numFmt numFmtId="189" formatCode="\(##\)"/>
    <numFmt numFmtId="190" formatCode="0&quot;世&quot;"/>
    <numFmt numFmtId="191" formatCode="#\ ##0;;"/>
    <numFmt numFmtId="192" formatCode="\(##0\);;"/>
    <numFmt numFmtId="193" formatCode="#\ ##0&quot;世帯&quot;;;"/>
    <numFmt numFmtId="194" formatCode="##0&quot;世帯&quot;;;"/>
    <numFmt numFmtId="195" formatCode="\(###\ ##0\);;"/>
    <numFmt numFmtId="196" formatCode="##0;;&quot;-&quot;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8"/>
      <name val="ＭＳ 明朝"/>
      <family val="1"/>
    </font>
    <font>
      <sz val="8"/>
      <name val="明朝"/>
      <family val="1"/>
    </font>
    <font>
      <b/>
      <sz val="11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Continuous" vertical="top"/>
    </xf>
    <xf numFmtId="0" fontId="0" fillId="0" borderId="0" xfId="0" applyFont="1" applyFill="1" applyAlignment="1">
      <alignment horizontal="distributed"/>
    </xf>
    <xf numFmtId="0" fontId="0" fillId="0" borderId="2" xfId="0" applyFont="1" applyFill="1" applyBorder="1" applyAlignment="1">
      <alignment horizontal="left"/>
    </xf>
    <xf numFmtId="182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quotePrefix="1">
      <alignment horizontal="distributed" vertical="center"/>
    </xf>
    <xf numFmtId="176" fontId="0" fillId="0" borderId="2" xfId="0" applyNumberFormat="1" applyFont="1" applyFill="1" applyBorder="1" applyAlignment="1" quotePrefix="1">
      <alignment horizontal="left" vertical="center"/>
    </xf>
    <xf numFmtId="176" fontId="0" fillId="0" borderId="2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2" xfId="0" applyFont="1" applyFill="1" applyBorder="1" applyAlignment="1" quotePrefix="1">
      <alignment horizontal="left" vertical="center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Continuous" vertical="center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 quotePrefix="1">
      <alignment horizontal="center" vertical="center"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 quotePrefix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182" fontId="4" fillId="0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12" fillId="0" borderId="2" xfId="0" applyNumberFormat="1" applyFont="1" applyFill="1" applyBorder="1" applyAlignment="1">
      <alignment horizontal="left" vertical="center"/>
    </xf>
    <xf numFmtId="0" fontId="0" fillId="0" borderId="0" xfId="0" applyFont="1" applyFill="1" applyAlignment="1" quotePrefix="1">
      <alignment horizontal="left"/>
    </xf>
    <xf numFmtId="176" fontId="10" fillId="0" borderId="0" xfId="0" applyNumberFormat="1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176" fontId="5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6" fontId="8" fillId="0" borderId="0" xfId="0" applyNumberFormat="1" applyFont="1" applyFill="1" applyBorder="1" applyAlignment="1" quotePrefix="1">
      <alignment horizontal="left" vertical="center"/>
    </xf>
    <xf numFmtId="0" fontId="0" fillId="0" borderId="0" xfId="0" applyFill="1" applyAlignment="1">
      <alignment horizontal="left" vertical="center"/>
    </xf>
    <xf numFmtId="176" fontId="8" fillId="0" borderId="0" xfId="0" applyNumberFormat="1" applyFont="1" applyFill="1" applyAlignment="1" quotePrefix="1">
      <alignment horizontal="left"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left"/>
    </xf>
    <xf numFmtId="176" fontId="8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76" fontId="0" fillId="0" borderId="0" xfId="0" applyNumberFormat="1" applyFont="1" applyFill="1" applyBorder="1" applyAlignment="1">
      <alignment horizontal="distributed"/>
    </xf>
    <xf numFmtId="176" fontId="0" fillId="0" borderId="2" xfId="0" applyNumberFormat="1" applyFont="1" applyFill="1" applyBorder="1" applyAlignment="1">
      <alignment horizontal="left"/>
    </xf>
    <xf numFmtId="176" fontId="0" fillId="0" borderId="5" xfId="0" applyNumberFormat="1" applyFont="1" applyFill="1" applyBorder="1" applyAlignment="1">
      <alignment horizontal="centerContinuous" vertical="center"/>
    </xf>
    <xf numFmtId="176" fontId="0" fillId="0" borderId="1" xfId="0" applyNumberFormat="1" applyFont="1" applyFill="1" applyBorder="1" applyAlignment="1">
      <alignment horizontal="centerContinuous" vertical="center"/>
    </xf>
    <xf numFmtId="176" fontId="0" fillId="0" borderId="6" xfId="0" applyNumberFormat="1" applyFont="1" applyFill="1" applyBorder="1" applyAlignment="1">
      <alignment horizontal="centerContinuous" vertical="center"/>
    </xf>
    <xf numFmtId="176" fontId="0" fillId="0" borderId="7" xfId="0" applyNumberFormat="1" applyFont="1" applyFill="1" applyBorder="1" applyAlignment="1">
      <alignment horizontal="centerContinuous" vertical="center"/>
    </xf>
    <xf numFmtId="176" fontId="0" fillId="0" borderId="1" xfId="0" applyNumberFormat="1" applyFont="1" applyFill="1" applyBorder="1" applyAlignment="1">
      <alignment horizontal="distributed" vertical="center"/>
    </xf>
    <xf numFmtId="176" fontId="0" fillId="0" borderId="8" xfId="0" applyNumberFormat="1" applyFont="1" applyFill="1" applyBorder="1" applyAlignment="1">
      <alignment horizontal="centerContinuous" vertical="center"/>
    </xf>
    <xf numFmtId="176" fontId="0" fillId="0" borderId="9" xfId="0" applyNumberFormat="1" applyFont="1" applyFill="1" applyBorder="1" applyAlignment="1">
      <alignment horizontal="centerContinuous" vertical="center"/>
    </xf>
    <xf numFmtId="176" fontId="0" fillId="0" borderId="10" xfId="0" applyNumberFormat="1" applyFont="1" applyFill="1" applyBorder="1" applyAlignment="1">
      <alignment horizontal="centerContinuous" vertical="center"/>
    </xf>
    <xf numFmtId="176" fontId="0" fillId="0" borderId="11" xfId="0" applyNumberFormat="1" applyFont="1" applyFill="1" applyBorder="1" applyAlignment="1">
      <alignment horizontal="centerContinuous"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left" vertical="center"/>
    </xf>
    <xf numFmtId="176" fontId="0" fillId="0" borderId="6" xfId="0" applyNumberFormat="1" applyFont="1" applyFill="1" applyBorder="1" applyAlignment="1">
      <alignment horizontal="left" vertical="center"/>
    </xf>
    <xf numFmtId="176" fontId="0" fillId="0" borderId="6" xfId="0" applyNumberFormat="1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centerContinuous" vertical="top"/>
    </xf>
    <xf numFmtId="176" fontId="0" fillId="0" borderId="6" xfId="0" applyNumberFormat="1" applyFont="1" applyFill="1" applyBorder="1" applyAlignment="1">
      <alignment horizontal="left" vertical="top"/>
    </xf>
    <xf numFmtId="176" fontId="0" fillId="0" borderId="1" xfId="0" applyNumberFormat="1" applyFont="1" applyFill="1" applyBorder="1" applyAlignment="1">
      <alignment horizontal="right" vertical="top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176" fontId="0" fillId="0" borderId="0" xfId="0" applyNumberFormat="1" applyFont="1" applyFill="1" applyBorder="1" applyAlignment="1" quotePrefix="1">
      <alignment horizontal="distributed" vertical="center" wrapText="1"/>
    </xf>
    <xf numFmtId="0" fontId="0" fillId="0" borderId="1" xfId="0" applyFont="1" applyFill="1" applyBorder="1" applyAlignment="1">
      <alignment/>
    </xf>
    <xf numFmtId="176" fontId="0" fillId="0" borderId="1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quotePrefix="1">
      <alignment horizontal="distributed" vertical="center"/>
    </xf>
    <xf numFmtId="176" fontId="0" fillId="0" borderId="15" xfId="0" applyNumberFormat="1" applyFont="1" applyFill="1" applyBorder="1" applyAlignment="1">
      <alignment horizontal="centerContinuous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Alignment="1">
      <alignment horizontal="right" vertical="center"/>
    </xf>
    <xf numFmtId="0" fontId="0" fillId="0" borderId="3" xfId="0" applyFill="1" applyBorder="1" applyAlignment="1">
      <alignment/>
    </xf>
    <xf numFmtId="183" fontId="0" fillId="0" borderId="0" xfId="0" applyNumberFormat="1" applyFill="1" applyAlignment="1" quotePrefix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Continuous" vertical="center"/>
    </xf>
    <xf numFmtId="176" fontId="0" fillId="0" borderId="18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5" fontId="0" fillId="0" borderId="0" xfId="0" applyNumberFormat="1" applyFill="1" applyAlignment="1" quotePrefix="1">
      <alignment horizontal="right" vertical="center"/>
    </xf>
    <xf numFmtId="192" fontId="0" fillId="0" borderId="0" xfId="0" applyNumberFormat="1" applyFill="1" applyAlignment="1" quotePrefix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196" fontId="4" fillId="0" borderId="0" xfId="0" applyNumberFormat="1" applyFont="1" applyFill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196" fontId="0" fillId="0" borderId="1" xfId="0" applyNumberFormat="1" applyFont="1" applyFill="1" applyBorder="1" applyAlignment="1">
      <alignment/>
    </xf>
    <xf numFmtId="192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/>
    </xf>
    <xf numFmtId="196" fontId="0" fillId="0" borderId="16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center"/>
    </xf>
    <xf numFmtId="196" fontId="0" fillId="0" borderId="11" xfId="0" applyNumberFormat="1" applyFont="1" applyFill="1" applyBorder="1" applyAlignment="1">
      <alignment/>
    </xf>
    <xf numFmtId="196" fontId="0" fillId="0" borderId="14" xfId="0" applyNumberFormat="1" applyFont="1" applyFill="1" applyBorder="1" applyAlignment="1">
      <alignment vertical="center"/>
    </xf>
    <xf numFmtId="191" fontId="4" fillId="0" borderId="0" xfId="0" applyNumberFormat="1" applyFont="1" applyFill="1" applyAlignment="1">
      <alignment horizontal="right" vertical="center"/>
    </xf>
    <xf numFmtId="191" fontId="4" fillId="0" borderId="16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center"/>
    </xf>
    <xf numFmtId="196" fontId="4" fillId="0" borderId="16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Alignment="1" quotePrefix="1">
      <alignment horizontal="right" vertical="center"/>
    </xf>
    <xf numFmtId="195" fontId="0" fillId="0" borderId="0" xfId="0" applyNumberFormat="1" applyFont="1" applyFill="1" applyAlignment="1" quotePrefix="1">
      <alignment horizontal="right" vertical="center"/>
    </xf>
    <xf numFmtId="192" fontId="0" fillId="0" borderId="16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Alignment="1">
      <alignment horizontal="right" vertical="center"/>
    </xf>
    <xf numFmtId="194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 quotePrefix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11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.8984375" style="38" customWidth="1"/>
    <col min="2" max="2" width="5.59765625" style="54" customWidth="1"/>
    <col min="3" max="3" width="31.69921875" style="54" customWidth="1"/>
    <col min="4" max="4" width="0.4921875" style="54" customWidth="1"/>
    <col min="5" max="26" width="10.09765625" style="38" customWidth="1"/>
    <col min="27" max="27" width="1.1015625" style="38" customWidth="1"/>
    <col min="28" max="28" width="2.59765625" style="54" customWidth="1"/>
    <col min="29" max="29" width="35.59765625" style="54" customWidth="1"/>
    <col min="30" max="30" width="0.4921875" style="54" customWidth="1"/>
    <col min="31" max="42" width="7.59765625" style="30" customWidth="1"/>
    <col min="43" max="16384" width="9" style="30" customWidth="1"/>
  </cols>
  <sheetData>
    <row r="1" spans="1:38" s="33" customFormat="1" ht="21.75" customHeight="1">
      <c r="A1" s="31" t="s">
        <v>0</v>
      </c>
      <c r="B1" s="32"/>
      <c r="C1" s="32"/>
      <c r="D1" s="32"/>
      <c r="E1" s="30"/>
      <c r="H1" s="31"/>
      <c r="I1" s="34"/>
      <c r="L1" s="31"/>
      <c r="M1" s="35" t="s">
        <v>79</v>
      </c>
      <c r="N1" s="36" t="s">
        <v>80</v>
      </c>
      <c r="O1" s="31"/>
      <c r="P1" s="31"/>
      <c r="Q1" s="31"/>
      <c r="R1" s="31"/>
      <c r="S1" s="31"/>
      <c r="T1" s="31"/>
      <c r="V1" s="31"/>
      <c r="X1" s="31"/>
      <c r="Y1" s="31"/>
      <c r="Z1" s="31"/>
      <c r="AA1" s="31" t="s">
        <v>0</v>
      </c>
      <c r="AB1" s="32"/>
      <c r="AC1" s="32"/>
      <c r="AD1" s="32"/>
      <c r="AE1" s="31"/>
      <c r="AG1" s="37" t="s">
        <v>51</v>
      </c>
      <c r="AH1" s="31"/>
      <c r="AI1" s="31"/>
      <c r="AJ1" s="31"/>
      <c r="AK1" s="31"/>
      <c r="AL1" s="31"/>
    </row>
    <row r="2" spans="1:38" s="33" customFormat="1" ht="21.75" customHeight="1">
      <c r="A2" s="31"/>
      <c r="B2" s="32"/>
      <c r="C2" s="32"/>
      <c r="D2" s="32"/>
      <c r="E2" s="30"/>
      <c r="G2" s="34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2"/>
      <c r="AC2" s="32"/>
      <c r="AD2" s="32"/>
      <c r="AE2" s="31"/>
      <c r="AF2" s="31"/>
      <c r="AG2" s="31"/>
      <c r="AH2" s="31"/>
      <c r="AI2" s="31"/>
      <c r="AJ2" s="31"/>
      <c r="AK2" s="31"/>
      <c r="AL2" s="31"/>
    </row>
    <row r="3" spans="1:38" ht="12" customHeight="1">
      <c r="A3" s="38" t="s">
        <v>1</v>
      </c>
      <c r="B3" s="26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B3" s="26"/>
      <c r="AC3" s="26"/>
      <c r="AD3" s="26"/>
      <c r="AE3" s="29"/>
      <c r="AF3" s="29"/>
      <c r="AG3" s="29"/>
      <c r="AH3" s="29"/>
      <c r="AI3" s="29"/>
      <c r="AJ3" s="29"/>
      <c r="AK3" s="29"/>
      <c r="AL3" s="29"/>
    </row>
    <row r="4" spans="1:42" ht="15" customHeight="1" thickBot="1">
      <c r="A4" s="39" t="s">
        <v>96</v>
      </c>
      <c r="B4" s="40"/>
      <c r="C4" s="40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101"/>
      <c r="U4" s="41"/>
      <c r="V4" s="41"/>
      <c r="W4" s="41"/>
      <c r="X4" s="41"/>
      <c r="Y4" s="41"/>
      <c r="Z4" s="42"/>
      <c r="AA4" s="39"/>
      <c r="AB4" s="40"/>
      <c r="AC4" s="40"/>
      <c r="AD4" s="40"/>
      <c r="AE4" s="29"/>
      <c r="AF4" s="29"/>
      <c r="AG4" s="29"/>
      <c r="AH4" s="29"/>
      <c r="AI4" s="29"/>
      <c r="AJ4" s="42"/>
      <c r="AK4" s="29"/>
      <c r="AL4" s="29"/>
      <c r="AM4" s="29"/>
      <c r="AN4" s="29"/>
      <c r="AO4" s="29"/>
      <c r="AP4" s="42" t="s">
        <v>115</v>
      </c>
    </row>
    <row r="5" spans="1:42" s="11" customFormat="1" ht="15" customHeight="1">
      <c r="A5" s="21"/>
      <c r="B5" s="69"/>
      <c r="C5" s="69"/>
      <c r="D5" s="70"/>
      <c r="E5" s="132" t="s">
        <v>118</v>
      </c>
      <c r="F5" s="133"/>
      <c r="G5" s="71" t="s">
        <v>52</v>
      </c>
      <c r="H5" s="72"/>
      <c r="I5" s="72"/>
      <c r="J5" s="72"/>
      <c r="K5" s="72" t="s">
        <v>53</v>
      </c>
      <c r="L5" s="72"/>
      <c r="M5" s="72"/>
      <c r="N5" s="73"/>
      <c r="O5" s="74" t="s">
        <v>54</v>
      </c>
      <c r="P5" s="72"/>
      <c r="Q5" s="72"/>
      <c r="R5" s="72"/>
      <c r="S5" s="72"/>
      <c r="T5" s="106"/>
      <c r="U5" s="72" t="s">
        <v>91</v>
      </c>
      <c r="V5" s="72"/>
      <c r="W5" s="72"/>
      <c r="X5" s="72"/>
      <c r="Y5" s="72"/>
      <c r="Z5" s="72"/>
      <c r="AA5" s="21"/>
      <c r="AB5" s="69"/>
      <c r="AC5" s="69"/>
      <c r="AD5" s="70"/>
      <c r="AE5" s="74" t="s">
        <v>95</v>
      </c>
      <c r="AF5" s="97"/>
      <c r="AG5" s="97"/>
      <c r="AH5" s="97"/>
      <c r="AI5" s="97"/>
      <c r="AJ5" s="97"/>
      <c r="AK5" s="74" t="s">
        <v>99</v>
      </c>
      <c r="AL5" s="97"/>
      <c r="AM5" s="97"/>
      <c r="AN5" s="97"/>
      <c r="AO5" s="97"/>
      <c r="AP5" s="97"/>
    </row>
    <row r="6" spans="1:42" s="11" customFormat="1" ht="15" customHeight="1">
      <c r="A6" s="1" t="s">
        <v>117</v>
      </c>
      <c r="B6" s="19"/>
      <c r="C6" s="1"/>
      <c r="D6" s="14"/>
      <c r="E6" s="134"/>
      <c r="F6" s="135"/>
      <c r="G6" s="76" t="s">
        <v>2</v>
      </c>
      <c r="H6" s="73"/>
      <c r="I6" s="72" t="s">
        <v>109</v>
      </c>
      <c r="J6" s="73"/>
      <c r="K6" s="72" t="s">
        <v>110</v>
      </c>
      <c r="L6" s="77"/>
      <c r="M6" s="105" t="s">
        <v>107</v>
      </c>
      <c r="N6" s="73" t="s">
        <v>108</v>
      </c>
      <c r="O6" s="79" t="s">
        <v>2</v>
      </c>
      <c r="P6" s="73"/>
      <c r="Q6" s="72" t="s">
        <v>111</v>
      </c>
      <c r="R6" s="73"/>
      <c r="S6" s="78" t="s">
        <v>112</v>
      </c>
      <c r="T6" s="73"/>
      <c r="U6" s="72" t="s">
        <v>2</v>
      </c>
      <c r="V6" s="73"/>
      <c r="W6" s="72" t="s">
        <v>92</v>
      </c>
      <c r="X6" s="73"/>
      <c r="Y6" s="72" t="s">
        <v>93</v>
      </c>
      <c r="Z6" s="72"/>
      <c r="AA6" s="1" t="s">
        <v>94</v>
      </c>
      <c r="AB6" s="19"/>
      <c r="AC6" s="1"/>
      <c r="AD6" s="14"/>
      <c r="AE6" s="79" t="s">
        <v>2</v>
      </c>
      <c r="AF6" s="73"/>
      <c r="AG6" s="72" t="s">
        <v>92</v>
      </c>
      <c r="AH6" s="73"/>
      <c r="AI6" s="72" t="s">
        <v>93</v>
      </c>
      <c r="AJ6" s="72"/>
      <c r="AK6" s="79" t="s">
        <v>2</v>
      </c>
      <c r="AL6" s="73"/>
      <c r="AM6" s="72" t="s">
        <v>92</v>
      </c>
      <c r="AN6" s="73"/>
      <c r="AO6" s="72" t="s">
        <v>93</v>
      </c>
      <c r="AP6" s="72"/>
    </row>
    <row r="7" spans="1:42" s="11" customFormat="1" ht="15" customHeight="1">
      <c r="A7" s="80"/>
      <c r="B7" s="81"/>
      <c r="C7" s="81"/>
      <c r="D7" s="82"/>
      <c r="E7" s="83" t="s">
        <v>37</v>
      </c>
      <c r="F7" s="75" t="s">
        <v>38</v>
      </c>
      <c r="G7" s="84" t="s">
        <v>37</v>
      </c>
      <c r="H7" s="83" t="s">
        <v>38</v>
      </c>
      <c r="I7" s="83" t="s">
        <v>37</v>
      </c>
      <c r="J7" s="83" t="s">
        <v>38</v>
      </c>
      <c r="K7" s="83" t="s">
        <v>37</v>
      </c>
      <c r="L7" s="83" t="s">
        <v>38</v>
      </c>
      <c r="M7" s="83" t="s">
        <v>37</v>
      </c>
      <c r="N7" s="75" t="s">
        <v>38</v>
      </c>
      <c r="O7" s="85" t="s">
        <v>37</v>
      </c>
      <c r="P7" s="83" t="s">
        <v>38</v>
      </c>
      <c r="Q7" s="83" t="s">
        <v>37</v>
      </c>
      <c r="R7" s="83" t="s">
        <v>38</v>
      </c>
      <c r="S7" s="83" t="s">
        <v>37</v>
      </c>
      <c r="T7" s="83" t="s">
        <v>38</v>
      </c>
      <c r="U7" s="83" t="s">
        <v>37</v>
      </c>
      <c r="V7" s="83" t="s">
        <v>38</v>
      </c>
      <c r="W7" s="83" t="s">
        <v>37</v>
      </c>
      <c r="X7" s="83" t="s">
        <v>38</v>
      </c>
      <c r="Y7" s="83" t="s">
        <v>37</v>
      </c>
      <c r="Z7" s="75" t="s">
        <v>38</v>
      </c>
      <c r="AA7" s="80"/>
      <c r="AB7" s="81"/>
      <c r="AC7" s="81"/>
      <c r="AD7" s="82"/>
      <c r="AE7" s="85" t="s">
        <v>37</v>
      </c>
      <c r="AF7" s="83" t="s">
        <v>38</v>
      </c>
      <c r="AG7" s="83" t="s">
        <v>37</v>
      </c>
      <c r="AH7" s="83" t="s">
        <v>38</v>
      </c>
      <c r="AI7" s="83" t="s">
        <v>37</v>
      </c>
      <c r="AJ7" s="75" t="s">
        <v>38</v>
      </c>
      <c r="AK7" s="85" t="s">
        <v>37</v>
      </c>
      <c r="AL7" s="83" t="s">
        <v>38</v>
      </c>
      <c r="AM7" s="83" t="s">
        <v>37</v>
      </c>
      <c r="AN7" s="83" t="s">
        <v>38</v>
      </c>
      <c r="AO7" s="83" t="s">
        <v>37</v>
      </c>
      <c r="AP7" s="75" t="s">
        <v>38</v>
      </c>
    </row>
    <row r="8" spans="1:42" s="11" customFormat="1" ht="13.5">
      <c r="A8" s="5"/>
      <c r="B8" s="43"/>
      <c r="C8" s="43"/>
      <c r="D8" s="14"/>
      <c r="E8" s="4" t="s">
        <v>3</v>
      </c>
      <c r="F8" s="4" t="s">
        <v>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"/>
      <c r="AB8" s="43"/>
      <c r="AC8" s="43"/>
      <c r="AD8" s="14"/>
      <c r="AE8" s="98"/>
      <c r="AF8" s="4"/>
      <c r="AG8" s="4"/>
      <c r="AH8" s="4"/>
      <c r="AI8" s="4"/>
      <c r="AJ8" s="4"/>
      <c r="AK8" s="107"/>
      <c r="AL8" s="4"/>
      <c r="AM8" s="4"/>
      <c r="AN8" s="4"/>
      <c r="AO8" s="4"/>
      <c r="AP8" s="4"/>
    </row>
    <row r="9" spans="1:42" s="45" customFormat="1" ht="13.5" customHeight="1">
      <c r="A9" s="137" t="s">
        <v>55</v>
      </c>
      <c r="B9" s="137"/>
      <c r="C9" s="137"/>
      <c r="D9" s="44"/>
      <c r="E9" s="121">
        <f>E12+E19+E39+E49+E65+E70+E73+E75+E83</f>
        <v>3092</v>
      </c>
      <c r="F9" s="121">
        <f>F12+F19+F39+F49+F65+F70+F73+F75+F83-F10</f>
        <v>174752</v>
      </c>
      <c r="G9" s="121">
        <f>I9+K9+M9</f>
        <v>1790</v>
      </c>
      <c r="H9" s="121">
        <f>J9+L9+N9</f>
        <v>95287</v>
      </c>
      <c r="I9" s="121">
        <f>I12+I19+I39+I49+I65+I70+I73+I75+I83</f>
        <v>40</v>
      </c>
      <c r="J9" s="121">
        <f>J12+J19+J39+J49+J65+J70+J73+J75+J83-J10</f>
        <v>2422</v>
      </c>
      <c r="K9" s="121">
        <f>K12+K19+K39+K49+K65+K70+K73+K75+K83</f>
        <v>554</v>
      </c>
      <c r="L9" s="121">
        <f>L12+L19+L39+L49+L65+L70+L73+L75+L83-L10</f>
        <v>32815</v>
      </c>
      <c r="M9" s="121">
        <f>M12+M19+M39+M49+M65+M70+M73+M75+M83</f>
        <v>1196</v>
      </c>
      <c r="N9" s="121">
        <f>N12+N19+N39+N49+N65+N70+N73+N75+N83-N10</f>
        <v>60050</v>
      </c>
      <c r="O9" s="121">
        <f>Q9+S9</f>
        <v>842</v>
      </c>
      <c r="P9" s="121">
        <f>R9+T9</f>
        <v>52836</v>
      </c>
      <c r="Q9" s="121">
        <f>Q12+Q19+Q39+Q49+Q65+Q70+Q73+Q75+Q83-Q10</f>
        <v>219</v>
      </c>
      <c r="R9" s="121">
        <f>R12+R19+R39+R49+R65+R70+R73+R75+R83-R10</f>
        <v>16605</v>
      </c>
      <c r="S9" s="121">
        <f>S12+S19+S39+S49+S65+S70+S73+S75+S83-S10</f>
        <v>623</v>
      </c>
      <c r="T9" s="121">
        <f>T12+T19+T39+T49+T65+T70+T73+T75+T83-T10</f>
        <v>36231</v>
      </c>
      <c r="U9" s="121">
        <f>W9+Y9</f>
        <v>250</v>
      </c>
      <c r="V9" s="121">
        <f>X9+Z9</f>
        <v>14308</v>
      </c>
      <c r="W9" s="121">
        <f>W12+W19+W39+W49+W65+W70+W73+W75+W83-W10</f>
        <v>43</v>
      </c>
      <c r="X9" s="121">
        <f>X12+X19+X39+X49+X65+X70+X73+X75+X83-X10</f>
        <v>3475</v>
      </c>
      <c r="Y9" s="121">
        <f>Y12+Y19+Y39+Y49+Y65+Y70+Y73+Y75+Y83-Y10</f>
        <v>207</v>
      </c>
      <c r="Z9" s="121">
        <f>Z12+Z19+Z39+Z49+Z65+Z70+Z73+Z75+Z83-Z10</f>
        <v>10833</v>
      </c>
      <c r="AA9" s="137" t="s">
        <v>55</v>
      </c>
      <c r="AB9" s="137"/>
      <c r="AC9" s="137"/>
      <c r="AD9" s="44"/>
      <c r="AE9" s="122">
        <f>AG9+AI9</f>
        <v>84</v>
      </c>
      <c r="AF9" s="123">
        <f>+AH9+AJ9</f>
        <v>4921</v>
      </c>
      <c r="AG9" s="123">
        <f>AG12+AG19+AG39+AG49+AG65+AG70+AG73+AG75+AG83</f>
        <v>22</v>
      </c>
      <c r="AH9" s="123">
        <f>AH12+AH19+AH39+AH49+AH65+AH70+AH73+AH75+AH83-AH10</f>
        <v>1440</v>
      </c>
      <c r="AI9" s="123">
        <f>AI12+AI19+AI39+AI49+AI65+AI70+AI73+AI75+AI83</f>
        <v>62</v>
      </c>
      <c r="AJ9" s="123">
        <f>AJ12+AJ19+AJ39+AJ49+AJ65+AJ70+AJ73+AJ75+AJ83-AJ10</f>
        <v>3481</v>
      </c>
      <c r="AK9" s="123">
        <f>AM9+AO9</f>
        <v>126</v>
      </c>
      <c r="AL9" s="123">
        <f>AN9+AP9</f>
        <v>7400</v>
      </c>
      <c r="AM9" s="123">
        <f>AM12+AM19+AM39+AM49+AM65+AM70+AM73+AM75+AM83-AM10</f>
        <v>29</v>
      </c>
      <c r="AN9" s="123">
        <f>AN12+AN19+AN39+AN49+AN65+AN70+AN73+AN75+AN83-AN10</f>
        <v>1713</v>
      </c>
      <c r="AO9" s="123">
        <f>AO12+AO19+AO39+AO49+AO65+AO70+AO73+AO75+AO83-AO10</f>
        <v>97</v>
      </c>
      <c r="AP9" s="123">
        <f>AP12+AP19+AP39+AP49+AP65+AP70+AP73+AP75+AP83-AP10</f>
        <v>5687</v>
      </c>
    </row>
    <row r="10" spans="1:42" s="11" customFormat="1" ht="13.5">
      <c r="A10" s="2"/>
      <c r="B10" s="7"/>
      <c r="C10" s="7"/>
      <c r="D10" s="8"/>
      <c r="E10" s="4" t="s">
        <v>97</v>
      </c>
      <c r="F10" s="46">
        <f>F22+F85</f>
        <v>389</v>
      </c>
      <c r="G10" s="4" t="s">
        <v>97</v>
      </c>
      <c r="H10" s="46">
        <f>J10+L10+N10</f>
        <v>122</v>
      </c>
      <c r="I10" s="4" t="s">
        <v>97</v>
      </c>
      <c r="J10" s="112">
        <f>J22+J85</f>
        <v>0</v>
      </c>
      <c r="K10" s="4" t="s">
        <v>97</v>
      </c>
      <c r="L10" s="46">
        <f>L22+L85</f>
        <v>32</v>
      </c>
      <c r="M10" s="4" t="s">
        <v>97</v>
      </c>
      <c r="N10" s="46">
        <f>N22+N85</f>
        <v>90</v>
      </c>
      <c r="O10" s="4" t="s">
        <v>97</v>
      </c>
      <c r="P10" s="46">
        <f>R10+T10</f>
        <v>216</v>
      </c>
      <c r="Q10" s="4" t="s">
        <v>97</v>
      </c>
      <c r="R10" s="46">
        <f>R22+R85</f>
        <v>150</v>
      </c>
      <c r="S10" s="4" t="s">
        <v>97</v>
      </c>
      <c r="T10" s="46">
        <f>T22+T85</f>
        <v>66</v>
      </c>
      <c r="U10" s="4" t="s">
        <v>97</v>
      </c>
      <c r="V10" s="46">
        <f>X10+Z10</f>
        <v>20</v>
      </c>
      <c r="W10" s="4" t="s">
        <v>97</v>
      </c>
      <c r="X10" s="46">
        <f>X22+X85</f>
        <v>20</v>
      </c>
      <c r="Y10" s="4" t="s">
        <v>97</v>
      </c>
      <c r="Z10" s="112">
        <f>Z22+Z85</f>
        <v>0</v>
      </c>
      <c r="AA10" s="2"/>
      <c r="AB10" s="7"/>
      <c r="AC10" s="7"/>
      <c r="AD10" s="8"/>
      <c r="AE10" s="98" t="s">
        <v>97</v>
      </c>
      <c r="AF10" s="100" t="s">
        <v>98</v>
      </c>
      <c r="AG10" s="4" t="s">
        <v>97</v>
      </c>
      <c r="AH10" s="112">
        <f>AH22+AH85</f>
        <v>0</v>
      </c>
      <c r="AI10" s="4" t="s">
        <v>97</v>
      </c>
      <c r="AJ10" s="112">
        <f>AJ22+AJ85</f>
        <v>0</v>
      </c>
      <c r="AK10" s="95" t="s">
        <v>97</v>
      </c>
      <c r="AL10" s="103">
        <f>AN10+AP10</f>
        <v>31</v>
      </c>
      <c r="AM10" s="4" t="s">
        <v>97</v>
      </c>
      <c r="AN10" s="103">
        <f>AN22+AN85</f>
        <v>14</v>
      </c>
      <c r="AO10" s="4" t="s">
        <v>97</v>
      </c>
      <c r="AP10" s="103">
        <f>AP22+AP85</f>
        <v>17</v>
      </c>
    </row>
    <row r="11" spans="1:42" s="11" customFormat="1" ht="9" customHeight="1">
      <c r="A11" s="2"/>
      <c r="B11" s="7"/>
      <c r="C11" s="7"/>
      <c r="D11" s="8"/>
      <c r="E11" s="4"/>
      <c r="F11" s="9"/>
      <c r="G11" s="4"/>
      <c r="H11" s="9"/>
      <c r="I11" s="4"/>
      <c r="J11" s="10"/>
      <c r="K11" s="4"/>
      <c r="L11" s="9"/>
      <c r="M11" s="4"/>
      <c r="N11" s="9"/>
      <c r="O11" s="4"/>
      <c r="P11" s="9"/>
      <c r="Q11" s="4"/>
      <c r="R11" s="9"/>
      <c r="S11" s="4"/>
      <c r="T11" s="9"/>
      <c r="U11" s="4"/>
      <c r="V11" s="9"/>
      <c r="W11" s="4"/>
      <c r="X11" s="9"/>
      <c r="Y11" s="4"/>
      <c r="Z11" s="10"/>
      <c r="AA11" s="2"/>
      <c r="AB11" s="7"/>
      <c r="AC11" s="7"/>
      <c r="AD11" s="8"/>
      <c r="AE11" s="98"/>
      <c r="AF11" s="9"/>
      <c r="AG11" s="4"/>
      <c r="AH11" s="9"/>
      <c r="AI11" s="4"/>
      <c r="AJ11" s="10"/>
      <c r="AK11" s="95"/>
      <c r="AL11" s="9"/>
      <c r="AM11" s="4"/>
      <c r="AN11" s="9"/>
      <c r="AO11" s="4"/>
      <c r="AP11" s="10"/>
    </row>
    <row r="12" spans="2:42" s="23" customFormat="1" ht="12.75" customHeight="1">
      <c r="B12" s="137" t="s">
        <v>39</v>
      </c>
      <c r="C12" s="137"/>
      <c r="D12" s="47"/>
      <c r="E12" s="121">
        <f>E13+E14+E16+E17</f>
        <v>679</v>
      </c>
      <c r="F12" s="121">
        <f>F13+F14+F16+F17</f>
        <v>8378</v>
      </c>
      <c r="G12" s="121">
        <f aca="true" t="shared" si="0" ref="G12:H17">I12+K12+M12</f>
        <v>367</v>
      </c>
      <c r="H12" s="121">
        <f t="shared" si="0"/>
        <v>4830</v>
      </c>
      <c r="I12" s="121">
        <f aca="true" t="shared" si="1" ref="I12:N12">I13+I14+I16+I17</f>
        <v>1</v>
      </c>
      <c r="J12" s="112">
        <f t="shared" si="1"/>
        <v>0</v>
      </c>
      <c r="K12" s="121">
        <f t="shared" si="1"/>
        <v>97</v>
      </c>
      <c r="L12" s="121">
        <f t="shared" si="1"/>
        <v>200</v>
      </c>
      <c r="M12" s="121">
        <f t="shared" si="1"/>
        <v>269</v>
      </c>
      <c r="N12" s="121">
        <f t="shared" si="1"/>
        <v>4630</v>
      </c>
      <c r="O12" s="121">
        <f aca="true" t="shared" si="2" ref="O12:P17">Q12+S12</f>
        <v>199</v>
      </c>
      <c r="P12" s="121">
        <f t="shared" si="2"/>
        <v>1917</v>
      </c>
      <c r="Q12" s="121">
        <f>Q13+Q14+Q16+Q17</f>
        <v>40</v>
      </c>
      <c r="R12" s="121">
        <f>R13+R14+R16+R17</f>
        <v>595</v>
      </c>
      <c r="S12" s="121">
        <f>S13+S14+S16+S17</f>
        <v>159</v>
      </c>
      <c r="T12" s="121">
        <f>T13+T14+T16+T17</f>
        <v>1322</v>
      </c>
      <c r="U12" s="121">
        <f aca="true" t="shared" si="3" ref="U12:V17">W12+Y12</f>
        <v>54</v>
      </c>
      <c r="V12" s="121">
        <f t="shared" si="3"/>
        <v>755</v>
      </c>
      <c r="W12" s="121">
        <f>W13+W14+W16+W17</f>
        <v>8</v>
      </c>
      <c r="X12" s="121">
        <f>X13+X14+X16+X17</f>
        <v>120</v>
      </c>
      <c r="Y12" s="121">
        <f>Y13+Y14+Y16+Y17</f>
        <v>46</v>
      </c>
      <c r="Z12" s="121">
        <f>Z13+Z14+Z16+Z17</f>
        <v>635</v>
      </c>
      <c r="AB12" s="137" t="s">
        <v>39</v>
      </c>
      <c r="AC12" s="137"/>
      <c r="AD12" s="47"/>
      <c r="AE12" s="124">
        <f aca="true" t="shared" si="4" ref="AE12:AF14">+AG12+AI12</f>
        <v>25</v>
      </c>
      <c r="AF12" s="113">
        <f t="shared" si="4"/>
        <v>360</v>
      </c>
      <c r="AG12" s="113">
        <f>AG13+AG14+AG16+AG17</f>
        <v>6</v>
      </c>
      <c r="AH12" s="113">
        <f>AH13+AH14+AH16+AH17</f>
        <v>50</v>
      </c>
      <c r="AI12" s="113">
        <f>AI13+AI14+AI16+AI17</f>
        <v>19</v>
      </c>
      <c r="AJ12" s="113">
        <f>AJ13+AJ14+AJ16+AJ17</f>
        <v>310</v>
      </c>
      <c r="AK12" s="113">
        <f aca="true" t="shared" si="5" ref="AK12:AL17">AM12+AO12</f>
        <v>34</v>
      </c>
      <c r="AL12" s="113">
        <f t="shared" si="5"/>
        <v>516</v>
      </c>
      <c r="AM12" s="113">
        <f>+AM13+AM14+AM16+AM17</f>
        <v>6</v>
      </c>
      <c r="AN12" s="113">
        <f>+AN13+AN14+AN16+AN17</f>
        <v>0</v>
      </c>
      <c r="AO12" s="113">
        <f>+AO13+AO14+AO16+AO17</f>
        <v>28</v>
      </c>
      <c r="AP12" s="113">
        <f>+AP13+AP14+AP16+AP17</f>
        <v>516</v>
      </c>
    </row>
    <row r="13" spans="1:42" s="11" customFormat="1" ht="12" customHeight="1">
      <c r="A13" s="48"/>
      <c r="C13" s="2" t="s">
        <v>5</v>
      </c>
      <c r="D13" s="14"/>
      <c r="E13" s="111">
        <v>30</v>
      </c>
      <c r="F13" s="111">
        <v>2862</v>
      </c>
      <c r="G13" s="111">
        <f t="shared" si="0"/>
        <v>14</v>
      </c>
      <c r="H13" s="111">
        <f t="shared" si="0"/>
        <v>1435</v>
      </c>
      <c r="I13" s="108">
        <v>0</v>
      </c>
      <c r="J13" s="108">
        <v>0</v>
      </c>
      <c r="K13" s="108">
        <v>4</v>
      </c>
      <c r="L13" s="108">
        <v>200</v>
      </c>
      <c r="M13" s="108">
        <v>10</v>
      </c>
      <c r="N13" s="111">
        <v>1235</v>
      </c>
      <c r="O13" s="111">
        <f t="shared" si="2"/>
        <v>11</v>
      </c>
      <c r="P13" s="111">
        <f t="shared" si="2"/>
        <v>987</v>
      </c>
      <c r="Q13" s="4">
        <v>2</v>
      </c>
      <c r="R13" s="4">
        <v>370</v>
      </c>
      <c r="S13" s="4">
        <v>9</v>
      </c>
      <c r="T13" s="4">
        <v>617</v>
      </c>
      <c r="U13" s="111">
        <f t="shared" si="3"/>
        <v>2</v>
      </c>
      <c r="V13" s="111">
        <f t="shared" si="3"/>
        <v>190</v>
      </c>
      <c r="W13" s="108">
        <v>1</v>
      </c>
      <c r="X13" s="108">
        <v>120</v>
      </c>
      <c r="Y13" s="108">
        <v>1</v>
      </c>
      <c r="Z13" s="108">
        <v>70</v>
      </c>
      <c r="AA13" s="48"/>
      <c r="AC13" s="2" t="s">
        <v>5</v>
      </c>
      <c r="AD13" s="14"/>
      <c r="AE13" s="117">
        <f t="shared" si="4"/>
        <v>2</v>
      </c>
      <c r="AF13" s="118">
        <f t="shared" si="4"/>
        <v>100</v>
      </c>
      <c r="AG13" s="108">
        <v>1</v>
      </c>
      <c r="AH13" s="108">
        <v>50</v>
      </c>
      <c r="AI13" s="108">
        <v>1</v>
      </c>
      <c r="AJ13" s="108">
        <v>50</v>
      </c>
      <c r="AK13" s="118">
        <f t="shared" si="5"/>
        <v>1</v>
      </c>
      <c r="AL13" s="118">
        <f t="shared" si="5"/>
        <v>150</v>
      </c>
      <c r="AM13" s="108">
        <v>0</v>
      </c>
      <c r="AN13" s="108">
        <v>0</v>
      </c>
      <c r="AO13" s="108">
        <v>1</v>
      </c>
      <c r="AP13" s="108">
        <v>150</v>
      </c>
    </row>
    <row r="14" spans="1:42" s="11" customFormat="1" ht="12" customHeight="1">
      <c r="A14" s="5"/>
      <c r="C14" s="2" t="s">
        <v>6</v>
      </c>
      <c r="D14" s="14"/>
      <c r="E14" s="111">
        <v>126</v>
      </c>
      <c r="F14" s="111">
        <v>5516</v>
      </c>
      <c r="G14" s="111">
        <f t="shared" si="0"/>
        <v>77</v>
      </c>
      <c r="H14" s="111">
        <f t="shared" si="0"/>
        <v>3395</v>
      </c>
      <c r="I14" s="108">
        <v>0</v>
      </c>
      <c r="J14" s="108">
        <v>0</v>
      </c>
      <c r="K14" s="108">
        <v>0</v>
      </c>
      <c r="L14" s="108">
        <v>0</v>
      </c>
      <c r="M14" s="108">
        <v>77</v>
      </c>
      <c r="N14" s="111">
        <v>3395</v>
      </c>
      <c r="O14" s="111">
        <f t="shared" si="2"/>
        <v>23</v>
      </c>
      <c r="P14" s="111">
        <f t="shared" si="2"/>
        <v>930</v>
      </c>
      <c r="Q14" s="4">
        <v>4</v>
      </c>
      <c r="R14" s="4">
        <v>225</v>
      </c>
      <c r="S14" s="4">
        <v>19</v>
      </c>
      <c r="T14" s="4">
        <v>705</v>
      </c>
      <c r="U14" s="111">
        <f t="shared" si="3"/>
        <v>12</v>
      </c>
      <c r="V14" s="111">
        <f t="shared" si="3"/>
        <v>565</v>
      </c>
      <c r="W14" s="108">
        <v>0</v>
      </c>
      <c r="X14" s="108">
        <v>0</v>
      </c>
      <c r="Y14" s="108">
        <v>12</v>
      </c>
      <c r="Z14" s="108">
        <v>565</v>
      </c>
      <c r="AA14" s="5"/>
      <c r="AC14" s="2" t="s">
        <v>6</v>
      </c>
      <c r="AD14" s="14"/>
      <c r="AE14" s="117">
        <f t="shared" si="4"/>
        <v>6</v>
      </c>
      <c r="AF14" s="118">
        <f t="shared" si="4"/>
        <v>260</v>
      </c>
      <c r="AG14" s="108">
        <v>0</v>
      </c>
      <c r="AH14" s="108">
        <v>0</v>
      </c>
      <c r="AI14" s="108">
        <v>6</v>
      </c>
      <c r="AJ14" s="108">
        <v>260</v>
      </c>
      <c r="AK14" s="118">
        <f t="shared" si="5"/>
        <v>8</v>
      </c>
      <c r="AL14" s="118">
        <f t="shared" si="5"/>
        <v>366</v>
      </c>
      <c r="AM14" s="108">
        <v>0</v>
      </c>
      <c r="AN14" s="108">
        <v>0</v>
      </c>
      <c r="AO14" s="108">
        <v>8</v>
      </c>
      <c r="AP14" s="108">
        <v>366</v>
      </c>
    </row>
    <row r="15" spans="1:42" s="11" customFormat="1" ht="12" customHeight="1">
      <c r="A15" s="5"/>
      <c r="B15" s="17" t="s">
        <v>56</v>
      </c>
      <c r="C15" s="2" t="s">
        <v>113</v>
      </c>
      <c r="D15" s="13"/>
      <c r="E15" s="110">
        <v>103</v>
      </c>
      <c r="F15" s="109">
        <v>4331</v>
      </c>
      <c r="G15" s="125">
        <f t="shared" si="0"/>
        <v>61</v>
      </c>
      <c r="H15" s="126">
        <f t="shared" si="0"/>
        <v>2585</v>
      </c>
      <c r="I15" s="108">
        <v>0</v>
      </c>
      <c r="J15" s="108">
        <v>0</v>
      </c>
      <c r="K15" s="108">
        <v>0</v>
      </c>
      <c r="L15" s="108">
        <v>0</v>
      </c>
      <c r="M15" s="110">
        <v>61</v>
      </c>
      <c r="N15" s="109">
        <v>2585</v>
      </c>
      <c r="O15" s="110">
        <f t="shared" si="2"/>
        <v>19</v>
      </c>
      <c r="P15" s="110">
        <f t="shared" si="2"/>
        <v>705</v>
      </c>
      <c r="Q15" s="108">
        <v>0</v>
      </c>
      <c r="R15" s="108">
        <v>0</v>
      </c>
      <c r="S15" s="102">
        <v>19</v>
      </c>
      <c r="T15" s="102">
        <v>705</v>
      </c>
      <c r="U15" s="115">
        <f t="shared" si="3"/>
        <v>10</v>
      </c>
      <c r="V15" s="115">
        <f t="shared" si="3"/>
        <v>465</v>
      </c>
      <c r="W15" s="108">
        <v>0</v>
      </c>
      <c r="X15" s="108">
        <v>0</v>
      </c>
      <c r="Y15" s="115">
        <v>10</v>
      </c>
      <c r="Z15" s="115">
        <v>465</v>
      </c>
      <c r="AA15" s="5"/>
      <c r="AB15" s="17" t="s">
        <v>56</v>
      </c>
      <c r="AC15" s="2" t="s">
        <v>113</v>
      </c>
      <c r="AD15" s="13"/>
      <c r="AE15" s="127">
        <f aca="true" t="shared" si="6" ref="AE15:AF17">AG15+AI15</f>
        <v>6</v>
      </c>
      <c r="AF15" s="128">
        <f t="shared" si="6"/>
        <v>260</v>
      </c>
      <c r="AG15" s="108">
        <v>0</v>
      </c>
      <c r="AH15" s="108">
        <v>0</v>
      </c>
      <c r="AI15" s="115">
        <v>6</v>
      </c>
      <c r="AJ15" s="115">
        <v>260</v>
      </c>
      <c r="AK15" s="118">
        <f t="shared" si="5"/>
        <v>7</v>
      </c>
      <c r="AL15" s="108">
        <f t="shared" si="5"/>
        <v>316</v>
      </c>
      <c r="AM15" s="108">
        <v>0</v>
      </c>
      <c r="AN15" s="108">
        <v>0</v>
      </c>
      <c r="AO15" s="115">
        <v>7</v>
      </c>
      <c r="AP15" s="115">
        <v>316</v>
      </c>
    </row>
    <row r="16" spans="1:42" s="11" customFormat="1" ht="12" customHeight="1">
      <c r="A16" s="5"/>
      <c r="C16" s="2" t="s">
        <v>7</v>
      </c>
      <c r="D16" s="14"/>
      <c r="E16" s="111">
        <v>123</v>
      </c>
      <c r="F16" s="108">
        <v>0</v>
      </c>
      <c r="G16" s="111">
        <f t="shared" si="0"/>
        <v>70</v>
      </c>
      <c r="H16" s="108">
        <f t="shared" si="0"/>
        <v>0</v>
      </c>
      <c r="I16" s="108">
        <v>1</v>
      </c>
      <c r="J16" s="108">
        <v>0</v>
      </c>
      <c r="K16" s="108">
        <v>69</v>
      </c>
      <c r="L16" s="108">
        <v>0</v>
      </c>
      <c r="M16" s="108">
        <v>0</v>
      </c>
      <c r="N16" s="108">
        <v>0</v>
      </c>
      <c r="O16" s="111">
        <f t="shared" si="2"/>
        <v>35</v>
      </c>
      <c r="P16" s="108">
        <f t="shared" si="2"/>
        <v>0</v>
      </c>
      <c r="Q16" s="4">
        <v>34</v>
      </c>
      <c r="R16" s="108">
        <v>0</v>
      </c>
      <c r="S16" s="4">
        <v>1</v>
      </c>
      <c r="T16" s="108">
        <v>0</v>
      </c>
      <c r="U16" s="111">
        <f t="shared" si="3"/>
        <v>7</v>
      </c>
      <c r="V16" s="108">
        <f t="shared" si="3"/>
        <v>0</v>
      </c>
      <c r="W16" s="108">
        <v>7</v>
      </c>
      <c r="X16" s="108">
        <v>0</v>
      </c>
      <c r="Y16" s="108">
        <v>0</v>
      </c>
      <c r="Z16" s="108">
        <v>0</v>
      </c>
      <c r="AA16" s="5"/>
      <c r="AC16" s="2" t="s">
        <v>7</v>
      </c>
      <c r="AD16" s="14"/>
      <c r="AE16" s="117">
        <f t="shared" si="6"/>
        <v>5</v>
      </c>
      <c r="AF16" s="118">
        <f t="shared" si="6"/>
        <v>0</v>
      </c>
      <c r="AG16" s="108">
        <v>5</v>
      </c>
      <c r="AH16" s="108">
        <v>0</v>
      </c>
      <c r="AI16" s="108">
        <v>0</v>
      </c>
      <c r="AJ16" s="108">
        <v>0</v>
      </c>
      <c r="AK16" s="118">
        <f t="shared" si="5"/>
        <v>6</v>
      </c>
      <c r="AL16" s="118">
        <f t="shared" si="5"/>
        <v>0</v>
      </c>
      <c r="AM16" s="108">
        <v>6</v>
      </c>
      <c r="AN16" s="108">
        <v>0</v>
      </c>
      <c r="AO16" s="108">
        <v>0</v>
      </c>
      <c r="AP16" s="108">
        <v>0</v>
      </c>
    </row>
    <row r="17" spans="1:42" s="11" customFormat="1" ht="12" customHeight="1">
      <c r="A17" s="5"/>
      <c r="C17" s="12" t="s">
        <v>78</v>
      </c>
      <c r="D17" s="13"/>
      <c r="E17" s="111">
        <v>400</v>
      </c>
      <c r="F17" s="108">
        <v>0</v>
      </c>
      <c r="G17" s="111">
        <f t="shared" si="0"/>
        <v>206</v>
      </c>
      <c r="H17" s="108">
        <f t="shared" si="0"/>
        <v>0</v>
      </c>
      <c r="I17" s="108">
        <v>0</v>
      </c>
      <c r="J17" s="108">
        <v>0</v>
      </c>
      <c r="K17" s="108">
        <v>24</v>
      </c>
      <c r="L17" s="108">
        <v>0</v>
      </c>
      <c r="M17" s="108">
        <v>182</v>
      </c>
      <c r="N17" s="108">
        <v>0</v>
      </c>
      <c r="O17" s="111">
        <f t="shared" si="2"/>
        <v>130</v>
      </c>
      <c r="P17" s="108">
        <f t="shared" si="2"/>
        <v>0</v>
      </c>
      <c r="Q17" s="108">
        <v>0</v>
      </c>
      <c r="R17" s="108">
        <v>0</v>
      </c>
      <c r="S17" s="4">
        <v>130</v>
      </c>
      <c r="T17" s="108">
        <v>0</v>
      </c>
      <c r="U17" s="111">
        <f t="shared" si="3"/>
        <v>33</v>
      </c>
      <c r="V17" s="108">
        <f t="shared" si="3"/>
        <v>0</v>
      </c>
      <c r="W17" s="108">
        <v>0</v>
      </c>
      <c r="X17" s="108">
        <v>0</v>
      </c>
      <c r="Y17" s="108">
        <v>33</v>
      </c>
      <c r="Z17" s="108">
        <v>0</v>
      </c>
      <c r="AA17" s="5"/>
      <c r="AC17" s="12" t="s">
        <v>78</v>
      </c>
      <c r="AD17" s="13"/>
      <c r="AE17" s="117">
        <f t="shared" si="6"/>
        <v>12</v>
      </c>
      <c r="AF17" s="118">
        <f t="shared" si="6"/>
        <v>0</v>
      </c>
      <c r="AG17" s="108">
        <v>0</v>
      </c>
      <c r="AH17" s="108">
        <v>0</v>
      </c>
      <c r="AI17" s="108">
        <v>12</v>
      </c>
      <c r="AJ17" s="108">
        <v>0</v>
      </c>
      <c r="AK17" s="118">
        <f t="shared" si="5"/>
        <v>19</v>
      </c>
      <c r="AL17" s="118">
        <f t="shared" si="5"/>
        <v>0</v>
      </c>
      <c r="AM17" s="108">
        <v>0</v>
      </c>
      <c r="AN17" s="108">
        <v>0</v>
      </c>
      <c r="AO17" s="108">
        <v>19</v>
      </c>
      <c r="AP17" s="108">
        <v>0</v>
      </c>
    </row>
    <row r="18" spans="1:42" s="11" customFormat="1" ht="9" customHeight="1">
      <c r="A18" s="5"/>
      <c r="C18" s="12"/>
      <c r="D18" s="1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  <c r="AC18" s="12"/>
      <c r="AD18" s="13"/>
      <c r="AE18" s="117"/>
      <c r="AF18" s="118"/>
      <c r="AG18" s="108"/>
      <c r="AH18" s="108"/>
      <c r="AI18" s="108"/>
      <c r="AJ18" s="108"/>
      <c r="AK18" s="118"/>
      <c r="AL18" s="118"/>
      <c r="AM18" s="108"/>
      <c r="AN18" s="108"/>
      <c r="AO18" s="108"/>
      <c r="AP18" s="108"/>
    </row>
    <row r="19" spans="2:42" s="23" customFormat="1" ht="12.75" customHeight="1">
      <c r="B19" s="137" t="s">
        <v>40</v>
      </c>
      <c r="C19" s="137"/>
      <c r="D19" s="47"/>
      <c r="E19" s="121">
        <f>E20+E21+E22+E23+E24+E25+E27+E28+E29+E30+E31+E32+E33+E34+E35+E36+E37</f>
        <v>1401</v>
      </c>
      <c r="F19" s="121">
        <f>F20+F21+F22+F23+F24+F25+F27+F28+F29+F30+F31+F32+F33+F34+F35+F36+F37</f>
        <v>132849</v>
      </c>
      <c r="G19" s="121">
        <f aca="true" t="shared" si="7" ref="G19:G37">I19+K19+M19</f>
        <v>768</v>
      </c>
      <c r="H19" s="121">
        <f aca="true" t="shared" si="8" ref="H19:H37">J19+L19+N19</f>
        <v>68658</v>
      </c>
      <c r="I19" s="121">
        <f aca="true" t="shared" si="9" ref="I19:N19">I20+I21+I22+I23+I24+I25+I27+I28+I29+I30+I31+I32+I33+I34+I35+I36+I37</f>
        <v>14</v>
      </c>
      <c r="J19" s="121">
        <f t="shared" si="9"/>
        <v>742</v>
      </c>
      <c r="K19" s="121">
        <f t="shared" si="9"/>
        <v>354</v>
      </c>
      <c r="L19" s="121">
        <f t="shared" si="9"/>
        <v>31799</v>
      </c>
      <c r="M19" s="121">
        <f t="shared" si="9"/>
        <v>400</v>
      </c>
      <c r="N19" s="121">
        <f t="shared" si="9"/>
        <v>36117</v>
      </c>
      <c r="O19" s="121">
        <f aca="true" t="shared" si="10" ref="O19:P23">Q19+S19</f>
        <v>409</v>
      </c>
      <c r="P19" s="121">
        <f>R19+T19</f>
        <v>42773</v>
      </c>
      <c r="Q19" s="121">
        <f>SUM(Q20:Q37)</f>
        <v>153</v>
      </c>
      <c r="R19" s="121">
        <f>SUM(R20:R37)</f>
        <v>15125</v>
      </c>
      <c r="S19" s="121">
        <f>SUM(S20:S37)</f>
        <v>256</v>
      </c>
      <c r="T19" s="121">
        <f>SUM(T20:T37)</f>
        <v>27648</v>
      </c>
      <c r="U19" s="121">
        <f aca="true" t="shared" si="11" ref="U19:V23">W19+Y19</f>
        <v>118</v>
      </c>
      <c r="V19" s="121">
        <f>X19+Z19</f>
        <v>11537</v>
      </c>
      <c r="W19" s="121">
        <f>SUM(W20:W37)</f>
        <v>35</v>
      </c>
      <c r="X19" s="121">
        <f>SUM(X20:X37)</f>
        <v>3375</v>
      </c>
      <c r="Y19" s="121">
        <f>SUM(Y20:Y37)</f>
        <v>83</v>
      </c>
      <c r="Z19" s="121">
        <f>SUM(Z20:Z37)</f>
        <v>8162</v>
      </c>
      <c r="AB19" s="137" t="s">
        <v>40</v>
      </c>
      <c r="AC19" s="137"/>
      <c r="AD19" s="47"/>
      <c r="AE19" s="124">
        <f aca="true" t="shared" si="12" ref="AE19:AF25">AG19+AI19</f>
        <v>42</v>
      </c>
      <c r="AF19" s="123">
        <f t="shared" si="12"/>
        <v>3709</v>
      </c>
      <c r="AG19" s="113">
        <f>AG20+AG21+AG22+AG23+AG24+AG25+AG27+AG28+AG29+AG30+AG31+AG32+AG33+AG34+AG35+AG36+AG37</f>
        <v>14</v>
      </c>
      <c r="AH19" s="123">
        <f>AH20+AH21+AH22+AH23+AH24+AH25+AH27+AH28+AH29+AH30+AH31+AH32+AH33+AH34+AH35+AH36+AH37</f>
        <v>1340</v>
      </c>
      <c r="AI19" s="113">
        <f>AI20+AI21+AI22+AI23+AI24+AI25+AI27+AI28+AI29+AI30+AI31+AI32+AI33+AI34+AI35+AI36+AI37</f>
        <v>28</v>
      </c>
      <c r="AJ19" s="123">
        <f>AJ20+AJ21+AJ22+AJ23+AJ24+AJ25+AJ27+AJ28+AJ29+AJ30+AJ31+AJ32+AJ33+AJ34+AJ35+AJ36+AJ37</f>
        <v>2369</v>
      </c>
      <c r="AK19" s="113">
        <f aca="true" t="shared" si="13" ref="AK19:AL23">AM19+AO19</f>
        <v>64</v>
      </c>
      <c r="AL19" s="123">
        <f t="shared" si="13"/>
        <v>6172</v>
      </c>
      <c r="AM19" s="113">
        <f>AM20+AM21+AM22+AM23+AM24+AM25+AM27+AM28+AM29+AM30+AM31+AM32+AM33+AM34+AM35+AM36+AM37</f>
        <v>18</v>
      </c>
      <c r="AN19" s="123">
        <f>AN20+AN21+AN22+AN23+AN24+AN25+AN27+AN28+AN29+AN30+AN31+AN32+AN33+AN34+AN35+AN36+AN37</f>
        <v>1697</v>
      </c>
      <c r="AO19" s="113">
        <f>AO20+AO21+AO22+AO23+AO24+AO25+AO27+AO28+AO29+AO30+AO31+AO32+AO33+AO34+AO35+AO36+AO37</f>
        <v>46</v>
      </c>
      <c r="AP19" s="123">
        <f>AP20+AP21+AP22+AP23+AP24+AP25+AP27+AP28+AP29+AP30+AP31+AP32+AP33+AP34+AP35+AP36+AP37</f>
        <v>4475</v>
      </c>
    </row>
    <row r="20" spans="1:42" s="11" customFormat="1" ht="12" customHeight="1">
      <c r="A20" s="5"/>
      <c r="C20" s="2" t="s">
        <v>8</v>
      </c>
      <c r="D20" s="14"/>
      <c r="E20" s="111">
        <f aca="true" t="shared" si="14" ref="E20:F23">G20+O20+U20+AE20+AK20</f>
        <v>56</v>
      </c>
      <c r="F20" s="111">
        <f t="shared" si="14"/>
        <v>314</v>
      </c>
      <c r="G20" s="111">
        <f t="shared" si="7"/>
        <v>29</v>
      </c>
      <c r="H20" s="111">
        <f t="shared" si="8"/>
        <v>161</v>
      </c>
      <c r="I20" s="108">
        <v>3</v>
      </c>
      <c r="J20" s="108">
        <v>8</v>
      </c>
      <c r="K20" s="108">
        <v>14</v>
      </c>
      <c r="L20" s="108">
        <v>55</v>
      </c>
      <c r="M20" s="108">
        <v>12</v>
      </c>
      <c r="N20" s="108">
        <v>98</v>
      </c>
      <c r="O20" s="111">
        <f t="shared" si="10"/>
        <v>13</v>
      </c>
      <c r="P20" s="111">
        <f>R20+T20</f>
        <v>105</v>
      </c>
      <c r="Q20" s="108">
        <v>4</v>
      </c>
      <c r="R20" s="108">
        <v>18</v>
      </c>
      <c r="S20" s="108">
        <v>9</v>
      </c>
      <c r="T20" s="108">
        <v>87</v>
      </c>
      <c r="U20" s="111">
        <f t="shared" si="11"/>
        <v>7</v>
      </c>
      <c r="V20" s="111">
        <f>X20+Z20</f>
        <v>22</v>
      </c>
      <c r="W20" s="108">
        <v>1</v>
      </c>
      <c r="X20" s="108">
        <v>4</v>
      </c>
      <c r="Y20" s="108">
        <v>6</v>
      </c>
      <c r="Z20" s="108">
        <v>18</v>
      </c>
      <c r="AA20" s="5"/>
      <c r="AC20" s="2" t="s">
        <v>8</v>
      </c>
      <c r="AD20" s="14"/>
      <c r="AE20" s="117">
        <f t="shared" si="12"/>
        <v>4</v>
      </c>
      <c r="AF20" s="118">
        <f t="shared" si="12"/>
        <v>14</v>
      </c>
      <c r="AG20" s="108">
        <v>0</v>
      </c>
      <c r="AH20" s="108">
        <v>0</v>
      </c>
      <c r="AI20" s="108">
        <v>4</v>
      </c>
      <c r="AJ20" s="108">
        <v>14</v>
      </c>
      <c r="AK20" s="118">
        <f t="shared" si="13"/>
        <v>3</v>
      </c>
      <c r="AL20" s="118">
        <f t="shared" si="13"/>
        <v>12</v>
      </c>
      <c r="AM20" s="108">
        <v>1</v>
      </c>
      <c r="AN20" s="108">
        <v>3</v>
      </c>
      <c r="AO20" s="108">
        <v>2</v>
      </c>
      <c r="AP20" s="108">
        <v>9</v>
      </c>
    </row>
    <row r="21" spans="1:42" s="11" customFormat="1" ht="12" customHeight="1">
      <c r="A21" s="5"/>
      <c r="C21" s="2" t="s">
        <v>9</v>
      </c>
      <c r="D21" s="14"/>
      <c r="E21" s="111">
        <f t="shared" si="14"/>
        <v>7</v>
      </c>
      <c r="F21" s="111">
        <f t="shared" si="14"/>
        <v>367</v>
      </c>
      <c r="G21" s="111">
        <f t="shared" si="7"/>
        <v>3</v>
      </c>
      <c r="H21" s="111">
        <f t="shared" si="8"/>
        <v>152</v>
      </c>
      <c r="I21" s="108">
        <v>0</v>
      </c>
      <c r="J21" s="108">
        <v>0</v>
      </c>
      <c r="K21" s="108">
        <v>0</v>
      </c>
      <c r="L21" s="108">
        <v>0</v>
      </c>
      <c r="M21" s="108">
        <v>3</v>
      </c>
      <c r="N21" s="108">
        <v>152</v>
      </c>
      <c r="O21" s="111">
        <f t="shared" si="10"/>
        <v>4</v>
      </c>
      <c r="P21" s="111">
        <f>R21+T21</f>
        <v>215</v>
      </c>
      <c r="Q21" s="108">
        <v>0</v>
      </c>
      <c r="R21" s="108">
        <v>0</v>
      </c>
      <c r="S21" s="108">
        <v>4</v>
      </c>
      <c r="T21" s="108">
        <v>215</v>
      </c>
      <c r="U21" s="108">
        <f t="shared" si="11"/>
        <v>0</v>
      </c>
      <c r="V21" s="108">
        <f>X21+Z21</f>
        <v>0</v>
      </c>
      <c r="W21" s="108">
        <v>0</v>
      </c>
      <c r="X21" s="108">
        <v>0</v>
      </c>
      <c r="Y21" s="108">
        <v>0</v>
      </c>
      <c r="Z21" s="108">
        <v>0</v>
      </c>
      <c r="AA21" s="5"/>
      <c r="AC21" s="2" t="s">
        <v>9</v>
      </c>
      <c r="AD21" s="14"/>
      <c r="AE21" s="117">
        <f t="shared" si="12"/>
        <v>0</v>
      </c>
      <c r="AF21" s="118">
        <f t="shared" si="12"/>
        <v>0</v>
      </c>
      <c r="AG21" s="108">
        <v>0</v>
      </c>
      <c r="AH21" s="108">
        <v>0</v>
      </c>
      <c r="AI21" s="108">
        <v>0</v>
      </c>
      <c r="AJ21" s="108">
        <v>0</v>
      </c>
      <c r="AK21" s="118">
        <f t="shared" si="13"/>
        <v>0</v>
      </c>
      <c r="AL21" s="118">
        <f t="shared" si="13"/>
        <v>0</v>
      </c>
      <c r="AM21" s="108">
        <v>0</v>
      </c>
      <c r="AN21" s="108">
        <v>0</v>
      </c>
      <c r="AO21" s="108">
        <v>0</v>
      </c>
      <c r="AP21" s="108">
        <v>0</v>
      </c>
    </row>
    <row r="22" spans="1:42" s="11" customFormat="1" ht="12" customHeight="1">
      <c r="A22" s="5"/>
      <c r="C22" s="2" t="s">
        <v>57</v>
      </c>
      <c r="D22" s="14"/>
      <c r="E22" s="111">
        <f t="shared" si="14"/>
        <v>11</v>
      </c>
      <c r="F22" s="129">
        <f t="shared" si="14"/>
        <v>336</v>
      </c>
      <c r="G22" s="111">
        <f t="shared" si="7"/>
        <v>5</v>
      </c>
      <c r="H22" s="130">
        <f t="shared" si="8"/>
        <v>122</v>
      </c>
      <c r="I22" s="108">
        <v>0</v>
      </c>
      <c r="J22" s="108">
        <v>0</v>
      </c>
      <c r="K22" s="108">
        <v>2</v>
      </c>
      <c r="L22" s="108">
        <v>32</v>
      </c>
      <c r="M22" s="108">
        <v>3</v>
      </c>
      <c r="N22" s="108">
        <v>90</v>
      </c>
      <c r="O22" s="111">
        <f t="shared" si="10"/>
        <v>4</v>
      </c>
      <c r="P22" s="130">
        <f>R22+T22</f>
        <v>180</v>
      </c>
      <c r="Q22" s="108">
        <v>3</v>
      </c>
      <c r="R22" s="108">
        <v>150</v>
      </c>
      <c r="S22" s="108">
        <v>1</v>
      </c>
      <c r="T22" s="108">
        <v>30</v>
      </c>
      <c r="U22" s="111">
        <f t="shared" si="11"/>
        <v>1</v>
      </c>
      <c r="V22" s="130">
        <f>X22+Z22</f>
        <v>20</v>
      </c>
      <c r="W22" s="108">
        <v>1</v>
      </c>
      <c r="X22" s="108">
        <v>20</v>
      </c>
      <c r="Y22" s="108">
        <v>0</v>
      </c>
      <c r="Z22" s="108">
        <v>0</v>
      </c>
      <c r="AA22" s="5"/>
      <c r="AC22" s="2" t="s">
        <v>57</v>
      </c>
      <c r="AD22" s="14"/>
      <c r="AE22" s="117">
        <f t="shared" si="12"/>
        <v>0</v>
      </c>
      <c r="AF22" s="118">
        <f t="shared" si="12"/>
        <v>0</v>
      </c>
      <c r="AG22" s="108">
        <v>0</v>
      </c>
      <c r="AH22" s="108">
        <v>0</v>
      </c>
      <c r="AI22" s="108">
        <v>0</v>
      </c>
      <c r="AJ22" s="108">
        <v>0</v>
      </c>
      <c r="AK22" s="118">
        <f t="shared" si="13"/>
        <v>1</v>
      </c>
      <c r="AL22" s="108">
        <f t="shared" si="13"/>
        <v>14</v>
      </c>
      <c r="AM22" s="108">
        <v>1</v>
      </c>
      <c r="AN22" s="108">
        <v>14</v>
      </c>
      <c r="AO22" s="108">
        <v>0</v>
      </c>
      <c r="AP22" s="108">
        <v>0</v>
      </c>
    </row>
    <row r="23" spans="1:42" s="11" customFormat="1" ht="12" customHeight="1">
      <c r="A23" s="5"/>
      <c r="C23" s="2" t="s">
        <v>18</v>
      </c>
      <c r="D23" s="14"/>
      <c r="E23" s="111">
        <f t="shared" si="14"/>
        <v>55</v>
      </c>
      <c r="F23" s="108">
        <f t="shared" si="14"/>
        <v>0</v>
      </c>
      <c r="G23" s="111">
        <f t="shared" si="7"/>
        <v>40</v>
      </c>
      <c r="H23" s="108">
        <f t="shared" si="8"/>
        <v>0</v>
      </c>
      <c r="I23" s="108">
        <v>1</v>
      </c>
      <c r="J23" s="108">
        <v>0</v>
      </c>
      <c r="K23" s="108">
        <v>34</v>
      </c>
      <c r="L23" s="108">
        <v>0</v>
      </c>
      <c r="M23" s="108">
        <v>5</v>
      </c>
      <c r="N23" s="108">
        <v>0</v>
      </c>
      <c r="O23" s="111">
        <f t="shared" si="10"/>
        <v>11</v>
      </c>
      <c r="P23" s="108">
        <f t="shared" si="10"/>
        <v>0</v>
      </c>
      <c r="Q23" s="108">
        <v>0</v>
      </c>
      <c r="R23" s="108">
        <v>0</v>
      </c>
      <c r="S23" s="108">
        <v>11</v>
      </c>
      <c r="T23" s="108">
        <v>0</v>
      </c>
      <c r="U23" s="111">
        <f t="shared" si="11"/>
        <v>1</v>
      </c>
      <c r="V23" s="108">
        <f t="shared" si="11"/>
        <v>0</v>
      </c>
      <c r="W23" s="108">
        <v>1</v>
      </c>
      <c r="X23" s="108">
        <v>0</v>
      </c>
      <c r="Y23" s="108">
        <v>0</v>
      </c>
      <c r="Z23" s="108">
        <v>0</v>
      </c>
      <c r="AA23" s="5"/>
      <c r="AC23" s="2" t="s">
        <v>18</v>
      </c>
      <c r="AD23" s="14"/>
      <c r="AE23" s="117">
        <f t="shared" si="12"/>
        <v>1</v>
      </c>
      <c r="AF23" s="118">
        <f t="shared" si="12"/>
        <v>0</v>
      </c>
      <c r="AG23" s="108">
        <v>1</v>
      </c>
      <c r="AH23" s="108">
        <v>0</v>
      </c>
      <c r="AI23" s="108">
        <v>0</v>
      </c>
      <c r="AJ23" s="108">
        <v>0</v>
      </c>
      <c r="AK23" s="118">
        <f t="shared" si="13"/>
        <v>2</v>
      </c>
      <c r="AL23" s="118">
        <f t="shared" si="13"/>
        <v>0</v>
      </c>
      <c r="AM23" s="108">
        <v>2</v>
      </c>
      <c r="AN23" s="108">
        <v>0</v>
      </c>
      <c r="AO23" s="108">
        <v>0</v>
      </c>
      <c r="AP23" s="108">
        <v>0</v>
      </c>
    </row>
    <row r="24" spans="1:42" s="11" customFormat="1" ht="12" customHeight="1">
      <c r="A24" s="5"/>
      <c r="C24" s="2" t="s">
        <v>58</v>
      </c>
      <c r="D24" s="14"/>
      <c r="E24" s="111">
        <f>G24+O24+U24+AE24+AK24</f>
        <v>36</v>
      </c>
      <c r="F24" s="111">
        <f aca="true" t="shared" si="15" ref="E24:F27">H24+P24+V24+AF24+AL24</f>
        <v>2996</v>
      </c>
      <c r="G24" s="111">
        <f t="shared" si="7"/>
        <v>22</v>
      </c>
      <c r="H24" s="111">
        <f t="shared" si="8"/>
        <v>1562</v>
      </c>
      <c r="I24" s="108">
        <v>0</v>
      </c>
      <c r="J24" s="108">
        <v>0</v>
      </c>
      <c r="K24" s="108">
        <v>0</v>
      </c>
      <c r="L24" s="108">
        <v>0</v>
      </c>
      <c r="M24" s="108">
        <v>22</v>
      </c>
      <c r="N24" s="4">
        <v>1562</v>
      </c>
      <c r="O24" s="111">
        <f aca="true" t="shared" si="16" ref="O24:P26">Q24+S24</f>
        <v>10</v>
      </c>
      <c r="P24" s="111">
        <f t="shared" si="16"/>
        <v>1080</v>
      </c>
      <c r="Q24" s="108">
        <v>3</v>
      </c>
      <c r="R24" s="108">
        <v>260</v>
      </c>
      <c r="S24" s="108">
        <v>7</v>
      </c>
      <c r="T24" s="108">
        <v>820</v>
      </c>
      <c r="U24" s="111">
        <f aca="true" t="shared" si="17" ref="U24:U87">W24+Y24</f>
        <v>4</v>
      </c>
      <c r="V24" s="111">
        <f aca="true" t="shared" si="18" ref="V24:V87">X24+Z24</f>
        <v>354</v>
      </c>
      <c r="W24" s="108">
        <v>0</v>
      </c>
      <c r="X24" s="108">
        <v>0</v>
      </c>
      <c r="Y24" s="108">
        <v>4</v>
      </c>
      <c r="Z24" s="108">
        <v>354</v>
      </c>
      <c r="AA24" s="5"/>
      <c r="AC24" s="2" t="s">
        <v>58</v>
      </c>
      <c r="AD24" s="14"/>
      <c r="AE24" s="117">
        <f t="shared" si="12"/>
        <v>0</v>
      </c>
      <c r="AF24" s="118">
        <f t="shared" si="12"/>
        <v>0</v>
      </c>
      <c r="AG24" s="108">
        <v>0</v>
      </c>
      <c r="AH24" s="108">
        <v>0</v>
      </c>
      <c r="AI24" s="108">
        <v>0</v>
      </c>
      <c r="AJ24" s="108">
        <v>0</v>
      </c>
      <c r="AK24" s="118">
        <f aca="true" t="shared" si="19" ref="AK24:AK36">AM24+AO24</f>
        <v>0</v>
      </c>
      <c r="AL24" s="118">
        <f aca="true" t="shared" si="20" ref="AL24:AL36">AN24+AP24</f>
        <v>0</v>
      </c>
      <c r="AM24" s="108">
        <v>0</v>
      </c>
      <c r="AN24" s="108">
        <v>0</v>
      </c>
      <c r="AO24" s="108">
        <v>0</v>
      </c>
      <c r="AP24" s="108">
        <v>0</v>
      </c>
    </row>
    <row r="25" spans="1:42" s="11" customFormat="1" ht="12" customHeight="1">
      <c r="A25" s="5"/>
      <c r="C25" s="12" t="s">
        <v>65</v>
      </c>
      <c r="D25" s="14"/>
      <c r="E25" s="111">
        <f>G25+O25+U25+AE25+AK25</f>
        <v>11</v>
      </c>
      <c r="F25" s="111">
        <f t="shared" si="15"/>
        <v>618</v>
      </c>
      <c r="G25" s="111">
        <f t="shared" si="7"/>
        <v>7</v>
      </c>
      <c r="H25" s="111">
        <f t="shared" si="8"/>
        <v>322</v>
      </c>
      <c r="I25" s="108">
        <v>3</v>
      </c>
      <c r="J25" s="108">
        <v>142</v>
      </c>
      <c r="K25" s="108">
        <v>0</v>
      </c>
      <c r="L25" s="108">
        <v>0</v>
      </c>
      <c r="M25" s="108">
        <v>4</v>
      </c>
      <c r="N25" s="108">
        <v>180</v>
      </c>
      <c r="O25" s="111">
        <f t="shared" si="16"/>
        <v>4</v>
      </c>
      <c r="P25" s="111">
        <f t="shared" si="16"/>
        <v>296</v>
      </c>
      <c r="Q25" s="108">
        <v>1</v>
      </c>
      <c r="R25" s="108">
        <v>80</v>
      </c>
      <c r="S25" s="108">
        <v>3</v>
      </c>
      <c r="T25" s="108">
        <v>216</v>
      </c>
      <c r="U25" s="108">
        <f t="shared" si="17"/>
        <v>0</v>
      </c>
      <c r="V25" s="108">
        <f t="shared" si="18"/>
        <v>0</v>
      </c>
      <c r="W25" s="108">
        <v>0</v>
      </c>
      <c r="X25" s="108">
        <v>0</v>
      </c>
      <c r="Y25" s="108">
        <v>0</v>
      </c>
      <c r="Z25" s="108">
        <v>0</v>
      </c>
      <c r="AA25" s="5"/>
      <c r="AC25" s="12" t="s">
        <v>65</v>
      </c>
      <c r="AD25" s="14"/>
      <c r="AE25" s="117">
        <f t="shared" si="12"/>
        <v>0</v>
      </c>
      <c r="AF25" s="118">
        <f t="shared" si="12"/>
        <v>0</v>
      </c>
      <c r="AG25" s="108">
        <v>0</v>
      </c>
      <c r="AH25" s="108">
        <v>0</v>
      </c>
      <c r="AI25" s="108">
        <v>0</v>
      </c>
      <c r="AJ25" s="108">
        <v>0</v>
      </c>
      <c r="AK25" s="118">
        <f t="shared" si="19"/>
        <v>0</v>
      </c>
      <c r="AL25" s="118">
        <f t="shared" si="20"/>
        <v>0</v>
      </c>
      <c r="AM25" s="108">
        <v>0</v>
      </c>
      <c r="AN25" s="108">
        <v>0</v>
      </c>
      <c r="AO25" s="108">
        <v>0</v>
      </c>
      <c r="AP25" s="108">
        <v>0</v>
      </c>
    </row>
    <row r="26" spans="1:42" s="11" customFormat="1" ht="12" customHeight="1">
      <c r="A26" s="5"/>
      <c r="B26" s="17" t="s">
        <v>59</v>
      </c>
      <c r="C26" s="2" t="s">
        <v>114</v>
      </c>
      <c r="D26" s="13"/>
      <c r="E26" s="115">
        <f>G26+O26+U26+AE26+AK26</f>
        <v>1</v>
      </c>
      <c r="F26" s="115">
        <f>H26+P26+V26+AF26+AL26</f>
        <v>42</v>
      </c>
      <c r="G26" s="110">
        <f t="shared" si="7"/>
        <v>1</v>
      </c>
      <c r="H26" s="110">
        <f t="shared" si="8"/>
        <v>42</v>
      </c>
      <c r="I26" s="102">
        <v>1</v>
      </c>
      <c r="J26" s="102">
        <v>42</v>
      </c>
      <c r="K26" s="108">
        <v>0</v>
      </c>
      <c r="L26" s="108">
        <v>0</v>
      </c>
      <c r="M26" s="108">
        <v>0</v>
      </c>
      <c r="N26" s="108">
        <v>0</v>
      </c>
      <c r="O26" s="108">
        <f t="shared" si="16"/>
        <v>0</v>
      </c>
      <c r="P26" s="108">
        <f t="shared" si="16"/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f t="shared" si="17"/>
        <v>0</v>
      </c>
      <c r="V26" s="108">
        <f t="shared" si="18"/>
        <v>0</v>
      </c>
      <c r="W26" s="108">
        <v>0</v>
      </c>
      <c r="X26" s="108">
        <v>0</v>
      </c>
      <c r="Y26" s="108">
        <v>0</v>
      </c>
      <c r="Z26" s="108">
        <v>0</v>
      </c>
      <c r="AA26" s="5"/>
      <c r="AB26" s="17" t="s">
        <v>59</v>
      </c>
      <c r="AC26" s="2" t="s">
        <v>114</v>
      </c>
      <c r="AD26" s="13"/>
      <c r="AE26" s="117">
        <f aca="true" t="shared" si="21" ref="AE26:AE36">AG26+AI26</f>
        <v>0</v>
      </c>
      <c r="AF26" s="118">
        <f aca="true" t="shared" si="22" ref="AF26:AF36">AH26+AJ26</f>
        <v>0</v>
      </c>
      <c r="AG26" s="108">
        <v>0</v>
      </c>
      <c r="AH26" s="108">
        <v>0</v>
      </c>
      <c r="AI26" s="108">
        <v>0</v>
      </c>
      <c r="AJ26" s="108">
        <v>0</v>
      </c>
      <c r="AK26" s="118">
        <f t="shared" si="19"/>
        <v>0</v>
      </c>
      <c r="AL26" s="118">
        <f t="shared" si="20"/>
        <v>0</v>
      </c>
      <c r="AM26" s="108">
        <v>0</v>
      </c>
      <c r="AN26" s="108">
        <v>0</v>
      </c>
      <c r="AO26" s="108">
        <v>0</v>
      </c>
      <c r="AP26" s="108">
        <v>0</v>
      </c>
    </row>
    <row r="27" spans="1:42" s="11" customFormat="1" ht="12" customHeight="1">
      <c r="A27" s="5"/>
      <c r="C27" s="12" t="s">
        <v>66</v>
      </c>
      <c r="D27" s="14"/>
      <c r="E27" s="111">
        <f t="shared" si="15"/>
        <v>27</v>
      </c>
      <c r="F27" s="111">
        <f t="shared" si="15"/>
        <v>1202</v>
      </c>
      <c r="G27" s="111">
        <f>I27+K27+M27</f>
        <v>18</v>
      </c>
      <c r="H27" s="111">
        <f>J27+L27+N27</f>
        <v>830</v>
      </c>
      <c r="I27" s="108">
        <v>0</v>
      </c>
      <c r="J27" s="108">
        <v>0</v>
      </c>
      <c r="K27" s="108">
        <v>15</v>
      </c>
      <c r="L27" s="108">
        <v>690</v>
      </c>
      <c r="M27" s="108">
        <v>3</v>
      </c>
      <c r="N27" s="108">
        <v>140</v>
      </c>
      <c r="O27" s="111">
        <f aca="true" t="shared" si="23" ref="O27:O61">Q27+S27</f>
        <v>6</v>
      </c>
      <c r="P27" s="111">
        <f aca="true" t="shared" si="24" ref="P27:P61">R27+T27</f>
        <v>232</v>
      </c>
      <c r="Q27" s="108">
        <v>4</v>
      </c>
      <c r="R27" s="108">
        <v>160</v>
      </c>
      <c r="S27" s="108">
        <v>2</v>
      </c>
      <c r="T27" s="108">
        <v>72</v>
      </c>
      <c r="U27" s="111">
        <f t="shared" si="17"/>
        <v>3</v>
      </c>
      <c r="V27" s="111">
        <f t="shared" si="18"/>
        <v>140</v>
      </c>
      <c r="W27" s="108">
        <v>3</v>
      </c>
      <c r="X27" s="108">
        <v>140</v>
      </c>
      <c r="Y27" s="108">
        <v>0</v>
      </c>
      <c r="Z27" s="108">
        <v>0</v>
      </c>
      <c r="AA27" s="5"/>
      <c r="AC27" s="12" t="s">
        <v>66</v>
      </c>
      <c r="AD27" s="14"/>
      <c r="AE27" s="117">
        <f t="shared" si="21"/>
        <v>0</v>
      </c>
      <c r="AF27" s="118">
        <f t="shared" si="22"/>
        <v>0</v>
      </c>
      <c r="AG27" s="108">
        <v>0</v>
      </c>
      <c r="AH27" s="108">
        <v>0</v>
      </c>
      <c r="AI27" s="108">
        <v>0</v>
      </c>
      <c r="AJ27" s="108">
        <v>0</v>
      </c>
      <c r="AK27" s="118">
        <f t="shared" si="19"/>
        <v>0</v>
      </c>
      <c r="AL27" s="118">
        <f t="shared" si="20"/>
        <v>0</v>
      </c>
      <c r="AM27" s="108">
        <v>0</v>
      </c>
      <c r="AN27" s="108">
        <v>0</v>
      </c>
      <c r="AO27" s="108">
        <v>0</v>
      </c>
      <c r="AP27" s="108">
        <v>0</v>
      </c>
    </row>
    <row r="28" spans="1:42" s="11" customFormat="1" ht="12" customHeight="1">
      <c r="A28" s="5"/>
      <c r="C28" s="2" t="s">
        <v>12</v>
      </c>
      <c r="D28" s="14"/>
      <c r="E28" s="111">
        <f aca="true" t="shared" si="25" ref="E28:E37">G28+O28+U28+AE28+AK28</f>
        <v>5</v>
      </c>
      <c r="F28" s="111">
        <f aca="true" t="shared" si="26" ref="F28:F37">H28+P28+V28+AF28+AL28</f>
        <v>322</v>
      </c>
      <c r="G28" s="111">
        <f>I28+K28+M28</f>
        <v>2</v>
      </c>
      <c r="H28" s="111">
        <f>J28+L28+N28</f>
        <v>152</v>
      </c>
      <c r="I28" s="108">
        <v>2</v>
      </c>
      <c r="J28" s="108">
        <v>152</v>
      </c>
      <c r="K28" s="108">
        <v>0</v>
      </c>
      <c r="L28" s="108">
        <v>0</v>
      </c>
      <c r="M28" s="108">
        <v>0</v>
      </c>
      <c r="N28" s="108">
        <v>0</v>
      </c>
      <c r="O28" s="111">
        <f t="shared" si="23"/>
        <v>3</v>
      </c>
      <c r="P28" s="111">
        <f t="shared" si="24"/>
        <v>170</v>
      </c>
      <c r="Q28" s="108">
        <v>1</v>
      </c>
      <c r="R28" s="108">
        <v>40</v>
      </c>
      <c r="S28" s="108">
        <v>2</v>
      </c>
      <c r="T28" s="108">
        <v>130</v>
      </c>
      <c r="U28" s="108">
        <f t="shared" si="17"/>
        <v>0</v>
      </c>
      <c r="V28" s="108">
        <f t="shared" si="18"/>
        <v>0</v>
      </c>
      <c r="W28" s="108">
        <v>0</v>
      </c>
      <c r="X28" s="108">
        <v>0</v>
      </c>
      <c r="Y28" s="108">
        <v>0</v>
      </c>
      <c r="Z28" s="108">
        <v>0</v>
      </c>
      <c r="AA28" s="5"/>
      <c r="AC28" s="2" t="s">
        <v>12</v>
      </c>
      <c r="AD28" s="14"/>
      <c r="AE28" s="117">
        <f t="shared" si="21"/>
        <v>0</v>
      </c>
      <c r="AF28" s="118">
        <f t="shared" si="22"/>
        <v>0</v>
      </c>
      <c r="AG28" s="108">
        <v>0</v>
      </c>
      <c r="AH28" s="108">
        <v>0</v>
      </c>
      <c r="AI28" s="108">
        <v>0</v>
      </c>
      <c r="AJ28" s="108">
        <v>0</v>
      </c>
      <c r="AK28" s="118">
        <f t="shared" si="19"/>
        <v>0</v>
      </c>
      <c r="AL28" s="118">
        <f t="shared" si="20"/>
        <v>0</v>
      </c>
      <c r="AM28" s="108">
        <v>0</v>
      </c>
      <c r="AN28" s="108">
        <v>0</v>
      </c>
      <c r="AO28" s="108">
        <v>0</v>
      </c>
      <c r="AP28" s="108">
        <v>0</v>
      </c>
    </row>
    <row r="29" spans="1:42" s="11" customFormat="1" ht="12" customHeight="1">
      <c r="A29" s="5"/>
      <c r="C29" s="2" t="s">
        <v>13</v>
      </c>
      <c r="D29" s="14"/>
      <c r="E29" s="111">
        <f t="shared" si="25"/>
        <v>21</v>
      </c>
      <c r="F29" s="111">
        <f t="shared" si="26"/>
        <v>873</v>
      </c>
      <c r="G29" s="111">
        <f t="shared" si="7"/>
        <v>18</v>
      </c>
      <c r="H29" s="111">
        <f t="shared" si="8"/>
        <v>740</v>
      </c>
      <c r="I29" s="108">
        <v>2</v>
      </c>
      <c r="J29" s="108">
        <v>80</v>
      </c>
      <c r="K29" s="108">
        <v>11</v>
      </c>
      <c r="L29" s="108">
        <v>470</v>
      </c>
      <c r="M29" s="108">
        <v>5</v>
      </c>
      <c r="N29" s="108">
        <v>190</v>
      </c>
      <c r="O29" s="111">
        <f t="shared" si="23"/>
        <v>1</v>
      </c>
      <c r="P29" s="111">
        <f t="shared" si="24"/>
        <v>63</v>
      </c>
      <c r="Q29" s="108">
        <v>0</v>
      </c>
      <c r="R29" s="108">
        <v>0</v>
      </c>
      <c r="S29" s="108">
        <v>1</v>
      </c>
      <c r="T29" s="108">
        <v>63</v>
      </c>
      <c r="U29" s="111">
        <f t="shared" si="17"/>
        <v>2</v>
      </c>
      <c r="V29" s="111">
        <f t="shared" si="18"/>
        <v>70</v>
      </c>
      <c r="W29" s="108">
        <v>1</v>
      </c>
      <c r="X29" s="108">
        <v>30</v>
      </c>
      <c r="Y29" s="108">
        <v>1</v>
      </c>
      <c r="Z29" s="108">
        <v>40</v>
      </c>
      <c r="AA29" s="5"/>
      <c r="AC29" s="2" t="s">
        <v>13</v>
      </c>
      <c r="AD29" s="14"/>
      <c r="AE29" s="117">
        <f t="shared" si="21"/>
        <v>0</v>
      </c>
      <c r="AF29" s="118">
        <f t="shared" si="22"/>
        <v>0</v>
      </c>
      <c r="AG29" s="108">
        <v>0</v>
      </c>
      <c r="AH29" s="108">
        <v>0</v>
      </c>
      <c r="AI29" s="108">
        <v>0</v>
      </c>
      <c r="AJ29" s="108">
        <v>0</v>
      </c>
      <c r="AK29" s="118">
        <f t="shared" si="19"/>
        <v>0</v>
      </c>
      <c r="AL29" s="118">
        <f t="shared" si="20"/>
        <v>0</v>
      </c>
      <c r="AM29" s="108">
        <v>0</v>
      </c>
      <c r="AN29" s="108">
        <v>0</v>
      </c>
      <c r="AO29" s="108">
        <v>0</v>
      </c>
      <c r="AP29" s="108">
        <v>0</v>
      </c>
    </row>
    <row r="30" spans="1:42" s="11" customFormat="1" ht="12" customHeight="1">
      <c r="A30" s="5"/>
      <c r="C30" s="2" t="s">
        <v>14</v>
      </c>
      <c r="D30" s="14"/>
      <c r="E30" s="111">
        <f t="shared" si="25"/>
        <v>1</v>
      </c>
      <c r="F30" s="111">
        <f t="shared" si="26"/>
        <v>50</v>
      </c>
      <c r="G30" s="111">
        <f t="shared" si="7"/>
        <v>1</v>
      </c>
      <c r="H30" s="111">
        <f t="shared" si="8"/>
        <v>50</v>
      </c>
      <c r="I30" s="108">
        <v>0</v>
      </c>
      <c r="J30" s="108">
        <v>0</v>
      </c>
      <c r="K30" s="108">
        <v>0</v>
      </c>
      <c r="L30" s="108">
        <v>0</v>
      </c>
      <c r="M30" s="108">
        <v>1</v>
      </c>
      <c r="N30" s="108">
        <v>50</v>
      </c>
      <c r="O30" s="108">
        <f t="shared" si="23"/>
        <v>0</v>
      </c>
      <c r="P30" s="108">
        <f t="shared" si="24"/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f t="shared" si="17"/>
        <v>0</v>
      </c>
      <c r="V30" s="108">
        <f t="shared" si="18"/>
        <v>0</v>
      </c>
      <c r="W30" s="108">
        <v>0</v>
      </c>
      <c r="X30" s="108">
        <v>0</v>
      </c>
      <c r="Y30" s="108">
        <v>0</v>
      </c>
      <c r="Z30" s="108">
        <v>0</v>
      </c>
      <c r="AA30" s="5"/>
      <c r="AC30" s="2" t="s">
        <v>14</v>
      </c>
      <c r="AD30" s="14"/>
      <c r="AE30" s="117">
        <f t="shared" si="21"/>
        <v>0</v>
      </c>
      <c r="AF30" s="118">
        <f t="shared" si="22"/>
        <v>0</v>
      </c>
      <c r="AG30" s="108">
        <v>0</v>
      </c>
      <c r="AH30" s="108">
        <v>0</v>
      </c>
      <c r="AI30" s="108">
        <v>0</v>
      </c>
      <c r="AJ30" s="108">
        <v>0</v>
      </c>
      <c r="AK30" s="118">
        <f t="shared" si="19"/>
        <v>0</v>
      </c>
      <c r="AL30" s="118">
        <f t="shared" si="20"/>
        <v>0</v>
      </c>
      <c r="AM30" s="108">
        <v>0</v>
      </c>
      <c r="AN30" s="108">
        <v>0</v>
      </c>
      <c r="AO30" s="108">
        <v>0</v>
      </c>
      <c r="AP30" s="108">
        <v>0</v>
      </c>
    </row>
    <row r="31" spans="1:42" s="11" customFormat="1" ht="12" customHeight="1">
      <c r="A31" s="5"/>
      <c r="C31" s="2" t="s">
        <v>11</v>
      </c>
      <c r="D31" s="14"/>
      <c r="E31" s="111">
        <f t="shared" si="25"/>
        <v>2</v>
      </c>
      <c r="F31" s="108">
        <f t="shared" si="26"/>
        <v>80</v>
      </c>
      <c r="G31" s="108">
        <f t="shared" si="7"/>
        <v>0</v>
      </c>
      <c r="H31" s="108">
        <f t="shared" si="8"/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11">
        <f t="shared" si="23"/>
        <v>2</v>
      </c>
      <c r="P31" s="111">
        <f t="shared" si="24"/>
        <v>80</v>
      </c>
      <c r="Q31" s="108">
        <v>0</v>
      </c>
      <c r="R31" s="108">
        <v>0</v>
      </c>
      <c r="S31" s="108">
        <v>2</v>
      </c>
      <c r="T31" s="108">
        <v>80</v>
      </c>
      <c r="U31" s="108">
        <f t="shared" si="17"/>
        <v>0</v>
      </c>
      <c r="V31" s="108">
        <f t="shared" si="18"/>
        <v>0</v>
      </c>
      <c r="W31" s="108">
        <v>0</v>
      </c>
      <c r="X31" s="108">
        <v>0</v>
      </c>
      <c r="Y31" s="108">
        <v>0</v>
      </c>
      <c r="Z31" s="108">
        <v>0</v>
      </c>
      <c r="AA31" s="5"/>
      <c r="AC31" s="2" t="s">
        <v>11</v>
      </c>
      <c r="AD31" s="14"/>
      <c r="AE31" s="117">
        <f t="shared" si="21"/>
        <v>0</v>
      </c>
      <c r="AF31" s="118">
        <f t="shared" si="22"/>
        <v>0</v>
      </c>
      <c r="AG31" s="108">
        <v>0</v>
      </c>
      <c r="AH31" s="108">
        <v>0</v>
      </c>
      <c r="AI31" s="108">
        <v>0</v>
      </c>
      <c r="AJ31" s="108">
        <v>0</v>
      </c>
      <c r="AK31" s="118">
        <f t="shared" si="19"/>
        <v>0</v>
      </c>
      <c r="AL31" s="118">
        <f t="shared" si="20"/>
        <v>0</v>
      </c>
      <c r="AM31" s="108">
        <v>0</v>
      </c>
      <c r="AN31" s="108">
        <v>0</v>
      </c>
      <c r="AO31" s="108">
        <v>0</v>
      </c>
      <c r="AP31" s="108">
        <v>0</v>
      </c>
    </row>
    <row r="32" spans="1:42" s="11" customFormat="1" ht="12" customHeight="1">
      <c r="A32" s="5"/>
      <c r="C32" s="2" t="s">
        <v>15</v>
      </c>
      <c r="D32" s="14"/>
      <c r="E32" s="111">
        <f t="shared" si="25"/>
        <v>4</v>
      </c>
      <c r="F32" s="108">
        <f t="shared" si="26"/>
        <v>590</v>
      </c>
      <c r="G32" s="108">
        <f t="shared" si="7"/>
        <v>3</v>
      </c>
      <c r="H32" s="108">
        <f t="shared" si="8"/>
        <v>530</v>
      </c>
      <c r="I32" s="108">
        <v>1</v>
      </c>
      <c r="J32" s="108">
        <v>30</v>
      </c>
      <c r="K32" s="108">
        <v>0</v>
      </c>
      <c r="L32" s="108">
        <v>0</v>
      </c>
      <c r="M32" s="108">
        <v>2</v>
      </c>
      <c r="N32" s="108">
        <v>500</v>
      </c>
      <c r="O32" s="111">
        <f t="shared" si="23"/>
        <v>1</v>
      </c>
      <c r="P32" s="111">
        <f t="shared" si="24"/>
        <v>60</v>
      </c>
      <c r="Q32" s="108">
        <v>0</v>
      </c>
      <c r="R32" s="108">
        <v>0</v>
      </c>
      <c r="S32" s="108">
        <v>1</v>
      </c>
      <c r="T32" s="108">
        <v>60</v>
      </c>
      <c r="U32" s="108">
        <f t="shared" si="17"/>
        <v>0</v>
      </c>
      <c r="V32" s="108">
        <f t="shared" si="18"/>
        <v>0</v>
      </c>
      <c r="W32" s="108">
        <v>0</v>
      </c>
      <c r="X32" s="108">
        <v>0</v>
      </c>
      <c r="Y32" s="108">
        <v>0</v>
      </c>
      <c r="Z32" s="108">
        <v>0</v>
      </c>
      <c r="AA32" s="5"/>
      <c r="AC32" s="2" t="s">
        <v>15</v>
      </c>
      <c r="AD32" s="14"/>
      <c r="AE32" s="117">
        <f t="shared" si="21"/>
        <v>0</v>
      </c>
      <c r="AF32" s="118">
        <f t="shared" si="22"/>
        <v>0</v>
      </c>
      <c r="AG32" s="108">
        <v>0</v>
      </c>
      <c r="AH32" s="108">
        <v>0</v>
      </c>
      <c r="AI32" s="108">
        <v>0</v>
      </c>
      <c r="AJ32" s="108">
        <v>0</v>
      </c>
      <c r="AK32" s="118">
        <f t="shared" si="19"/>
        <v>0</v>
      </c>
      <c r="AL32" s="118">
        <f t="shared" si="20"/>
        <v>0</v>
      </c>
      <c r="AM32" s="108">
        <v>0</v>
      </c>
      <c r="AN32" s="108">
        <v>0</v>
      </c>
      <c r="AO32" s="108">
        <v>0</v>
      </c>
      <c r="AP32" s="108">
        <v>0</v>
      </c>
    </row>
    <row r="33" spans="1:42" s="11" customFormat="1" ht="12" customHeight="1">
      <c r="A33" s="5"/>
      <c r="C33" s="2" t="s">
        <v>16</v>
      </c>
      <c r="D33" s="14"/>
      <c r="E33" s="111">
        <f t="shared" si="25"/>
        <v>5</v>
      </c>
      <c r="F33" s="108">
        <f t="shared" si="26"/>
        <v>244</v>
      </c>
      <c r="G33" s="108">
        <f t="shared" si="7"/>
        <v>3</v>
      </c>
      <c r="H33" s="108">
        <f t="shared" si="8"/>
        <v>154</v>
      </c>
      <c r="I33" s="108">
        <v>0</v>
      </c>
      <c r="J33" s="108">
        <v>0</v>
      </c>
      <c r="K33" s="108">
        <v>0</v>
      </c>
      <c r="L33" s="108">
        <v>0</v>
      </c>
      <c r="M33" s="108">
        <v>3</v>
      </c>
      <c r="N33" s="108">
        <v>154</v>
      </c>
      <c r="O33" s="111">
        <f t="shared" si="23"/>
        <v>2</v>
      </c>
      <c r="P33" s="111">
        <f t="shared" si="24"/>
        <v>90</v>
      </c>
      <c r="Q33" s="108">
        <v>2</v>
      </c>
      <c r="R33" s="108">
        <v>90</v>
      </c>
      <c r="S33" s="108">
        <v>0</v>
      </c>
      <c r="T33" s="108">
        <v>0</v>
      </c>
      <c r="U33" s="108">
        <f t="shared" si="17"/>
        <v>0</v>
      </c>
      <c r="V33" s="108">
        <f t="shared" si="18"/>
        <v>0</v>
      </c>
      <c r="W33" s="108">
        <v>0</v>
      </c>
      <c r="X33" s="108">
        <v>0</v>
      </c>
      <c r="Y33" s="108">
        <v>0</v>
      </c>
      <c r="Z33" s="108">
        <v>0</v>
      </c>
      <c r="AA33" s="5"/>
      <c r="AC33" s="2" t="s">
        <v>16</v>
      </c>
      <c r="AD33" s="14"/>
      <c r="AE33" s="117">
        <f t="shared" si="21"/>
        <v>0</v>
      </c>
      <c r="AF33" s="118">
        <f t="shared" si="22"/>
        <v>0</v>
      </c>
      <c r="AG33" s="108">
        <v>0</v>
      </c>
      <c r="AH33" s="108">
        <v>0</v>
      </c>
      <c r="AI33" s="108">
        <v>0</v>
      </c>
      <c r="AJ33" s="108">
        <v>0</v>
      </c>
      <c r="AK33" s="118">
        <f t="shared" si="19"/>
        <v>0</v>
      </c>
      <c r="AL33" s="118">
        <f t="shared" si="20"/>
        <v>0</v>
      </c>
      <c r="AM33" s="108">
        <v>0</v>
      </c>
      <c r="AN33" s="108">
        <v>0</v>
      </c>
      <c r="AO33" s="108">
        <v>0</v>
      </c>
      <c r="AP33" s="108">
        <v>0</v>
      </c>
    </row>
    <row r="34" spans="1:42" s="11" customFormat="1" ht="12" customHeight="1">
      <c r="A34" s="5"/>
      <c r="C34" s="2" t="s">
        <v>17</v>
      </c>
      <c r="D34" s="14"/>
      <c r="E34" s="111">
        <f t="shared" si="25"/>
        <v>1</v>
      </c>
      <c r="F34" s="108">
        <f t="shared" si="26"/>
        <v>30</v>
      </c>
      <c r="G34" s="108">
        <f t="shared" si="7"/>
        <v>0</v>
      </c>
      <c r="H34" s="108">
        <f t="shared" si="8"/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11">
        <f t="shared" si="23"/>
        <v>1</v>
      </c>
      <c r="P34" s="111">
        <f t="shared" si="24"/>
        <v>30</v>
      </c>
      <c r="Q34" s="108">
        <v>0</v>
      </c>
      <c r="R34" s="108">
        <v>0</v>
      </c>
      <c r="S34" s="108">
        <v>1</v>
      </c>
      <c r="T34" s="108">
        <v>30</v>
      </c>
      <c r="U34" s="108">
        <f t="shared" si="17"/>
        <v>0</v>
      </c>
      <c r="V34" s="108">
        <f t="shared" si="18"/>
        <v>0</v>
      </c>
      <c r="W34" s="108">
        <v>0</v>
      </c>
      <c r="X34" s="108">
        <v>0</v>
      </c>
      <c r="Y34" s="108">
        <v>0</v>
      </c>
      <c r="Z34" s="108">
        <v>0</v>
      </c>
      <c r="AA34" s="5"/>
      <c r="AC34" s="2" t="s">
        <v>17</v>
      </c>
      <c r="AD34" s="14"/>
      <c r="AE34" s="117">
        <f t="shared" si="21"/>
        <v>0</v>
      </c>
      <c r="AF34" s="118">
        <f t="shared" si="22"/>
        <v>0</v>
      </c>
      <c r="AG34" s="108">
        <v>0</v>
      </c>
      <c r="AH34" s="108">
        <v>0</v>
      </c>
      <c r="AI34" s="108">
        <v>0</v>
      </c>
      <c r="AJ34" s="108">
        <v>0</v>
      </c>
      <c r="AK34" s="118">
        <f t="shared" si="19"/>
        <v>0</v>
      </c>
      <c r="AL34" s="118">
        <f t="shared" si="20"/>
        <v>0</v>
      </c>
      <c r="AM34" s="108">
        <v>0</v>
      </c>
      <c r="AN34" s="108">
        <v>0</v>
      </c>
      <c r="AO34" s="108">
        <v>0</v>
      </c>
      <c r="AP34" s="108">
        <v>0</v>
      </c>
    </row>
    <row r="35" spans="1:42" s="11" customFormat="1" ht="12" customHeight="1">
      <c r="A35" s="5"/>
      <c r="C35" s="2" t="s">
        <v>67</v>
      </c>
      <c r="D35" s="14"/>
      <c r="E35" s="111">
        <f t="shared" si="25"/>
        <v>3</v>
      </c>
      <c r="F35" s="108">
        <f t="shared" si="26"/>
        <v>454</v>
      </c>
      <c r="G35" s="108">
        <f t="shared" si="7"/>
        <v>2</v>
      </c>
      <c r="H35" s="108">
        <f t="shared" si="8"/>
        <v>330</v>
      </c>
      <c r="I35" s="108">
        <v>2</v>
      </c>
      <c r="J35" s="108">
        <v>330</v>
      </c>
      <c r="K35" s="108">
        <v>0</v>
      </c>
      <c r="L35" s="108">
        <v>0</v>
      </c>
      <c r="M35" s="108">
        <v>0</v>
      </c>
      <c r="N35" s="108">
        <v>0</v>
      </c>
      <c r="O35" s="111">
        <f t="shared" si="23"/>
        <v>1</v>
      </c>
      <c r="P35" s="111">
        <f t="shared" si="24"/>
        <v>124</v>
      </c>
      <c r="Q35" s="108">
        <v>1</v>
      </c>
      <c r="R35" s="108">
        <v>124</v>
      </c>
      <c r="S35" s="108">
        <v>0</v>
      </c>
      <c r="T35" s="108">
        <v>0</v>
      </c>
      <c r="U35" s="108">
        <f t="shared" si="17"/>
        <v>0</v>
      </c>
      <c r="V35" s="108">
        <f t="shared" si="18"/>
        <v>0</v>
      </c>
      <c r="W35" s="108">
        <v>0</v>
      </c>
      <c r="X35" s="108">
        <v>0</v>
      </c>
      <c r="Y35" s="108">
        <v>0</v>
      </c>
      <c r="Z35" s="108">
        <v>0</v>
      </c>
      <c r="AA35" s="5"/>
      <c r="AC35" s="2" t="s">
        <v>67</v>
      </c>
      <c r="AD35" s="14"/>
      <c r="AE35" s="117">
        <f t="shared" si="21"/>
        <v>0</v>
      </c>
      <c r="AF35" s="118">
        <f t="shared" si="22"/>
        <v>0</v>
      </c>
      <c r="AG35" s="108">
        <v>0</v>
      </c>
      <c r="AH35" s="108">
        <v>0</v>
      </c>
      <c r="AI35" s="108">
        <v>0</v>
      </c>
      <c r="AJ35" s="108">
        <v>0</v>
      </c>
      <c r="AK35" s="118">
        <f t="shared" si="19"/>
        <v>0</v>
      </c>
      <c r="AL35" s="118">
        <f t="shared" si="20"/>
        <v>0</v>
      </c>
      <c r="AM35" s="108">
        <v>0</v>
      </c>
      <c r="AN35" s="108">
        <v>0</v>
      </c>
      <c r="AO35" s="108">
        <v>0</v>
      </c>
      <c r="AP35" s="108">
        <v>0</v>
      </c>
    </row>
    <row r="36" spans="1:42" s="11" customFormat="1" ht="12" customHeight="1">
      <c r="A36" s="5"/>
      <c r="C36" s="2" t="s">
        <v>81</v>
      </c>
      <c r="D36" s="14"/>
      <c r="E36" s="111">
        <f t="shared" si="25"/>
        <v>2</v>
      </c>
      <c r="F36" s="108">
        <f t="shared" si="26"/>
        <v>0</v>
      </c>
      <c r="G36" s="108">
        <f t="shared" si="7"/>
        <v>1</v>
      </c>
      <c r="H36" s="108">
        <f t="shared" si="8"/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1</v>
      </c>
      <c r="N36" s="108">
        <v>0</v>
      </c>
      <c r="O36" s="111">
        <f t="shared" si="23"/>
        <v>1</v>
      </c>
      <c r="P36" s="108">
        <f t="shared" si="24"/>
        <v>0</v>
      </c>
      <c r="Q36" s="108">
        <v>0</v>
      </c>
      <c r="R36" s="108">
        <v>0</v>
      </c>
      <c r="S36" s="108">
        <v>1</v>
      </c>
      <c r="T36" s="108">
        <v>0</v>
      </c>
      <c r="U36" s="108">
        <f t="shared" si="17"/>
        <v>0</v>
      </c>
      <c r="V36" s="108">
        <f t="shared" si="18"/>
        <v>0</v>
      </c>
      <c r="W36" s="108">
        <v>0</v>
      </c>
      <c r="X36" s="108">
        <v>0</v>
      </c>
      <c r="Y36" s="108">
        <v>0</v>
      </c>
      <c r="Z36" s="108">
        <v>0</v>
      </c>
      <c r="AA36" s="5"/>
      <c r="AC36" s="2" t="s">
        <v>81</v>
      </c>
      <c r="AD36" s="14"/>
      <c r="AE36" s="117">
        <f t="shared" si="21"/>
        <v>0</v>
      </c>
      <c r="AF36" s="118">
        <f t="shared" si="22"/>
        <v>0</v>
      </c>
      <c r="AG36" s="108">
        <v>0</v>
      </c>
      <c r="AH36" s="108">
        <v>0</v>
      </c>
      <c r="AI36" s="108">
        <v>0</v>
      </c>
      <c r="AJ36" s="108">
        <v>0</v>
      </c>
      <c r="AK36" s="118">
        <f t="shared" si="19"/>
        <v>0</v>
      </c>
      <c r="AL36" s="118">
        <f t="shared" si="20"/>
        <v>0</v>
      </c>
      <c r="AM36" s="108">
        <v>0</v>
      </c>
      <c r="AN36" s="108">
        <v>0</v>
      </c>
      <c r="AO36" s="108">
        <v>0</v>
      </c>
      <c r="AP36" s="108">
        <v>0</v>
      </c>
    </row>
    <row r="37" spans="1:42" s="11" customFormat="1" ht="12" customHeight="1">
      <c r="A37" s="5"/>
      <c r="C37" s="2" t="s">
        <v>10</v>
      </c>
      <c r="D37" s="14"/>
      <c r="E37" s="111">
        <f t="shared" si="25"/>
        <v>1154</v>
      </c>
      <c r="F37" s="111">
        <f t="shared" si="26"/>
        <v>124373</v>
      </c>
      <c r="G37" s="111">
        <f t="shared" si="7"/>
        <v>614</v>
      </c>
      <c r="H37" s="111">
        <f t="shared" si="8"/>
        <v>63553</v>
      </c>
      <c r="I37" s="108">
        <v>0</v>
      </c>
      <c r="J37" s="108">
        <v>0</v>
      </c>
      <c r="K37" s="108">
        <v>278</v>
      </c>
      <c r="L37" s="111">
        <v>30552</v>
      </c>
      <c r="M37" s="108">
        <v>336</v>
      </c>
      <c r="N37" s="4">
        <v>33001</v>
      </c>
      <c r="O37" s="111">
        <f t="shared" si="23"/>
        <v>345</v>
      </c>
      <c r="P37" s="111">
        <f t="shared" si="24"/>
        <v>40048</v>
      </c>
      <c r="Q37" s="108">
        <v>134</v>
      </c>
      <c r="R37" s="111">
        <v>14203</v>
      </c>
      <c r="S37" s="108">
        <v>211</v>
      </c>
      <c r="T37" s="111">
        <v>25845</v>
      </c>
      <c r="U37" s="111">
        <f t="shared" si="17"/>
        <v>100</v>
      </c>
      <c r="V37" s="111">
        <f t="shared" si="18"/>
        <v>10931</v>
      </c>
      <c r="W37" s="108">
        <v>28</v>
      </c>
      <c r="X37" s="111">
        <v>3181</v>
      </c>
      <c r="Y37" s="108">
        <v>72</v>
      </c>
      <c r="Z37" s="111">
        <v>7750</v>
      </c>
      <c r="AA37" s="5"/>
      <c r="AC37" s="2" t="s">
        <v>10</v>
      </c>
      <c r="AD37" s="14"/>
      <c r="AE37" s="117">
        <f>AG37+AI37</f>
        <v>37</v>
      </c>
      <c r="AF37" s="131">
        <f>AH37+AJ37</f>
        <v>3695</v>
      </c>
      <c r="AG37" s="108">
        <v>13</v>
      </c>
      <c r="AH37" s="111">
        <v>1340</v>
      </c>
      <c r="AI37" s="108">
        <v>24</v>
      </c>
      <c r="AJ37" s="111">
        <v>2355</v>
      </c>
      <c r="AK37" s="118">
        <f>AM37+AO37</f>
        <v>58</v>
      </c>
      <c r="AL37" s="131">
        <f>AN37+AP37</f>
        <v>6146</v>
      </c>
      <c r="AM37" s="108">
        <v>14</v>
      </c>
      <c r="AN37" s="111">
        <v>1680</v>
      </c>
      <c r="AO37" s="108">
        <v>44</v>
      </c>
      <c r="AP37" s="111">
        <v>4466</v>
      </c>
    </row>
    <row r="38" spans="1:42" s="11" customFormat="1" ht="9" customHeight="1">
      <c r="A38" s="5"/>
      <c r="C38" s="2"/>
      <c r="D38" s="1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C38" s="2"/>
      <c r="AD38" s="14"/>
      <c r="AE38" s="117"/>
      <c r="AF38" s="118"/>
      <c r="AG38" s="108"/>
      <c r="AH38" s="108"/>
      <c r="AI38" s="108"/>
      <c r="AJ38" s="108"/>
      <c r="AK38" s="118"/>
      <c r="AL38" s="118"/>
      <c r="AM38" s="108"/>
      <c r="AN38" s="108"/>
      <c r="AO38" s="108"/>
      <c r="AP38" s="108"/>
    </row>
    <row r="39" spans="2:42" s="23" customFormat="1" ht="12.75" customHeight="1">
      <c r="B39" s="138" t="s">
        <v>68</v>
      </c>
      <c r="C39" s="137"/>
      <c r="D39" s="47"/>
      <c r="E39" s="121">
        <f>SUM(E40:E47)</f>
        <v>380</v>
      </c>
      <c r="F39" s="121">
        <f>SUM(F40:F47)</f>
        <v>12447</v>
      </c>
      <c r="G39" s="121">
        <f aca="true" t="shared" si="27" ref="G39:G47">I39+K39+M39</f>
        <v>211</v>
      </c>
      <c r="H39" s="121">
        <f aca="true" t="shared" si="28" ref="H39:H47">J39+L39+N39</f>
        <v>7776</v>
      </c>
      <c r="I39" s="121">
        <f aca="true" t="shared" si="29" ref="I39:N39">SUM(I40:I47)</f>
        <v>15</v>
      </c>
      <c r="J39" s="121">
        <f t="shared" si="29"/>
        <v>1220</v>
      </c>
      <c r="K39" s="121">
        <f t="shared" si="29"/>
        <v>23</v>
      </c>
      <c r="L39" s="121">
        <f t="shared" si="29"/>
        <v>729</v>
      </c>
      <c r="M39" s="121">
        <f t="shared" si="29"/>
        <v>173</v>
      </c>
      <c r="N39" s="121">
        <f t="shared" si="29"/>
        <v>5827</v>
      </c>
      <c r="O39" s="121">
        <f t="shared" si="23"/>
        <v>106</v>
      </c>
      <c r="P39" s="121">
        <f t="shared" si="24"/>
        <v>2336</v>
      </c>
      <c r="Q39" s="121">
        <f>SUM(Q40:Q47)</f>
        <v>6</v>
      </c>
      <c r="R39" s="121">
        <f>SUM(R40:R47)</f>
        <v>130</v>
      </c>
      <c r="S39" s="121">
        <f>SUM(S40:S47)</f>
        <v>100</v>
      </c>
      <c r="T39" s="121">
        <f>SUM(T40:T47)</f>
        <v>2206</v>
      </c>
      <c r="U39" s="121">
        <f t="shared" si="17"/>
        <v>34</v>
      </c>
      <c r="V39" s="121">
        <f t="shared" si="18"/>
        <v>1223</v>
      </c>
      <c r="W39" s="112">
        <f>SUM(W40:W47)</f>
        <v>0</v>
      </c>
      <c r="X39" s="112">
        <f>SUM(X40:X47)</f>
        <v>0</v>
      </c>
      <c r="Y39" s="121">
        <f>SUM(Y40:Y47)</f>
        <v>34</v>
      </c>
      <c r="Z39" s="121">
        <f>SUM(Z40:Z47)</f>
        <v>1223</v>
      </c>
      <c r="AB39" s="138" t="s">
        <v>68</v>
      </c>
      <c r="AC39" s="137"/>
      <c r="AD39" s="47"/>
      <c r="AE39" s="124">
        <f aca="true" t="shared" si="30" ref="AE39:AE47">AG39+AI39</f>
        <v>11</v>
      </c>
      <c r="AF39" s="113">
        <f aca="true" t="shared" si="31" ref="AF39:AF47">AH39+AJ39</f>
        <v>574</v>
      </c>
      <c r="AG39" s="113">
        <f>SUM(AG40:AG47)</f>
        <v>1</v>
      </c>
      <c r="AH39" s="113">
        <f>SUM(AH40:AH47)</f>
        <v>50</v>
      </c>
      <c r="AI39" s="113">
        <f>SUM(AI40:AI47)</f>
        <v>10</v>
      </c>
      <c r="AJ39" s="113">
        <f>SUM(AJ40:AJ47)</f>
        <v>524</v>
      </c>
      <c r="AK39" s="113">
        <f aca="true" t="shared" si="32" ref="AK39:AK47">AM39+AO39</f>
        <v>18</v>
      </c>
      <c r="AL39" s="113">
        <f aca="true" t="shared" si="33" ref="AL39:AL47">AN39+AP39</f>
        <v>538</v>
      </c>
      <c r="AM39" s="113">
        <f>SUM(AM40:AM47)</f>
        <v>2</v>
      </c>
      <c r="AN39" s="113">
        <f>SUM(AN40:AN47)</f>
        <v>30</v>
      </c>
      <c r="AO39" s="113">
        <f>SUM(AO40:AO47)</f>
        <v>16</v>
      </c>
      <c r="AP39" s="113">
        <f>SUM(AP40:AP47)</f>
        <v>508</v>
      </c>
    </row>
    <row r="40" spans="2:42" s="23" customFormat="1" ht="12.75" customHeight="1">
      <c r="B40" s="96"/>
      <c r="C40" s="12" t="s">
        <v>82</v>
      </c>
      <c r="D40" s="47"/>
      <c r="E40" s="111">
        <f>G40+O40+U40+AE40+AK40</f>
        <v>55</v>
      </c>
      <c r="F40" s="111">
        <f>H40+P40+V40+AF40+AL40</f>
        <v>3587</v>
      </c>
      <c r="G40" s="111">
        <f t="shared" si="27"/>
        <v>39</v>
      </c>
      <c r="H40" s="111">
        <f t="shared" si="28"/>
        <v>2658</v>
      </c>
      <c r="I40" s="108">
        <v>9</v>
      </c>
      <c r="J40" s="108">
        <v>770</v>
      </c>
      <c r="K40" s="108">
        <v>1</v>
      </c>
      <c r="L40" s="108">
        <v>30</v>
      </c>
      <c r="M40" s="108">
        <v>29</v>
      </c>
      <c r="N40" s="108">
        <v>1858</v>
      </c>
      <c r="O40" s="111">
        <f t="shared" si="23"/>
        <v>10</v>
      </c>
      <c r="P40" s="111">
        <f t="shared" si="24"/>
        <v>550</v>
      </c>
      <c r="Q40" s="108">
        <v>0</v>
      </c>
      <c r="R40" s="108">
        <v>0</v>
      </c>
      <c r="S40" s="108">
        <v>10</v>
      </c>
      <c r="T40" s="108">
        <v>550</v>
      </c>
      <c r="U40" s="111">
        <f t="shared" si="17"/>
        <v>3</v>
      </c>
      <c r="V40" s="111">
        <f t="shared" si="18"/>
        <v>150</v>
      </c>
      <c r="W40" s="108">
        <v>0</v>
      </c>
      <c r="X40" s="108">
        <v>0</v>
      </c>
      <c r="Y40" s="108">
        <v>3</v>
      </c>
      <c r="Z40" s="108">
        <v>150</v>
      </c>
      <c r="AB40" s="96"/>
      <c r="AC40" s="12" t="s">
        <v>82</v>
      </c>
      <c r="AD40" s="47"/>
      <c r="AE40" s="117">
        <f t="shared" si="30"/>
        <v>2</v>
      </c>
      <c r="AF40" s="118">
        <f t="shared" si="31"/>
        <v>179</v>
      </c>
      <c r="AG40" s="108">
        <v>0</v>
      </c>
      <c r="AH40" s="108">
        <v>0</v>
      </c>
      <c r="AI40" s="108">
        <v>2</v>
      </c>
      <c r="AJ40" s="108">
        <v>179</v>
      </c>
      <c r="AK40" s="118">
        <f t="shared" si="32"/>
        <v>1</v>
      </c>
      <c r="AL40" s="118">
        <f t="shared" si="33"/>
        <v>50</v>
      </c>
      <c r="AM40" s="108">
        <v>0</v>
      </c>
      <c r="AN40" s="108">
        <v>0</v>
      </c>
      <c r="AO40" s="108">
        <v>1</v>
      </c>
      <c r="AP40" s="108">
        <v>50</v>
      </c>
    </row>
    <row r="41" spans="1:42" s="11" customFormat="1" ht="12" customHeight="1">
      <c r="A41" s="5"/>
      <c r="C41" s="12" t="s">
        <v>83</v>
      </c>
      <c r="D41" s="14"/>
      <c r="E41" s="111">
        <f aca="true" t="shared" si="34" ref="E41:E47">G41+O41+U41+AE41+AK41</f>
        <v>46</v>
      </c>
      <c r="F41" s="111">
        <f aca="true" t="shared" si="35" ref="F41:F47">H41+P41+V41+AF41+AL41</f>
        <v>1804</v>
      </c>
      <c r="G41" s="111">
        <f t="shared" si="27"/>
        <v>15</v>
      </c>
      <c r="H41" s="111">
        <f t="shared" si="28"/>
        <v>558</v>
      </c>
      <c r="I41" s="108">
        <v>0</v>
      </c>
      <c r="J41" s="108">
        <v>0</v>
      </c>
      <c r="K41" s="108">
        <v>6</v>
      </c>
      <c r="L41" s="108">
        <v>293</v>
      </c>
      <c r="M41" s="108">
        <v>9</v>
      </c>
      <c r="N41" s="108">
        <v>265</v>
      </c>
      <c r="O41" s="111">
        <f t="shared" si="23"/>
        <v>22</v>
      </c>
      <c r="P41" s="111">
        <f t="shared" si="24"/>
        <v>906</v>
      </c>
      <c r="Q41" s="108">
        <v>0</v>
      </c>
      <c r="R41" s="108">
        <v>0</v>
      </c>
      <c r="S41" s="108">
        <v>22</v>
      </c>
      <c r="T41" s="108">
        <v>906</v>
      </c>
      <c r="U41" s="111">
        <f t="shared" si="17"/>
        <v>3</v>
      </c>
      <c r="V41" s="111">
        <f t="shared" si="18"/>
        <v>150</v>
      </c>
      <c r="W41" s="108">
        <v>0</v>
      </c>
      <c r="X41" s="108">
        <v>0</v>
      </c>
      <c r="Y41" s="108">
        <v>3</v>
      </c>
      <c r="Z41" s="108">
        <v>150</v>
      </c>
      <c r="AA41" s="5"/>
      <c r="AC41" s="12" t="s">
        <v>83</v>
      </c>
      <c r="AD41" s="14"/>
      <c r="AE41" s="117">
        <f t="shared" si="30"/>
        <v>1</v>
      </c>
      <c r="AF41" s="118">
        <f t="shared" si="31"/>
        <v>50</v>
      </c>
      <c r="AG41" s="108">
        <v>1</v>
      </c>
      <c r="AH41" s="108">
        <v>50</v>
      </c>
      <c r="AI41" s="108">
        <v>0</v>
      </c>
      <c r="AJ41" s="108">
        <v>0</v>
      </c>
      <c r="AK41" s="118">
        <f t="shared" si="32"/>
        <v>5</v>
      </c>
      <c r="AL41" s="118">
        <f t="shared" si="33"/>
        <v>140</v>
      </c>
      <c r="AM41" s="108">
        <v>1</v>
      </c>
      <c r="AN41" s="108">
        <v>30</v>
      </c>
      <c r="AO41" s="108">
        <v>4</v>
      </c>
      <c r="AP41" s="108">
        <v>110</v>
      </c>
    </row>
    <row r="42" spans="1:42" s="11" customFormat="1" ht="12" customHeight="1">
      <c r="A42" s="5"/>
      <c r="C42" s="12" t="s">
        <v>84</v>
      </c>
      <c r="D42" s="14"/>
      <c r="E42" s="111">
        <f t="shared" si="34"/>
        <v>5</v>
      </c>
      <c r="F42" s="111">
        <f t="shared" si="35"/>
        <v>430</v>
      </c>
      <c r="G42" s="111">
        <f t="shared" si="27"/>
        <v>5</v>
      </c>
      <c r="H42" s="111">
        <f t="shared" si="28"/>
        <v>430</v>
      </c>
      <c r="I42" s="108">
        <v>5</v>
      </c>
      <c r="J42" s="108">
        <v>430</v>
      </c>
      <c r="K42" s="108">
        <v>0</v>
      </c>
      <c r="L42" s="108">
        <v>0</v>
      </c>
      <c r="M42" s="108">
        <v>0</v>
      </c>
      <c r="N42" s="108">
        <v>0</v>
      </c>
      <c r="O42" s="108">
        <f t="shared" si="23"/>
        <v>0</v>
      </c>
      <c r="P42" s="108">
        <f t="shared" si="24"/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f t="shared" si="17"/>
        <v>0</v>
      </c>
      <c r="V42" s="108">
        <f t="shared" si="18"/>
        <v>0</v>
      </c>
      <c r="W42" s="108">
        <v>0</v>
      </c>
      <c r="X42" s="108">
        <v>0</v>
      </c>
      <c r="Y42" s="108">
        <v>0</v>
      </c>
      <c r="Z42" s="108">
        <v>0</v>
      </c>
      <c r="AA42" s="5"/>
      <c r="AC42" s="12" t="s">
        <v>84</v>
      </c>
      <c r="AD42" s="14"/>
      <c r="AE42" s="117">
        <f t="shared" si="30"/>
        <v>0</v>
      </c>
      <c r="AF42" s="118">
        <f t="shared" si="31"/>
        <v>0</v>
      </c>
      <c r="AG42" s="108">
        <v>0</v>
      </c>
      <c r="AH42" s="108">
        <v>0</v>
      </c>
      <c r="AI42" s="108">
        <v>0</v>
      </c>
      <c r="AJ42" s="108">
        <v>0</v>
      </c>
      <c r="AK42" s="118">
        <f t="shared" si="32"/>
        <v>0</v>
      </c>
      <c r="AL42" s="118">
        <f t="shared" si="33"/>
        <v>0</v>
      </c>
      <c r="AM42" s="108">
        <v>0</v>
      </c>
      <c r="AN42" s="108">
        <v>0</v>
      </c>
      <c r="AO42" s="108">
        <v>0</v>
      </c>
      <c r="AP42" s="108">
        <v>0</v>
      </c>
    </row>
    <row r="43" spans="1:42" s="11" customFormat="1" ht="12" customHeight="1">
      <c r="A43" s="5"/>
      <c r="C43" s="12" t="s">
        <v>85</v>
      </c>
      <c r="D43" s="14"/>
      <c r="E43" s="111">
        <f t="shared" si="34"/>
        <v>110</v>
      </c>
      <c r="F43" s="111">
        <f t="shared" si="35"/>
        <v>4731</v>
      </c>
      <c r="G43" s="111">
        <f t="shared" si="27"/>
        <v>69</v>
      </c>
      <c r="H43" s="111">
        <f t="shared" si="28"/>
        <v>2892</v>
      </c>
      <c r="I43" s="108">
        <v>0</v>
      </c>
      <c r="J43" s="108">
        <v>0</v>
      </c>
      <c r="K43" s="108">
        <v>10</v>
      </c>
      <c r="L43" s="108">
        <v>368</v>
      </c>
      <c r="M43" s="108">
        <v>59</v>
      </c>
      <c r="N43" s="108">
        <v>2524</v>
      </c>
      <c r="O43" s="111">
        <f t="shared" si="23"/>
        <v>17</v>
      </c>
      <c r="P43" s="111">
        <f t="shared" si="24"/>
        <v>544</v>
      </c>
      <c r="Q43" s="108">
        <v>3</v>
      </c>
      <c r="R43" s="108">
        <v>130</v>
      </c>
      <c r="S43" s="108">
        <v>14</v>
      </c>
      <c r="T43" s="108">
        <v>414</v>
      </c>
      <c r="U43" s="108">
        <f t="shared" si="17"/>
        <v>8</v>
      </c>
      <c r="V43" s="108">
        <f t="shared" si="18"/>
        <v>640</v>
      </c>
      <c r="W43" s="108">
        <v>0</v>
      </c>
      <c r="X43" s="108">
        <v>0</v>
      </c>
      <c r="Y43" s="108">
        <v>8</v>
      </c>
      <c r="Z43" s="108">
        <v>640</v>
      </c>
      <c r="AA43" s="5"/>
      <c r="AC43" s="12" t="s">
        <v>85</v>
      </c>
      <c r="AD43" s="14"/>
      <c r="AE43" s="117">
        <f t="shared" si="30"/>
        <v>7</v>
      </c>
      <c r="AF43" s="118">
        <f t="shared" si="31"/>
        <v>326</v>
      </c>
      <c r="AG43" s="108">
        <v>0</v>
      </c>
      <c r="AH43" s="108">
        <v>0</v>
      </c>
      <c r="AI43" s="108">
        <v>7</v>
      </c>
      <c r="AJ43" s="108">
        <v>326</v>
      </c>
      <c r="AK43" s="118">
        <f t="shared" si="32"/>
        <v>9</v>
      </c>
      <c r="AL43" s="118">
        <f t="shared" si="33"/>
        <v>329</v>
      </c>
      <c r="AM43" s="108">
        <v>0</v>
      </c>
      <c r="AN43" s="108">
        <v>0</v>
      </c>
      <c r="AO43" s="108">
        <v>9</v>
      </c>
      <c r="AP43" s="108">
        <v>329</v>
      </c>
    </row>
    <row r="44" spans="1:42" s="11" customFormat="1" ht="12" customHeight="1">
      <c r="A44" s="5"/>
      <c r="C44" s="12" t="s">
        <v>86</v>
      </c>
      <c r="D44" s="14"/>
      <c r="E44" s="111">
        <f t="shared" si="34"/>
        <v>109</v>
      </c>
      <c r="F44" s="111">
        <f t="shared" si="35"/>
        <v>1775</v>
      </c>
      <c r="G44" s="111">
        <f t="shared" si="27"/>
        <v>74</v>
      </c>
      <c r="H44" s="111">
        <f t="shared" si="28"/>
        <v>1198</v>
      </c>
      <c r="I44" s="108">
        <v>0</v>
      </c>
      <c r="J44" s="108">
        <v>0</v>
      </c>
      <c r="K44" s="108">
        <v>2</v>
      </c>
      <c r="L44" s="108">
        <v>38</v>
      </c>
      <c r="M44" s="108">
        <v>72</v>
      </c>
      <c r="N44" s="108">
        <v>1160</v>
      </c>
      <c r="O44" s="111">
        <f t="shared" si="23"/>
        <v>17</v>
      </c>
      <c r="P44" s="111">
        <f t="shared" si="24"/>
        <v>266</v>
      </c>
      <c r="Q44" s="108">
        <v>0</v>
      </c>
      <c r="R44" s="108">
        <v>0</v>
      </c>
      <c r="S44" s="108">
        <v>17</v>
      </c>
      <c r="T44" s="108">
        <v>266</v>
      </c>
      <c r="U44" s="108">
        <f t="shared" si="17"/>
        <v>16</v>
      </c>
      <c r="V44" s="108">
        <f t="shared" si="18"/>
        <v>273</v>
      </c>
      <c r="W44" s="108">
        <v>0</v>
      </c>
      <c r="X44" s="108">
        <v>0</v>
      </c>
      <c r="Y44" s="108">
        <v>16</v>
      </c>
      <c r="Z44" s="108">
        <v>273</v>
      </c>
      <c r="AA44" s="5"/>
      <c r="AC44" s="12" t="s">
        <v>86</v>
      </c>
      <c r="AD44" s="14"/>
      <c r="AE44" s="117">
        <f t="shared" si="30"/>
        <v>1</v>
      </c>
      <c r="AF44" s="118">
        <f t="shared" si="31"/>
        <v>19</v>
      </c>
      <c r="AG44" s="108">
        <v>0</v>
      </c>
      <c r="AH44" s="108">
        <v>0</v>
      </c>
      <c r="AI44" s="108">
        <v>1</v>
      </c>
      <c r="AJ44" s="108">
        <v>19</v>
      </c>
      <c r="AK44" s="118">
        <f t="shared" si="32"/>
        <v>1</v>
      </c>
      <c r="AL44" s="118">
        <f t="shared" si="33"/>
        <v>19</v>
      </c>
      <c r="AM44" s="108">
        <v>0</v>
      </c>
      <c r="AN44" s="108">
        <v>0</v>
      </c>
      <c r="AO44" s="108">
        <v>1</v>
      </c>
      <c r="AP44" s="108">
        <v>19</v>
      </c>
    </row>
    <row r="45" spans="1:42" s="11" customFormat="1" ht="12" customHeight="1">
      <c r="A45" s="5"/>
      <c r="C45" s="2" t="s">
        <v>69</v>
      </c>
      <c r="D45" s="14"/>
      <c r="E45" s="111">
        <f t="shared" si="34"/>
        <v>5</v>
      </c>
      <c r="F45" s="111">
        <f t="shared" si="35"/>
        <v>100</v>
      </c>
      <c r="G45" s="111">
        <f t="shared" si="27"/>
        <v>2</v>
      </c>
      <c r="H45" s="111">
        <f t="shared" si="28"/>
        <v>40</v>
      </c>
      <c r="I45" s="108">
        <v>1</v>
      </c>
      <c r="J45" s="108">
        <v>20</v>
      </c>
      <c r="K45" s="108">
        <v>0</v>
      </c>
      <c r="L45" s="108">
        <v>0</v>
      </c>
      <c r="M45" s="108">
        <v>1</v>
      </c>
      <c r="N45" s="108">
        <v>20</v>
      </c>
      <c r="O45" s="111">
        <f t="shared" si="23"/>
        <v>3</v>
      </c>
      <c r="P45" s="111">
        <f t="shared" si="24"/>
        <v>60</v>
      </c>
      <c r="Q45" s="108">
        <v>0</v>
      </c>
      <c r="R45" s="108">
        <v>0</v>
      </c>
      <c r="S45" s="108">
        <v>3</v>
      </c>
      <c r="T45" s="108">
        <v>60</v>
      </c>
      <c r="U45" s="108">
        <f t="shared" si="17"/>
        <v>0</v>
      </c>
      <c r="V45" s="108">
        <f t="shared" si="18"/>
        <v>0</v>
      </c>
      <c r="W45" s="108">
        <v>0</v>
      </c>
      <c r="X45" s="108">
        <v>0</v>
      </c>
      <c r="Y45" s="108">
        <v>0</v>
      </c>
      <c r="Z45" s="108">
        <v>0</v>
      </c>
      <c r="AA45" s="5"/>
      <c r="AC45" s="2" t="s">
        <v>69</v>
      </c>
      <c r="AD45" s="14"/>
      <c r="AE45" s="117">
        <f t="shared" si="30"/>
        <v>0</v>
      </c>
      <c r="AF45" s="118">
        <f t="shared" si="31"/>
        <v>0</v>
      </c>
      <c r="AG45" s="108">
        <v>0</v>
      </c>
      <c r="AH45" s="108">
        <v>0</v>
      </c>
      <c r="AI45" s="108">
        <v>0</v>
      </c>
      <c r="AJ45" s="108">
        <v>0</v>
      </c>
      <c r="AK45" s="118">
        <f t="shared" si="32"/>
        <v>0</v>
      </c>
      <c r="AL45" s="118">
        <f t="shared" si="33"/>
        <v>0</v>
      </c>
      <c r="AM45" s="108">
        <v>0</v>
      </c>
      <c r="AN45" s="108">
        <v>0</v>
      </c>
      <c r="AO45" s="108">
        <v>0</v>
      </c>
      <c r="AP45" s="108">
        <v>0</v>
      </c>
    </row>
    <row r="46" spans="1:42" s="11" customFormat="1" ht="12" customHeight="1">
      <c r="A46" s="5"/>
      <c r="C46" s="12" t="s">
        <v>70</v>
      </c>
      <c r="D46" s="14"/>
      <c r="E46" s="111">
        <f t="shared" si="34"/>
        <v>2</v>
      </c>
      <c r="F46" s="108">
        <f t="shared" si="35"/>
        <v>20</v>
      </c>
      <c r="G46" s="108">
        <f t="shared" si="27"/>
        <v>0</v>
      </c>
      <c r="H46" s="108">
        <f t="shared" si="28"/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11">
        <f t="shared" si="23"/>
        <v>1</v>
      </c>
      <c r="P46" s="111">
        <f t="shared" si="24"/>
        <v>10</v>
      </c>
      <c r="Q46" s="108">
        <v>0</v>
      </c>
      <c r="R46" s="108">
        <v>0</v>
      </c>
      <c r="S46" s="108">
        <v>1</v>
      </c>
      <c r="T46" s="108">
        <v>10</v>
      </c>
      <c r="U46" s="108">
        <f t="shared" si="17"/>
        <v>1</v>
      </c>
      <c r="V46" s="108">
        <f t="shared" si="18"/>
        <v>10</v>
      </c>
      <c r="W46" s="108">
        <v>0</v>
      </c>
      <c r="X46" s="108">
        <v>0</v>
      </c>
      <c r="Y46" s="108">
        <v>1</v>
      </c>
      <c r="Z46" s="108">
        <v>10</v>
      </c>
      <c r="AA46" s="5"/>
      <c r="AC46" s="12" t="s">
        <v>70</v>
      </c>
      <c r="AD46" s="14"/>
      <c r="AE46" s="117">
        <f t="shared" si="30"/>
        <v>0</v>
      </c>
      <c r="AF46" s="118">
        <f t="shared" si="31"/>
        <v>0</v>
      </c>
      <c r="AG46" s="108">
        <v>0</v>
      </c>
      <c r="AH46" s="108">
        <v>0</v>
      </c>
      <c r="AI46" s="108">
        <v>0</v>
      </c>
      <c r="AJ46" s="108">
        <v>0</v>
      </c>
      <c r="AK46" s="118">
        <f t="shared" si="32"/>
        <v>0</v>
      </c>
      <c r="AL46" s="118">
        <f t="shared" si="33"/>
        <v>0</v>
      </c>
      <c r="AM46" s="108">
        <v>0</v>
      </c>
      <c r="AN46" s="108">
        <v>0</v>
      </c>
      <c r="AO46" s="108">
        <v>0</v>
      </c>
      <c r="AP46" s="108">
        <v>0</v>
      </c>
    </row>
    <row r="47" spans="1:42" s="11" customFormat="1" ht="12" customHeight="1">
      <c r="A47" s="5"/>
      <c r="C47" s="12" t="s">
        <v>87</v>
      </c>
      <c r="D47" s="13"/>
      <c r="E47" s="111">
        <f t="shared" si="34"/>
        <v>48</v>
      </c>
      <c r="F47" s="108">
        <f t="shared" si="35"/>
        <v>0</v>
      </c>
      <c r="G47" s="108">
        <f t="shared" si="27"/>
        <v>7</v>
      </c>
      <c r="H47" s="108">
        <f t="shared" si="28"/>
        <v>0</v>
      </c>
      <c r="I47" s="108">
        <v>0</v>
      </c>
      <c r="J47" s="108">
        <v>0</v>
      </c>
      <c r="K47" s="108">
        <v>4</v>
      </c>
      <c r="L47" s="108">
        <v>0</v>
      </c>
      <c r="M47" s="108">
        <v>3</v>
      </c>
      <c r="N47" s="108">
        <v>0</v>
      </c>
      <c r="O47" s="111">
        <f t="shared" si="23"/>
        <v>36</v>
      </c>
      <c r="P47" s="108">
        <f t="shared" si="24"/>
        <v>0</v>
      </c>
      <c r="Q47" s="108">
        <v>3</v>
      </c>
      <c r="R47" s="108">
        <v>0</v>
      </c>
      <c r="S47" s="108">
        <v>33</v>
      </c>
      <c r="T47" s="108">
        <v>0</v>
      </c>
      <c r="U47" s="108">
        <f t="shared" si="17"/>
        <v>3</v>
      </c>
      <c r="V47" s="108">
        <f t="shared" si="18"/>
        <v>0</v>
      </c>
      <c r="W47" s="108">
        <v>0</v>
      </c>
      <c r="X47" s="108">
        <v>0</v>
      </c>
      <c r="Y47" s="108">
        <v>3</v>
      </c>
      <c r="Z47" s="108">
        <v>0</v>
      </c>
      <c r="AA47" s="5"/>
      <c r="AC47" s="12" t="s">
        <v>87</v>
      </c>
      <c r="AD47" s="13"/>
      <c r="AE47" s="117">
        <f t="shared" si="30"/>
        <v>0</v>
      </c>
      <c r="AF47" s="118">
        <f t="shared" si="31"/>
        <v>0</v>
      </c>
      <c r="AG47" s="108">
        <v>0</v>
      </c>
      <c r="AH47" s="108">
        <v>0</v>
      </c>
      <c r="AI47" s="108">
        <v>0</v>
      </c>
      <c r="AJ47" s="108">
        <v>0</v>
      </c>
      <c r="AK47" s="118">
        <f t="shared" si="32"/>
        <v>2</v>
      </c>
      <c r="AL47" s="118">
        <f t="shared" si="33"/>
        <v>0</v>
      </c>
      <c r="AM47" s="108">
        <v>1</v>
      </c>
      <c r="AN47" s="108">
        <v>0</v>
      </c>
      <c r="AO47" s="108">
        <v>1</v>
      </c>
      <c r="AP47" s="108">
        <v>0</v>
      </c>
    </row>
    <row r="48" spans="1:42" s="11" customFormat="1" ht="9" customHeight="1">
      <c r="A48" s="5"/>
      <c r="C48" s="12"/>
      <c r="D48" s="1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C48" s="12"/>
      <c r="AD48" s="13"/>
      <c r="AE48" s="117"/>
      <c r="AF48" s="118"/>
      <c r="AG48" s="108"/>
      <c r="AH48" s="108"/>
      <c r="AI48" s="108"/>
      <c r="AJ48" s="108"/>
      <c r="AK48" s="118"/>
      <c r="AL48" s="118"/>
      <c r="AM48" s="108"/>
      <c r="AN48" s="108"/>
      <c r="AO48" s="108"/>
      <c r="AP48" s="108"/>
    </row>
    <row r="49" spans="2:42" s="23" customFormat="1" ht="12.75" customHeight="1">
      <c r="B49" s="138" t="s">
        <v>42</v>
      </c>
      <c r="C49" s="138"/>
      <c r="D49" s="47"/>
      <c r="E49" s="121">
        <f>SUM(E50:E63)</f>
        <v>161</v>
      </c>
      <c r="F49" s="121">
        <f>SUM(F50:F63)</f>
        <v>3435</v>
      </c>
      <c r="G49" s="121">
        <f aca="true" t="shared" si="36" ref="G49:G63">I49+K49+M49</f>
        <v>86</v>
      </c>
      <c r="H49" s="121">
        <f aca="true" t="shared" si="37" ref="H49:H63">J49+L49+N49</f>
        <v>2127</v>
      </c>
      <c r="I49" s="121">
        <f aca="true" t="shared" si="38" ref="I49:N49">SUM(I50:I63)</f>
        <v>4</v>
      </c>
      <c r="J49" s="121">
        <f t="shared" si="38"/>
        <v>170</v>
      </c>
      <c r="K49" s="121">
        <f t="shared" si="38"/>
        <v>13</v>
      </c>
      <c r="L49" s="121">
        <f t="shared" si="38"/>
        <v>119</v>
      </c>
      <c r="M49" s="121">
        <f t="shared" si="38"/>
        <v>69</v>
      </c>
      <c r="N49" s="121">
        <f t="shared" si="38"/>
        <v>1838</v>
      </c>
      <c r="O49" s="121">
        <f t="shared" si="23"/>
        <v>46</v>
      </c>
      <c r="P49" s="121">
        <f t="shared" si="24"/>
        <v>818</v>
      </c>
      <c r="Q49" s="121">
        <f>SUM(Q50:Q63)</f>
        <v>11</v>
      </c>
      <c r="R49" s="121">
        <f>SUM(R50:R63)</f>
        <v>70</v>
      </c>
      <c r="S49" s="121">
        <f>SUM(S50:S63)</f>
        <v>35</v>
      </c>
      <c r="T49" s="121">
        <f>SUM(T50:T63)</f>
        <v>748</v>
      </c>
      <c r="U49" s="121">
        <f t="shared" si="17"/>
        <v>19</v>
      </c>
      <c r="V49" s="121">
        <f t="shared" si="18"/>
        <v>372</v>
      </c>
      <c r="W49" s="112">
        <f>SUM(W50:W63)</f>
        <v>0</v>
      </c>
      <c r="X49" s="112">
        <f>SUM(X50:X63)</f>
        <v>0</v>
      </c>
      <c r="Y49" s="121">
        <f>SUM(Y50:Y63)</f>
        <v>19</v>
      </c>
      <c r="Z49" s="121">
        <f>SUM(Z50:Z63)</f>
        <v>372</v>
      </c>
      <c r="AB49" s="138" t="s">
        <v>42</v>
      </c>
      <c r="AC49" s="138"/>
      <c r="AD49" s="47"/>
      <c r="AE49" s="124">
        <f>AG49+AI49</f>
        <v>5</v>
      </c>
      <c r="AF49" s="113">
        <f>AH49+AJ49</f>
        <v>78</v>
      </c>
      <c r="AG49" s="113">
        <f>SUM(AG50:AG63)</f>
        <v>1</v>
      </c>
      <c r="AH49" s="113">
        <f>SUM(AH50:AH63)</f>
        <v>0</v>
      </c>
      <c r="AI49" s="113">
        <f>SUM(AI50:AI63)</f>
        <v>4</v>
      </c>
      <c r="AJ49" s="113">
        <f>SUM(AJ50:AJ63)</f>
        <v>78</v>
      </c>
      <c r="AK49" s="113">
        <f aca="true" t="shared" si="39" ref="AK49:AL56">AM49+AO49</f>
        <v>5</v>
      </c>
      <c r="AL49" s="113">
        <f t="shared" si="39"/>
        <v>40</v>
      </c>
      <c r="AM49" s="113">
        <f>SUM(AM50:AM63)</f>
        <v>3</v>
      </c>
      <c r="AN49" s="113">
        <f>SUM(AN50:AN63)</f>
        <v>0</v>
      </c>
      <c r="AO49" s="113">
        <f>SUM(AO50:AO63)</f>
        <v>2</v>
      </c>
      <c r="AP49" s="113">
        <f>SUM(AP50:AP63)</f>
        <v>40</v>
      </c>
    </row>
    <row r="50" spans="1:42" s="11" customFormat="1" ht="12" customHeight="1">
      <c r="A50" s="5"/>
      <c r="C50" s="2" t="s">
        <v>19</v>
      </c>
      <c r="D50" s="14"/>
      <c r="E50" s="111">
        <f>G50+O50+U50+AE50+AK50</f>
        <v>3</v>
      </c>
      <c r="F50" s="111">
        <f>H50+P50+V50+AF50+AL50</f>
        <v>200</v>
      </c>
      <c r="G50" s="111">
        <f t="shared" si="36"/>
        <v>2</v>
      </c>
      <c r="H50" s="111">
        <f t="shared" si="37"/>
        <v>150</v>
      </c>
      <c r="I50" s="108">
        <v>1</v>
      </c>
      <c r="J50" s="108">
        <v>100</v>
      </c>
      <c r="K50" s="108">
        <v>0</v>
      </c>
      <c r="L50" s="108">
        <v>0</v>
      </c>
      <c r="M50" s="108">
        <v>1</v>
      </c>
      <c r="N50" s="108">
        <v>50</v>
      </c>
      <c r="O50" s="111">
        <f t="shared" si="23"/>
        <v>1</v>
      </c>
      <c r="P50" s="111">
        <f t="shared" si="24"/>
        <v>50</v>
      </c>
      <c r="Q50" s="113">
        <v>1</v>
      </c>
      <c r="R50" s="113">
        <v>50</v>
      </c>
      <c r="S50" s="108">
        <v>0</v>
      </c>
      <c r="T50" s="108">
        <v>0</v>
      </c>
      <c r="U50" s="108">
        <f t="shared" si="17"/>
        <v>0</v>
      </c>
      <c r="V50" s="108">
        <f t="shared" si="18"/>
        <v>0</v>
      </c>
      <c r="W50" s="108">
        <v>0</v>
      </c>
      <c r="X50" s="108">
        <v>0</v>
      </c>
      <c r="Y50" s="108">
        <v>0</v>
      </c>
      <c r="Z50" s="108">
        <v>0</v>
      </c>
      <c r="AA50" s="5"/>
      <c r="AC50" s="2" t="s">
        <v>19</v>
      </c>
      <c r="AD50" s="14"/>
      <c r="AE50" s="117">
        <f aca="true" t="shared" si="40" ref="AE50:AE56">AG50+AI50</f>
        <v>0</v>
      </c>
      <c r="AF50" s="118">
        <f aca="true" t="shared" si="41" ref="AF50:AF56">AH50+AJ50</f>
        <v>0</v>
      </c>
      <c r="AG50" s="108">
        <v>0</v>
      </c>
      <c r="AH50" s="108">
        <v>0</v>
      </c>
      <c r="AI50" s="108">
        <v>0</v>
      </c>
      <c r="AJ50" s="108">
        <v>0</v>
      </c>
      <c r="AK50" s="118">
        <f t="shared" si="39"/>
        <v>0</v>
      </c>
      <c r="AL50" s="118">
        <f t="shared" si="39"/>
        <v>0</v>
      </c>
      <c r="AM50" s="108">
        <v>0</v>
      </c>
      <c r="AN50" s="108">
        <v>0</v>
      </c>
      <c r="AO50" s="108">
        <v>0</v>
      </c>
      <c r="AP50" s="108">
        <v>0</v>
      </c>
    </row>
    <row r="51" spans="1:42" s="11" customFormat="1" ht="12" customHeight="1">
      <c r="A51" s="5"/>
      <c r="C51" s="2" t="s">
        <v>20</v>
      </c>
      <c r="D51" s="14"/>
      <c r="E51" s="111">
        <f aca="true" t="shared" si="42" ref="E51:E63">G51+O51+U51+AE51+AK51</f>
        <v>2</v>
      </c>
      <c r="F51" s="111">
        <f aca="true" t="shared" si="43" ref="F51:F63">H51+P51+V51+AF51+AL51</f>
        <v>70</v>
      </c>
      <c r="G51" s="111">
        <f t="shared" si="36"/>
        <v>0</v>
      </c>
      <c r="H51" s="111">
        <f t="shared" si="37"/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11">
        <f t="shared" si="23"/>
        <v>2</v>
      </c>
      <c r="P51" s="111">
        <f t="shared" si="24"/>
        <v>70</v>
      </c>
      <c r="Q51" s="113">
        <v>0</v>
      </c>
      <c r="R51" s="113">
        <v>0</v>
      </c>
      <c r="S51" s="108">
        <v>2</v>
      </c>
      <c r="T51" s="108">
        <v>70</v>
      </c>
      <c r="U51" s="108">
        <f t="shared" si="17"/>
        <v>0</v>
      </c>
      <c r="V51" s="108">
        <f t="shared" si="18"/>
        <v>0</v>
      </c>
      <c r="W51" s="108">
        <v>0</v>
      </c>
      <c r="X51" s="108">
        <v>0</v>
      </c>
      <c r="Y51" s="108">
        <v>0</v>
      </c>
      <c r="Z51" s="108">
        <v>0</v>
      </c>
      <c r="AA51" s="5"/>
      <c r="AC51" s="2" t="s">
        <v>20</v>
      </c>
      <c r="AD51" s="14"/>
      <c r="AE51" s="117">
        <f t="shared" si="40"/>
        <v>0</v>
      </c>
      <c r="AF51" s="118">
        <f t="shared" si="41"/>
        <v>0</v>
      </c>
      <c r="AG51" s="108">
        <v>0</v>
      </c>
      <c r="AH51" s="108">
        <v>0</v>
      </c>
      <c r="AI51" s="108">
        <v>0</v>
      </c>
      <c r="AJ51" s="108">
        <v>0</v>
      </c>
      <c r="AK51" s="118">
        <f t="shared" si="39"/>
        <v>0</v>
      </c>
      <c r="AL51" s="118">
        <f t="shared" si="39"/>
        <v>0</v>
      </c>
      <c r="AM51" s="108">
        <v>0</v>
      </c>
      <c r="AN51" s="108">
        <v>0</v>
      </c>
      <c r="AO51" s="108">
        <v>0</v>
      </c>
      <c r="AP51" s="108">
        <v>0</v>
      </c>
    </row>
    <row r="52" spans="1:42" s="11" customFormat="1" ht="12" customHeight="1">
      <c r="A52" s="5"/>
      <c r="C52" s="2" t="s">
        <v>21</v>
      </c>
      <c r="D52" s="14"/>
      <c r="E52" s="111">
        <f t="shared" si="42"/>
        <v>1</v>
      </c>
      <c r="F52" s="111">
        <f t="shared" si="43"/>
        <v>79</v>
      </c>
      <c r="G52" s="111">
        <f t="shared" si="36"/>
        <v>1</v>
      </c>
      <c r="H52" s="111">
        <f t="shared" si="37"/>
        <v>79</v>
      </c>
      <c r="I52" s="108">
        <v>0</v>
      </c>
      <c r="J52" s="108">
        <v>0</v>
      </c>
      <c r="K52" s="108">
        <v>0</v>
      </c>
      <c r="L52" s="108">
        <v>0</v>
      </c>
      <c r="M52" s="108">
        <v>1</v>
      </c>
      <c r="N52" s="108">
        <v>79</v>
      </c>
      <c r="O52" s="108">
        <f t="shared" si="23"/>
        <v>0</v>
      </c>
      <c r="P52" s="108">
        <f t="shared" si="24"/>
        <v>0</v>
      </c>
      <c r="Q52" s="113">
        <v>0</v>
      </c>
      <c r="R52" s="113">
        <v>0</v>
      </c>
      <c r="S52" s="108">
        <v>0</v>
      </c>
      <c r="T52" s="108">
        <v>0</v>
      </c>
      <c r="U52" s="108">
        <f t="shared" si="17"/>
        <v>0</v>
      </c>
      <c r="V52" s="108">
        <f t="shared" si="18"/>
        <v>0</v>
      </c>
      <c r="W52" s="108">
        <v>0</v>
      </c>
      <c r="X52" s="108">
        <v>0</v>
      </c>
      <c r="Y52" s="108">
        <v>0</v>
      </c>
      <c r="Z52" s="108">
        <v>0</v>
      </c>
      <c r="AA52" s="5"/>
      <c r="AC52" s="2" t="s">
        <v>21</v>
      </c>
      <c r="AD52" s="14"/>
      <c r="AE52" s="117">
        <f t="shared" si="40"/>
        <v>0</v>
      </c>
      <c r="AF52" s="118">
        <f t="shared" si="41"/>
        <v>0</v>
      </c>
      <c r="AG52" s="108">
        <v>0</v>
      </c>
      <c r="AH52" s="108">
        <v>0</v>
      </c>
      <c r="AI52" s="108">
        <v>0</v>
      </c>
      <c r="AJ52" s="108">
        <v>0</v>
      </c>
      <c r="AK52" s="118">
        <f t="shared" si="39"/>
        <v>0</v>
      </c>
      <c r="AL52" s="118">
        <f t="shared" si="39"/>
        <v>0</v>
      </c>
      <c r="AM52" s="108">
        <v>0</v>
      </c>
      <c r="AN52" s="108">
        <v>0</v>
      </c>
      <c r="AO52" s="108">
        <v>0</v>
      </c>
      <c r="AP52" s="108">
        <v>0</v>
      </c>
    </row>
    <row r="53" spans="1:42" s="11" customFormat="1" ht="12" customHeight="1">
      <c r="A53" s="5"/>
      <c r="C53" s="2" t="s">
        <v>105</v>
      </c>
      <c r="D53" s="14"/>
      <c r="E53" s="111">
        <f t="shared" si="42"/>
        <v>4</v>
      </c>
      <c r="F53" s="111">
        <f t="shared" si="43"/>
        <v>193</v>
      </c>
      <c r="G53" s="111">
        <f t="shared" si="36"/>
        <v>4</v>
      </c>
      <c r="H53" s="111">
        <f t="shared" si="37"/>
        <v>193</v>
      </c>
      <c r="I53" s="108">
        <v>1</v>
      </c>
      <c r="J53" s="108">
        <v>70</v>
      </c>
      <c r="K53" s="108">
        <v>0</v>
      </c>
      <c r="L53" s="108">
        <v>0</v>
      </c>
      <c r="M53" s="108">
        <v>3</v>
      </c>
      <c r="N53" s="108">
        <v>123</v>
      </c>
      <c r="O53" s="108">
        <f t="shared" si="23"/>
        <v>0</v>
      </c>
      <c r="P53" s="108">
        <f t="shared" si="24"/>
        <v>0</v>
      </c>
      <c r="Q53" s="113">
        <v>0</v>
      </c>
      <c r="R53" s="113">
        <v>0</v>
      </c>
      <c r="S53" s="108">
        <v>0</v>
      </c>
      <c r="T53" s="108">
        <v>0</v>
      </c>
      <c r="U53" s="108">
        <f t="shared" si="17"/>
        <v>0</v>
      </c>
      <c r="V53" s="108">
        <f t="shared" si="18"/>
        <v>0</v>
      </c>
      <c r="W53" s="108">
        <v>0</v>
      </c>
      <c r="X53" s="108">
        <v>0</v>
      </c>
      <c r="Y53" s="108">
        <v>0</v>
      </c>
      <c r="Z53" s="108">
        <v>0</v>
      </c>
      <c r="AA53" s="5"/>
      <c r="AC53" s="2" t="s">
        <v>105</v>
      </c>
      <c r="AD53" s="14"/>
      <c r="AE53" s="117">
        <f t="shared" si="40"/>
        <v>0</v>
      </c>
      <c r="AF53" s="118">
        <f t="shared" si="41"/>
        <v>0</v>
      </c>
      <c r="AG53" s="108">
        <v>0</v>
      </c>
      <c r="AH53" s="108">
        <v>0</v>
      </c>
      <c r="AI53" s="108">
        <v>0</v>
      </c>
      <c r="AJ53" s="108">
        <v>0</v>
      </c>
      <c r="AK53" s="118">
        <f t="shared" si="39"/>
        <v>0</v>
      </c>
      <c r="AL53" s="118">
        <f t="shared" si="39"/>
        <v>0</v>
      </c>
      <c r="AM53" s="108">
        <v>0</v>
      </c>
      <c r="AN53" s="108">
        <v>0</v>
      </c>
      <c r="AO53" s="108">
        <v>0</v>
      </c>
      <c r="AP53" s="108">
        <v>0</v>
      </c>
    </row>
    <row r="54" spans="1:42" s="11" customFormat="1" ht="12" customHeight="1">
      <c r="A54" s="5"/>
      <c r="C54" s="2" t="s">
        <v>23</v>
      </c>
      <c r="D54" s="14"/>
      <c r="E54" s="111">
        <f t="shared" si="42"/>
        <v>1</v>
      </c>
      <c r="F54" s="111">
        <f t="shared" si="43"/>
        <v>50</v>
      </c>
      <c r="G54" s="111">
        <f t="shared" si="36"/>
        <v>1</v>
      </c>
      <c r="H54" s="111">
        <f t="shared" si="37"/>
        <v>50</v>
      </c>
      <c r="I54" s="108">
        <v>0</v>
      </c>
      <c r="J54" s="108">
        <v>0</v>
      </c>
      <c r="K54" s="108">
        <v>0</v>
      </c>
      <c r="L54" s="108">
        <v>0</v>
      </c>
      <c r="M54" s="108">
        <v>1</v>
      </c>
      <c r="N54" s="108">
        <v>50</v>
      </c>
      <c r="O54" s="108">
        <f t="shared" si="23"/>
        <v>0</v>
      </c>
      <c r="P54" s="108">
        <f t="shared" si="24"/>
        <v>0</v>
      </c>
      <c r="Q54" s="113">
        <v>0</v>
      </c>
      <c r="R54" s="113">
        <v>0</v>
      </c>
      <c r="S54" s="108">
        <v>0</v>
      </c>
      <c r="T54" s="108">
        <v>0</v>
      </c>
      <c r="U54" s="108">
        <f t="shared" si="17"/>
        <v>0</v>
      </c>
      <c r="V54" s="108">
        <f t="shared" si="18"/>
        <v>0</v>
      </c>
      <c r="W54" s="108">
        <v>0</v>
      </c>
      <c r="X54" s="108">
        <v>0</v>
      </c>
      <c r="Y54" s="108">
        <v>0</v>
      </c>
      <c r="Z54" s="108">
        <v>0</v>
      </c>
      <c r="AA54" s="5"/>
      <c r="AC54" s="2" t="s">
        <v>23</v>
      </c>
      <c r="AD54" s="14"/>
      <c r="AE54" s="117">
        <f t="shared" si="40"/>
        <v>0</v>
      </c>
      <c r="AF54" s="118">
        <f t="shared" si="41"/>
        <v>0</v>
      </c>
      <c r="AG54" s="108">
        <v>0</v>
      </c>
      <c r="AH54" s="108">
        <v>0</v>
      </c>
      <c r="AI54" s="108">
        <v>0</v>
      </c>
      <c r="AJ54" s="108">
        <v>0</v>
      </c>
      <c r="AK54" s="118">
        <f t="shared" si="39"/>
        <v>0</v>
      </c>
      <c r="AL54" s="118">
        <f t="shared" si="39"/>
        <v>0</v>
      </c>
      <c r="AM54" s="108">
        <v>0</v>
      </c>
      <c r="AN54" s="108">
        <v>0</v>
      </c>
      <c r="AO54" s="108">
        <v>0</v>
      </c>
      <c r="AP54" s="108">
        <v>0</v>
      </c>
    </row>
    <row r="55" spans="1:42" s="11" customFormat="1" ht="12" customHeight="1">
      <c r="A55" s="5"/>
      <c r="C55" s="2" t="s">
        <v>106</v>
      </c>
      <c r="D55" s="14"/>
      <c r="E55" s="111">
        <f t="shared" si="42"/>
        <v>24</v>
      </c>
      <c r="F55" s="111">
        <f t="shared" si="43"/>
        <v>601</v>
      </c>
      <c r="G55" s="111">
        <f t="shared" si="36"/>
        <v>13</v>
      </c>
      <c r="H55" s="111">
        <f t="shared" si="37"/>
        <v>305</v>
      </c>
      <c r="I55" s="108">
        <v>0</v>
      </c>
      <c r="J55" s="108">
        <v>0</v>
      </c>
      <c r="K55" s="108">
        <v>3</v>
      </c>
      <c r="L55" s="108">
        <v>85</v>
      </c>
      <c r="M55" s="108">
        <v>10</v>
      </c>
      <c r="N55" s="108">
        <v>220</v>
      </c>
      <c r="O55" s="108">
        <f t="shared" si="23"/>
        <v>7</v>
      </c>
      <c r="P55" s="108">
        <f t="shared" si="24"/>
        <v>176</v>
      </c>
      <c r="Q55" s="113">
        <v>1</v>
      </c>
      <c r="R55" s="113">
        <v>20</v>
      </c>
      <c r="S55" s="108">
        <v>6</v>
      </c>
      <c r="T55" s="108">
        <v>156</v>
      </c>
      <c r="U55" s="108">
        <f t="shared" si="17"/>
        <v>1</v>
      </c>
      <c r="V55" s="108">
        <f t="shared" si="18"/>
        <v>40</v>
      </c>
      <c r="W55" s="108">
        <v>0</v>
      </c>
      <c r="X55" s="108">
        <v>0</v>
      </c>
      <c r="Y55" s="108">
        <v>1</v>
      </c>
      <c r="Z55" s="108">
        <v>40</v>
      </c>
      <c r="AA55" s="5"/>
      <c r="AC55" s="2" t="s">
        <v>106</v>
      </c>
      <c r="AD55" s="14"/>
      <c r="AE55" s="117">
        <f t="shared" si="40"/>
        <v>2</v>
      </c>
      <c r="AF55" s="118">
        <f t="shared" si="41"/>
        <v>40</v>
      </c>
      <c r="AG55" s="108">
        <v>0</v>
      </c>
      <c r="AH55" s="108">
        <v>0</v>
      </c>
      <c r="AI55" s="108">
        <v>2</v>
      </c>
      <c r="AJ55" s="108">
        <v>40</v>
      </c>
      <c r="AK55" s="118">
        <f t="shared" si="39"/>
        <v>1</v>
      </c>
      <c r="AL55" s="118">
        <f t="shared" si="39"/>
        <v>40</v>
      </c>
      <c r="AM55" s="108">
        <v>0</v>
      </c>
      <c r="AN55" s="108">
        <v>0</v>
      </c>
      <c r="AO55" s="108">
        <v>1</v>
      </c>
      <c r="AP55" s="108">
        <v>40</v>
      </c>
    </row>
    <row r="56" spans="1:42" s="11" customFormat="1" ht="12" customHeight="1">
      <c r="A56" s="5"/>
      <c r="C56" s="2" t="s">
        <v>104</v>
      </c>
      <c r="D56" s="14"/>
      <c r="E56" s="111">
        <f t="shared" si="42"/>
        <v>65</v>
      </c>
      <c r="F56" s="111">
        <f t="shared" si="43"/>
        <v>1061</v>
      </c>
      <c r="G56" s="111">
        <f t="shared" si="36"/>
        <v>27</v>
      </c>
      <c r="H56" s="111">
        <f t="shared" si="37"/>
        <v>446</v>
      </c>
      <c r="I56" s="108">
        <v>0</v>
      </c>
      <c r="J56" s="108">
        <v>0</v>
      </c>
      <c r="K56" s="108">
        <v>2</v>
      </c>
      <c r="L56" s="108">
        <v>34</v>
      </c>
      <c r="M56" s="108">
        <v>25</v>
      </c>
      <c r="N56" s="108">
        <v>412</v>
      </c>
      <c r="O56" s="108">
        <f t="shared" si="23"/>
        <v>21</v>
      </c>
      <c r="P56" s="108">
        <f t="shared" si="24"/>
        <v>330</v>
      </c>
      <c r="Q56" s="113">
        <v>0</v>
      </c>
      <c r="R56" s="113">
        <v>0</v>
      </c>
      <c r="S56" s="108">
        <v>21</v>
      </c>
      <c r="T56" s="108">
        <v>330</v>
      </c>
      <c r="U56" s="108">
        <f t="shared" si="17"/>
        <v>15</v>
      </c>
      <c r="V56" s="108">
        <f t="shared" si="18"/>
        <v>247</v>
      </c>
      <c r="W56" s="108">
        <v>0</v>
      </c>
      <c r="X56" s="108">
        <v>0</v>
      </c>
      <c r="Y56" s="108">
        <v>15</v>
      </c>
      <c r="Z56" s="108">
        <v>247</v>
      </c>
      <c r="AA56" s="5"/>
      <c r="AC56" s="2" t="s">
        <v>104</v>
      </c>
      <c r="AD56" s="14"/>
      <c r="AE56" s="117">
        <f t="shared" si="40"/>
        <v>2</v>
      </c>
      <c r="AF56" s="118">
        <f t="shared" si="41"/>
        <v>38</v>
      </c>
      <c r="AG56" s="108">
        <v>0</v>
      </c>
      <c r="AH56" s="108">
        <v>0</v>
      </c>
      <c r="AI56" s="108">
        <v>2</v>
      </c>
      <c r="AJ56" s="108">
        <v>38</v>
      </c>
      <c r="AK56" s="118">
        <f t="shared" si="39"/>
        <v>0</v>
      </c>
      <c r="AL56" s="118">
        <f t="shared" si="39"/>
        <v>0</v>
      </c>
      <c r="AM56" s="108">
        <v>0</v>
      </c>
      <c r="AN56" s="108">
        <v>0</v>
      </c>
      <c r="AO56" s="108">
        <v>0</v>
      </c>
      <c r="AP56" s="108">
        <v>0</v>
      </c>
    </row>
    <row r="57" spans="1:42" s="11" customFormat="1" ht="12" customHeight="1">
      <c r="A57" s="5"/>
      <c r="C57" s="2" t="s">
        <v>22</v>
      </c>
      <c r="D57" s="14"/>
      <c r="E57" s="111">
        <f t="shared" si="42"/>
        <v>19</v>
      </c>
      <c r="F57" s="111">
        <f t="shared" si="43"/>
        <v>1156</v>
      </c>
      <c r="G57" s="111">
        <f t="shared" si="36"/>
        <v>14</v>
      </c>
      <c r="H57" s="111">
        <f t="shared" si="37"/>
        <v>894</v>
      </c>
      <c r="I57" s="108">
        <v>0</v>
      </c>
      <c r="J57" s="108">
        <v>0</v>
      </c>
      <c r="K57" s="108">
        <v>0</v>
      </c>
      <c r="L57" s="108">
        <v>0</v>
      </c>
      <c r="M57" s="108">
        <v>14</v>
      </c>
      <c r="N57" s="108">
        <v>894</v>
      </c>
      <c r="O57" s="108">
        <f t="shared" si="23"/>
        <v>4</v>
      </c>
      <c r="P57" s="108">
        <f t="shared" si="24"/>
        <v>182</v>
      </c>
      <c r="Q57" s="113">
        <v>0</v>
      </c>
      <c r="R57" s="113">
        <v>0</v>
      </c>
      <c r="S57" s="108">
        <v>4</v>
      </c>
      <c r="T57" s="108">
        <v>182</v>
      </c>
      <c r="U57" s="108">
        <f t="shared" si="17"/>
        <v>1</v>
      </c>
      <c r="V57" s="108">
        <f t="shared" si="18"/>
        <v>80</v>
      </c>
      <c r="W57" s="108">
        <v>0</v>
      </c>
      <c r="X57" s="108">
        <v>0</v>
      </c>
      <c r="Y57" s="108">
        <v>1</v>
      </c>
      <c r="Z57" s="108">
        <v>80</v>
      </c>
      <c r="AA57" s="5"/>
      <c r="AC57" s="2" t="s">
        <v>22</v>
      </c>
      <c r="AD57" s="14"/>
      <c r="AE57" s="117">
        <f aca="true" t="shared" si="44" ref="AE57:AE63">AG57+AI57</f>
        <v>0</v>
      </c>
      <c r="AF57" s="118">
        <f aca="true" t="shared" si="45" ref="AF57:AF63">AH57+AJ57</f>
        <v>0</v>
      </c>
      <c r="AG57" s="108">
        <v>0</v>
      </c>
      <c r="AH57" s="108">
        <v>0</v>
      </c>
      <c r="AI57" s="108">
        <v>0</v>
      </c>
      <c r="AJ57" s="108">
        <v>0</v>
      </c>
      <c r="AK57" s="118">
        <f aca="true" t="shared" si="46" ref="AK57:AK62">AM57+AO57</f>
        <v>0</v>
      </c>
      <c r="AL57" s="118">
        <f aca="true" t="shared" si="47" ref="AL57:AL62">AN57+AP57</f>
        <v>0</v>
      </c>
      <c r="AM57" s="108">
        <v>0</v>
      </c>
      <c r="AN57" s="108">
        <v>0</v>
      </c>
      <c r="AO57" s="108">
        <v>0</v>
      </c>
      <c r="AP57" s="108">
        <v>0</v>
      </c>
    </row>
    <row r="58" spans="3:42" s="11" customFormat="1" ht="12" customHeight="1">
      <c r="C58" s="15" t="s">
        <v>25</v>
      </c>
      <c r="D58" s="16"/>
      <c r="E58" s="111">
        <f t="shared" si="42"/>
        <v>3</v>
      </c>
      <c r="F58" s="111">
        <f t="shared" si="43"/>
        <v>25</v>
      </c>
      <c r="G58" s="111">
        <f t="shared" si="36"/>
        <v>1</v>
      </c>
      <c r="H58" s="111">
        <f t="shared" si="37"/>
        <v>10</v>
      </c>
      <c r="I58" s="108">
        <v>0</v>
      </c>
      <c r="J58" s="108">
        <v>0</v>
      </c>
      <c r="K58" s="108">
        <v>0</v>
      </c>
      <c r="L58" s="108">
        <v>0</v>
      </c>
      <c r="M58" s="108">
        <v>1</v>
      </c>
      <c r="N58" s="108">
        <v>10</v>
      </c>
      <c r="O58" s="108">
        <f t="shared" si="23"/>
        <v>1</v>
      </c>
      <c r="P58" s="108">
        <f t="shared" si="24"/>
        <v>10</v>
      </c>
      <c r="Q58" s="113">
        <v>0</v>
      </c>
      <c r="R58" s="113">
        <v>0</v>
      </c>
      <c r="S58" s="108">
        <v>1</v>
      </c>
      <c r="T58" s="108">
        <v>10</v>
      </c>
      <c r="U58" s="108">
        <f t="shared" si="17"/>
        <v>1</v>
      </c>
      <c r="V58" s="108">
        <f t="shared" si="18"/>
        <v>5</v>
      </c>
      <c r="W58" s="108">
        <v>0</v>
      </c>
      <c r="X58" s="108">
        <v>0</v>
      </c>
      <c r="Y58" s="108">
        <v>1</v>
      </c>
      <c r="Z58" s="108">
        <v>5</v>
      </c>
      <c r="AC58" s="15" t="s">
        <v>25</v>
      </c>
      <c r="AD58" s="16"/>
      <c r="AE58" s="117">
        <f t="shared" si="44"/>
        <v>0</v>
      </c>
      <c r="AF58" s="118">
        <f t="shared" si="45"/>
        <v>0</v>
      </c>
      <c r="AG58" s="108">
        <v>0</v>
      </c>
      <c r="AH58" s="108">
        <v>0</v>
      </c>
      <c r="AI58" s="108">
        <v>0</v>
      </c>
      <c r="AJ58" s="108">
        <v>0</v>
      </c>
      <c r="AK58" s="118">
        <f t="shared" si="46"/>
        <v>0</v>
      </c>
      <c r="AL58" s="118">
        <f t="shared" si="47"/>
        <v>0</v>
      </c>
      <c r="AM58" s="108">
        <v>0</v>
      </c>
      <c r="AN58" s="108">
        <v>0</v>
      </c>
      <c r="AO58" s="108">
        <v>0</v>
      </c>
      <c r="AP58" s="108">
        <v>0</v>
      </c>
    </row>
    <row r="59" spans="3:42" s="11" customFormat="1" ht="12" customHeight="1">
      <c r="C59" s="104" t="s">
        <v>103</v>
      </c>
      <c r="D59" s="16"/>
      <c r="E59" s="108">
        <f t="shared" si="42"/>
        <v>1</v>
      </c>
      <c r="F59" s="108">
        <f t="shared" si="43"/>
        <v>0</v>
      </c>
      <c r="G59" s="108">
        <f t="shared" si="36"/>
        <v>1</v>
      </c>
      <c r="H59" s="108">
        <f t="shared" si="37"/>
        <v>0</v>
      </c>
      <c r="I59" s="108">
        <v>1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f t="shared" si="23"/>
        <v>0</v>
      </c>
      <c r="P59" s="108">
        <f t="shared" si="24"/>
        <v>0</v>
      </c>
      <c r="Q59" s="113">
        <v>0</v>
      </c>
      <c r="R59" s="113">
        <v>0</v>
      </c>
      <c r="S59" s="108">
        <v>0</v>
      </c>
      <c r="T59" s="108">
        <v>0</v>
      </c>
      <c r="U59" s="108">
        <f t="shared" si="17"/>
        <v>0</v>
      </c>
      <c r="V59" s="108">
        <f t="shared" si="18"/>
        <v>0</v>
      </c>
      <c r="W59" s="108">
        <v>0</v>
      </c>
      <c r="X59" s="108">
        <v>0</v>
      </c>
      <c r="Y59" s="108">
        <v>0</v>
      </c>
      <c r="Z59" s="108">
        <v>0</v>
      </c>
      <c r="AC59" s="15" t="s">
        <v>103</v>
      </c>
      <c r="AD59" s="16"/>
      <c r="AE59" s="117">
        <f t="shared" si="44"/>
        <v>0</v>
      </c>
      <c r="AF59" s="118">
        <f t="shared" si="45"/>
        <v>0</v>
      </c>
      <c r="AG59" s="108">
        <v>0</v>
      </c>
      <c r="AH59" s="108">
        <v>0</v>
      </c>
      <c r="AI59" s="108">
        <v>0</v>
      </c>
      <c r="AJ59" s="108">
        <v>0</v>
      </c>
      <c r="AK59" s="118">
        <f t="shared" si="46"/>
        <v>0</v>
      </c>
      <c r="AL59" s="118">
        <f t="shared" si="47"/>
        <v>0</v>
      </c>
      <c r="AM59" s="108">
        <v>0</v>
      </c>
      <c r="AN59" s="108">
        <v>0</v>
      </c>
      <c r="AO59" s="108">
        <v>0</v>
      </c>
      <c r="AP59" s="108">
        <v>0</v>
      </c>
    </row>
    <row r="60" spans="1:42" s="11" customFormat="1" ht="12" customHeight="1">
      <c r="A60" s="5"/>
      <c r="C60" s="2" t="s">
        <v>24</v>
      </c>
      <c r="D60" s="14"/>
      <c r="E60" s="108">
        <f t="shared" si="42"/>
        <v>3</v>
      </c>
      <c r="F60" s="108">
        <f t="shared" si="43"/>
        <v>0</v>
      </c>
      <c r="G60" s="108">
        <f t="shared" si="36"/>
        <v>1</v>
      </c>
      <c r="H60" s="108">
        <f t="shared" si="37"/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1</v>
      </c>
      <c r="N60" s="108">
        <v>0</v>
      </c>
      <c r="O60" s="108">
        <f t="shared" si="23"/>
        <v>2</v>
      </c>
      <c r="P60" s="108">
        <f t="shared" si="24"/>
        <v>0</v>
      </c>
      <c r="Q60" s="113">
        <v>1</v>
      </c>
      <c r="R60" s="113">
        <v>0</v>
      </c>
      <c r="S60" s="108">
        <v>1</v>
      </c>
      <c r="T60" s="108">
        <v>0</v>
      </c>
      <c r="U60" s="108">
        <f t="shared" si="17"/>
        <v>0</v>
      </c>
      <c r="V60" s="108">
        <f t="shared" si="18"/>
        <v>0</v>
      </c>
      <c r="W60" s="108">
        <v>0</v>
      </c>
      <c r="X60" s="108">
        <v>0</v>
      </c>
      <c r="Y60" s="108">
        <v>0</v>
      </c>
      <c r="Z60" s="108">
        <v>0</v>
      </c>
      <c r="AA60" s="5"/>
      <c r="AC60" s="2" t="s">
        <v>24</v>
      </c>
      <c r="AD60" s="14"/>
      <c r="AE60" s="117">
        <f t="shared" si="44"/>
        <v>0</v>
      </c>
      <c r="AF60" s="118">
        <f t="shared" si="45"/>
        <v>0</v>
      </c>
      <c r="AG60" s="108">
        <v>0</v>
      </c>
      <c r="AH60" s="108">
        <v>0</v>
      </c>
      <c r="AI60" s="108">
        <v>0</v>
      </c>
      <c r="AJ60" s="108">
        <v>0</v>
      </c>
      <c r="AK60" s="118">
        <f t="shared" si="46"/>
        <v>0</v>
      </c>
      <c r="AL60" s="118">
        <f t="shared" si="47"/>
        <v>0</v>
      </c>
      <c r="AM60" s="108">
        <v>0</v>
      </c>
      <c r="AN60" s="108">
        <v>0</v>
      </c>
      <c r="AO60" s="108">
        <v>0</v>
      </c>
      <c r="AP60" s="108">
        <v>0</v>
      </c>
    </row>
    <row r="61" spans="1:42" s="11" customFormat="1" ht="12" customHeight="1">
      <c r="A61" s="5"/>
      <c r="C61" s="2" t="s">
        <v>100</v>
      </c>
      <c r="D61" s="14"/>
      <c r="E61" s="108">
        <f t="shared" si="42"/>
        <v>1</v>
      </c>
      <c r="F61" s="108">
        <f t="shared" si="43"/>
        <v>0</v>
      </c>
      <c r="G61" s="108">
        <f t="shared" si="36"/>
        <v>0</v>
      </c>
      <c r="H61" s="108">
        <f t="shared" si="37"/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f t="shared" si="23"/>
        <v>0</v>
      </c>
      <c r="P61" s="108">
        <f t="shared" si="24"/>
        <v>0</v>
      </c>
      <c r="Q61" s="113">
        <v>0</v>
      </c>
      <c r="R61" s="113">
        <v>0</v>
      </c>
      <c r="S61" s="108">
        <v>0</v>
      </c>
      <c r="T61" s="108">
        <v>0</v>
      </c>
      <c r="U61" s="108">
        <f t="shared" si="17"/>
        <v>0</v>
      </c>
      <c r="V61" s="108">
        <f t="shared" si="18"/>
        <v>0</v>
      </c>
      <c r="W61" s="108">
        <v>0</v>
      </c>
      <c r="X61" s="108">
        <v>0</v>
      </c>
      <c r="Y61" s="108">
        <v>0</v>
      </c>
      <c r="Z61" s="108">
        <v>0</v>
      </c>
      <c r="AA61" s="5"/>
      <c r="AC61" s="2" t="s">
        <v>100</v>
      </c>
      <c r="AD61" s="14"/>
      <c r="AE61" s="117">
        <f t="shared" si="44"/>
        <v>0</v>
      </c>
      <c r="AF61" s="118">
        <f t="shared" si="45"/>
        <v>0</v>
      </c>
      <c r="AG61" s="108">
        <v>0</v>
      </c>
      <c r="AH61" s="108">
        <v>0</v>
      </c>
      <c r="AI61" s="108">
        <v>0</v>
      </c>
      <c r="AJ61" s="108">
        <v>0</v>
      </c>
      <c r="AK61" s="118">
        <f t="shared" si="46"/>
        <v>1</v>
      </c>
      <c r="AL61" s="118">
        <f t="shared" si="47"/>
        <v>0</v>
      </c>
      <c r="AM61" s="108">
        <v>0</v>
      </c>
      <c r="AN61" s="108">
        <v>0</v>
      </c>
      <c r="AO61" s="108">
        <v>1</v>
      </c>
      <c r="AP61" s="108">
        <v>0</v>
      </c>
    </row>
    <row r="62" spans="1:42" s="11" customFormat="1" ht="12" customHeight="1">
      <c r="A62" s="5"/>
      <c r="C62" s="2" t="s">
        <v>101</v>
      </c>
      <c r="D62" s="14"/>
      <c r="E62" s="108">
        <f t="shared" si="42"/>
        <v>33</v>
      </c>
      <c r="F62" s="108">
        <f t="shared" si="43"/>
        <v>0</v>
      </c>
      <c r="G62" s="108">
        <f t="shared" si="36"/>
        <v>20</v>
      </c>
      <c r="H62" s="108">
        <f t="shared" si="37"/>
        <v>0</v>
      </c>
      <c r="I62" s="108">
        <v>1</v>
      </c>
      <c r="J62" s="108">
        <v>0</v>
      </c>
      <c r="K62" s="108">
        <v>8</v>
      </c>
      <c r="L62" s="108">
        <v>0</v>
      </c>
      <c r="M62" s="108">
        <v>11</v>
      </c>
      <c r="N62" s="108">
        <v>0</v>
      </c>
      <c r="O62" s="108">
        <f>Q62+S62</f>
        <v>8</v>
      </c>
      <c r="P62" s="108">
        <f aca="true" t="shared" si="48" ref="P62:P84">R62+T62</f>
        <v>0</v>
      </c>
      <c r="Q62" s="113">
        <v>8</v>
      </c>
      <c r="R62" s="113">
        <v>0</v>
      </c>
      <c r="S62" s="108">
        <v>0</v>
      </c>
      <c r="T62" s="108">
        <v>0</v>
      </c>
      <c r="U62" s="108">
        <f t="shared" si="17"/>
        <v>1</v>
      </c>
      <c r="V62" s="108">
        <f t="shared" si="18"/>
        <v>0</v>
      </c>
      <c r="W62" s="108">
        <v>0</v>
      </c>
      <c r="X62" s="108">
        <v>0</v>
      </c>
      <c r="Y62" s="108">
        <v>1</v>
      </c>
      <c r="Z62" s="108">
        <v>0</v>
      </c>
      <c r="AA62" s="5"/>
      <c r="AC62" s="2" t="s">
        <v>101</v>
      </c>
      <c r="AD62" s="14"/>
      <c r="AE62" s="117">
        <f t="shared" si="44"/>
        <v>1</v>
      </c>
      <c r="AF62" s="118">
        <f t="shared" si="45"/>
        <v>0</v>
      </c>
      <c r="AG62" s="108">
        <v>1</v>
      </c>
      <c r="AH62" s="108">
        <v>0</v>
      </c>
      <c r="AI62" s="108">
        <v>0</v>
      </c>
      <c r="AJ62" s="108">
        <v>0</v>
      </c>
      <c r="AK62" s="118">
        <f t="shared" si="46"/>
        <v>3</v>
      </c>
      <c r="AL62" s="118">
        <f t="shared" si="47"/>
        <v>0</v>
      </c>
      <c r="AM62" s="108">
        <v>3</v>
      </c>
      <c r="AN62" s="108">
        <v>0</v>
      </c>
      <c r="AO62" s="108">
        <v>0</v>
      </c>
      <c r="AP62" s="108">
        <v>0</v>
      </c>
    </row>
    <row r="63" spans="1:42" s="11" customFormat="1" ht="12" customHeight="1">
      <c r="A63" s="5"/>
      <c r="C63" s="2" t="s">
        <v>102</v>
      </c>
      <c r="D63" s="14"/>
      <c r="E63" s="108">
        <f t="shared" si="42"/>
        <v>1</v>
      </c>
      <c r="F63" s="108">
        <f t="shared" si="43"/>
        <v>0</v>
      </c>
      <c r="G63" s="108">
        <f t="shared" si="36"/>
        <v>1</v>
      </c>
      <c r="H63" s="108">
        <f t="shared" si="37"/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1</v>
      </c>
      <c r="N63" s="108">
        <v>0</v>
      </c>
      <c r="O63" s="108">
        <f>Q63+S63</f>
        <v>0</v>
      </c>
      <c r="P63" s="108">
        <f t="shared" si="48"/>
        <v>0</v>
      </c>
      <c r="Q63" s="113">
        <v>0</v>
      </c>
      <c r="R63" s="113">
        <v>0</v>
      </c>
      <c r="S63" s="108">
        <v>0</v>
      </c>
      <c r="T63" s="108">
        <v>0</v>
      </c>
      <c r="U63" s="108">
        <f t="shared" si="17"/>
        <v>0</v>
      </c>
      <c r="V63" s="108">
        <f t="shared" si="18"/>
        <v>0</v>
      </c>
      <c r="W63" s="108">
        <v>0</v>
      </c>
      <c r="X63" s="108">
        <v>0</v>
      </c>
      <c r="Y63" s="108">
        <v>0</v>
      </c>
      <c r="Z63" s="108">
        <v>0</v>
      </c>
      <c r="AA63" s="5"/>
      <c r="AC63" s="2" t="s">
        <v>102</v>
      </c>
      <c r="AD63" s="14"/>
      <c r="AE63" s="117">
        <f t="shared" si="44"/>
        <v>0</v>
      </c>
      <c r="AF63" s="118">
        <f t="shared" si="45"/>
        <v>0</v>
      </c>
      <c r="AG63" s="108">
        <v>0</v>
      </c>
      <c r="AH63" s="108">
        <v>0</v>
      </c>
      <c r="AI63" s="108">
        <v>0</v>
      </c>
      <c r="AJ63" s="108">
        <v>0</v>
      </c>
      <c r="AK63" s="118">
        <f>AM63+AO63</f>
        <v>0</v>
      </c>
      <c r="AL63" s="118">
        <f>AN63+AP63</f>
        <v>0</v>
      </c>
      <c r="AM63" s="108">
        <v>0</v>
      </c>
      <c r="AN63" s="108">
        <v>0</v>
      </c>
      <c r="AO63" s="108">
        <v>0</v>
      </c>
      <c r="AP63" s="108">
        <v>0</v>
      </c>
    </row>
    <row r="64" spans="3:42" s="11" customFormat="1" ht="9" customHeight="1">
      <c r="C64" s="15"/>
      <c r="D64" s="1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C64" s="15"/>
      <c r="AD64" s="16"/>
      <c r="AE64" s="117"/>
      <c r="AF64" s="118"/>
      <c r="AG64" s="108"/>
      <c r="AH64" s="108"/>
      <c r="AI64" s="108"/>
      <c r="AJ64" s="108"/>
      <c r="AK64" s="118"/>
      <c r="AL64" s="118"/>
      <c r="AM64" s="108"/>
      <c r="AN64" s="108"/>
      <c r="AO64" s="108"/>
      <c r="AP64" s="108"/>
    </row>
    <row r="65" spans="2:42" s="23" customFormat="1" ht="12.75" customHeight="1">
      <c r="B65" s="137" t="s">
        <v>43</v>
      </c>
      <c r="C65" s="137"/>
      <c r="D65" s="47"/>
      <c r="E65" s="121">
        <f>SUM(E66:E68)</f>
        <v>35</v>
      </c>
      <c r="F65" s="121">
        <f>SUM(F66:F68)</f>
        <v>6253</v>
      </c>
      <c r="G65" s="121">
        <f aca="true" t="shared" si="49" ref="G65:H68">I65+K65+M65</f>
        <v>6</v>
      </c>
      <c r="H65" s="121">
        <f t="shared" si="49"/>
        <v>1225</v>
      </c>
      <c r="I65" s="121">
        <f aca="true" t="shared" si="50" ref="I65:N65">SUM(I66:I68)</f>
        <v>2</v>
      </c>
      <c r="J65" s="121">
        <f t="shared" si="50"/>
        <v>140</v>
      </c>
      <c r="K65" s="112">
        <f>SUM(K66:K68)</f>
        <v>0</v>
      </c>
      <c r="L65" s="112">
        <f t="shared" si="50"/>
        <v>0</v>
      </c>
      <c r="M65" s="121">
        <f t="shared" si="50"/>
        <v>4</v>
      </c>
      <c r="N65" s="121">
        <f t="shared" si="50"/>
        <v>1085</v>
      </c>
      <c r="O65" s="121">
        <f>Q65+S65</f>
        <v>25</v>
      </c>
      <c r="P65" s="121">
        <f t="shared" si="48"/>
        <v>4620</v>
      </c>
      <c r="Q65" s="121">
        <f>SUM(Q66:Q68)</f>
        <v>7</v>
      </c>
      <c r="R65" s="121">
        <f>SUM(R66:R68)</f>
        <v>835</v>
      </c>
      <c r="S65" s="121">
        <f>SUM(S66:S68)</f>
        <v>18</v>
      </c>
      <c r="T65" s="121">
        <f>SUM(T66:T68)</f>
        <v>3785</v>
      </c>
      <c r="U65" s="112">
        <f t="shared" si="17"/>
        <v>1</v>
      </c>
      <c r="V65" s="112">
        <f t="shared" si="18"/>
        <v>60</v>
      </c>
      <c r="W65" s="112">
        <f>SUM(W66:W68)</f>
        <v>0</v>
      </c>
      <c r="X65" s="112">
        <f>SUM(X66:X68)</f>
        <v>0</v>
      </c>
      <c r="Y65" s="112">
        <f>SUM(Y66:Y68)</f>
        <v>1</v>
      </c>
      <c r="Z65" s="112">
        <f>SUM(Z66:Z68)</f>
        <v>60</v>
      </c>
      <c r="AB65" s="137" t="s">
        <v>43</v>
      </c>
      <c r="AC65" s="137"/>
      <c r="AD65" s="47"/>
      <c r="AE65" s="124">
        <f>AG65+AI65</f>
        <v>1</v>
      </c>
      <c r="AF65" s="113">
        <f>AH65+AJ65</f>
        <v>200</v>
      </c>
      <c r="AG65" s="113">
        <f>SUM(AG66:AG68)</f>
        <v>0</v>
      </c>
      <c r="AH65" s="113">
        <f>SUM(AH66:AH68)</f>
        <v>0</v>
      </c>
      <c r="AI65" s="113">
        <f>SUM(AI66:AI68)</f>
        <v>1</v>
      </c>
      <c r="AJ65" s="113">
        <f>SUM(AJ66:AJ68)</f>
        <v>200</v>
      </c>
      <c r="AK65" s="113">
        <f aca="true" t="shared" si="51" ref="AK65:AL68">AM65+AO65</f>
        <v>2</v>
      </c>
      <c r="AL65" s="113">
        <f t="shared" si="51"/>
        <v>148</v>
      </c>
      <c r="AM65" s="113">
        <f>SUM(AM66:AM68)</f>
        <v>0</v>
      </c>
      <c r="AN65" s="113">
        <f>SUM(AN66:AN68)</f>
        <v>0</v>
      </c>
      <c r="AO65" s="113">
        <f>SUM(AO66:AO68)</f>
        <v>2</v>
      </c>
      <c r="AP65" s="113">
        <f>SUM(AP66:AP68)</f>
        <v>148</v>
      </c>
    </row>
    <row r="66" spans="1:42" s="11" customFormat="1" ht="12" customHeight="1">
      <c r="A66" s="5"/>
      <c r="C66" s="2" t="s">
        <v>26</v>
      </c>
      <c r="D66" s="14"/>
      <c r="E66" s="111">
        <f aca="true" t="shared" si="52" ref="E66:F68">G66+O66+U66+AE66+AK66</f>
        <v>22</v>
      </c>
      <c r="F66" s="111">
        <f t="shared" si="52"/>
        <v>2488</v>
      </c>
      <c r="G66" s="111">
        <f>I66+K66+M66</f>
        <v>4</v>
      </c>
      <c r="H66" s="111">
        <f t="shared" si="49"/>
        <v>410</v>
      </c>
      <c r="I66" s="108">
        <v>2</v>
      </c>
      <c r="J66" s="108">
        <v>140</v>
      </c>
      <c r="K66" s="108">
        <v>0</v>
      </c>
      <c r="L66" s="108">
        <v>0</v>
      </c>
      <c r="M66" s="108">
        <v>2</v>
      </c>
      <c r="N66" s="108">
        <v>270</v>
      </c>
      <c r="O66" s="111">
        <f>Q66+S66</f>
        <v>15</v>
      </c>
      <c r="P66" s="111">
        <f t="shared" si="48"/>
        <v>1728</v>
      </c>
      <c r="Q66" s="108">
        <v>3</v>
      </c>
      <c r="R66" s="108">
        <v>268</v>
      </c>
      <c r="S66" s="108">
        <v>12</v>
      </c>
      <c r="T66" s="111">
        <v>1460</v>
      </c>
      <c r="U66" s="108">
        <f t="shared" si="17"/>
        <v>1</v>
      </c>
      <c r="V66" s="108">
        <f t="shared" si="18"/>
        <v>60</v>
      </c>
      <c r="W66" s="108">
        <v>0</v>
      </c>
      <c r="X66" s="108">
        <v>0</v>
      </c>
      <c r="Y66" s="108">
        <v>1</v>
      </c>
      <c r="Z66" s="108">
        <v>60</v>
      </c>
      <c r="AA66" s="5"/>
      <c r="AC66" s="2" t="s">
        <v>26</v>
      </c>
      <c r="AD66" s="14"/>
      <c r="AE66" s="117">
        <f>AG66+AI66</f>
        <v>1</v>
      </c>
      <c r="AF66" s="118">
        <f>AH66+AJ66</f>
        <v>200</v>
      </c>
      <c r="AG66" s="108">
        <v>0</v>
      </c>
      <c r="AH66" s="108">
        <v>0</v>
      </c>
      <c r="AI66" s="108">
        <v>1</v>
      </c>
      <c r="AJ66" s="108">
        <v>200</v>
      </c>
      <c r="AK66" s="118">
        <f t="shared" si="51"/>
        <v>1</v>
      </c>
      <c r="AL66" s="118">
        <f t="shared" si="51"/>
        <v>90</v>
      </c>
      <c r="AM66" s="108">
        <v>0</v>
      </c>
      <c r="AN66" s="108">
        <v>0</v>
      </c>
      <c r="AO66" s="108">
        <v>1</v>
      </c>
      <c r="AP66" s="108">
        <v>90</v>
      </c>
    </row>
    <row r="67" spans="1:42" s="11" customFormat="1" ht="12" customHeight="1">
      <c r="A67" s="5"/>
      <c r="C67" s="2" t="s">
        <v>27</v>
      </c>
      <c r="D67" s="14"/>
      <c r="E67" s="111">
        <f t="shared" si="52"/>
        <v>4</v>
      </c>
      <c r="F67" s="111">
        <f t="shared" si="52"/>
        <v>635</v>
      </c>
      <c r="G67" s="108">
        <f t="shared" si="49"/>
        <v>0</v>
      </c>
      <c r="H67" s="108">
        <f t="shared" si="49"/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11">
        <f>Q67+S67</f>
        <v>4</v>
      </c>
      <c r="P67" s="111">
        <f t="shared" si="48"/>
        <v>635</v>
      </c>
      <c r="Q67" s="108">
        <v>3</v>
      </c>
      <c r="R67" s="108">
        <v>395</v>
      </c>
      <c r="S67" s="108">
        <v>1</v>
      </c>
      <c r="T67" s="111">
        <v>240</v>
      </c>
      <c r="U67" s="108">
        <f t="shared" si="17"/>
        <v>0</v>
      </c>
      <c r="V67" s="108">
        <f t="shared" si="18"/>
        <v>0</v>
      </c>
      <c r="W67" s="108">
        <v>0</v>
      </c>
      <c r="X67" s="108">
        <v>0</v>
      </c>
      <c r="Y67" s="108">
        <v>0</v>
      </c>
      <c r="Z67" s="108">
        <v>0</v>
      </c>
      <c r="AA67" s="5"/>
      <c r="AC67" s="2" t="s">
        <v>27</v>
      </c>
      <c r="AD67" s="14"/>
      <c r="AE67" s="117">
        <f aca="true" t="shared" si="53" ref="AE67:AE73">AG67+AI67</f>
        <v>0</v>
      </c>
      <c r="AF67" s="118">
        <f aca="true" t="shared" si="54" ref="AF67:AF73">AH67+AJ67</f>
        <v>0</v>
      </c>
      <c r="AG67" s="108">
        <v>0</v>
      </c>
      <c r="AH67" s="108">
        <v>0</v>
      </c>
      <c r="AI67" s="108">
        <v>0</v>
      </c>
      <c r="AJ67" s="108">
        <v>0</v>
      </c>
      <c r="AK67" s="118">
        <f t="shared" si="51"/>
        <v>0</v>
      </c>
      <c r="AL67" s="118">
        <f t="shared" si="51"/>
        <v>0</v>
      </c>
      <c r="AM67" s="108">
        <v>0</v>
      </c>
      <c r="AN67" s="108">
        <v>0</v>
      </c>
      <c r="AO67" s="108">
        <v>0</v>
      </c>
      <c r="AP67" s="108">
        <v>0</v>
      </c>
    </row>
    <row r="68" spans="1:42" s="11" customFormat="1" ht="12" customHeight="1">
      <c r="A68" s="5"/>
      <c r="C68" s="2" t="s">
        <v>28</v>
      </c>
      <c r="D68" s="14"/>
      <c r="E68" s="111">
        <f t="shared" si="52"/>
        <v>9</v>
      </c>
      <c r="F68" s="111">
        <f t="shared" si="52"/>
        <v>3130</v>
      </c>
      <c r="G68" s="111">
        <f t="shared" si="49"/>
        <v>2</v>
      </c>
      <c r="H68" s="111">
        <f t="shared" si="49"/>
        <v>815</v>
      </c>
      <c r="I68" s="108">
        <v>0</v>
      </c>
      <c r="J68" s="108">
        <v>0</v>
      </c>
      <c r="K68" s="108">
        <v>0</v>
      </c>
      <c r="L68" s="108">
        <v>0</v>
      </c>
      <c r="M68" s="108">
        <v>2</v>
      </c>
      <c r="N68" s="108">
        <v>815</v>
      </c>
      <c r="O68" s="111">
        <f>Q68+S68</f>
        <v>6</v>
      </c>
      <c r="P68" s="111">
        <f t="shared" si="48"/>
        <v>2257</v>
      </c>
      <c r="Q68" s="108">
        <v>1</v>
      </c>
      <c r="R68" s="108">
        <v>172</v>
      </c>
      <c r="S68" s="108">
        <v>5</v>
      </c>
      <c r="T68" s="111">
        <v>2085</v>
      </c>
      <c r="U68" s="108">
        <f t="shared" si="17"/>
        <v>0</v>
      </c>
      <c r="V68" s="108">
        <f t="shared" si="18"/>
        <v>0</v>
      </c>
      <c r="W68" s="108">
        <v>0</v>
      </c>
      <c r="X68" s="108">
        <v>0</v>
      </c>
      <c r="Y68" s="108">
        <v>0</v>
      </c>
      <c r="Z68" s="108">
        <v>0</v>
      </c>
      <c r="AA68" s="5"/>
      <c r="AC68" s="2" t="s">
        <v>28</v>
      </c>
      <c r="AD68" s="14"/>
      <c r="AE68" s="117">
        <f t="shared" si="53"/>
        <v>0</v>
      </c>
      <c r="AF68" s="118">
        <f t="shared" si="54"/>
        <v>0</v>
      </c>
      <c r="AG68" s="108">
        <v>0</v>
      </c>
      <c r="AH68" s="108">
        <v>0</v>
      </c>
      <c r="AI68" s="108">
        <v>0</v>
      </c>
      <c r="AJ68" s="108">
        <v>0</v>
      </c>
      <c r="AK68" s="118">
        <f t="shared" si="51"/>
        <v>1</v>
      </c>
      <c r="AL68" s="118">
        <f t="shared" si="51"/>
        <v>58</v>
      </c>
      <c r="AM68" s="108">
        <v>0</v>
      </c>
      <c r="AN68" s="108">
        <v>0</v>
      </c>
      <c r="AO68" s="108">
        <v>1</v>
      </c>
      <c r="AP68" s="108">
        <v>58</v>
      </c>
    </row>
    <row r="69" spans="1:42" s="11" customFormat="1" ht="9" customHeight="1">
      <c r="A69" s="5"/>
      <c r="C69" s="2"/>
      <c r="D69" s="14"/>
      <c r="E69" s="22"/>
      <c r="F69" s="2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18"/>
      <c r="X69" s="18"/>
      <c r="Y69" s="18"/>
      <c r="Z69" s="18"/>
      <c r="AA69" s="5"/>
      <c r="AC69" s="2"/>
      <c r="AD69" s="14"/>
      <c r="AE69" s="117"/>
      <c r="AF69" s="118"/>
      <c r="AG69" s="116"/>
      <c r="AH69" s="116"/>
      <c r="AI69" s="116"/>
      <c r="AJ69" s="116"/>
      <c r="AK69" s="118"/>
      <c r="AL69" s="118"/>
      <c r="AM69" s="116"/>
      <c r="AN69" s="116"/>
      <c r="AO69" s="116"/>
      <c r="AP69" s="116"/>
    </row>
    <row r="70" spans="2:42" s="23" customFormat="1" ht="12.75" customHeight="1">
      <c r="B70" s="137" t="s">
        <v>44</v>
      </c>
      <c r="C70" s="137"/>
      <c r="D70" s="47"/>
      <c r="E70" s="121">
        <f>E71</f>
        <v>6</v>
      </c>
      <c r="F70" s="112">
        <f>F71</f>
        <v>0</v>
      </c>
      <c r="G70" s="121">
        <f>I70+K70+M70</f>
        <v>5</v>
      </c>
      <c r="H70" s="108">
        <f>J70+L70+N70</f>
        <v>0</v>
      </c>
      <c r="I70" s="108">
        <f aca="true" t="shared" si="55" ref="I70:N70">I71</f>
        <v>0</v>
      </c>
      <c r="J70" s="108">
        <f t="shared" si="55"/>
        <v>0</v>
      </c>
      <c r="K70" s="121">
        <f t="shared" si="55"/>
        <v>4</v>
      </c>
      <c r="L70" s="112">
        <f t="shared" si="55"/>
        <v>0</v>
      </c>
      <c r="M70" s="121">
        <f t="shared" si="55"/>
        <v>1</v>
      </c>
      <c r="N70" s="111">
        <f t="shared" si="55"/>
        <v>0</v>
      </c>
      <c r="O70" s="111">
        <f>Q70+S70</f>
        <v>1</v>
      </c>
      <c r="P70" s="108">
        <f t="shared" si="48"/>
        <v>0</v>
      </c>
      <c r="Q70" s="121">
        <f>Q71</f>
        <v>1</v>
      </c>
      <c r="R70" s="112">
        <f>R71</f>
        <v>0</v>
      </c>
      <c r="S70" s="112">
        <f>S71</f>
        <v>0</v>
      </c>
      <c r="T70" s="112">
        <f>T71</f>
        <v>0</v>
      </c>
      <c r="U70" s="108">
        <f t="shared" si="17"/>
        <v>0</v>
      </c>
      <c r="V70" s="108">
        <f t="shared" si="18"/>
        <v>0</v>
      </c>
      <c r="W70" s="112">
        <f>W71</f>
        <v>0</v>
      </c>
      <c r="X70" s="112">
        <f>X71</f>
        <v>0</v>
      </c>
      <c r="Y70" s="112">
        <f>Y71</f>
        <v>0</v>
      </c>
      <c r="Z70" s="112">
        <f>Z71</f>
        <v>0</v>
      </c>
      <c r="AB70" s="137" t="s">
        <v>44</v>
      </c>
      <c r="AC70" s="137"/>
      <c r="AD70" s="47"/>
      <c r="AE70" s="117">
        <f t="shared" si="53"/>
        <v>0</v>
      </c>
      <c r="AF70" s="118">
        <f t="shared" si="54"/>
        <v>0</v>
      </c>
      <c r="AG70" s="118">
        <f>AG71</f>
        <v>0</v>
      </c>
      <c r="AH70" s="118">
        <f>AH71</f>
        <v>0</v>
      </c>
      <c r="AI70" s="118">
        <f>AI71</f>
        <v>0</v>
      </c>
      <c r="AJ70" s="118">
        <f>AJ71</f>
        <v>0</v>
      </c>
      <c r="AK70" s="118">
        <f>AM70+AO70</f>
        <v>0</v>
      </c>
      <c r="AL70" s="118">
        <f>AN70+AP70</f>
        <v>0</v>
      </c>
      <c r="AM70" s="118">
        <f>AM71</f>
        <v>0</v>
      </c>
      <c r="AN70" s="118">
        <f>AN71</f>
        <v>0</v>
      </c>
      <c r="AO70" s="118">
        <f>AO71</f>
        <v>0</v>
      </c>
      <c r="AP70" s="118">
        <f>AP71</f>
        <v>0</v>
      </c>
    </row>
    <row r="71" spans="1:42" s="11" customFormat="1" ht="12" customHeight="1">
      <c r="A71" s="5"/>
      <c r="C71" s="2" t="s">
        <v>30</v>
      </c>
      <c r="D71" s="14"/>
      <c r="E71" s="111">
        <f>G71+O71+U71+AE71+AK71</f>
        <v>6</v>
      </c>
      <c r="F71" s="112">
        <f>H71+P71+V71+AF71+AL71</f>
        <v>0</v>
      </c>
      <c r="G71" s="111">
        <f>I71+K71+M71</f>
        <v>5</v>
      </c>
      <c r="H71" s="108">
        <f>J71+L71+N71</f>
        <v>0</v>
      </c>
      <c r="I71" s="108">
        <v>0</v>
      </c>
      <c r="J71" s="108">
        <v>0</v>
      </c>
      <c r="K71" s="108">
        <v>4</v>
      </c>
      <c r="L71" s="108">
        <v>0</v>
      </c>
      <c r="M71" s="108">
        <v>1</v>
      </c>
      <c r="N71" s="108">
        <v>0</v>
      </c>
      <c r="O71" s="111">
        <f>Q71+S71</f>
        <v>1</v>
      </c>
      <c r="P71" s="108">
        <f t="shared" si="48"/>
        <v>0</v>
      </c>
      <c r="Q71" s="108">
        <v>1</v>
      </c>
      <c r="R71" s="108">
        <v>0</v>
      </c>
      <c r="S71" s="108">
        <v>0</v>
      </c>
      <c r="T71" s="108">
        <v>0</v>
      </c>
      <c r="U71" s="108">
        <f t="shared" si="17"/>
        <v>0</v>
      </c>
      <c r="V71" s="108">
        <f t="shared" si="18"/>
        <v>0</v>
      </c>
      <c r="W71" s="108">
        <v>0</v>
      </c>
      <c r="X71" s="108">
        <v>0</v>
      </c>
      <c r="Y71" s="108">
        <v>0</v>
      </c>
      <c r="Z71" s="108">
        <v>0</v>
      </c>
      <c r="AA71" s="5"/>
      <c r="AC71" s="2" t="s">
        <v>30</v>
      </c>
      <c r="AD71" s="14"/>
      <c r="AE71" s="117">
        <f t="shared" si="53"/>
        <v>0</v>
      </c>
      <c r="AF71" s="118">
        <f t="shared" si="54"/>
        <v>0</v>
      </c>
      <c r="AG71" s="108">
        <v>0</v>
      </c>
      <c r="AH71" s="108">
        <v>0</v>
      </c>
      <c r="AI71" s="108">
        <v>0</v>
      </c>
      <c r="AJ71" s="108">
        <v>0</v>
      </c>
      <c r="AK71" s="118">
        <f aca="true" t="shared" si="56" ref="AK71:AK83">AM71+AO71</f>
        <v>0</v>
      </c>
      <c r="AL71" s="118">
        <f aca="true" t="shared" si="57" ref="AL71:AL83">AN71+AP71</f>
        <v>0</v>
      </c>
      <c r="AM71" s="108">
        <v>0</v>
      </c>
      <c r="AN71" s="108">
        <v>0</v>
      </c>
      <c r="AO71" s="108">
        <v>0</v>
      </c>
      <c r="AP71" s="108">
        <v>0</v>
      </c>
    </row>
    <row r="72" spans="1:42" s="11" customFormat="1" ht="9" customHeight="1">
      <c r="A72" s="5"/>
      <c r="C72" s="2"/>
      <c r="D72" s="1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08"/>
      <c r="V72" s="108"/>
      <c r="W72" s="116"/>
      <c r="X72" s="116"/>
      <c r="Y72" s="116"/>
      <c r="Z72" s="116"/>
      <c r="AA72" s="5"/>
      <c r="AC72" s="2"/>
      <c r="AD72" s="14"/>
      <c r="AE72" s="117"/>
      <c r="AF72" s="118"/>
      <c r="AG72" s="116"/>
      <c r="AH72" s="116"/>
      <c r="AI72" s="116"/>
      <c r="AJ72" s="116"/>
      <c r="AK72" s="118"/>
      <c r="AL72" s="118"/>
      <c r="AM72" s="116"/>
      <c r="AN72" s="116"/>
      <c r="AO72" s="116"/>
      <c r="AP72" s="116"/>
    </row>
    <row r="73" spans="2:42" s="23" customFormat="1" ht="12.75" customHeight="1">
      <c r="B73" s="137" t="s">
        <v>45</v>
      </c>
      <c r="C73" s="137"/>
      <c r="D73" s="24"/>
      <c r="E73" s="121">
        <f>G73+O73+U73+AE73+AK73</f>
        <v>3</v>
      </c>
      <c r="F73" s="121">
        <f>H73+P73+V73+AF73+AL73</f>
        <v>150</v>
      </c>
      <c r="G73" s="121">
        <f>I73+K73+M73</f>
        <v>3</v>
      </c>
      <c r="H73" s="121">
        <f>J73+L73+N73</f>
        <v>150</v>
      </c>
      <c r="I73" s="25">
        <v>3</v>
      </c>
      <c r="J73" s="25">
        <v>150</v>
      </c>
      <c r="K73" s="112">
        <v>0</v>
      </c>
      <c r="L73" s="112">
        <v>0</v>
      </c>
      <c r="M73" s="112">
        <v>0</v>
      </c>
      <c r="N73" s="112">
        <v>0</v>
      </c>
      <c r="O73" s="112">
        <f>Q73+S73</f>
        <v>0</v>
      </c>
      <c r="P73" s="112">
        <f t="shared" si="48"/>
        <v>0</v>
      </c>
      <c r="Q73" s="112">
        <v>0</v>
      </c>
      <c r="R73" s="112">
        <v>0</v>
      </c>
      <c r="S73" s="112">
        <v>0</v>
      </c>
      <c r="T73" s="112">
        <v>0</v>
      </c>
      <c r="U73" s="108">
        <f t="shared" si="17"/>
        <v>0</v>
      </c>
      <c r="V73" s="108">
        <f t="shared" si="18"/>
        <v>0</v>
      </c>
      <c r="W73" s="112">
        <v>0</v>
      </c>
      <c r="X73" s="112">
        <v>0</v>
      </c>
      <c r="Y73" s="112">
        <v>0</v>
      </c>
      <c r="Z73" s="112">
        <v>0</v>
      </c>
      <c r="AB73" s="137" t="s">
        <v>45</v>
      </c>
      <c r="AC73" s="137"/>
      <c r="AD73" s="24"/>
      <c r="AE73" s="117">
        <f t="shared" si="53"/>
        <v>0</v>
      </c>
      <c r="AF73" s="118">
        <f t="shared" si="54"/>
        <v>0</v>
      </c>
      <c r="AG73" s="108">
        <v>0</v>
      </c>
      <c r="AH73" s="108">
        <v>0</v>
      </c>
      <c r="AI73" s="108">
        <v>0</v>
      </c>
      <c r="AJ73" s="108">
        <v>0</v>
      </c>
      <c r="AK73" s="118">
        <f t="shared" si="56"/>
        <v>0</v>
      </c>
      <c r="AL73" s="118">
        <f t="shared" si="57"/>
        <v>0</v>
      </c>
      <c r="AM73" s="112">
        <v>0</v>
      </c>
      <c r="AN73" s="112">
        <v>0</v>
      </c>
      <c r="AO73" s="112">
        <v>0</v>
      </c>
      <c r="AP73" s="112">
        <v>0</v>
      </c>
    </row>
    <row r="74" spans="2:42" s="3" customFormat="1" ht="9" customHeight="1">
      <c r="B74" s="1"/>
      <c r="C74" s="19"/>
      <c r="D74" s="14"/>
      <c r="E74" s="22"/>
      <c r="F74" s="22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B74" s="1"/>
      <c r="AC74" s="19"/>
      <c r="AD74" s="14"/>
      <c r="AE74" s="117"/>
      <c r="AF74" s="118"/>
      <c r="AG74" s="108"/>
      <c r="AH74" s="108"/>
      <c r="AI74" s="108"/>
      <c r="AJ74" s="108"/>
      <c r="AK74" s="118"/>
      <c r="AL74" s="118"/>
      <c r="AM74" s="108"/>
      <c r="AN74" s="108"/>
      <c r="AO74" s="108"/>
      <c r="AP74" s="108"/>
    </row>
    <row r="75" spans="2:42" s="23" customFormat="1" ht="12.75" customHeight="1">
      <c r="B75" s="136" t="s">
        <v>49</v>
      </c>
      <c r="C75" s="136"/>
      <c r="D75" s="24"/>
      <c r="E75" s="121">
        <f>SUM(E76:E81)</f>
        <v>188</v>
      </c>
      <c r="F75" s="121">
        <f>SUM(F76:F81)</f>
        <v>2866</v>
      </c>
      <c r="G75" s="121">
        <f aca="true" t="shared" si="58" ref="G75:H81">I75+K75+M75</f>
        <v>131</v>
      </c>
      <c r="H75" s="121">
        <f t="shared" si="58"/>
        <v>1993</v>
      </c>
      <c r="I75" s="112">
        <f aca="true" t="shared" si="59" ref="I75:N75">SUM(I76:I81)</f>
        <v>0</v>
      </c>
      <c r="J75" s="112">
        <f t="shared" si="59"/>
        <v>0</v>
      </c>
      <c r="K75" s="121">
        <f t="shared" si="59"/>
        <v>18</v>
      </c>
      <c r="L75" s="112">
        <f t="shared" si="59"/>
        <v>0</v>
      </c>
      <c r="M75" s="121">
        <f t="shared" si="59"/>
        <v>113</v>
      </c>
      <c r="N75" s="121">
        <f t="shared" si="59"/>
        <v>1993</v>
      </c>
      <c r="O75" s="121">
        <f aca="true" t="shared" si="60" ref="O75:O81">Q75+S75</f>
        <v>34</v>
      </c>
      <c r="P75" s="121">
        <f t="shared" si="48"/>
        <v>492</v>
      </c>
      <c r="Q75" s="112">
        <f>SUM(Q76:Q81)</f>
        <v>0</v>
      </c>
      <c r="R75" s="112">
        <f>SUM(R76:R81)</f>
        <v>0</v>
      </c>
      <c r="S75" s="121">
        <f>SUM(S76:S81)</f>
        <v>34</v>
      </c>
      <c r="T75" s="121">
        <f>SUM(T76:T81)</f>
        <v>492</v>
      </c>
      <c r="U75" s="112">
        <f t="shared" si="17"/>
        <v>23</v>
      </c>
      <c r="V75" s="112">
        <f t="shared" si="18"/>
        <v>381</v>
      </c>
      <c r="W75" s="112">
        <f>SUM(W76:W81)</f>
        <v>0</v>
      </c>
      <c r="X75" s="112">
        <f>SUM(X76:X81)</f>
        <v>0</v>
      </c>
      <c r="Y75" s="112">
        <f>SUM(Y76:Y81)</f>
        <v>23</v>
      </c>
      <c r="Z75" s="112">
        <f>SUM(Z76:Z81)</f>
        <v>381</v>
      </c>
      <c r="AB75" s="136" t="s">
        <v>49</v>
      </c>
      <c r="AC75" s="136"/>
      <c r="AD75" s="24"/>
      <c r="AE75" s="117">
        <f aca="true" t="shared" si="61" ref="AE75:AE91">AG75+AI75</f>
        <v>0</v>
      </c>
      <c r="AF75" s="118">
        <f aca="true" t="shared" si="62" ref="AF75:AF91">AH75+AJ75</f>
        <v>0</v>
      </c>
      <c r="AG75" s="112">
        <f>SUM(AG76:AG81)</f>
        <v>0</v>
      </c>
      <c r="AH75" s="112">
        <f>SUM(AH76:AH81)</f>
        <v>0</v>
      </c>
      <c r="AI75" s="112">
        <f>SUM(AI76:AI81)</f>
        <v>0</v>
      </c>
      <c r="AJ75" s="112">
        <f>SUM(AJ76:AJ81)</f>
        <v>0</v>
      </c>
      <c r="AK75" s="118">
        <f t="shared" si="56"/>
        <v>0</v>
      </c>
      <c r="AL75" s="118">
        <f t="shared" si="57"/>
        <v>0</v>
      </c>
      <c r="AM75" s="112">
        <f>SUM(AM76:AM81)</f>
        <v>0</v>
      </c>
      <c r="AN75" s="112">
        <f>SUM(AN76:AN81)</f>
        <v>0</v>
      </c>
      <c r="AO75" s="112">
        <f>SUM(AO76:AO81)</f>
        <v>0</v>
      </c>
      <c r="AP75" s="112">
        <f>SUM(AP76:AP81)</f>
        <v>0</v>
      </c>
    </row>
    <row r="76" spans="1:42" s="11" customFormat="1" ht="12" customHeight="1">
      <c r="A76" s="21"/>
      <c r="C76" s="2" t="s">
        <v>60</v>
      </c>
      <c r="D76" s="14"/>
      <c r="E76" s="111">
        <f aca="true" t="shared" si="63" ref="E76:F81">G76+O76+U76+AE76+AK76</f>
        <v>15</v>
      </c>
      <c r="F76" s="111">
        <f t="shared" si="63"/>
        <v>321</v>
      </c>
      <c r="G76" s="111">
        <f t="shared" si="58"/>
        <v>12</v>
      </c>
      <c r="H76" s="111">
        <f t="shared" si="58"/>
        <v>259</v>
      </c>
      <c r="I76" s="108">
        <v>0</v>
      </c>
      <c r="J76" s="108">
        <v>0</v>
      </c>
      <c r="K76" s="108">
        <v>0</v>
      </c>
      <c r="L76" s="108">
        <v>0</v>
      </c>
      <c r="M76" s="108">
        <v>12</v>
      </c>
      <c r="N76" s="108">
        <v>259</v>
      </c>
      <c r="O76" s="111">
        <f t="shared" si="60"/>
        <v>2</v>
      </c>
      <c r="P76" s="111">
        <f t="shared" si="48"/>
        <v>42</v>
      </c>
      <c r="Q76" s="108">
        <v>0</v>
      </c>
      <c r="R76" s="108">
        <v>0</v>
      </c>
      <c r="S76" s="4">
        <v>2</v>
      </c>
      <c r="T76" s="4">
        <v>42</v>
      </c>
      <c r="U76" s="108">
        <f t="shared" si="17"/>
        <v>1</v>
      </c>
      <c r="V76" s="108">
        <f t="shared" si="18"/>
        <v>20</v>
      </c>
      <c r="W76" s="108">
        <v>0</v>
      </c>
      <c r="X76" s="108">
        <v>0</v>
      </c>
      <c r="Y76" s="108">
        <v>1</v>
      </c>
      <c r="Z76" s="108">
        <v>20</v>
      </c>
      <c r="AA76" s="21"/>
      <c r="AC76" s="2" t="s">
        <v>60</v>
      </c>
      <c r="AD76" s="14"/>
      <c r="AE76" s="117">
        <f t="shared" si="61"/>
        <v>0</v>
      </c>
      <c r="AF76" s="118">
        <f t="shared" si="62"/>
        <v>0</v>
      </c>
      <c r="AG76" s="108">
        <v>0</v>
      </c>
      <c r="AH76" s="108">
        <v>0</v>
      </c>
      <c r="AI76" s="108">
        <v>0</v>
      </c>
      <c r="AJ76" s="108">
        <v>0</v>
      </c>
      <c r="AK76" s="118">
        <f t="shared" si="56"/>
        <v>0</v>
      </c>
      <c r="AL76" s="118">
        <f t="shared" si="57"/>
        <v>0</v>
      </c>
      <c r="AM76" s="108">
        <v>0</v>
      </c>
      <c r="AN76" s="108">
        <v>0</v>
      </c>
      <c r="AO76" s="108">
        <v>0</v>
      </c>
      <c r="AP76" s="108">
        <v>0</v>
      </c>
    </row>
    <row r="77" spans="1:42" s="11" customFormat="1" ht="12" customHeight="1">
      <c r="A77" s="21"/>
      <c r="C77" s="91" t="s">
        <v>71</v>
      </c>
      <c r="D77" s="14"/>
      <c r="E77" s="111">
        <f t="shared" si="63"/>
        <v>6</v>
      </c>
      <c r="F77" s="111">
        <f t="shared" si="63"/>
        <v>120</v>
      </c>
      <c r="G77" s="111">
        <f t="shared" si="58"/>
        <v>5</v>
      </c>
      <c r="H77" s="111">
        <f t="shared" si="58"/>
        <v>100</v>
      </c>
      <c r="I77" s="108">
        <v>0</v>
      </c>
      <c r="J77" s="108">
        <v>0</v>
      </c>
      <c r="K77" s="108">
        <v>0</v>
      </c>
      <c r="L77" s="108">
        <v>0</v>
      </c>
      <c r="M77" s="108">
        <v>5</v>
      </c>
      <c r="N77" s="108">
        <v>100</v>
      </c>
      <c r="O77" s="111">
        <f t="shared" si="60"/>
        <v>1</v>
      </c>
      <c r="P77" s="111">
        <f t="shared" si="48"/>
        <v>20</v>
      </c>
      <c r="Q77" s="108">
        <v>0</v>
      </c>
      <c r="R77" s="108">
        <v>0</v>
      </c>
      <c r="S77" s="4">
        <v>1</v>
      </c>
      <c r="T77" s="4">
        <v>20</v>
      </c>
      <c r="U77" s="108">
        <f t="shared" si="17"/>
        <v>0</v>
      </c>
      <c r="V77" s="108">
        <f t="shared" si="18"/>
        <v>0</v>
      </c>
      <c r="W77" s="108">
        <v>0</v>
      </c>
      <c r="X77" s="108">
        <v>0</v>
      </c>
      <c r="Y77" s="108">
        <v>0</v>
      </c>
      <c r="Z77" s="108">
        <v>0</v>
      </c>
      <c r="AA77" s="21"/>
      <c r="AC77" s="91" t="s">
        <v>71</v>
      </c>
      <c r="AD77" s="14"/>
      <c r="AE77" s="117">
        <f t="shared" si="61"/>
        <v>0</v>
      </c>
      <c r="AF77" s="118">
        <f t="shared" si="62"/>
        <v>0</v>
      </c>
      <c r="AG77" s="108">
        <v>0</v>
      </c>
      <c r="AH77" s="108">
        <v>0</v>
      </c>
      <c r="AI77" s="108">
        <v>0</v>
      </c>
      <c r="AJ77" s="108">
        <v>0</v>
      </c>
      <c r="AK77" s="118">
        <f t="shared" si="56"/>
        <v>0</v>
      </c>
      <c r="AL77" s="118">
        <f t="shared" si="57"/>
        <v>0</v>
      </c>
      <c r="AM77" s="108">
        <v>0</v>
      </c>
      <c r="AN77" s="108">
        <v>0</v>
      </c>
      <c r="AO77" s="108">
        <v>0</v>
      </c>
      <c r="AP77" s="108">
        <v>0</v>
      </c>
    </row>
    <row r="78" spans="1:42" s="11" customFormat="1" ht="12" customHeight="1">
      <c r="A78" s="21"/>
      <c r="C78" s="91" t="s">
        <v>88</v>
      </c>
      <c r="D78" s="14"/>
      <c r="E78" s="111">
        <f t="shared" si="63"/>
        <v>122</v>
      </c>
      <c r="F78" s="111">
        <f t="shared" si="63"/>
        <v>2256</v>
      </c>
      <c r="G78" s="111">
        <f t="shared" si="58"/>
        <v>80</v>
      </c>
      <c r="H78" s="111">
        <f t="shared" si="58"/>
        <v>1475</v>
      </c>
      <c r="I78" s="108">
        <v>0</v>
      </c>
      <c r="J78" s="108">
        <v>0</v>
      </c>
      <c r="K78" s="108">
        <v>0</v>
      </c>
      <c r="L78" s="108">
        <v>0</v>
      </c>
      <c r="M78" s="108">
        <v>80</v>
      </c>
      <c r="N78" s="111">
        <v>1475</v>
      </c>
      <c r="O78" s="111">
        <f t="shared" si="60"/>
        <v>23</v>
      </c>
      <c r="P78" s="111">
        <f t="shared" si="48"/>
        <v>420</v>
      </c>
      <c r="Q78" s="108">
        <v>0</v>
      </c>
      <c r="R78" s="108">
        <v>0</v>
      </c>
      <c r="S78" s="4">
        <v>23</v>
      </c>
      <c r="T78" s="4">
        <v>420</v>
      </c>
      <c r="U78" s="108">
        <f t="shared" si="17"/>
        <v>19</v>
      </c>
      <c r="V78" s="108">
        <f t="shared" si="18"/>
        <v>361</v>
      </c>
      <c r="W78" s="108">
        <v>0</v>
      </c>
      <c r="X78" s="108">
        <v>0</v>
      </c>
      <c r="Y78" s="108">
        <v>19</v>
      </c>
      <c r="Z78" s="108">
        <v>361</v>
      </c>
      <c r="AA78" s="21"/>
      <c r="AC78" s="91" t="s">
        <v>88</v>
      </c>
      <c r="AD78" s="14"/>
      <c r="AE78" s="117">
        <f t="shared" si="61"/>
        <v>0</v>
      </c>
      <c r="AF78" s="118">
        <f t="shared" si="62"/>
        <v>0</v>
      </c>
      <c r="AG78" s="108">
        <v>0</v>
      </c>
      <c r="AH78" s="108">
        <v>0</v>
      </c>
      <c r="AI78" s="108">
        <v>0</v>
      </c>
      <c r="AJ78" s="108">
        <v>0</v>
      </c>
      <c r="AK78" s="118">
        <f t="shared" si="56"/>
        <v>0</v>
      </c>
      <c r="AL78" s="118">
        <f t="shared" si="57"/>
        <v>0</v>
      </c>
      <c r="AM78" s="108">
        <v>0</v>
      </c>
      <c r="AN78" s="108">
        <v>0</v>
      </c>
      <c r="AO78" s="108">
        <v>0</v>
      </c>
      <c r="AP78" s="108">
        <v>0</v>
      </c>
    </row>
    <row r="79" spans="1:42" s="11" customFormat="1" ht="12" customHeight="1">
      <c r="A79" s="21"/>
      <c r="C79" s="2" t="s">
        <v>36</v>
      </c>
      <c r="D79" s="14"/>
      <c r="E79" s="111">
        <f t="shared" si="63"/>
        <v>10</v>
      </c>
      <c r="F79" s="111">
        <f t="shared" si="63"/>
        <v>140</v>
      </c>
      <c r="G79" s="111">
        <f t="shared" si="58"/>
        <v>9</v>
      </c>
      <c r="H79" s="111">
        <f t="shared" si="58"/>
        <v>130</v>
      </c>
      <c r="I79" s="108">
        <v>0</v>
      </c>
      <c r="J79" s="108">
        <v>0</v>
      </c>
      <c r="K79" s="108">
        <v>0</v>
      </c>
      <c r="L79" s="108">
        <v>0</v>
      </c>
      <c r="M79" s="108">
        <v>9</v>
      </c>
      <c r="N79" s="108">
        <v>130</v>
      </c>
      <c r="O79" s="111">
        <f t="shared" si="60"/>
        <v>1</v>
      </c>
      <c r="P79" s="111">
        <f t="shared" si="48"/>
        <v>10</v>
      </c>
      <c r="Q79" s="108">
        <v>0</v>
      </c>
      <c r="R79" s="108">
        <v>0</v>
      </c>
      <c r="S79" s="4">
        <v>1</v>
      </c>
      <c r="T79" s="4">
        <v>10</v>
      </c>
      <c r="U79" s="108">
        <f t="shared" si="17"/>
        <v>0</v>
      </c>
      <c r="V79" s="108">
        <f t="shared" si="18"/>
        <v>0</v>
      </c>
      <c r="W79" s="108">
        <v>0</v>
      </c>
      <c r="X79" s="108">
        <v>0</v>
      </c>
      <c r="Y79" s="108">
        <v>0</v>
      </c>
      <c r="Z79" s="108">
        <v>0</v>
      </c>
      <c r="AA79" s="21"/>
      <c r="AC79" s="2" t="s">
        <v>36</v>
      </c>
      <c r="AD79" s="14"/>
      <c r="AE79" s="117">
        <f t="shared" si="61"/>
        <v>0</v>
      </c>
      <c r="AF79" s="118">
        <f t="shared" si="62"/>
        <v>0</v>
      </c>
      <c r="AG79" s="108">
        <v>0</v>
      </c>
      <c r="AH79" s="108">
        <v>0</v>
      </c>
      <c r="AI79" s="108">
        <v>0</v>
      </c>
      <c r="AJ79" s="108">
        <v>0</v>
      </c>
      <c r="AK79" s="118">
        <f t="shared" si="56"/>
        <v>0</v>
      </c>
      <c r="AL79" s="118">
        <f t="shared" si="57"/>
        <v>0</v>
      </c>
      <c r="AM79" s="108">
        <v>0</v>
      </c>
      <c r="AN79" s="108">
        <v>0</v>
      </c>
      <c r="AO79" s="108">
        <v>0</v>
      </c>
      <c r="AP79" s="108">
        <v>0</v>
      </c>
    </row>
    <row r="80" spans="1:42" s="11" customFormat="1" ht="12" customHeight="1">
      <c r="A80" s="21"/>
      <c r="C80" s="2" t="s">
        <v>89</v>
      </c>
      <c r="D80" s="14"/>
      <c r="E80" s="111">
        <f t="shared" si="63"/>
        <v>34</v>
      </c>
      <c r="F80" s="108">
        <v>0</v>
      </c>
      <c r="G80" s="108">
        <f t="shared" si="58"/>
        <v>24</v>
      </c>
      <c r="H80" s="108">
        <v>0</v>
      </c>
      <c r="I80" s="108">
        <v>0</v>
      </c>
      <c r="J80" s="108">
        <v>0</v>
      </c>
      <c r="K80" s="108">
        <v>18</v>
      </c>
      <c r="L80" s="108">
        <v>0</v>
      </c>
      <c r="M80" s="108">
        <v>6</v>
      </c>
      <c r="N80" s="108">
        <v>0</v>
      </c>
      <c r="O80" s="108">
        <f t="shared" si="60"/>
        <v>7</v>
      </c>
      <c r="P80" s="108">
        <f t="shared" si="48"/>
        <v>0</v>
      </c>
      <c r="Q80" s="108">
        <v>0</v>
      </c>
      <c r="R80" s="108">
        <v>0</v>
      </c>
      <c r="S80" s="108">
        <v>7</v>
      </c>
      <c r="T80" s="108">
        <v>0</v>
      </c>
      <c r="U80" s="108">
        <f t="shared" si="17"/>
        <v>3</v>
      </c>
      <c r="V80" s="108">
        <f t="shared" si="18"/>
        <v>0</v>
      </c>
      <c r="W80" s="108">
        <v>0</v>
      </c>
      <c r="X80" s="108">
        <v>0</v>
      </c>
      <c r="Y80" s="108">
        <v>3</v>
      </c>
      <c r="Z80" s="108">
        <v>0</v>
      </c>
      <c r="AA80" s="21"/>
      <c r="AC80" s="2" t="s">
        <v>89</v>
      </c>
      <c r="AD80" s="14"/>
      <c r="AE80" s="117">
        <f t="shared" si="61"/>
        <v>0</v>
      </c>
      <c r="AF80" s="118">
        <f t="shared" si="62"/>
        <v>0</v>
      </c>
      <c r="AG80" s="108">
        <v>0</v>
      </c>
      <c r="AH80" s="108">
        <v>0</v>
      </c>
      <c r="AI80" s="108">
        <v>0</v>
      </c>
      <c r="AJ80" s="108">
        <v>0</v>
      </c>
      <c r="AK80" s="118">
        <f t="shared" si="56"/>
        <v>0</v>
      </c>
      <c r="AL80" s="118">
        <f t="shared" si="57"/>
        <v>0</v>
      </c>
      <c r="AM80" s="108">
        <v>0</v>
      </c>
      <c r="AN80" s="108">
        <v>0</v>
      </c>
      <c r="AO80" s="108">
        <v>0</v>
      </c>
      <c r="AP80" s="108">
        <v>0</v>
      </c>
    </row>
    <row r="81" spans="1:42" s="11" customFormat="1" ht="12" customHeight="1">
      <c r="A81" s="21"/>
      <c r="C81" s="2" t="s">
        <v>90</v>
      </c>
      <c r="D81" s="14"/>
      <c r="E81" s="111">
        <f t="shared" si="63"/>
        <v>1</v>
      </c>
      <c r="F81" s="111">
        <f t="shared" si="63"/>
        <v>29</v>
      </c>
      <c r="G81" s="111">
        <f t="shared" si="58"/>
        <v>1</v>
      </c>
      <c r="H81" s="111">
        <f t="shared" si="58"/>
        <v>29</v>
      </c>
      <c r="I81" s="108">
        <v>0</v>
      </c>
      <c r="J81" s="108">
        <v>0</v>
      </c>
      <c r="K81" s="108">
        <v>0</v>
      </c>
      <c r="L81" s="108">
        <v>0</v>
      </c>
      <c r="M81" s="108">
        <v>1</v>
      </c>
      <c r="N81" s="108">
        <v>29</v>
      </c>
      <c r="O81" s="108">
        <f t="shared" si="60"/>
        <v>0</v>
      </c>
      <c r="P81" s="108">
        <f t="shared" si="48"/>
        <v>0</v>
      </c>
      <c r="Q81" s="108">
        <v>0</v>
      </c>
      <c r="R81" s="108">
        <v>0</v>
      </c>
      <c r="S81" s="108">
        <v>0</v>
      </c>
      <c r="T81" s="108">
        <v>0</v>
      </c>
      <c r="U81" s="108">
        <f t="shared" si="17"/>
        <v>0</v>
      </c>
      <c r="V81" s="108">
        <f t="shared" si="18"/>
        <v>0</v>
      </c>
      <c r="W81" s="108">
        <v>0</v>
      </c>
      <c r="X81" s="108">
        <v>0</v>
      </c>
      <c r="Y81" s="108">
        <v>0</v>
      </c>
      <c r="Z81" s="108">
        <v>0</v>
      </c>
      <c r="AA81" s="21"/>
      <c r="AC81" s="2" t="s">
        <v>90</v>
      </c>
      <c r="AD81" s="14"/>
      <c r="AE81" s="117">
        <f t="shared" si="61"/>
        <v>0</v>
      </c>
      <c r="AF81" s="118">
        <f t="shared" si="62"/>
        <v>0</v>
      </c>
      <c r="AG81" s="108">
        <v>0</v>
      </c>
      <c r="AH81" s="108">
        <v>0</v>
      </c>
      <c r="AI81" s="108">
        <v>0</v>
      </c>
      <c r="AJ81" s="108">
        <v>0</v>
      </c>
      <c r="AK81" s="118">
        <f t="shared" si="56"/>
        <v>0</v>
      </c>
      <c r="AL81" s="118">
        <f t="shared" si="57"/>
        <v>0</v>
      </c>
      <c r="AM81" s="108">
        <v>0</v>
      </c>
      <c r="AN81" s="108">
        <v>0</v>
      </c>
      <c r="AO81" s="108">
        <v>0</v>
      </c>
      <c r="AP81" s="108">
        <v>0</v>
      </c>
    </row>
    <row r="82" spans="1:42" s="11" customFormat="1" ht="9" customHeight="1">
      <c r="A82" s="21"/>
      <c r="C82" s="20"/>
      <c r="D82" s="14"/>
      <c r="E82" s="22"/>
      <c r="F82" s="22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21"/>
      <c r="AC82" s="20"/>
      <c r="AD82" s="14"/>
      <c r="AE82" s="117"/>
      <c r="AF82" s="118"/>
      <c r="AG82" s="108"/>
      <c r="AH82" s="108"/>
      <c r="AI82" s="108"/>
      <c r="AJ82" s="108"/>
      <c r="AK82" s="118"/>
      <c r="AL82" s="118"/>
      <c r="AM82" s="108"/>
      <c r="AN82" s="108"/>
      <c r="AO82" s="108"/>
      <c r="AP82" s="108"/>
    </row>
    <row r="83" spans="2:42" s="23" customFormat="1" ht="12.75" customHeight="1">
      <c r="B83" s="137" t="s">
        <v>46</v>
      </c>
      <c r="C83" s="137"/>
      <c r="D83" s="24"/>
      <c r="E83" s="121">
        <f>SUM(E84:E91)</f>
        <v>239</v>
      </c>
      <c r="F83" s="121">
        <f>SUM(F84:F91)</f>
        <v>8763</v>
      </c>
      <c r="G83" s="121">
        <f aca="true" t="shared" si="64" ref="G83:G91">I83+K83+M83</f>
        <v>213</v>
      </c>
      <c r="H83" s="121">
        <f aca="true" t="shared" si="65" ref="H83:H91">J83+L83+N83</f>
        <v>8650</v>
      </c>
      <c r="I83" s="121">
        <f aca="true" t="shared" si="66" ref="I83:N83">SUM(I84:I91)</f>
        <v>1</v>
      </c>
      <c r="J83" s="112">
        <f t="shared" si="66"/>
        <v>0</v>
      </c>
      <c r="K83" s="121">
        <f t="shared" si="66"/>
        <v>45</v>
      </c>
      <c r="L83" s="112">
        <f t="shared" si="66"/>
        <v>0</v>
      </c>
      <c r="M83" s="121">
        <f t="shared" si="66"/>
        <v>167</v>
      </c>
      <c r="N83" s="111">
        <f t="shared" si="66"/>
        <v>8650</v>
      </c>
      <c r="O83" s="121">
        <f aca="true" t="shared" si="67" ref="O83:O91">Q83+S83</f>
        <v>22</v>
      </c>
      <c r="P83" s="121">
        <f t="shared" si="48"/>
        <v>96</v>
      </c>
      <c r="Q83" s="112">
        <f>SUM(Q84:Q91)</f>
        <v>1</v>
      </c>
      <c r="R83" s="112">
        <f>SUM(R84:R91)</f>
        <v>0</v>
      </c>
      <c r="S83" s="121">
        <f>SUM(S84:S91)</f>
        <v>21</v>
      </c>
      <c r="T83" s="121">
        <f>SUM(T84:T91)</f>
        <v>96</v>
      </c>
      <c r="U83" s="112">
        <f t="shared" si="17"/>
        <v>1</v>
      </c>
      <c r="V83" s="112">
        <f t="shared" si="18"/>
        <v>0</v>
      </c>
      <c r="W83" s="112">
        <f>SUM(W84:W91)</f>
        <v>0</v>
      </c>
      <c r="X83" s="112">
        <f>SUM(X84:X91)</f>
        <v>0</v>
      </c>
      <c r="Y83" s="112">
        <f>SUM(Y84:Y91)</f>
        <v>1</v>
      </c>
      <c r="Z83" s="112">
        <f>SUM(Z84:Z91)</f>
        <v>0</v>
      </c>
      <c r="AB83" s="137" t="s">
        <v>46</v>
      </c>
      <c r="AC83" s="137"/>
      <c r="AD83" s="24"/>
      <c r="AE83" s="117">
        <f t="shared" si="61"/>
        <v>0</v>
      </c>
      <c r="AF83" s="118">
        <f t="shared" si="62"/>
        <v>0</v>
      </c>
      <c r="AG83" s="112">
        <f>SUM(AG84:AG91)</f>
        <v>0</v>
      </c>
      <c r="AH83" s="112">
        <f>SUM(AH84:AH91)</f>
        <v>0</v>
      </c>
      <c r="AI83" s="112">
        <f>SUM(AI84:AI91)</f>
        <v>0</v>
      </c>
      <c r="AJ83" s="112">
        <f>SUM(AJ84:AJ91)</f>
        <v>0</v>
      </c>
      <c r="AK83" s="113">
        <f t="shared" si="56"/>
        <v>3</v>
      </c>
      <c r="AL83" s="113">
        <f t="shared" si="57"/>
        <v>17</v>
      </c>
      <c r="AM83" s="112">
        <f>SUM(AM84:AM91)</f>
        <v>0</v>
      </c>
      <c r="AN83" s="112">
        <f>SUM(AN84:AN91)</f>
        <v>0</v>
      </c>
      <c r="AO83" s="112">
        <f>SUM(AO84:AO91)</f>
        <v>3</v>
      </c>
      <c r="AP83" s="112">
        <f>SUM(AP84:AP91)</f>
        <v>17</v>
      </c>
    </row>
    <row r="84" spans="1:42" s="11" customFormat="1" ht="12" customHeight="1">
      <c r="A84" s="5"/>
      <c r="C84" s="2" t="s">
        <v>31</v>
      </c>
      <c r="D84" s="14"/>
      <c r="E84" s="111">
        <f aca="true" t="shared" si="68" ref="E84:F91">G84+O84+U84+AE84+AK84</f>
        <v>1</v>
      </c>
      <c r="F84" s="111">
        <f t="shared" si="68"/>
        <v>60</v>
      </c>
      <c r="G84" s="108">
        <f t="shared" si="64"/>
        <v>0</v>
      </c>
      <c r="H84" s="108">
        <f t="shared" si="65"/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11">
        <f t="shared" si="67"/>
        <v>1</v>
      </c>
      <c r="P84" s="111">
        <f t="shared" si="48"/>
        <v>60</v>
      </c>
      <c r="Q84" s="108">
        <v>0</v>
      </c>
      <c r="R84" s="108">
        <v>0</v>
      </c>
      <c r="S84" s="108">
        <v>1</v>
      </c>
      <c r="T84" s="108">
        <v>60</v>
      </c>
      <c r="U84" s="108">
        <f t="shared" si="17"/>
        <v>0</v>
      </c>
      <c r="V84" s="108">
        <f t="shared" si="18"/>
        <v>0</v>
      </c>
      <c r="W84" s="108">
        <v>0</v>
      </c>
      <c r="X84" s="108">
        <v>0</v>
      </c>
      <c r="Y84" s="108">
        <v>0</v>
      </c>
      <c r="Z84" s="108">
        <v>0</v>
      </c>
      <c r="AA84" s="5"/>
      <c r="AC84" s="2" t="s">
        <v>31</v>
      </c>
      <c r="AD84" s="14"/>
      <c r="AE84" s="117">
        <f t="shared" si="61"/>
        <v>0</v>
      </c>
      <c r="AF84" s="118">
        <f t="shared" si="62"/>
        <v>0</v>
      </c>
      <c r="AG84" s="108">
        <v>0</v>
      </c>
      <c r="AH84" s="108">
        <v>0</v>
      </c>
      <c r="AI84" s="108">
        <v>0</v>
      </c>
      <c r="AJ84" s="108">
        <v>0</v>
      </c>
      <c r="AK84" s="118">
        <f aca="true" t="shared" si="69" ref="AK84:AL91">AM84+AO84</f>
        <v>0</v>
      </c>
      <c r="AL84" s="118">
        <f t="shared" si="69"/>
        <v>0</v>
      </c>
      <c r="AM84" s="108">
        <v>0</v>
      </c>
      <c r="AN84" s="108">
        <v>0</v>
      </c>
      <c r="AO84" s="108">
        <v>0</v>
      </c>
      <c r="AP84" s="108">
        <v>0</v>
      </c>
    </row>
    <row r="85" spans="1:42" s="11" customFormat="1" ht="12" customHeight="1">
      <c r="A85" s="5"/>
      <c r="C85" s="2" t="s">
        <v>29</v>
      </c>
      <c r="D85" s="14"/>
      <c r="E85" s="111">
        <f t="shared" si="68"/>
        <v>2</v>
      </c>
      <c r="F85" s="130">
        <f t="shared" si="68"/>
        <v>53</v>
      </c>
      <c r="G85" s="108">
        <f t="shared" si="64"/>
        <v>0</v>
      </c>
      <c r="H85" s="108">
        <f t="shared" si="65"/>
        <v>0</v>
      </c>
      <c r="I85" s="108">
        <v>0</v>
      </c>
      <c r="J85" s="108">
        <v>0</v>
      </c>
      <c r="K85" s="108">
        <v>0</v>
      </c>
      <c r="L85" s="108">
        <v>0</v>
      </c>
      <c r="M85" s="108">
        <v>0</v>
      </c>
      <c r="N85" s="108">
        <v>0</v>
      </c>
      <c r="O85" s="111">
        <f t="shared" si="67"/>
        <v>1</v>
      </c>
      <c r="P85" s="130">
        <f aca="true" t="shared" si="70" ref="P85:P91">R85+T85</f>
        <v>36</v>
      </c>
      <c r="Q85" s="108">
        <v>0</v>
      </c>
      <c r="R85" s="108">
        <v>0</v>
      </c>
      <c r="S85" s="108">
        <v>1</v>
      </c>
      <c r="T85" s="108">
        <v>36</v>
      </c>
      <c r="U85" s="108">
        <f t="shared" si="17"/>
        <v>0</v>
      </c>
      <c r="V85" s="108">
        <f t="shared" si="18"/>
        <v>0</v>
      </c>
      <c r="W85" s="108">
        <v>0</v>
      </c>
      <c r="X85" s="108">
        <v>0</v>
      </c>
      <c r="Y85" s="108">
        <v>0</v>
      </c>
      <c r="Z85" s="108">
        <v>0</v>
      </c>
      <c r="AA85" s="5"/>
      <c r="AC85" s="2" t="s">
        <v>29</v>
      </c>
      <c r="AD85" s="14"/>
      <c r="AE85" s="117">
        <f t="shared" si="61"/>
        <v>0</v>
      </c>
      <c r="AF85" s="118">
        <f t="shared" si="62"/>
        <v>0</v>
      </c>
      <c r="AG85" s="108">
        <v>0</v>
      </c>
      <c r="AH85" s="108">
        <v>0</v>
      </c>
      <c r="AI85" s="108">
        <v>0</v>
      </c>
      <c r="AJ85" s="108">
        <v>0</v>
      </c>
      <c r="AK85" s="118">
        <f t="shared" si="69"/>
        <v>1</v>
      </c>
      <c r="AL85" s="118">
        <f t="shared" si="69"/>
        <v>17</v>
      </c>
      <c r="AM85" s="108">
        <v>0</v>
      </c>
      <c r="AN85" s="108">
        <v>0</v>
      </c>
      <c r="AO85" s="108">
        <v>1</v>
      </c>
      <c r="AP85" s="108">
        <v>17</v>
      </c>
    </row>
    <row r="86" spans="1:42" s="11" customFormat="1" ht="12" customHeight="1">
      <c r="A86" s="5"/>
      <c r="C86" s="2" t="s">
        <v>32</v>
      </c>
      <c r="D86" s="14"/>
      <c r="E86" s="111">
        <f t="shared" si="68"/>
        <v>26</v>
      </c>
      <c r="F86" s="108">
        <f t="shared" si="68"/>
        <v>0</v>
      </c>
      <c r="G86" s="111">
        <f t="shared" si="64"/>
        <v>9</v>
      </c>
      <c r="H86" s="108">
        <f t="shared" si="65"/>
        <v>0</v>
      </c>
      <c r="I86" s="108">
        <v>0</v>
      </c>
      <c r="J86" s="108">
        <v>0</v>
      </c>
      <c r="K86" s="108">
        <v>0</v>
      </c>
      <c r="L86" s="108">
        <v>0</v>
      </c>
      <c r="M86" s="108">
        <v>9</v>
      </c>
      <c r="N86" s="108">
        <v>0</v>
      </c>
      <c r="O86" s="111">
        <f t="shared" si="67"/>
        <v>14</v>
      </c>
      <c r="P86" s="108">
        <f t="shared" si="70"/>
        <v>0</v>
      </c>
      <c r="Q86" s="108">
        <v>0</v>
      </c>
      <c r="R86" s="108">
        <v>0</v>
      </c>
      <c r="S86" s="108">
        <v>14</v>
      </c>
      <c r="T86" s="108">
        <v>0</v>
      </c>
      <c r="U86" s="108">
        <f t="shared" si="17"/>
        <v>1</v>
      </c>
      <c r="V86" s="108">
        <f t="shared" si="18"/>
        <v>0</v>
      </c>
      <c r="W86" s="108">
        <v>0</v>
      </c>
      <c r="X86" s="108">
        <v>0</v>
      </c>
      <c r="Y86" s="108">
        <v>1</v>
      </c>
      <c r="Z86" s="108">
        <v>0</v>
      </c>
      <c r="AA86" s="5"/>
      <c r="AC86" s="2" t="s">
        <v>32</v>
      </c>
      <c r="AD86" s="14"/>
      <c r="AE86" s="117">
        <f t="shared" si="61"/>
        <v>0</v>
      </c>
      <c r="AF86" s="118">
        <f t="shared" si="62"/>
        <v>0</v>
      </c>
      <c r="AG86" s="108">
        <v>0</v>
      </c>
      <c r="AH86" s="108">
        <v>0</v>
      </c>
      <c r="AI86" s="108">
        <v>0</v>
      </c>
      <c r="AJ86" s="108">
        <v>0</v>
      </c>
      <c r="AK86" s="118">
        <f t="shared" si="69"/>
        <v>2</v>
      </c>
      <c r="AL86" s="118">
        <f t="shared" si="69"/>
        <v>0</v>
      </c>
      <c r="AM86" s="108">
        <v>0</v>
      </c>
      <c r="AN86" s="108">
        <v>0</v>
      </c>
      <c r="AO86" s="108">
        <v>2</v>
      </c>
      <c r="AP86" s="108">
        <v>0</v>
      </c>
    </row>
    <row r="87" spans="1:42" s="11" customFormat="1" ht="12" customHeight="1">
      <c r="A87" s="5"/>
      <c r="C87" s="2" t="s">
        <v>33</v>
      </c>
      <c r="D87" s="14"/>
      <c r="E87" s="111">
        <f t="shared" si="68"/>
        <v>1</v>
      </c>
      <c r="F87" s="111">
        <f t="shared" si="68"/>
        <v>20</v>
      </c>
      <c r="G87" s="111">
        <f t="shared" si="64"/>
        <v>1</v>
      </c>
      <c r="H87" s="111">
        <f t="shared" si="65"/>
        <v>20</v>
      </c>
      <c r="I87" s="108">
        <v>0</v>
      </c>
      <c r="J87" s="108">
        <v>0</v>
      </c>
      <c r="K87" s="108">
        <v>0</v>
      </c>
      <c r="L87" s="108">
        <v>0</v>
      </c>
      <c r="M87" s="108">
        <v>1</v>
      </c>
      <c r="N87" s="108">
        <v>20</v>
      </c>
      <c r="O87" s="108">
        <f t="shared" si="67"/>
        <v>0</v>
      </c>
      <c r="P87" s="108">
        <f t="shared" si="70"/>
        <v>0</v>
      </c>
      <c r="Q87" s="108">
        <v>0</v>
      </c>
      <c r="R87" s="108">
        <v>0</v>
      </c>
      <c r="S87" s="108">
        <v>0</v>
      </c>
      <c r="T87" s="108">
        <v>0</v>
      </c>
      <c r="U87" s="108">
        <f t="shared" si="17"/>
        <v>0</v>
      </c>
      <c r="V87" s="108">
        <f t="shared" si="18"/>
        <v>0</v>
      </c>
      <c r="W87" s="108">
        <v>0</v>
      </c>
      <c r="X87" s="108">
        <v>0</v>
      </c>
      <c r="Y87" s="108">
        <v>0</v>
      </c>
      <c r="Z87" s="108">
        <v>0</v>
      </c>
      <c r="AA87" s="5"/>
      <c r="AC87" s="2" t="s">
        <v>33</v>
      </c>
      <c r="AD87" s="14"/>
      <c r="AE87" s="117">
        <f t="shared" si="61"/>
        <v>0</v>
      </c>
      <c r="AF87" s="118">
        <f t="shared" si="62"/>
        <v>0</v>
      </c>
      <c r="AG87" s="108">
        <v>0</v>
      </c>
      <c r="AH87" s="108">
        <v>0</v>
      </c>
      <c r="AI87" s="108">
        <v>0</v>
      </c>
      <c r="AJ87" s="108">
        <v>0</v>
      </c>
      <c r="AK87" s="118">
        <f t="shared" si="69"/>
        <v>0</v>
      </c>
      <c r="AL87" s="118">
        <f t="shared" si="69"/>
        <v>0</v>
      </c>
      <c r="AM87" s="108">
        <v>0</v>
      </c>
      <c r="AN87" s="108">
        <v>0</v>
      </c>
      <c r="AO87" s="108">
        <v>0</v>
      </c>
      <c r="AP87" s="108">
        <v>0</v>
      </c>
    </row>
    <row r="88" spans="1:42" s="11" customFormat="1" ht="12" customHeight="1">
      <c r="A88" s="5"/>
      <c r="C88" s="2" t="s">
        <v>34</v>
      </c>
      <c r="D88" s="14"/>
      <c r="E88" s="111">
        <f t="shared" si="68"/>
        <v>154</v>
      </c>
      <c r="F88" s="111">
        <f t="shared" si="68"/>
        <v>8630</v>
      </c>
      <c r="G88" s="111">
        <f t="shared" si="64"/>
        <v>154</v>
      </c>
      <c r="H88" s="111">
        <f t="shared" si="65"/>
        <v>8630</v>
      </c>
      <c r="I88" s="108">
        <v>0</v>
      </c>
      <c r="J88" s="108">
        <v>0</v>
      </c>
      <c r="K88" s="108">
        <v>0</v>
      </c>
      <c r="L88" s="108">
        <v>0</v>
      </c>
      <c r="M88" s="108">
        <v>154</v>
      </c>
      <c r="N88" s="111">
        <v>8630</v>
      </c>
      <c r="O88" s="108">
        <f t="shared" si="67"/>
        <v>0</v>
      </c>
      <c r="P88" s="108">
        <f t="shared" si="70"/>
        <v>0</v>
      </c>
      <c r="Q88" s="108">
        <v>0</v>
      </c>
      <c r="R88" s="108">
        <v>0</v>
      </c>
      <c r="S88" s="108">
        <v>0</v>
      </c>
      <c r="T88" s="108">
        <v>0</v>
      </c>
      <c r="U88" s="108">
        <f aca="true" t="shared" si="71" ref="U88:V91">W88+Y88</f>
        <v>0</v>
      </c>
      <c r="V88" s="108">
        <f t="shared" si="71"/>
        <v>0</v>
      </c>
      <c r="W88" s="108">
        <v>0</v>
      </c>
      <c r="X88" s="108">
        <v>0</v>
      </c>
      <c r="Y88" s="108">
        <v>0</v>
      </c>
      <c r="Z88" s="108">
        <v>0</v>
      </c>
      <c r="AA88" s="5"/>
      <c r="AC88" s="2" t="s">
        <v>34</v>
      </c>
      <c r="AD88" s="14"/>
      <c r="AE88" s="117">
        <f t="shared" si="61"/>
        <v>0</v>
      </c>
      <c r="AF88" s="118">
        <f t="shared" si="62"/>
        <v>0</v>
      </c>
      <c r="AG88" s="108">
        <v>0</v>
      </c>
      <c r="AH88" s="108">
        <v>0</v>
      </c>
      <c r="AI88" s="108">
        <v>0</v>
      </c>
      <c r="AJ88" s="108">
        <v>0</v>
      </c>
      <c r="AK88" s="118">
        <f t="shared" si="69"/>
        <v>0</v>
      </c>
      <c r="AL88" s="118">
        <f t="shared" si="69"/>
        <v>0</v>
      </c>
      <c r="AM88" s="108">
        <v>0</v>
      </c>
      <c r="AN88" s="108">
        <v>0</v>
      </c>
      <c r="AO88" s="108">
        <v>0</v>
      </c>
      <c r="AP88" s="108">
        <v>0</v>
      </c>
    </row>
    <row r="89" spans="1:42" s="11" customFormat="1" ht="12" customHeight="1">
      <c r="A89" s="5"/>
      <c r="C89" s="2" t="s">
        <v>61</v>
      </c>
      <c r="D89" s="13"/>
      <c r="E89" s="111">
        <f t="shared" si="68"/>
        <v>1</v>
      </c>
      <c r="F89" s="108">
        <f t="shared" si="68"/>
        <v>0</v>
      </c>
      <c r="G89" s="111">
        <f t="shared" si="64"/>
        <v>1</v>
      </c>
      <c r="H89" s="108">
        <f t="shared" si="65"/>
        <v>0</v>
      </c>
      <c r="I89" s="108">
        <v>1</v>
      </c>
      <c r="J89" s="108">
        <v>0</v>
      </c>
      <c r="K89" s="108">
        <v>0</v>
      </c>
      <c r="L89" s="108">
        <v>0</v>
      </c>
      <c r="M89" s="108">
        <v>0</v>
      </c>
      <c r="N89" s="108">
        <v>0</v>
      </c>
      <c r="O89" s="108">
        <f t="shared" si="67"/>
        <v>0</v>
      </c>
      <c r="P89" s="108">
        <f t="shared" si="70"/>
        <v>0</v>
      </c>
      <c r="Q89" s="108">
        <v>0</v>
      </c>
      <c r="R89" s="108">
        <v>0</v>
      </c>
      <c r="S89" s="108">
        <v>0</v>
      </c>
      <c r="T89" s="108">
        <v>0</v>
      </c>
      <c r="U89" s="108">
        <f t="shared" si="71"/>
        <v>0</v>
      </c>
      <c r="V89" s="108">
        <f t="shared" si="71"/>
        <v>0</v>
      </c>
      <c r="W89" s="108">
        <v>0</v>
      </c>
      <c r="X89" s="108">
        <v>0</v>
      </c>
      <c r="Y89" s="108">
        <v>0</v>
      </c>
      <c r="Z89" s="108">
        <v>0</v>
      </c>
      <c r="AA89" s="5"/>
      <c r="AC89" s="2" t="s">
        <v>61</v>
      </c>
      <c r="AD89" s="13"/>
      <c r="AE89" s="117">
        <f t="shared" si="61"/>
        <v>0</v>
      </c>
      <c r="AF89" s="118">
        <f t="shared" si="62"/>
        <v>0</v>
      </c>
      <c r="AG89" s="108">
        <v>0</v>
      </c>
      <c r="AH89" s="108">
        <v>0</v>
      </c>
      <c r="AI89" s="108">
        <v>0</v>
      </c>
      <c r="AJ89" s="108">
        <v>0</v>
      </c>
      <c r="AK89" s="118">
        <f t="shared" si="69"/>
        <v>0</v>
      </c>
      <c r="AL89" s="118">
        <f t="shared" si="69"/>
        <v>0</v>
      </c>
      <c r="AM89" s="108">
        <v>0</v>
      </c>
      <c r="AN89" s="108">
        <v>0</v>
      </c>
      <c r="AO89" s="108">
        <v>0</v>
      </c>
      <c r="AP89" s="108">
        <v>0</v>
      </c>
    </row>
    <row r="90" spans="1:42" s="11" customFormat="1" ht="12" customHeight="1">
      <c r="A90" s="5"/>
      <c r="C90" s="2" t="s">
        <v>72</v>
      </c>
      <c r="D90" s="13"/>
      <c r="E90" s="111">
        <f t="shared" si="68"/>
        <v>51</v>
      </c>
      <c r="F90" s="108">
        <f t="shared" si="68"/>
        <v>0</v>
      </c>
      <c r="G90" s="111">
        <f t="shared" si="64"/>
        <v>45</v>
      </c>
      <c r="H90" s="108">
        <f t="shared" si="65"/>
        <v>0</v>
      </c>
      <c r="I90" s="108">
        <v>0</v>
      </c>
      <c r="J90" s="108">
        <v>0</v>
      </c>
      <c r="K90" s="108">
        <v>45</v>
      </c>
      <c r="L90" s="108">
        <v>0</v>
      </c>
      <c r="M90" s="108">
        <v>0</v>
      </c>
      <c r="N90" s="108">
        <v>0</v>
      </c>
      <c r="O90" s="108">
        <f t="shared" si="67"/>
        <v>6</v>
      </c>
      <c r="P90" s="108">
        <f t="shared" si="70"/>
        <v>0</v>
      </c>
      <c r="Q90" s="108">
        <v>1</v>
      </c>
      <c r="R90" s="108">
        <v>0</v>
      </c>
      <c r="S90" s="108">
        <v>5</v>
      </c>
      <c r="T90" s="108">
        <v>0</v>
      </c>
      <c r="U90" s="108">
        <f t="shared" si="71"/>
        <v>0</v>
      </c>
      <c r="V90" s="108">
        <f t="shared" si="71"/>
        <v>0</v>
      </c>
      <c r="W90" s="108">
        <v>0</v>
      </c>
      <c r="X90" s="108">
        <v>0</v>
      </c>
      <c r="Y90" s="108">
        <v>0</v>
      </c>
      <c r="Z90" s="108">
        <v>0</v>
      </c>
      <c r="AA90" s="5"/>
      <c r="AC90" s="2" t="s">
        <v>72</v>
      </c>
      <c r="AD90" s="13"/>
      <c r="AE90" s="117">
        <f t="shared" si="61"/>
        <v>0</v>
      </c>
      <c r="AF90" s="118">
        <f t="shared" si="62"/>
        <v>0</v>
      </c>
      <c r="AG90" s="108">
        <v>0</v>
      </c>
      <c r="AH90" s="108">
        <v>0</v>
      </c>
      <c r="AI90" s="108">
        <v>0</v>
      </c>
      <c r="AJ90" s="108">
        <v>0</v>
      </c>
      <c r="AK90" s="118">
        <f t="shared" si="69"/>
        <v>0</v>
      </c>
      <c r="AL90" s="118">
        <f t="shared" si="69"/>
        <v>0</v>
      </c>
      <c r="AM90" s="108">
        <v>0</v>
      </c>
      <c r="AN90" s="108">
        <v>0</v>
      </c>
      <c r="AO90" s="108">
        <v>0</v>
      </c>
      <c r="AP90" s="108">
        <v>0</v>
      </c>
    </row>
    <row r="91" spans="1:42" s="11" customFormat="1" ht="12" customHeight="1">
      <c r="A91" s="5"/>
      <c r="C91" s="2" t="s">
        <v>35</v>
      </c>
      <c r="D91" s="14"/>
      <c r="E91" s="111">
        <f t="shared" si="68"/>
        <v>3</v>
      </c>
      <c r="F91" s="108">
        <f t="shared" si="68"/>
        <v>0</v>
      </c>
      <c r="G91" s="111">
        <f t="shared" si="64"/>
        <v>3</v>
      </c>
      <c r="H91" s="108">
        <f t="shared" si="65"/>
        <v>0</v>
      </c>
      <c r="I91" s="108">
        <v>0</v>
      </c>
      <c r="J91" s="108">
        <v>0</v>
      </c>
      <c r="K91" s="108">
        <v>0</v>
      </c>
      <c r="L91" s="108">
        <v>0</v>
      </c>
      <c r="M91" s="108">
        <v>3</v>
      </c>
      <c r="N91" s="108">
        <v>0</v>
      </c>
      <c r="O91" s="108">
        <f t="shared" si="67"/>
        <v>0</v>
      </c>
      <c r="P91" s="108">
        <f t="shared" si="70"/>
        <v>0</v>
      </c>
      <c r="Q91" s="108">
        <v>0</v>
      </c>
      <c r="R91" s="108">
        <v>0</v>
      </c>
      <c r="S91" s="108">
        <v>0</v>
      </c>
      <c r="T91" s="108">
        <v>0</v>
      </c>
      <c r="U91" s="108">
        <f t="shared" si="71"/>
        <v>0</v>
      </c>
      <c r="V91" s="108">
        <f t="shared" si="71"/>
        <v>0</v>
      </c>
      <c r="W91" s="108">
        <v>0</v>
      </c>
      <c r="X91" s="108">
        <v>0</v>
      </c>
      <c r="Y91" s="108">
        <v>0</v>
      </c>
      <c r="Z91" s="108">
        <v>0</v>
      </c>
      <c r="AA91" s="5"/>
      <c r="AC91" s="2" t="s">
        <v>35</v>
      </c>
      <c r="AD91" s="14"/>
      <c r="AE91" s="117">
        <f t="shared" si="61"/>
        <v>0</v>
      </c>
      <c r="AF91" s="118">
        <f t="shared" si="62"/>
        <v>0</v>
      </c>
      <c r="AG91" s="108">
        <v>0</v>
      </c>
      <c r="AH91" s="108">
        <v>0</v>
      </c>
      <c r="AI91" s="108">
        <v>0</v>
      </c>
      <c r="AJ91" s="108">
        <v>0</v>
      </c>
      <c r="AK91" s="118">
        <f t="shared" si="69"/>
        <v>0</v>
      </c>
      <c r="AL91" s="118">
        <f t="shared" si="69"/>
        <v>0</v>
      </c>
      <c r="AM91" s="108">
        <v>0</v>
      </c>
      <c r="AN91" s="108">
        <v>0</v>
      </c>
      <c r="AO91" s="108">
        <v>0</v>
      </c>
      <c r="AP91" s="108">
        <v>0</v>
      </c>
    </row>
    <row r="92" spans="1:42" s="11" customFormat="1" ht="3" customHeight="1">
      <c r="A92" s="80"/>
      <c r="B92" s="92"/>
      <c r="C92" s="92"/>
      <c r="D92" s="92"/>
      <c r="E92" s="94"/>
      <c r="F92" s="114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4"/>
      <c r="V92" s="4"/>
      <c r="W92" s="92"/>
      <c r="X92" s="92"/>
      <c r="Y92" s="92"/>
      <c r="Z92" s="92"/>
      <c r="AA92" s="80"/>
      <c r="AB92" s="92"/>
      <c r="AC92" s="92"/>
      <c r="AD92" s="92"/>
      <c r="AE92" s="119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</row>
    <row r="93" spans="1:42" s="11" customFormat="1" ht="8.2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</row>
    <row r="94" spans="2:42" s="23" customFormat="1" ht="12" customHeight="1">
      <c r="B94" s="137" t="s">
        <v>73</v>
      </c>
      <c r="C94" s="137"/>
      <c r="D94" s="24"/>
      <c r="E94" s="121">
        <f>SUM(E95:E98)</f>
        <v>617</v>
      </c>
      <c r="F94" s="121">
        <f>SUM(F95:F98)</f>
        <v>49156</v>
      </c>
      <c r="G94" s="121">
        <f aca="true" t="shared" si="72" ref="G94:H99">I94+K94+M94</f>
        <v>617</v>
      </c>
      <c r="H94" s="121">
        <f t="shared" si="72"/>
        <v>49156</v>
      </c>
      <c r="I94" s="112">
        <f aca="true" t="shared" si="73" ref="I94:Q94">SUM(I95:I98)</f>
        <v>0</v>
      </c>
      <c r="J94" s="112">
        <f t="shared" si="73"/>
        <v>0</v>
      </c>
      <c r="K94" s="121">
        <f t="shared" si="73"/>
        <v>17</v>
      </c>
      <c r="L94" s="121">
        <f t="shared" si="73"/>
        <v>1639</v>
      </c>
      <c r="M94" s="121">
        <f t="shared" si="73"/>
        <v>600</v>
      </c>
      <c r="N94" s="121">
        <f t="shared" si="73"/>
        <v>47517</v>
      </c>
      <c r="O94" s="112">
        <f t="shared" si="73"/>
        <v>0</v>
      </c>
      <c r="P94" s="112">
        <f t="shared" si="73"/>
        <v>0</v>
      </c>
      <c r="Q94" s="112">
        <f t="shared" si="73"/>
        <v>0</v>
      </c>
      <c r="R94" s="112">
        <f aca="true" t="shared" si="74" ref="R94:W94">SUM(R95:R98)</f>
        <v>0</v>
      </c>
      <c r="S94" s="112">
        <f t="shared" si="74"/>
        <v>0</v>
      </c>
      <c r="T94" s="112">
        <f t="shared" si="74"/>
        <v>0</v>
      </c>
      <c r="U94" s="112">
        <f t="shared" si="74"/>
        <v>0</v>
      </c>
      <c r="V94" s="112">
        <f t="shared" si="74"/>
        <v>0</v>
      </c>
      <c r="W94" s="112">
        <f t="shared" si="74"/>
        <v>0</v>
      </c>
      <c r="X94" s="112">
        <f>SUM(X95:X98)</f>
        <v>0</v>
      </c>
      <c r="Y94" s="112">
        <f>SUM(Y95:Y98)</f>
        <v>0</v>
      </c>
      <c r="Z94" s="112">
        <f>SUM(Z95:Z98)</f>
        <v>0</v>
      </c>
      <c r="AB94" s="137" t="s">
        <v>73</v>
      </c>
      <c r="AC94" s="137"/>
      <c r="AD94" s="24"/>
      <c r="AE94" s="112">
        <f aca="true" t="shared" si="75" ref="AE94:AP94">SUM(AE95:AE98)</f>
        <v>0</v>
      </c>
      <c r="AF94" s="112">
        <f t="shared" si="75"/>
        <v>0</v>
      </c>
      <c r="AG94" s="112">
        <f t="shared" si="75"/>
        <v>0</v>
      </c>
      <c r="AH94" s="112">
        <f t="shared" si="75"/>
        <v>0</v>
      </c>
      <c r="AI94" s="112">
        <f t="shared" si="75"/>
        <v>0</v>
      </c>
      <c r="AJ94" s="112">
        <f t="shared" si="75"/>
        <v>0</v>
      </c>
      <c r="AK94" s="112">
        <f t="shared" si="75"/>
        <v>0</v>
      </c>
      <c r="AL94" s="112">
        <f t="shared" si="75"/>
        <v>0</v>
      </c>
      <c r="AM94" s="112">
        <f t="shared" si="75"/>
        <v>0</v>
      </c>
      <c r="AN94" s="112">
        <f t="shared" si="75"/>
        <v>0</v>
      </c>
      <c r="AO94" s="112">
        <f t="shared" si="75"/>
        <v>0</v>
      </c>
      <c r="AP94" s="112">
        <f t="shared" si="75"/>
        <v>0</v>
      </c>
    </row>
    <row r="95" spans="2:42" s="23" customFormat="1" ht="12" customHeight="1">
      <c r="B95" s="11"/>
      <c r="C95" s="2" t="s">
        <v>74</v>
      </c>
      <c r="D95" s="24"/>
      <c r="E95" s="111">
        <f aca="true" t="shared" si="76" ref="E95:F98">G95+O95+U95+AE95+AK95</f>
        <v>324</v>
      </c>
      <c r="F95" s="111">
        <f t="shared" si="76"/>
        <v>24535</v>
      </c>
      <c r="G95" s="111">
        <f t="shared" si="72"/>
        <v>324</v>
      </c>
      <c r="H95" s="111">
        <f t="shared" si="72"/>
        <v>24535</v>
      </c>
      <c r="I95" s="108">
        <v>0</v>
      </c>
      <c r="J95" s="108">
        <v>0</v>
      </c>
      <c r="K95" s="108">
        <v>6</v>
      </c>
      <c r="L95" s="108">
        <v>594</v>
      </c>
      <c r="M95" s="108">
        <v>318</v>
      </c>
      <c r="N95" s="111">
        <v>23941</v>
      </c>
      <c r="O95" s="112">
        <f aca="true" t="shared" si="77" ref="O95:P98">Q95+S95</f>
        <v>0</v>
      </c>
      <c r="P95" s="112">
        <f t="shared" si="77"/>
        <v>0</v>
      </c>
      <c r="Q95" s="108">
        <v>0</v>
      </c>
      <c r="R95" s="108">
        <v>0</v>
      </c>
      <c r="S95" s="108">
        <v>0</v>
      </c>
      <c r="T95" s="108">
        <v>0</v>
      </c>
      <c r="U95" s="112">
        <f aca="true" t="shared" si="78" ref="U95:V98">W95+Y95</f>
        <v>0</v>
      </c>
      <c r="V95" s="112">
        <f t="shared" si="78"/>
        <v>0</v>
      </c>
      <c r="W95" s="108">
        <v>0</v>
      </c>
      <c r="X95" s="108">
        <v>0</v>
      </c>
      <c r="Y95" s="108">
        <v>0</v>
      </c>
      <c r="Z95" s="108">
        <v>0</v>
      </c>
      <c r="AB95" s="11"/>
      <c r="AC95" s="2" t="s">
        <v>74</v>
      </c>
      <c r="AD95" s="24"/>
      <c r="AE95" s="112">
        <f aca="true" t="shared" si="79" ref="AE95:AF98">AG95+AI95</f>
        <v>0</v>
      </c>
      <c r="AF95" s="112">
        <f t="shared" si="79"/>
        <v>0</v>
      </c>
      <c r="AG95" s="108">
        <v>0</v>
      </c>
      <c r="AH95" s="108">
        <v>0</v>
      </c>
      <c r="AI95" s="108">
        <v>0</v>
      </c>
      <c r="AJ95" s="108">
        <v>0</v>
      </c>
      <c r="AK95" s="112">
        <f aca="true" t="shared" si="80" ref="AK95:AL98">AM95+AO95</f>
        <v>0</v>
      </c>
      <c r="AL95" s="112">
        <f t="shared" si="80"/>
        <v>0</v>
      </c>
      <c r="AM95" s="108">
        <v>0</v>
      </c>
      <c r="AN95" s="108">
        <v>0</v>
      </c>
      <c r="AO95" s="108">
        <v>0</v>
      </c>
      <c r="AP95" s="108">
        <v>0</v>
      </c>
    </row>
    <row r="96" spans="2:42" s="23" customFormat="1" ht="12" customHeight="1">
      <c r="B96" s="11"/>
      <c r="C96" s="2" t="s">
        <v>116</v>
      </c>
      <c r="D96" s="24"/>
      <c r="E96" s="111">
        <f t="shared" si="76"/>
        <v>2</v>
      </c>
      <c r="F96" s="111">
        <f t="shared" si="76"/>
        <v>52</v>
      </c>
      <c r="G96" s="111">
        <f t="shared" si="72"/>
        <v>2</v>
      </c>
      <c r="H96" s="111">
        <f t="shared" si="72"/>
        <v>52</v>
      </c>
      <c r="I96" s="108">
        <v>0</v>
      </c>
      <c r="J96" s="108">
        <v>0</v>
      </c>
      <c r="K96" s="108">
        <v>0</v>
      </c>
      <c r="L96" s="108">
        <v>0</v>
      </c>
      <c r="M96" s="108">
        <v>2</v>
      </c>
      <c r="N96" s="111">
        <v>52</v>
      </c>
      <c r="O96" s="112">
        <f>Q96+S96</f>
        <v>0</v>
      </c>
      <c r="P96" s="112">
        <f>R96+T96</f>
        <v>0</v>
      </c>
      <c r="Q96" s="108">
        <v>0</v>
      </c>
      <c r="R96" s="108">
        <v>0</v>
      </c>
      <c r="S96" s="108">
        <v>0</v>
      </c>
      <c r="T96" s="108">
        <v>0</v>
      </c>
      <c r="U96" s="112">
        <f t="shared" si="78"/>
        <v>0</v>
      </c>
      <c r="V96" s="112">
        <f t="shared" si="78"/>
        <v>0</v>
      </c>
      <c r="W96" s="108">
        <v>0</v>
      </c>
      <c r="X96" s="108">
        <v>0</v>
      </c>
      <c r="Y96" s="108">
        <v>0</v>
      </c>
      <c r="Z96" s="108">
        <v>0</v>
      </c>
      <c r="AB96" s="11"/>
      <c r="AC96" s="2" t="s">
        <v>116</v>
      </c>
      <c r="AD96" s="24"/>
      <c r="AE96" s="112">
        <f t="shared" si="79"/>
        <v>0</v>
      </c>
      <c r="AF96" s="112">
        <f t="shared" si="79"/>
        <v>0</v>
      </c>
      <c r="AG96" s="108">
        <v>0</v>
      </c>
      <c r="AH96" s="108">
        <v>0</v>
      </c>
      <c r="AI96" s="108">
        <v>0</v>
      </c>
      <c r="AJ96" s="108">
        <v>0</v>
      </c>
      <c r="AK96" s="112">
        <f t="shared" si="80"/>
        <v>0</v>
      </c>
      <c r="AL96" s="112">
        <f t="shared" si="80"/>
        <v>0</v>
      </c>
      <c r="AM96" s="108">
        <v>0</v>
      </c>
      <c r="AN96" s="108">
        <v>0</v>
      </c>
      <c r="AO96" s="108">
        <v>0</v>
      </c>
      <c r="AP96" s="108">
        <v>0</v>
      </c>
    </row>
    <row r="97" spans="2:42" s="23" customFormat="1" ht="12" customHeight="1">
      <c r="B97" s="11"/>
      <c r="C97" s="2" t="s">
        <v>75</v>
      </c>
      <c r="D97" s="49"/>
      <c r="E97" s="111">
        <f t="shared" si="76"/>
        <v>172</v>
      </c>
      <c r="F97" s="111">
        <f t="shared" si="76"/>
        <v>16360</v>
      </c>
      <c r="G97" s="111">
        <f t="shared" si="72"/>
        <v>172</v>
      </c>
      <c r="H97" s="111">
        <f t="shared" si="72"/>
        <v>16360</v>
      </c>
      <c r="I97" s="108">
        <v>0</v>
      </c>
      <c r="J97" s="108">
        <v>0</v>
      </c>
      <c r="K97" s="108">
        <v>11</v>
      </c>
      <c r="L97" s="108">
        <v>1045</v>
      </c>
      <c r="M97" s="108">
        <v>161</v>
      </c>
      <c r="N97" s="111">
        <v>15315</v>
      </c>
      <c r="O97" s="112">
        <f t="shared" si="77"/>
        <v>0</v>
      </c>
      <c r="P97" s="112">
        <f t="shared" si="77"/>
        <v>0</v>
      </c>
      <c r="Q97" s="108">
        <v>0</v>
      </c>
      <c r="R97" s="108">
        <v>0</v>
      </c>
      <c r="S97" s="108">
        <v>0</v>
      </c>
      <c r="T97" s="108">
        <v>0</v>
      </c>
      <c r="U97" s="112">
        <f t="shared" si="78"/>
        <v>0</v>
      </c>
      <c r="V97" s="112">
        <f t="shared" si="78"/>
        <v>0</v>
      </c>
      <c r="W97" s="108">
        <v>0</v>
      </c>
      <c r="X97" s="108">
        <v>0</v>
      </c>
      <c r="Y97" s="108">
        <v>0</v>
      </c>
      <c r="Z97" s="108">
        <v>0</v>
      </c>
      <c r="AB97" s="11"/>
      <c r="AC97" s="2" t="s">
        <v>75</v>
      </c>
      <c r="AD97" s="49"/>
      <c r="AE97" s="112">
        <f t="shared" si="79"/>
        <v>0</v>
      </c>
      <c r="AF97" s="112">
        <f t="shared" si="79"/>
        <v>0</v>
      </c>
      <c r="AG97" s="108">
        <v>0</v>
      </c>
      <c r="AH97" s="108">
        <v>0</v>
      </c>
      <c r="AI97" s="108">
        <v>0</v>
      </c>
      <c r="AJ97" s="108">
        <v>0</v>
      </c>
      <c r="AK97" s="112">
        <f t="shared" si="80"/>
        <v>0</v>
      </c>
      <c r="AL97" s="112">
        <f t="shared" si="80"/>
        <v>0</v>
      </c>
      <c r="AM97" s="108">
        <v>0</v>
      </c>
      <c r="AN97" s="108">
        <v>0</v>
      </c>
      <c r="AO97" s="108">
        <v>0</v>
      </c>
      <c r="AP97" s="108">
        <v>0</v>
      </c>
    </row>
    <row r="98" spans="2:42" s="23" customFormat="1" ht="12" customHeight="1">
      <c r="B98" s="11"/>
      <c r="C98" s="2" t="s">
        <v>76</v>
      </c>
      <c r="D98" s="49"/>
      <c r="E98" s="111">
        <f t="shared" si="76"/>
        <v>119</v>
      </c>
      <c r="F98" s="111">
        <f t="shared" si="76"/>
        <v>8209</v>
      </c>
      <c r="G98" s="111">
        <f t="shared" si="72"/>
        <v>119</v>
      </c>
      <c r="H98" s="111">
        <f t="shared" si="72"/>
        <v>8209</v>
      </c>
      <c r="I98" s="108">
        <v>0</v>
      </c>
      <c r="J98" s="108">
        <v>0</v>
      </c>
      <c r="K98" s="108">
        <v>0</v>
      </c>
      <c r="L98" s="108">
        <v>0</v>
      </c>
      <c r="M98" s="108">
        <v>119</v>
      </c>
      <c r="N98" s="111">
        <v>8209</v>
      </c>
      <c r="O98" s="112">
        <f t="shared" si="77"/>
        <v>0</v>
      </c>
      <c r="P98" s="112">
        <f t="shared" si="77"/>
        <v>0</v>
      </c>
      <c r="Q98" s="108">
        <v>0</v>
      </c>
      <c r="R98" s="108">
        <v>0</v>
      </c>
      <c r="S98" s="108">
        <v>0</v>
      </c>
      <c r="T98" s="108">
        <v>0</v>
      </c>
      <c r="U98" s="112">
        <f t="shared" si="78"/>
        <v>0</v>
      </c>
      <c r="V98" s="112">
        <f t="shared" si="78"/>
        <v>0</v>
      </c>
      <c r="W98" s="108">
        <v>0</v>
      </c>
      <c r="X98" s="108">
        <v>0</v>
      </c>
      <c r="Y98" s="108">
        <v>0</v>
      </c>
      <c r="Z98" s="108">
        <v>0</v>
      </c>
      <c r="AB98" s="11"/>
      <c r="AC98" s="2" t="s">
        <v>76</v>
      </c>
      <c r="AD98" s="49"/>
      <c r="AE98" s="112">
        <f t="shared" si="79"/>
        <v>0</v>
      </c>
      <c r="AF98" s="112">
        <f t="shared" si="79"/>
        <v>0</v>
      </c>
      <c r="AG98" s="108">
        <v>0</v>
      </c>
      <c r="AH98" s="108">
        <v>0</v>
      </c>
      <c r="AI98" s="108">
        <v>0</v>
      </c>
      <c r="AJ98" s="108">
        <v>0</v>
      </c>
      <c r="AK98" s="112">
        <f t="shared" si="80"/>
        <v>0</v>
      </c>
      <c r="AL98" s="112">
        <f t="shared" si="80"/>
        <v>0</v>
      </c>
      <c r="AM98" s="108">
        <v>0</v>
      </c>
      <c r="AN98" s="108">
        <v>0</v>
      </c>
      <c r="AO98" s="108">
        <v>0</v>
      </c>
      <c r="AP98" s="108">
        <v>0</v>
      </c>
    </row>
    <row r="99" spans="1:42" s="90" customFormat="1" ht="3" customHeight="1">
      <c r="A99" s="6"/>
      <c r="B99" s="86"/>
      <c r="C99" s="86"/>
      <c r="D99" s="87"/>
      <c r="E99" s="89"/>
      <c r="F99" s="89"/>
      <c r="G99" s="89">
        <f t="shared" si="72"/>
        <v>0</v>
      </c>
      <c r="H99" s="89"/>
      <c r="I99" s="88">
        <v>0</v>
      </c>
      <c r="J99" s="88"/>
      <c r="K99" s="88"/>
      <c r="L99" s="88"/>
      <c r="M99" s="88"/>
      <c r="N99" s="88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6"/>
      <c r="AB99" s="86"/>
      <c r="AC99" s="86"/>
      <c r="AD99" s="87"/>
      <c r="AE99" s="9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</row>
    <row r="100" spans="1:42" ht="15" customHeight="1">
      <c r="A100" s="50" t="s">
        <v>77</v>
      </c>
      <c r="B100" s="28"/>
      <c r="C100" s="28"/>
      <c r="D100" s="28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50"/>
      <c r="AB100" s="28"/>
      <c r="AC100" s="28"/>
      <c r="AD100" s="28"/>
      <c r="AE100" s="29"/>
      <c r="AF100" s="29"/>
      <c r="AG100" s="29"/>
      <c r="AH100" s="29"/>
      <c r="AI100" s="51"/>
      <c r="AJ100" s="29"/>
      <c r="AK100" s="29"/>
      <c r="AL100" s="29"/>
      <c r="AM100" s="29"/>
      <c r="AN100" s="29"/>
      <c r="AO100" s="51"/>
      <c r="AP100" s="29"/>
    </row>
    <row r="101" spans="1:38" ht="16.5" customHeight="1" hidden="1">
      <c r="A101" s="27"/>
      <c r="B101" s="28"/>
      <c r="C101" s="28"/>
      <c r="D101" s="28"/>
      <c r="E101" s="52" t="s">
        <v>62</v>
      </c>
      <c r="F101" s="52"/>
      <c r="G101" s="52"/>
      <c r="H101" s="52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8"/>
      <c r="AC101" s="28"/>
      <c r="AD101" s="28"/>
      <c r="AE101" s="29"/>
      <c r="AF101" s="29"/>
      <c r="AG101" s="29"/>
      <c r="AH101" s="29"/>
      <c r="AI101" s="51"/>
      <c r="AJ101" s="29"/>
      <c r="AK101" s="29"/>
      <c r="AL101" s="29"/>
    </row>
    <row r="102" spans="1:38" ht="16.5" customHeight="1" hidden="1">
      <c r="A102" s="53"/>
      <c r="E102" s="55" t="s">
        <v>63</v>
      </c>
      <c r="F102" s="55"/>
      <c r="G102" s="55" t="s">
        <v>64</v>
      </c>
      <c r="H102" s="55"/>
      <c r="AA102" s="53"/>
      <c r="AE102" s="56"/>
      <c r="AF102" s="56"/>
      <c r="AI102" s="51"/>
      <c r="AJ102" s="29"/>
      <c r="AK102" s="29"/>
      <c r="AL102" s="29"/>
    </row>
    <row r="103" spans="1:38" ht="16.5" customHeight="1" hidden="1">
      <c r="A103" s="53"/>
      <c r="B103" s="57" t="s">
        <v>39</v>
      </c>
      <c r="C103" s="57"/>
      <c r="D103" s="58"/>
      <c r="E103" s="59">
        <f>SUM(E13:E17)-E15</f>
        <v>679</v>
      </c>
      <c r="F103" s="59">
        <f>SUM(F13:F17)-F15</f>
        <v>8378</v>
      </c>
      <c r="G103" s="59">
        <f>+G12+O12+U12</f>
        <v>620</v>
      </c>
      <c r="H103" s="59">
        <f>+H12+P12+V12</f>
        <v>7502</v>
      </c>
      <c r="AA103" s="53"/>
      <c r="AB103" s="57" t="s">
        <v>39</v>
      </c>
      <c r="AC103" s="57"/>
      <c r="AD103" s="58"/>
      <c r="AE103" s="56"/>
      <c r="AF103" s="56"/>
      <c r="AI103" s="51"/>
      <c r="AJ103" s="29"/>
      <c r="AK103" s="29"/>
      <c r="AL103" s="29"/>
    </row>
    <row r="104" spans="1:38" ht="16.5" customHeight="1" hidden="1">
      <c r="A104" s="53"/>
      <c r="B104" s="57" t="s">
        <v>40</v>
      </c>
      <c r="C104" s="57"/>
      <c r="D104" s="58"/>
      <c r="E104" s="60">
        <f>SUM(E20:E35)-E26</f>
        <v>245</v>
      </c>
      <c r="F104" s="60">
        <f>SUM(F20:F35)-F26</f>
        <v>8476</v>
      </c>
      <c r="G104" s="60">
        <f>+G19+O19+U19</f>
        <v>1295</v>
      </c>
      <c r="H104" s="60">
        <f>+H19+P19+V19</f>
        <v>122968</v>
      </c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7" t="s">
        <v>40</v>
      </c>
      <c r="AC104" s="57"/>
      <c r="AD104" s="58"/>
      <c r="AE104" s="61"/>
      <c r="AF104" s="61"/>
      <c r="AI104" s="29"/>
      <c r="AJ104" s="29"/>
      <c r="AK104" s="29"/>
      <c r="AL104" s="29"/>
    </row>
    <row r="105" spans="1:38" ht="16.5" customHeight="1" hidden="1">
      <c r="A105" s="53"/>
      <c r="B105" s="62" t="s">
        <v>41</v>
      </c>
      <c r="C105" s="62"/>
      <c r="D105" s="58"/>
      <c r="E105" s="60">
        <f>SUM(E41:E47)</f>
        <v>325</v>
      </c>
      <c r="F105" s="60">
        <f>SUM(F41:F47)</f>
        <v>8860</v>
      </c>
      <c r="G105" s="60">
        <f>+G39+O39+U39</f>
        <v>351</v>
      </c>
      <c r="H105" s="60">
        <f>+H39+P39+V39</f>
        <v>11335</v>
      </c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62" t="s">
        <v>41</v>
      </c>
      <c r="AC105" s="62"/>
      <c r="AD105" s="58"/>
      <c r="AE105" s="61"/>
      <c r="AF105" s="61"/>
      <c r="AI105" s="29"/>
      <c r="AJ105" s="29"/>
      <c r="AK105" s="29"/>
      <c r="AL105" s="29"/>
    </row>
    <row r="106" spans="2:38" ht="16.5" customHeight="1" hidden="1">
      <c r="B106" s="62" t="s">
        <v>42</v>
      </c>
      <c r="C106" s="62"/>
      <c r="D106" s="58"/>
      <c r="E106" s="59">
        <f>SUM(E50:E63)</f>
        <v>161</v>
      </c>
      <c r="F106" s="59">
        <f>SUM(F50:F63)</f>
        <v>3435</v>
      </c>
      <c r="G106" s="59">
        <f>+G49+O49+U49</f>
        <v>151</v>
      </c>
      <c r="H106" s="59">
        <f>+H49+P49+V49</f>
        <v>3317</v>
      </c>
      <c r="AB106" s="62" t="s">
        <v>42</v>
      </c>
      <c r="AC106" s="62"/>
      <c r="AD106" s="58"/>
      <c r="AI106" s="29"/>
      <c r="AJ106" s="29"/>
      <c r="AK106" s="29"/>
      <c r="AL106" s="29"/>
    </row>
    <row r="107" spans="2:38" ht="16.5" customHeight="1" hidden="1">
      <c r="B107" s="57" t="s">
        <v>43</v>
      </c>
      <c r="C107" s="57"/>
      <c r="D107" s="58"/>
      <c r="E107" s="38">
        <f>SUM(E66:E68)</f>
        <v>35</v>
      </c>
      <c r="F107" s="38">
        <f>SUM(F66:F68)</f>
        <v>6253</v>
      </c>
      <c r="G107" s="59">
        <f>+G65+O65+U65</f>
        <v>32</v>
      </c>
      <c r="H107" s="59">
        <f>+H65+P65+V65</f>
        <v>5905</v>
      </c>
      <c r="AB107" s="57" t="s">
        <v>43</v>
      </c>
      <c r="AC107" s="57"/>
      <c r="AD107" s="58"/>
      <c r="AI107" s="29"/>
      <c r="AJ107" s="29"/>
      <c r="AK107" s="29"/>
      <c r="AL107" s="29"/>
    </row>
    <row r="108" spans="2:30" ht="16.5" customHeight="1" hidden="1">
      <c r="B108" s="57" t="s">
        <v>44</v>
      </c>
      <c r="C108" s="57"/>
      <c r="D108" s="58"/>
      <c r="E108" s="59">
        <f>SUM(E71:E71)</f>
        <v>6</v>
      </c>
      <c r="F108" s="59">
        <f>SUM(F71:F71)</f>
        <v>0</v>
      </c>
      <c r="G108" s="59">
        <f>+G70+O70+U70</f>
        <v>6</v>
      </c>
      <c r="H108" s="59">
        <f>+H70+P70+V70</f>
        <v>0</v>
      </c>
      <c r="AB108" s="57" t="s">
        <v>44</v>
      </c>
      <c r="AC108" s="57"/>
      <c r="AD108" s="58"/>
    </row>
    <row r="109" spans="2:30" ht="16.5" customHeight="1" hidden="1">
      <c r="B109" s="57" t="s">
        <v>45</v>
      </c>
      <c r="C109" s="57"/>
      <c r="D109" s="63"/>
      <c r="E109" s="59">
        <f>+E73</f>
        <v>3</v>
      </c>
      <c r="F109" s="59">
        <f>+F73</f>
        <v>150</v>
      </c>
      <c r="G109" s="59">
        <f>+G73+O73+U73</f>
        <v>3</v>
      </c>
      <c r="H109" s="59">
        <f>+H73+P73+V73</f>
        <v>150</v>
      </c>
      <c r="AB109" s="57" t="s">
        <v>45</v>
      </c>
      <c r="AC109" s="57"/>
      <c r="AD109" s="63"/>
    </row>
    <row r="110" spans="2:30" ht="16.5" customHeight="1" hidden="1">
      <c r="B110" s="57" t="s">
        <v>46</v>
      </c>
      <c r="C110" s="57"/>
      <c r="D110" s="63"/>
      <c r="E110" s="59">
        <f>SUM(E84:E91)</f>
        <v>239</v>
      </c>
      <c r="F110" s="59">
        <f>SUM(F84:F91)</f>
        <v>8763</v>
      </c>
      <c r="G110" s="59">
        <f>+G83+O83+U83</f>
        <v>236</v>
      </c>
      <c r="H110" s="59">
        <f>+H83+P83+V83</f>
        <v>8746</v>
      </c>
      <c r="AB110" s="57" t="s">
        <v>46</v>
      </c>
      <c r="AC110" s="57"/>
      <c r="AD110" s="63"/>
    </row>
    <row r="111" spans="2:30" ht="16.5" customHeight="1" hidden="1">
      <c r="B111" s="64" t="s">
        <v>47</v>
      </c>
      <c r="C111" s="64"/>
      <c r="D111" s="63"/>
      <c r="E111" s="59">
        <f>+E97</f>
        <v>172</v>
      </c>
      <c r="F111" s="59">
        <f>+F97</f>
        <v>16360</v>
      </c>
      <c r="G111" s="59">
        <f>+G97+O97+U97</f>
        <v>172</v>
      </c>
      <c r="H111" s="59">
        <f>+H97+P97+V97</f>
        <v>16360</v>
      </c>
      <c r="AB111" s="64" t="s">
        <v>47</v>
      </c>
      <c r="AC111" s="64"/>
      <c r="AD111" s="63"/>
    </row>
    <row r="112" spans="2:30" ht="16.5" customHeight="1" hidden="1">
      <c r="B112" s="65" t="s">
        <v>48</v>
      </c>
      <c r="C112" s="65"/>
      <c r="D112" s="63"/>
      <c r="E112" s="59">
        <f>+E98</f>
        <v>119</v>
      </c>
      <c r="F112" s="59">
        <f>+F98</f>
        <v>8209</v>
      </c>
      <c r="G112" s="59">
        <f>+G98+O98+U98</f>
        <v>119</v>
      </c>
      <c r="H112" s="59">
        <f>+H98+P98+V98</f>
        <v>8209</v>
      </c>
      <c r="AB112" s="65" t="s">
        <v>48</v>
      </c>
      <c r="AC112" s="65"/>
      <c r="AD112" s="63"/>
    </row>
    <row r="113" spans="2:30" ht="16.5" customHeight="1" hidden="1">
      <c r="B113" s="66" t="s">
        <v>49</v>
      </c>
      <c r="C113" s="66"/>
      <c r="D113" s="58"/>
      <c r="E113" s="59">
        <f>SUM(E76:E79)</f>
        <v>153</v>
      </c>
      <c r="F113" s="59">
        <f>SUM(F76:F79)</f>
        <v>2837</v>
      </c>
      <c r="G113" s="59">
        <f>+G75+O75+U75</f>
        <v>188</v>
      </c>
      <c r="H113" s="59">
        <f>+H75+P75+V75</f>
        <v>2866</v>
      </c>
      <c r="AB113" s="66" t="s">
        <v>49</v>
      </c>
      <c r="AC113" s="66"/>
      <c r="AD113" s="58"/>
    </row>
    <row r="114" spans="2:30" ht="16.5" customHeight="1" hidden="1">
      <c r="B114" s="67" t="s">
        <v>50</v>
      </c>
      <c r="C114" s="67"/>
      <c r="D114" s="68"/>
      <c r="E114" s="59">
        <f>+E94</f>
        <v>617</v>
      </c>
      <c r="F114" s="59">
        <f>+F94</f>
        <v>49156</v>
      </c>
      <c r="G114" s="59">
        <f>+G94+O94+U94</f>
        <v>617</v>
      </c>
      <c r="H114" s="59">
        <f>+H94+P94+V94</f>
        <v>49156</v>
      </c>
      <c r="AB114" s="67" t="s">
        <v>50</v>
      </c>
      <c r="AC114" s="67"/>
      <c r="AD114" s="68"/>
    </row>
    <row r="115" ht="16.5" customHeight="1">
      <c r="G115" s="59"/>
    </row>
  </sheetData>
  <mergeCells count="23">
    <mergeCell ref="AB70:AC70"/>
    <mergeCell ref="AB73:AC73"/>
    <mergeCell ref="A9:C9"/>
    <mergeCell ref="B19:C19"/>
    <mergeCell ref="B12:C12"/>
    <mergeCell ref="B39:C39"/>
    <mergeCell ref="B94:C94"/>
    <mergeCell ref="B83:C83"/>
    <mergeCell ref="B75:C75"/>
    <mergeCell ref="B49:C49"/>
    <mergeCell ref="B73:C73"/>
    <mergeCell ref="B70:C70"/>
    <mergeCell ref="B65:C65"/>
    <mergeCell ref="E5:F6"/>
    <mergeCell ref="AB75:AC75"/>
    <mergeCell ref="AB83:AC83"/>
    <mergeCell ref="AB94:AC94"/>
    <mergeCell ref="AA9:AC9"/>
    <mergeCell ref="AB12:AC12"/>
    <mergeCell ref="AB19:AC19"/>
    <mergeCell ref="AB39:AC39"/>
    <mergeCell ref="AB49:AC49"/>
    <mergeCell ref="AB65:AC65"/>
  </mergeCells>
  <printOptions/>
  <pageMargins left="0.5905511811023623" right="0.5905511811023623" top="0.5511811023622047" bottom="0.35433070866141736" header="0" footer="0"/>
  <pageSetup horizontalDpi="600" verticalDpi="600" orientation="portrait" paperSize="9" scale="69" r:id="rId1"/>
  <colBreaks count="1" manualBreakCount="1">
    <brk id="26" max="65535" man="1"/>
  </colBreaks>
  <ignoredErrors>
    <ignoredError sqref="J9 L9" formula="1"/>
    <ignoredError sqref="I9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2007-03-02T01:39:12Z</cp:lastPrinted>
  <dcterms:created xsi:type="dcterms:W3CDTF">1997-11-20T04:39:41Z</dcterms:created>
  <dcterms:modified xsi:type="dcterms:W3CDTF">2007-03-19T07:09:27Z</dcterms:modified>
  <cp:category/>
  <cp:version/>
  <cp:contentType/>
  <cp:contentStatus/>
</cp:coreProperties>
</file>