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<sst xmlns="http://schemas.openxmlformats.org/spreadsheetml/2006/main" count="77" uniqueCount="45">
  <si>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>病院報告</t>
  </si>
  <si>
    <t>第１表　病院数、病床数、患者数、病床利用率、平均在院日数、在院外来比、病院の種類別</t>
  </si>
  <si>
    <t>　</t>
  </si>
  <si>
    <t>大阪府</t>
  </si>
  <si>
    <t>　　　病　　　　　院　　　　　数</t>
  </si>
  <si>
    <t>　　　病　　　　　床　　　　　数</t>
  </si>
  <si>
    <t>　新　入　院　患　者　数</t>
  </si>
  <si>
    <t>　　　退　院　患　者　数</t>
  </si>
  <si>
    <t>　　　外　来　患　者　数</t>
  </si>
  <si>
    <r>
      <t xml:space="preserve">病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床</t>
    </r>
  </si>
  <si>
    <t>平均在院</t>
  </si>
  <si>
    <t>在　　　院</t>
  </si>
  <si>
    <t>増減</t>
  </si>
  <si>
    <t>年間延数</t>
  </si>
  <si>
    <t>１日平均数</t>
  </si>
  <si>
    <t>利　用　率</t>
  </si>
  <si>
    <t>日　　　数</t>
  </si>
  <si>
    <t>外　来　比</t>
  </si>
  <si>
    <t>全   病   院</t>
  </si>
  <si>
    <t>精 神 病 院</t>
  </si>
  <si>
    <t>感染症病院</t>
  </si>
  <si>
    <t>-</t>
  </si>
  <si>
    <t>結核療養所</t>
  </si>
  <si>
    <t>一 般 病 院</t>
  </si>
  <si>
    <t xml:space="preserve"> 　精神病床</t>
  </si>
  <si>
    <t xml:space="preserve">   感染症病床</t>
  </si>
  <si>
    <t xml:space="preserve">   結核病床</t>
  </si>
  <si>
    <t xml:space="preserve">   一般病床</t>
  </si>
  <si>
    <t xml:space="preserve"> (注) 1)結核療養所の「在院患者数」以下は一般病院の結核病床に含む。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</si>
  <si>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</si>
  <si>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r>
      <t>　　１日平均( 在院・新入院・退院 )患者数＝年間（在院・新入院・退院）患者延数÷年間日数（</t>
    </r>
    <r>
      <rPr>
        <sz val="11"/>
        <rFont val="ＭＳ Ｐゴシック"/>
        <family val="3"/>
      </rPr>
      <t>ａ）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</si>
  <si>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１日平均外来患者数＝年間外来患者延数÷年間日数から日曜・祝日・年末年始の３日間を除いた日数（ｂ)</t>
    </r>
  </si>
  <si>
    <t>　　在院外来比＝年間外来患者延数÷年間在院患者延数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</si>
  <si>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</si>
  <si>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</si>
  <si>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</si>
  <si>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t>　　資料　厚生労働省「病院報告」</t>
  </si>
  <si>
    <r>
      <t>　 (a)平成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年は 36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</t>
    </r>
  </si>
  <si>
    <r>
      <t>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</si>
  <si>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t>在　院　患　者　延　数</t>
  </si>
  <si>
    <r>
      <t>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2)一般病院及び結核病床の「病床利用率」はそれぞれ</t>
    </r>
    <r>
      <rPr>
        <sz val="11"/>
        <rFont val="ＭＳ Ｐゴシック"/>
        <family val="3"/>
      </rPr>
      <t xml:space="preserve"> 100,666</t>
    </r>
    <r>
      <rPr>
        <sz val="11"/>
        <rFont val="ＭＳ Ｐゴシック"/>
        <family val="3"/>
      </rPr>
      <t>床、</t>
    </r>
    <r>
      <rPr>
        <sz val="11"/>
        <rFont val="ＭＳ Ｐゴシック"/>
        <family val="3"/>
      </rPr>
      <t xml:space="preserve"> 2693</t>
    </r>
    <r>
      <rPr>
        <sz val="11"/>
        <rFont val="ＭＳ Ｐゴシック"/>
        <family val="3"/>
      </rPr>
      <t>床で算出した。</t>
    </r>
  </si>
  <si>
    <t>　　病床利用率＝１日平均在院患者数÷病床数×１００</t>
  </si>
  <si>
    <r>
      <t>　　平均在院日数＝年間在院患者延数÷(（年間新入院患者数＋年間退院患者数）×０．５</t>
    </r>
    <r>
      <rPr>
        <sz val="11"/>
        <rFont val="ＭＳ Ｐゴシック"/>
        <family val="3"/>
      </rPr>
      <t>)</t>
    </r>
  </si>
  <si>
    <r>
      <t>　 (</t>
    </r>
    <r>
      <rPr>
        <sz val="11"/>
        <rFont val="ＭＳ Ｐゴシック"/>
        <family val="3"/>
      </rPr>
      <t>ｂ</t>
    </r>
    <r>
      <rPr>
        <sz val="11"/>
        <rFont val="ＭＳ Ｐゴシック"/>
        <family val="3"/>
      </rPr>
      <t>)平成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 xml:space="preserve">年は </t>
    </r>
    <r>
      <rPr>
        <sz val="11"/>
        <rFont val="ＭＳ Ｐゴシック"/>
        <family val="3"/>
      </rPr>
      <t>297</t>
    </r>
    <r>
      <rPr>
        <sz val="11"/>
        <rFont val="ＭＳ Ｐゴシック"/>
        <family val="3"/>
      </rPr>
      <t>日</t>
    </r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</si>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</sst>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 "/>
    <numFmt numFmtId="178" formatCode="#,##0_);[Red]\(#,##0\)"/>
    <numFmt numFmtId="179" formatCode="#,##0;&quot;△ &quot;#,##0"/>
    <numFmt numFmtId="180" formatCode="0.0_ "/>
    <numFmt numFmtId="181" formatCode="0.00_ "/>
    <numFmt numFmtId="182" formatCode="0.0_);[Red]\(0.0\)"/>
    <numFmt numFmtId="183" formatCode="0_);[Red]\(0\)"/>
    <numFmt numFmtId="184" formatCode="0.00_);[Red]\(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177" fontId="0" fillId="0" borderId="0" xfId="0" applyNumberFormat="1" applyFont="1" applyAlignment="1">
      <alignment/>
    </xf>
    <xf numFmtId="177" fontId="0" fillId="0" borderId="4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4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4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182" fontId="0" fillId="0" borderId="0" xfId="0" applyNumberFormat="1" applyFont="1" applyAlignment="1">
      <alignment/>
    </xf>
    <xf numFmtId="182" fontId="0" fillId="0" borderId="4" xfId="0" applyNumberFormat="1" applyFont="1" applyBorder="1" applyAlignment="1">
      <alignment/>
    </xf>
    <xf numFmtId="184" fontId="0" fillId="0" borderId="6" xfId="0" applyNumberFormat="1" applyFont="1" applyBorder="1" applyAlignment="1">
      <alignment/>
    </xf>
    <xf numFmtId="184" fontId="0" fillId="0" borderId="6" xfId="0" applyNumberFormat="1" applyFont="1" applyBorder="1" applyAlignment="1">
      <alignment horizontal="right"/>
    </xf>
    <xf numFmtId="184" fontId="0" fillId="0" borderId="7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7"/>
  <sheetViews>
    <sheetView tabSelected="1" workbookViewId="0" topLeftCell="I1">
      <selection activeCell="P6" sqref="P6"/>
    </sheetView>
  </sheetViews>
  <sheetFormatPr defaultColWidth="9.00390625" defaultRowHeight="13.5"/>
  <cols>
    <col min="1" max="1" width="3.125" style="1" customWidth="1"/>
    <col min="2" max="2" width="11.50390625" style="1" customWidth="1"/>
    <col min="3" max="8" width="9.00390625" style="1" customWidth="1"/>
    <col min="9" max="16" width="10.625" style="1" customWidth="1"/>
    <col min="17" max="16384" width="9.00390625" style="1" customWidth="1"/>
  </cols>
  <sheetData>
    <row r="1" ht="8.25" customHeight="1"/>
    <row r="2" ht="19.5" customHeight="1">
      <c r="B2" s="1" t="s">
        <v>0</v>
      </c>
    </row>
    <row r="3" spans="2:19" ht="19.5" customHeight="1">
      <c r="B3" s="1" t="s">
        <v>1</v>
      </c>
      <c r="Q3" s="1" t="s">
        <v>2</v>
      </c>
      <c r="R3" s="1" t="s">
        <v>3</v>
      </c>
      <c r="S3" s="1" t="s">
        <v>38</v>
      </c>
    </row>
    <row r="4" spans="2:19" ht="19.5" customHeight="1">
      <c r="B4" s="5"/>
      <c r="C4" s="3" t="s">
        <v>4</v>
      </c>
      <c r="D4" s="3"/>
      <c r="E4" s="3"/>
      <c r="F4" s="3" t="s">
        <v>5</v>
      </c>
      <c r="G4" s="3"/>
      <c r="H4" s="3"/>
      <c r="I4" s="29" t="s">
        <v>39</v>
      </c>
      <c r="J4" s="30"/>
      <c r="K4" s="3" t="s">
        <v>6</v>
      </c>
      <c r="L4" s="3"/>
      <c r="M4" s="3" t="s">
        <v>7</v>
      </c>
      <c r="N4" s="3"/>
      <c r="O4" s="3" t="s">
        <v>8</v>
      </c>
      <c r="P4" s="3"/>
      <c r="Q4" s="5" t="s">
        <v>9</v>
      </c>
      <c r="R4" s="6" t="s">
        <v>10</v>
      </c>
      <c r="S4" s="6" t="s">
        <v>11</v>
      </c>
    </row>
    <row r="5" spans="2:19" ht="19.5" customHeight="1">
      <c r="B5" s="18"/>
      <c r="C5" s="2" t="s">
        <v>34</v>
      </c>
      <c r="D5" s="2" t="s">
        <v>33</v>
      </c>
      <c r="E5" s="2" t="s">
        <v>12</v>
      </c>
      <c r="F5" s="2" t="s">
        <v>34</v>
      </c>
      <c r="G5" s="2" t="s">
        <v>35</v>
      </c>
      <c r="H5" s="2" t="s">
        <v>12</v>
      </c>
      <c r="I5" s="2" t="s">
        <v>13</v>
      </c>
      <c r="J5" s="2" t="s">
        <v>14</v>
      </c>
      <c r="K5" s="2" t="s">
        <v>13</v>
      </c>
      <c r="L5" s="2" t="s">
        <v>14</v>
      </c>
      <c r="M5" s="2" t="s">
        <v>13</v>
      </c>
      <c r="N5" s="2" t="s">
        <v>14</v>
      </c>
      <c r="O5" s="2" t="s">
        <v>13</v>
      </c>
      <c r="P5" s="25" t="s">
        <v>14</v>
      </c>
      <c r="Q5" s="4" t="s">
        <v>15</v>
      </c>
      <c r="R5" s="4" t="s">
        <v>16</v>
      </c>
      <c r="S5" s="4" t="s">
        <v>17</v>
      </c>
    </row>
    <row r="6" spans="2:19" ht="19.5" customHeight="1">
      <c r="B6" s="5" t="s">
        <v>18</v>
      </c>
      <c r="C6" s="1">
        <f>SUM(C7+C9+C10)</f>
        <v>575</v>
      </c>
      <c r="D6" s="1">
        <f>SUM(D7+D9+D10)</f>
        <v>577</v>
      </c>
      <c r="E6" s="7">
        <f>D6-C6</f>
        <v>2</v>
      </c>
      <c r="F6" s="13">
        <f>SUM(F7:F10)</f>
        <v>116108</v>
      </c>
      <c r="G6" s="13">
        <f>SUM(G7:G10)</f>
        <v>115555</v>
      </c>
      <c r="H6" s="16">
        <f>G6-F6</f>
        <v>-553</v>
      </c>
      <c r="I6" s="13">
        <f>SUM(I7:I10)</f>
        <v>36082034</v>
      </c>
      <c r="J6" s="11">
        <f aca="true" t="shared" si="0" ref="J6:J14">I6/366</f>
        <v>98584.79234972678</v>
      </c>
      <c r="K6" s="13">
        <f>SUM(K7:K10)</f>
        <v>953008</v>
      </c>
      <c r="L6" s="11">
        <f>K6/366</f>
        <v>2603.846994535519</v>
      </c>
      <c r="M6" s="11">
        <f>SUM(M7:M10)</f>
        <v>954647</v>
      </c>
      <c r="N6" s="11">
        <f>M6/366</f>
        <v>2608.3251366120217</v>
      </c>
      <c r="O6" s="11">
        <f>SUM(O7:O10)</f>
        <v>50645009</v>
      </c>
      <c r="P6" s="26">
        <f>O6/297</f>
        <v>170521.91582491584</v>
      </c>
      <c r="Q6" s="20">
        <f>ROUNDUP(J6/G6*100,1)</f>
        <v>85.39999999999999</v>
      </c>
      <c r="R6" s="20">
        <f>ROUNDUP(I6/((K6+M6)*0.5),1)</f>
        <v>37.9</v>
      </c>
      <c r="S6" s="22">
        <f>ROUNDUP(O6/I6,2)</f>
        <v>1.41</v>
      </c>
    </row>
    <row r="7" spans="2:19" ht="19.5" customHeight="1">
      <c r="B7" s="19" t="s">
        <v>19</v>
      </c>
      <c r="C7" s="1">
        <v>40</v>
      </c>
      <c r="D7" s="1">
        <v>39</v>
      </c>
      <c r="E7" s="7">
        <f>D7-C7</f>
        <v>-1</v>
      </c>
      <c r="F7" s="14">
        <v>15327</v>
      </c>
      <c r="G7" s="14">
        <v>14841</v>
      </c>
      <c r="H7" s="16">
        <f aca="true" t="shared" si="1" ref="H7:H14">G7-F7</f>
        <v>-486</v>
      </c>
      <c r="I7" s="14">
        <v>5118506</v>
      </c>
      <c r="J7" s="11">
        <f t="shared" si="0"/>
        <v>13984.989071038251</v>
      </c>
      <c r="K7" s="14">
        <v>14933</v>
      </c>
      <c r="L7" s="11">
        <f>K7/366</f>
        <v>40.80054644808743</v>
      </c>
      <c r="M7" s="11">
        <v>15096</v>
      </c>
      <c r="N7" s="11">
        <f>M7/366</f>
        <v>41.24590163934426</v>
      </c>
      <c r="O7" s="11">
        <v>773944</v>
      </c>
      <c r="P7" s="26">
        <f>O7/297</f>
        <v>2605.872053872054</v>
      </c>
      <c r="Q7" s="20">
        <f aca="true" t="shared" si="2" ref="Q7:Q14">ROUNDUP(J7/G7*100,1)</f>
        <v>94.3</v>
      </c>
      <c r="R7" s="20">
        <f aca="true" t="shared" si="3" ref="R7:R14">ROUNDUP(I7/((K7+M7)*0.5),1)</f>
        <v>341</v>
      </c>
      <c r="S7" s="22">
        <f>ROUNDUP(O7/I7,2)</f>
        <v>0.16</v>
      </c>
    </row>
    <row r="8" spans="2:19" ht="19.5" customHeight="1">
      <c r="B8" s="19" t="s">
        <v>20</v>
      </c>
      <c r="C8" s="1">
        <v>0</v>
      </c>
      <c r="D8" s="1">
        <v>0</v>
      </c>
      <c r="E8" s="7">
        <f>D8-C8</f>
        <v>0</v>
      </c>
      <c r="F8" s="14">
        <v>0</v>
      </c>
      <c r="G8" s="14">
        <v>0</v>
      </c>
      <c r="H8" s="16">
        <f t="shared" si="1"/>
        <v>0</v>
      </c>
      <c r="I8" s="14">
        <v>0</v>
      </c>
      <c r="J8" s="11">
        <f t="shared" si="0"/>
        <v>0</v>
      </c>
      <c r="K8" s="14">
        <v>0</v>
      </c>
      <c r="L8" s="11">
        <f>K8/365</f>
        <v>0</v>
      </c>
      <c r="M8" s="11">
        <v>0</v>
      </c>
      <c r="N8" s="11">
        <f>M8/365</f>
        <v>0</v>
      </c>
      <c r="O8" s="11">
        <v>0</v>
      </c>
      <c r="P8" s="26">
        <f>O8/297</f>
        <v>0</v>
      </c>
      <c r="Q8" s="20">
        <v>0</v>
      </c>
      <c r="R8" s="20">
        <v>0</v>
      </c>
      <c r="S8" s="23" t="s">
        <v>44</v>
      </c>
    </row>
    <row r="9" spans="2:19" ht="19.5" customHeight="1">
      <c r="B9" s="19" t="s">
        <v>22</v>
      </c>
      <c r="C9" s="1">
        <v>1</v>
      </c>
      <c r="D9" s="1">
        <v>1</v>
      </c>
      <c r="E9" s="7">
        <f>D9-C9</f>
        <v>0</v>
      </c>
      <c r="F9" s="14">
        <v>53</v>
      </c>
      <c r="G9" s="14">
        <v>48</v>
      </c>
      <c r="H9" s="16">
        <f t="shared" si="1"/>
        <v>-5</v>
      </c>
      <c r="I9" s="14">
        <v>13504</v>
      </c>
      <c r="J9" s="11">
        <f t="shared" si="0"/>
        <v>36.89617486338798</v>
      </c>
      <c r="K9" s="14">
        <v>15</v>
      </c>
      <c r="L9" s="11">
        <f>K9/365</f>
        <v>0.0410958904109589</v>
      </c>
      <c r="M9" s="11">
        <v>17</v>
      </c>
      <c r="N9" s="11">
        <f>M9/365</f>
        <v>0.04657534246575343</v>
      </c>
      <c r="O9" s="11">
        <v>748</v>
      </c>
      <c r="P9" s="26">
        <f>O9/297</f>
        <v>2.5185185185185186</v>
      </c>
      <c r="Q9" s="20">
        <f t="shared" si="2"/>
        <v>76.89999999999999</v>
      </c>
      <c r="R9" s="20">
        <f t="shared" si="3"/>
        <v>844</v>
      </c>
      <c r="S9" s="22">
        <f>ROUNDUP(O9/I9,2)</f>
        <v>0.060000000000000005</v>
      </c>
    </row>
    <row r="10" spans="2:19" ht="19.5" customHeight="1">
      <c r="B10" s="19" t="s">
        <v>23</v>
      </c>
      <c r="C10" s="8">
        <v>534</v>
      </c>
      <c r="D10" s="8">
        <v>537</v>
      </c>
      <c r="E10" s="7">
        <f>D10-C10</f>
        <v>3</v>
      </c>
      <c r="F10" s="13">
        <f>SUM(F11:F14)</f>
        <v>100728</v>
      </c>
      <c r="G10" s="13">
        <f>SUM(G11:G14)</f>
        <v>100666</v>
      </c>
      <c r="H10" s="16">
        <f t="shared" si="1"/>
        <v>-62</v>
      </c>
      <c r="I10" s="13">
        <f>SUM(I11:I14)</f>
        <v>30950024</v>
      </c>
      <c r="J10" s="11">
        <f t="shared" si="0"/>
        <v>84562.90710382514</v>
      </c>
      <c r="K10" s="13">
        <f>SUM(K11:K14)</f>
        <v>938060</v>
      </c>
      <c r="L10" s="11">
        <f>K10/366</f>
        <v>2563.0054644808743</v>
      </c>
      <c r="M10" s="11">
        <f>SUM(M11:M14)</f>
        <v>939534</v>
      </c>
      <c r="N10" s="11">
        <f>M10/366</f>
        <v>2567.032786885246</v>
      </c>
      <c r="O10" s="11">
        <v>49870317</v>
      </c>
      <c r="P10" s="26">
        <f>O10/297</f>
        <v>167913.52525252526</v>
      </c>
      <c r="Q10" s="20">
        <f t="shared" si="2"/>
        <v>84.1</v>
      </c>
      <c r="R10" s="20">
        <f t="shared" si="3"/>
        <v>33</v>
      </c>
      <c r="S10" s="22">
        <f>ROUNDUP(O10/I10,2)</f>
        <v>1.62</v>
      </c>
    </row>
    <row r="11" spans="2:19" ht="19.5" customHeight="1">
      <c r="B11" s="19" t="s">
        <v>24</v>
      </c>
      <c r="C11" s="9" t="s">
        <v>21</v>
      </c>
      <c r="D11" s="9" t="s">
        <v>21</v>
      </c>
      <c r="E11" s="9" t="s">
        <v>21</v>
      </c>
      <c r="F11" s="13">
        <v>5390</v>
      </c>
      <c r="G11" s="13">
        <v>5704</v>
      </c>
      <c r="H11" s="16">
        <f t="shared" si="1"/>
        <v>314</v>
      </c>
      <c r="I11" s="13">
        <v>1886518</v>
      </c>
      <c r="J11" s="11">
        <f t="shared" si="0"/>
        <v>5154.420765027322</v>
      </c>
      <c r="K11" s="14">
        <v>5912</v>
      </c>
      <c r="L11" s="11">
        <f>K11/366</f>
        <v>16.153005464480874</v>
      </c>
      <c r="M11" s="11">
        <v>5929</v>
      </c>
      <c r="N11" s="11">
        <f>M11/366</f>
        <v>16.19945355191257</v>
      </c>
      <c r="O11" s="9" t="s">
        <v>21</v>
      </c>
      <c r="P11" s="27" t="s">
        <v>21</v>
      </c>
      <c r="Q11" s="20">
        <f t="shared" si="2"/>
        <v>90.39999999999999</v>
      </c>
      <c r="R11" s="20">
        <f t="shared" si="3"/>
        <v>318.70000000000005</v>
      </c>
      <c r="S11" s="23" t="s">
        <v>21</v>
      </c>
    </row>
    <row r="12" spans="2:19" ht="19.5" customHeight="1">
      <c r="B12" s="19" t="s">
        <v>25</v>
      </c>
      <c r="C12" s="9" t="s">
        <v>21</v>
      </c>
      <c r="D12" s="9" t="s">
        <v>21</v>
      </c>
      <c r="E12" s="9" t="s">
        <v>21</v>
      </c>
      <c r="F12" s="13">
        <v>153</v>
      </c>
      <c r="G12" s="13">
        <v>113</v>
      </c>
      <c r="H12" s="16">
        <f t="shared" si="1"/>
        <v>-40</v>
      </c>
      <c r="I12" s="13">
        <v>222</v>
      </c>
      <c r="J12" s="11">
        <f t="shared" si="0"/>
        <v>0.6065573770491803</v>
      </c>
      <c r="K12" s="14">
        <v>39</v>
      </c>
      <c r="L12" s="11">
        <f>K12/365</f>
        <v>0.10684931506849316</v>
      </c>
      <c r="M12" s="11">
        <v>39</v>
      </c>
      <c r="N12" s="11">
        <f>M12/366</f>
        <v>0.10655737704918032</v>
      </c>
      <c r="O12" s="9" t="s">
        <v>21</v>
      </c>
      <c r="P12" s="27" t="s">
        <v>21</v>
      </c>
      <c r="Q12" s="20">
        <f t="shared" si="2"/>
        <v>0.6</v>
      </c>
      <c r="R12" s="20">
        <f t="shared" si="3"/>
        <v>5.699999999999999</v>
      </c>
      <c r="S12" s="23" t="s">
        <v>21</v>
      </c>
    </row>
    <row r="13" spans="2:19" ht="19.5" customHeight="1">
      <c r="B13" s="19" t="s">
        <v>26</v>
      </c>
      <c r="C13" s="9" t="s">
        <v>21</v>
      </c>
      <c r="D13" s="9" t="s">
        <v>21</v>
      </c>
      <c r="E13" s="9" t="s">
        <v>21</v>
      </c>
      <c r="F13" s="13">
        <v>2645</v>
      </c>
      <c r="G13" s="13">
        <v>2645</v>
      </c>
      <c r="H13" s="16">
        <f t="shared" si="1"/>
        <v>0</v>
      </c>
      <c r="I13" s="13">
        <v>587919</v>
      </c>
      <c r="J13" s="11">
        <f t="shared" si="0"/>
        <v>1606.3360655737704</v>
      </c>
      <c r="K13" s="14">
        <v>5157</v>
      </c>
      <c r="L13" s="11">
        <f>K13/366</f>
        <v>14.09016393442623</v>
      </c>
      <c r="M13" s="11">
        <v>5373</v>
      </c>
      <c r="N13" s="11">
        <f>M13/366</f>
        <v>14.680327868852459</v>
      </c>
      <c r="O13" s="9" t="s">
        <v>21</v>
      </c>
      <c r="P13" s="27" t="s">
        <v>21</v>
      </c>
      <c r="Q13" s="20">
        <f t="shared" si="2"/>
        <v>60.800000000000004</v>
      </c>
      <c r="R13" s="20">
        <f t="shared" si="3"/>
        <v>111.69999999999999</v>
      </c>
      <c r="S13" s="23" t="s">
        <v>21</v>
      </c>
    </row>
    <row r="14" spans="2:19" ht="19.5" customHeight="1">
      <c r="B14" s="18" t="s">
        <v>27</v>
      </c>
      <c r="C14" s="10" t="s">
        <v>21</v>
      </c>
      <c r="D14" s="10" t="s">
        <v>21</v>
      </c>
      <c r="E14" s="10" t="s">
        <v>21</v>
      </c>
      <c r="F14" s="15">
        <v>92540</v>
      </c>
      <c r="G14" s="15">
        <v>92204</v>
      </c>
      <c r="H14" s="17">
        <f t="shared" si="1"/>
        <v>-336</v>
      </c>
      <c r="I14" s="15">
        <v>28475365</v>
      </c>
      <c r="J14" s="12">
        <f t="shared" si="0"/>
        <v>77801.543715847</v>
      </c>
      <c r="K14" s="15">
        <v>926952</v>
      </c>
      <c r="L14" s="12">
        <f>K14/366</f>
        <v>2532.655737704918</v>
      </c>
      <c r="M14" s="12">
        <v>928193</v>
      </c>
      <c r="N14" s="12">
        <f>M14/366</f>
        <v>2536.0464480874316</v>
      </c>
      <c r="O14" s="10" t="s">
        <v>21</v>
      </c>
      <c r="P14" s="28" t="s">
        <v>21</v>
      </c>
      <c r="Q14" s="21">
        <f t="shared" si="2"/>
        <v>84.39999999999999</v>
      </c>
      <c r="R14" s="21">
        <f t="shared" si="3"/>
        <v>30.700000000000003</v>
      </c>
      <c r="S14" s="24" t="s">
        <v>21</v>
      </c>
    </row>
    <row r="15" ht="19.5" customHeight="1">
      <c r="B15" s="1" t="s">
        <v>28</v>
      </c>
    </row>
    <row r="16" ht="19.5" customHeight="1">
      <c r="B16" s="1" t="s">
        <v>40</v>
      </c>
    </row>
    <row r="17" ht="19.5" customHeight="1">
      <c r="B17" s="1" t="s">
        <v>36</v>
      </c>
    </row>
    <row r="18" ht="19.5" customHeight="1">
      <c r="B18" s="1" t="s">
        <v>29</v>
      </c>
    </row>
    <row r="19" spans="2:11" ht="19.5" customHeight="1">
      <c r="B19" s="1" t="s">
        <v>30</v>
      </c>
      <c r="K19" s="1" t="s">
        <v>37</v>
      </c>
    </row>
    <row r="20" ht="19.5" customHeight="1">
      <c r="B20" s="1" t="s">
        <v>2</v>
      </c>
    </row>
    <row r="21" spans="2:11" ht="19.5" customHeight="1">
      <c r="B21" s="1" t="s">
        <v>31</v>
      </c>
      <c r="K21" s="1" t="s">
        <v>43</v>
      </c>
    </row>
    <row r="22" ht="19.5" customHeight="1"/>
    <row r="23" ht="19.5" customHeight="1">
      <c r="B23" s="1" t="s">
        <v>41</v>
      </c>
    </row>
    <row r="24" ht="19.5" customHeight="1"/>
    <row r="25" ht="19.5" customHeight="1">
      <c r="B25" s="1" t="s">
        <v>42</v>
      </c>
    </row>
    <row r="26" ht="19.5" customHeight="1"/>
    <row r="27" ht="19.5" customHeight="1">
      <c r="B27" s="1" t="s">
        <v>32</v>
      </c>
    </row>
  </sheetData>
  <mergeCells count="1">
    <mergeCell ref="I4:J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保健衛生総務課</dc:creator>
  <cp:keywords/>
  <dc:description/>
  <cp:lastModifiedBy>職員端末機１３年度９月調達</cp:lastModifiedBy>
  <cp:lastPrinted>2003-04-08T03:23:03Z</cp:lastPrinted>
  <dcterms:created xsi:type="dcterms:W3CDTF">2000-12-28T00:45:56Z</dcterms:created>
  <dcterms:modified xsi:type="dcterms:W3CDTF">2003-04-08T03:23:20Z</dcterms:modified>
  <cp:category/>
  <cp:version/>
  <cp:contentType/>
  <cp:contentStatus/>
</cp:coreProperties>
</file>