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土木事務所ごと " sheetId="6" r:id="rId1"/>
  </sheets>
  <calcPr calcId="145621"/>
</workbook>
</file>

<file path=xl/calcChain.xml><?xml version="1.0" encoding="utf-8"?>
<calcChain xmlns="http://schemas.openxmlformats.org/spreadsheetml/2006/main">
  <c r="F41" i="6" l="1"/>
  <c r="G49" i="6"/>
  <c r="G36" i="6"/>
  <c r="G25" i="6"/>
  <c r="G16" i="6"/>
  <c r="F35" i="6"/>
  <c r="F48" i="6"/>
  <c r="F47" i="6"/>
  <c r="F13" i="6"/>
  <c r="F46" i="6"/>
  <c r="F33" i="6"/>
  <c r="F23" i="6"/>
  <c r="F27" i="6"/>
  <c r="F45" i="6"/>
  <c r="F30" i="6"/>
  <c r="F40" i="6"/>
  <c r="F32" i="6"/>
  <c r="F20" i="6"/>
  <c r="F10" i="6"/>
  <c r="F39" i="6"/>
  <c r="F24" i="6"/>
  <c r="F31" i="6"/>
  <c r="F29" i="6"/>
  <c r="F22" i="6"/>
  <c r="F28" i="6"/>
  <c r="F44" i="6"/>
  <c r="F15" i="6"/>
  <c r="F21" i="6"/>
  <c r="F43" i="6"/>
  <c r="F38" i="6"/>
  <c r="F9" i="6"/>
  <c r="F42" i="6"/>
  <c r="F52" i="6" l="1"/>
  <c r="N52" i="6"/>
  <c r="J52" i="6"/>
  <c r="I52" i="6"/>
  <c r="O52" i="6"/>
  <c r="L52" i="6"/>
  <c r="M52" i="6"/>
  <c r="P52" i="6"/>
  <c r="K52" i="6"/>
</calcChain>
</file>

<file path=xl/sharedStrings.xml><?xml version="1.0" encoding="utf-8"?>
<sst xmlns="http://schemas.openxmlformats.org/spreadsheetml/2006/main" count="336" uniqueCount="83">
  <si>
    <t>大阪市</t>
  </si>
  <si>
    <t>堺　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</si>
  <si>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</si>
  <si>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</si>
  <si>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</si>
  <si>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</si>
  <si>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</si>
  <si>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</si>
  <si>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</si>
  <si>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</si>
  <si>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</si>
  <si>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</si>
  <si>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</si>
  <si>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</si>
  <si>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</si>
  <si>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</si>
  <si>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</si>
  <si>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</si>
  <si>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</si>
  <si>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</si>
  <si>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</si>
  <si>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</si>
  <si>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</si>
  <si>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</si>
  <si>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</si>
  <si>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</si>
  <si>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</si>
  <si>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</si>
  <si>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</si>
  <si>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</si>
  <si>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</si>
  <si>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</si>
  <si>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</si>
  <si>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</si>
  <si>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</si>
  <si>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</si>
  <si>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</si>
  <si>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</si>
  <si>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</si>
  <si>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</si>
  <si>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</si>
  <si>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</si>
  <si>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</si>
  <si>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大阪府</t>
    <rPh sb="0" eb="3">
      <t>オオサカフ</t>
    </rPh>
    <phoneticPr fontId="1"/>
  </si>
  <si>
    <t>景観法の制度活用状況</t>
    <rPh sb="0" eb="2">
      <t>ケイカン</t>
    </rPh>
    <rPh sb="2" eb="3">
      <t>ホウ</t>
    </rPh>
    <rPh sb="4" eb="6">
      <t>セイド</t>
    </rPh>
    <rPh sb="6" eb="8">
      <t>カツヨウ</t>
    </rPh>
    <rPh sb="8" eb="10">
      <t>ジョウキョウ</t>
    </rPh>
    <phoneticPr fontId="1"/>
  </si>
  <si>
    <t>景観協議会</t>
    <rPh sb="0" eb="2">
      <t>ケイカン</t>
    </rPh>
    <rPh sb="2" eb="5">
      <t>キョウギカイ</t>
    </rPh>
    <phoneticPr fontId="1"/>
  </si>
  <si>
    <t>景観地区</t>
    <rPh sb="0" eb="2">
      <t>ケイカン</t>
    </rPh>
    <rPh sb="2" eb="4">
      <t>チク</t>
    </rPh>
    <phoneticPr fontId="1"/>
  </si>
  <si>
    <t>景観協定</t>
    <rPh sb="0" eb="2">
      <t>ケイカン</t>
    </rPh>
    <rPh sb="2" eb="4">
      <t>キョウテイ</t>
    </rPh>
    <phoneticPr fontId="1"/>
  </si>
  <si>
    <t>景観整備機構</t>
    <rPh sb="0" eb="2">
      <t>ケイカン</t>
    </rPh>
    <rPh sb="2" eb="4">
      <t>セイビ</t>
    </rPh>
    <rPh sb="4" eb="6">
      <t>キコウ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</si>
  <si>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</si>
  <si>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</si>
  <si>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-</t>
    <phoneticPr fontId="1"/>
  </si>
  <si>
    <t>計</t>
    <rPh sb="0" eb="1">
      <t>ケイ</t>
    </rPh>
    <phoneticPr fontId="1"/>
  </si>
  <si>
    <t>非</t>
    <rPh sb="0" eb="1">
      <t>ヒ</t>
    </rPh>
    <phoneticPr fontId="1"/>
  </si>
  <si>
    <t>－</t>
    <phoneticPr fontId="1"/>
  </si>
  <si>
    <t>景観重要建造物・樹木</t>
    <rPh sb="0" eb="2">
      <t>ケイカン</t>
    </rPh>
    <rPh sb="2" eb="4">
      <t>ジュウヨウ</t>
    </rPh>
    <rPh sb="4" eb="7">
      <t>ケンゾウブツ</t>
    </rPh>
    <rPh sb="8" eb="10">
      <t>ジュモク</t>
    </rPh>
    <phoneticPr fontId="1"/>
  </si>
  <si>
    <t>建造物</t>
    <rPh sb="0" eb="3">
      <t>ケンゾウブツ</t>
    </rPh>
    <phoneticPr fontId="1"/>
  </si>
  <si>
    <t>樹木</t>
    <rPh sb="0" eb="2">
      <t>ジュモク</t>
    </rPh>
    <phoneticPr fontId="1"/>
  </si>
  <si>
    <t>景観行政
団体化年</t>
    <rPh sb="7" eb="8">
      <t>カ</t>
    </rPh>
    <rPh sb="8" eb="9">
      <t>ネン</t>
    </rPh>
    <phoneticPr fontId="1"/>
  </si>
  <si>
    <t>H16</t>
    <phoneticPr fontId="1"/>
  </si>
  <si>
    <t>-</t>
    <phoneticPr fontId="1"/>
  </si>
  <si>
    <t>H19</t>
    <phoneticPr fontId="1"/>
  </si>
  <si>
    <t xml:space="preserve">H20 </t>
    <phoneticPr fontId="1"/>
  </si>
  <si>
    <t>H22</t>
    <phoneticPr fontId="1"/>
  </si>
  <si>
    <t>H18</t>
    <phoneticPr fontId="1"/>
  </si>
  <si>
    <t>H26</t>
    <phoneticPr fontId="1"/>
  </si>
  <si>
    <t>H23</t>
    <phoneticPr fontId="1"/>
  </si>
  <si>
    <t>H25</t>
    <phoneticPr fontId="1"/>
  </si>
  <si>
    <t>届出数
（H25）</t>
    <rPh sb="0" eb="2">
      <t>トドケデ</t>
    </rPh>
    <rPh sb="2" eb="3">
      <t>スウ</t>
    </rPh>
    <phoneticPr fontId="1"/>
  </si>
  <si>
    <t>池田土木事務所</t>
    <rPh sb="0" eb="2">
      <t>イケダ</t>
    </rPh>
    <rPh sb="2" eb="4">
      <t>ドボク</t>
    </rPh>
    <rPh sb="4" eb="6">
      <t>ジム</t>
    </rPh>
    <rPh sb="6" eb="7">
      <t>ショ</t>
    </rPh>
    <phoneticPr fontId="1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</si>
  <si>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1"/>
  </si>
  <si>
    <t>八尾土木事務所</t>
    <rPh sb="0" eb="2">
      <t>ヤオ</t>
    </rPh>
    <rPh sb="2" eb="4">
      <t>ドボク</t>
    </rPh>
    <rPh sb="4" eb="6">
      <t>ジム</t>
    </rPh>
    <rPh sb="6" eb="7">
      <t>ショ</t>
    </rPh>
    <phoneticPr fontId="1"/>
  </si>
  <si>
    <t>鳳土木事務所</t>
    <rPh sb="0" eb="1">
      <t>オオトリ</t>
    </rPh>
    <rPh sb="1" eb="3">
      <t>ドボク</t>
    </rPh>
    <rPh sb="3" eb="5">
      <t>ジム</t>
    </rPh>
    <rPh sb="5" eb="6">
      <t>ショ</t>
    </rPh>
    <phoneticPr fontId="1"/>
  </si>
  <si>
    <t>岸和田土木事務所</t>
    <rPh sb="0" eb="3">
      <t>キシワダ</t>
    </rPh>
    <rPh sb="3" eb="5">
      <t>ドボク</t>
    </rPh>
    <rPh sb="5" eb="7">
      <t>ジム</t>
    </rPh>
    <rPh sb="7" eb="8">
      <t>ショ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</si>
  <si>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</si>
  <si>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富田林土木事務所</t>
    <rPh sb="0" eb="3">
      <t>トンダバヤシ</t>
    </rPh>
    <rPh sb="3" eb="5">
      <t>ドボク</t>
    </rPh>
    <rPh sb="5" eb="7">
      <t>ジム</t>
    </rPh>
    <rPh sb="7" eb="8">
      <t>ショ</t>
    </rPh>
    <phoneticPr fontId="1"/>
  </si>
  <si>
    <t>屋外広告物法(条例)</t>
    <rPh sb="0" eb="2">
      <t>オクガイ</t>
    </rPh>
    <rPh sb="2" eb="4">
      <t>コウコク</t>
    </rPh>
    <rPh sb="4" eb="5">
      <t>ブツ</t>
    </rPh>
    <rPh sb="5" eb="6">
      <t>ホウ</t>
    </rPh>
    <rPh sb="7" eb="9">
      <t>ジョウレイ</t>
    </rPh>
    <phoneticPr fontId="1"/>
  </si>
  <si>
    <t>許可件数</t>
    <rPh sb="0" eb="2">
      <t>キョカ</t>
    </rPh>
    <rPh sb="2" eb="4">
      <t>ケンスウ</t>
    </rPh>
    <phoneticPr fontId="1"/>
  </si>
  <si>
    <t>市町村</t>
    <rPh sb="0" eb="3">
      <t>シチョウソン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</si>
  <si>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府</t>
    </r>
    <r>
      <rPr>
        <sz val="6"/>
        <color theme="1"/>
        <rFont val="ＭＳ Ｐゴシック"/>
        <family val="2"/>
        <charset val="128"/>
        <scheme val="minor"/>
      </rPr>
      <t xml:space="preserve">
（土木事務所）</t>
    </r>
    <rPh sb="0" eb="1">
      <t>フ</t>
    </rPh>
    <rPh sb="3" eb="5">
      <t>ドボク</t>
    </rPh>
    <rPh sb="5" eb="7">
      <t>ジム</t>
    </rPh>
    <rPh sb="7" eb="8">
      <t>ショ</t>
    </rPh>
    <phoneticPr fontId="1"/>
  </si>
  <si>
    <t>屋外広告物の掲出許可状況（景観法に基づく制度の活用状況との比較）</t>
    <rPh sb="0" eb="2">
      <t>オクガイ</t>
    </rPh>
    <rPh sb="2" eb="4">
      <t>コウコク</t>
    </rPh>
    <rPh sb="4" eb="5">
      <t>ブツ</t>
    </rPh>
    <rPh sb="6" eb="8">
      <t>ケイシュツ</t>
    </rPh>
    <rPh sb="8" eb="10">
      <t>キョカ</t>
    </rPh>
    <rPh sb="10" eb="12">
      <t>ジョウキョウ</t>
    </rPh>
    <rPh sb="13" eb="15">
      <t>ケイカン</t>
    </rPh>
    <rPh sb="15" eb="16">
      <t>ホウ</t>
    </rPh>
    <rPh sb="17" eb="18">
      <t>モト</t>
    </rPh>
    <rPh sb="20" eb="22">
      <t>セイド</t>
    </rPh>
    <rPh sb="23" eb="25">
      <t>カツヨウ</t>
    </rPh>
    <rPh sb="25" eb="27">
      <t>ジョウキョウ</t>
    </rPh>
    <rPh sb="29" eb="31">
      <t>ヒカク</t>
    </rPh>
    <phoneticPr fontId="1"/>
  </si>
  <si>
    <t>市町村名</t>
    <phoneticPr fontId="1"/>
  </si>
  <si>
    <t>土木事務所</t>
    <rPh sb="0" eb="2">
      <t>ドボク</t>
    </rPh>
    <rPh sb="2" eb="4">
      <t>ジム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</si>
</sst>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3" fillId="2" borderId="21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 wrapText="1"/>
    </xf>
    <xf numFmtId="38" fontId="2" fillId="0" borderId="7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2" fillId="0" borderId="17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24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3" fillId="2" borderId="37" xfId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2" borderId="40" xfId="1" applyFont="1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39" xfId="0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2" borderId="44" xfId="1" applyFont="1" applyFill="1" applyBorder="1">
      <alignment vertical="center"/>
    </xf>
    <xf numFmtId="38" fontId="0" fillId="2" borderId="45" xfId="1" applyFont="1" applyFill="1" applyBorder="1">
      <alignment vertical="center"/>
    </xf>
    <xf numFmtId="38" fontId="0" fillId="2" borderId="46" xfId="1" applyFont="1" applyFill="1" applyBorder="1">
      <alignment vertical="center"/>
    </xf>
    <xf numFmtId="38" fontId="0" fillId="2" borderId="49" xfId="1" applyFont="1" applyFill="1" applyBorder="1">
      <alignment vertical="center"/>
    </xf>
    <xf numFmtId="38" fontId="0" fillId="2" borderId="50" xfId="1" applyFont="1" applyFill="1" applyBorder="1">
      <alignment vertical="center"/>
    </xf>
    <xf numFmtId="38" fontId="0" fillId="2" borderId="51" xfId="1" applyFont="1" applyFill="1" applyBorder="1">
      <alignment vertical="center"/>
    </xf>
    <xf numFmtId="38" fontId="0" fillId="0" borderId="54" xfId="1" applyFont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56" xfId="1" applyFont="1" applyBorder="1">
      <alignment vertical="center"/>
    </xf>
    <xf numFmtId="38" fontId="0" fillId="0" borderId="40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7" xfId="1" applyFont="1" applyBorder="1">
      <alignment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>
      <alignment vertical="center"/>
    </xf>
    <xf numFmtId="0" fontId="0" fillId="0" borderId="59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38" fontId="0" fillId="2" borderId="17" xfId="1" applyFont="1" applyFill="1" applyBorder="1">
      <alignment vertical="center"/>
    </xf>
    <xf numFmtId="0" fontId="0" fillId="3" borderId="62" xfId="0" applyFill="1" applyBorder="1">
      <alignment vertical="center"/>
    </xf>
    <xf numFmtId="0" fontId="0" fillId="0" borderId="17" xfId="0" applyBorder="1">
      <alignment vertical="center"/>
    </xf>
    <xf numFmtId="0" fontId="0" fillId="3" borderId="17" xfId="0" applyFill="1" applyBorder="1">
      <alignment vertical="center"/>
    </xf>
    <xf numFmtId="0" fontId="0" fillId="3" borderId="63" xfId="0" applyFill="1" applyBorder="1">
      <alignment vertical="center"/>
    </xf>
    <xf numFmtId="0" fontId="0" fillId="0" borderId="62" xfId="0" applyBorder="1">
      <alignment vertical="center"/>
    </xf>
    <xf numFmtId="0" fontId="0" fillId="3" borderId="13" xfId="0" applyFill="1" applyBorder="1">
      <alignment vertical="center"/>
    </xf>
    <xf numFmtId="0" fontId="0" fillId="3" borderId="64" xfId="0" applyFill="1" applyBorder="1">
      <alignment vertical="center"/>
    </xf>
    <xf numFmtId="0" fontId="0" fillId="0" borderId="16" xfId="0" applyBorder="1">
      <alignment vertical="center"/>
    </xf>
    <xf numFmtId="0" fontId="0" fillId="3" borderId="65" xfId="0" applyFill="1" applyBorder="1">
      <alignment vertical="center"/>
    </xf>
    <xf numFmtId="38" fontId="0" fillId="2" borderId="48" xfId="1" applyFont="1" applyFill="1" applyBorder="1">
      <alignment vertical="center"/>
    </xf>
    <xf numFmtId="0" fontId="0" fillId="3" borderId="66" xfId="0" applyFill="1" applyBorder="1">
      <alignment vertical="center"/>
    </xf>
    <xf numFmtId="0" fontId="0" fillId="0" borderId="53" xfId="0" applyBorder="1">
      <alignment vertical="center"/>
    </xf>
    <xf numFmtId="0" fontId="0" fillId="3" borderId="67" xfId="0" applyFill="1" applyBorder="1">
      <alignment vertical="center"/>
    </xf>
    <xf numFmtId="0" fontId="0" fillId="3" borderId="37" xfId="0" applyFill="1" applyBorder="1">
      <alignment vertical="center"/>
    </xf>
    <xf numFmtId="0" fontId="0" fillId="0" borderId="37" xfId="0" applyBorder="1">
      <alignment vertical="center"/>
    </xf>
    <xf numFmtId="0" fontId="0" fillId="3" borderId="68" xfId="0" applyFill="1" applyBorder="1">
      <alignment vertical="center"/>
    </xf>
    <xf numFmtId="0" fontId="0" fillId="0" borderId="48" xfId="0" applyBorder="1">
      <alignment vertical="center"/>
    </xf>
    <xf numFmtId="0" fontId="0" fillId="0" borderId="68" xfId="0" applyBorder="1">
      <alignment vertical="center"/>
    </xf>
    <xf numFmtId="38" fontId="0" fillId="2" borderId="16" xfId="1" applyFont="1" applyFill="1" applyBorder="1">
      <alignment vertical="center"/>
    </xf>
    <xf numFmtId="0" fontId="0" fillId="0" borderId="65" xfId="0" applyBorder="1">
      <alignment vertical="center"/>
    </xf>
    <xf numFmtId="0" fontId="0" fillId="3" borderId="53" xfId="0" applyFill="1" applyBorder="1">
      <alignment vertical="center"/>
    </xf>
    <xf numFmtId="0" fontId="0" fillId="0" borderId="67" xfId="0" applyBorder="1">
      <alignment vertical="center"/>
    </xf>
    <xf numFmtId="38" fontId="3" fillId="0" borderId="15" xfId="1" applyFont="1" applyBorder="1" applyAlignment="1">
      <alignment horizontal="center" vertical="center" shrinkToFit="1"/>
    </xf>
    <xf numFmtId="38" fontId="3" fillId="2" borderId="13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2" borderId="48" xfId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2" fillId="0" borderId="53" xfId="1" applyFont="1" applyBorder="1" applyAlignment="1">
      <alignment horizontal="center" vertical="center"/>
    </xf>
    <xf numFmtId="38" fontId="2" fillId="0" borderId="37" xfId="1" applyFont="1" applyBorder="1" applyAlignment="1">
      <alignment horizontal="center" vertical="center"/>
    </xf>
    <xf numFmtId="38" fontId="2" fillId="0" borderId="4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shrinkToFit="1"/>
    </xf>
    <xf numFmtId="38" fontId="3" fillId="2" borderId="69" xfId="1" applyFont="1" applyFill="1" applyBorder="1" applyAlignment="1">
      <alignment horizontal="center" vertical="center"/>
    </xf>
    <xf numFmtId="38" fontId="3" fillId="2" borderId="70" xfId="1" applyFont="1" applyFill="1" applyBorder="1" applyAlignment="1">
      <alignment horizontal="center" vertical="center"/>
    </xf>
    <xf numFmtId="38" fontId="2" fillId="0" borderId="71" xfId="1" applyFont="1" applyBorder="1" applyAlignment="1">
      <alignment horizontal="center" vertical="center"/>
    </xf>
    <xf numFmtId="38" fontId="2" fillId="0" borderId="72" xfId="1" applyFont="1" applyBorder="1" applyAlignment="1">
      <alignment horizontal="center" vertical="center"/>
    </xf>
    <xf numFmtId="38" fontId="2" fillId="0" borderId="70" xfId="1" applyFont="1" applyBorder="1" applyAlignment="1">
      <alignment horizontal="center" vertical="center"/>
    </xf>
    <xf numFmtId="38" fontId="3" fillId="2" borderId="72" xfId="1" applyFont="1" applyFill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38" fontId="0" fillId="0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vertical="center" wrapText="1"/>
    </xf>
    <xf numFmtId="38" fontId="3" fillId="2" borderId="66" xfId="1" applyFont="1" applyFill="1" applyBorder="1" applyAlignment="1">
      <alignment horizontal="center" vertical="center"/>
    </xf>
    <xf numFmtId="38" fontId="2" fillId="0" borderId="62" xfId="1" applyFont="1" applyBorder="1" applyAlignment="1">
      <alignment horizontal="center" vertical="center"/>
    </xf>
    <xf numFmtId="38" fontId="3" fillId="2" borderId="62" xfId="1" applyFont="1" applyFill="1" applyBorder="1" applyAlignment="1">
      <alignment horizontal="center" vertical="center"/>
    </xf>
    <xf numFmtId="38" fontId="2" fillId="0" borderId="67" xfId="1" applyFont="1" applyBorder="1" applyAlignment="1">
      <alignment horizontal="center" vertical="center"/>
    </xf>
    <xf numFmtId="38" fontId="3" fillId="2" borderId="65" xfId="1" applyFont="1" applyFill="1" applyBorder="1" applyAlignment="1">
      <alignment horizontal="center" vertical="center"/>
    </xf>
    <xf numFmtId="38" fontId="2" fillId="0" borderId="68" xfId="1" applyFont="1" applyBorder="1" applyAlignment="1">
      <alignment horizontal="center" vertical="center"/>
    </xf>
    <xf numFmtId="38" fontId="3" fillId="0" borderId="62" xfId="1" applyFont="1" applyFill="1" applyBorder="1" applyAlignment="1">
      <alignment horizontal="center" vertical="center"/>
    </xf>
    <xf numFmtId="38" fontId="2" fillId="0" borderId="66" xfId="1" applyFont="1" applyBorder="1" applyAlignment="1">
      <alignment horizontal="center" vertical="center"/>
    </xf>
    <xf numFmtId="38" fontId="3" fillId="2" borderId="68" xfId="1" applyFont="1" applyFill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3" fillId="2" borderId="75" xfId="1" applyFont="1" applyFill="1" applyBorder="1" applyAlignment="1">
      <alignment horizontal="right" vertical="center"/>
    </xf>
    <xf numFmtId="38" fontId="3" fillId="2" borderId="76" xfId="1" applyFont="1" applyFill="1" applyBorder="1" applyAlignment="1">
      <alignment horizontal="right" vertical="center"/>
    </xf>
    <xf numFmtId="38" fontId="2" fillId="0" borderId="77" xfId="1" applyFont="1" applyBorder="1" applyAlignment="1">
      <alignment horizontal="right" vertical="center"/>
    </xf>
    <xf numFmtId="38" fontId="3" fillId="2" borderId="77" xfId="1" applyFont="1" applyFill="1" applyBorder="1" applyAlignment="1">
      <alignment horizontal="right" vertical="center"/>
    </xf>
    <xf numFmtId="38" fontId="2" fillId="0" borderId="78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76" xfId="1" applyFont="1" applyBorder="1" applyAlignment="1">
      <alignment horizontal="right" vertical="center"/>
    </xf>
    <xf numFmtId="38" fontId="3" fillId="2" borderId="35" xfId="1" applyFont="1" applyFill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 shrinkToFit="1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0" fontId="0" fillId="0" borderId="17" xfId="0" applyFill="1" applyBorder="1">
      <alignment vertical="center"/>
    </xf>
    <xf numFmtId="0" fontId="12" fillId="0" borderId="0" xfId="0" applyFont="1" applyAlignment="1">
      <alignment horizontal="left" vertical="center"/>
    </xf>
    <xf numFmtId="38" fontId="0" fillId="0" borderId="42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 wrapText="1" shrinkToFit="1"/>
    </xf>
    <xf numFmtId="38" fontId="11" fillId="0" borderId="0" xfId="1" applyFont="1" applyAlignment="1">
      <alignment horizontal="center" vertical="center"/>
    </xf>
    <xf numFmtId="38" fontId="0" fillId="0" borderId="74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7" fillId="0" borderId="75" xfId="1" applyFont="1" applyBorder="1" applyAlignment="1">
      <alignment horizontal="center" vertical="center" wrapText="1" shrinkToFit="1"/>
    </xf>
    <xf numFmtId="38" fontId="8" fillId="0" borderId="34" xfId="1" applyFont="1" applyBorder="1" applyAlignment="1">
      <alignment horizontal="center" vertical="center" wrapText="1" shrinkToFit="1"/>
    </xf>
    <xf numFmtId="38" fontId="8" fillId="0" borderId="43" xfId="1" applyFont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2" fillId="0" borderId="14" xfId="1" applyFont="1" applyBorder="1" applyAlignment="1">
      <alignment horizontal="center" vertical="center" wrapText="1" shrinkToFit="1"/>
    </xf>
    <xf numFmtId="38" fontId="2" fillId="0" borderId="22" xfId="1" applyFont="1" applyBorder="1" applyAlignment="1">
      <alignment horizontal="center" vertical="center" wrapText="1" shrinkToFit="1"/>
    </xf>
    <xf numFmtId="38" fontId="2" fillId="0" borderId="23" xfId="1" applyFont="1" applyBorder="1" applyAlignment="1">
      <alignment horizontal="center" vertical="center" wrapText="1" shrinkToFit="1"/>
    </xf>
    <xf numFmtId="38" fontId="3" fillId="2" borderId="57" xfId="1" applyFont="1" applyFill="1" applyBorder="1" applyAlignment="1">
      <alignment horizontal="center" vertical="center"/>
    </xf>
    <xf numFmtId="38" fontId="3" fillId="2" borderId="58" xfId="1" applyFont="1" applyFill="1" applyBorder="1" applyAlignment="1">
      <alignment horizontal="center" vertical="center"/>
    </xf>
    <xf numFmtId="38" fontId="3" fillId="2" borderId="83" xfId="1" applyFont="1" applyFill="1" applyBorder="1" applyAlignment="1">
      <alignment horizontal="center" vertical="center"/>
    </xf>
    <xf numFmtId="38" fontId="3" fillId="2" borderId="84" xfId="1" applyFont="1" applyFill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38" fontId="0" fillId="0" borderId="81" xfId="1" applyFont="1" applyBorder="1" applyAlignment="1">
      <alignment horizontal="center" vertical="center"/>
    </xf>
    <xf numFmtId="38" fontId="0" fillId="0" borderId="8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tabSelected="1" zoomScale="70" zoomScaleNormal="70" workbookViewId="0">
      <selection activeCell="U16" sqref="U16"/>
    </sheetView>
  </sheetViews>
  <sheetFormatPr defaultRowHeight="13.5" x14ac:dyDescent="0.15"/>
  <cols>
    <col min="2" max="2" width="16.375" customWidth="1"/>
    <col min="3" max="3" width="14.5" style="2" customWidth="1"/>
    <col min="4" max="4" width="5.375" style="2" customWidth="1"/>
    <col min="5" max="5" width="5.25" style="2" customWidth="1"/>
    <col min="6" max="7" width="7.625" customWidth="1"/>
    <col min="8" max="8" width="6.625" style="104" customWidth="1"/>
    <col min="9" max="9" width="5.625" style="121" customWidth="1"/>
    <col min="10" max="17" width="5.625" style="2" customWidth="1"/>
    <col min="18" max="20" width="6.625" customWidth="1"/>
    <col min="21" max="22" width="7.625" customWidth="1"/>
    <col min="23" max="23" width="7.5" customWidth="1"/>
    <col min="24" max="24" width="9.625" customWidth="1"/>
    <col min="25" max="29" width="6.625" customWidth="1"/>
    <col min="30" max="30" width="7.625" customWidth="1"/>
    <col min="31" max="33" width="6.625" customWidth="1"/>
    <col min="34" max="35" width="7.625" customWidth="1"/>
    <col min="36" max="38" width="6.625" customWidth="1"/>
    <col min="39" max="39" width="9" customWidth="1"/>
    <col min="40" max="49" width="6.625" customWidth="1"/>
    <col min="50" max="50" width="9" customWidth="1"/>
  </cols>
  <sheetData>
    <row r="1" spans="2:18" ht="28.5" customHeight="1" x14ac:dyDescent="0.15">
      <c r="P1" s="144"/>
      <c r="Q1" s="144"/>
    </row>
    <row r="2" spans="2:18" ht="31.5" customHeight="1" x14ac:dyDescent="0.15">
      <c r="B2" s="136" t="s">
        <v>80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8" ht="14.25" thickBot="1" x14ac:dyDescent="0.2"/>
    <row r="4" spans="2:18" ht="21" customHeight="1" x14ac:dyDescent="0.15">
      <c r="B4" s="159" t="s">
        <v>82</v>
      </c>
      <c r="C4" s="140" t="s">
        <v>81</v>
      </c>
      <c r="D4" s="143" t="s">
        <v>58</v>
      </c>
      <c r="E4" s="152"/>
      <c r="F4" s="164" t="s">
        <v>76</v>
      </c>
      <c r="G4" s="165"/>
      <c r="H4" s="105"/>
      <c r="I4" s="147" t="s">
        <v>68</v>
      </c>
      <c r="J4" s="145" t="s">
        <v>44</v>
      </c>
      <c r="K4" s="146"/>
      <c r="L4" s="146"/>
      <c r="M4" s="146"/>
      <c r="N4" s="146"/>
      <c r="O4" s="146"/>
      <c r="P4" s="146"/>
      <c r="Q4" s="137"/>
      <c r="R4" s="1"/>
    </row>
    <row r="5" spans="2:18" ht="21" customHeight="1" x14ac:dyDescent="0.15">
      <c r="B5" s="160"/>
      <c r="C5" s="141"/>
      <c r="D5" s="153"/>
      <c r="E5" s="154"/>
      <c r="F5" s="162" t="s">
        <v>77</v>
      </c>
      <c r="G5" s="163"/>
      <c r="H5" s="105"/>
      <c r="I5" s="148"/>
      <c r="J5" s="30" t="s">
        <v>45</v>
      </c>
      <c r="K5" s="32" t="s">
        <v>55</v>
      </c>
      <c r="L5" s="33"/>
      <c r="M5" s="30" t="s">
        <v>46</v>
      </c>
      <c r="N5" s="30" t="s">
        <v>47</v>
      </c>
      <c r="O5" s="30" t="s">
        <v>48</v>
      </c>
      <c r="P5" s="30" t="s">
        <v>49</v>
      </c>
      <c r="Q5" s="28" t="s">
        <v>50</v>
      </c>
      <c r="R5" s="1"/>
    </row>
    <row r="6" spans="2:18" ht="21" customHeight="1" thickBot="1" x14ac:dyDescent="0.2">
      <c r="B6" s="161"/>
      <c r="C6" s="142"/>
      <c r="D6" s="87"/>
      <c r="E6" s="95" t="s">
        <v>53</v>
      </c>
      <c r="F6" s="62" t="s">
        <v>78</v>
      </c>
      <c r="G6" s="63" t="s">
        <v>79</v>
      </c>
      <c r="H6" s="105"/>
      <c r="I6" s="149"/>
      <c r="J6" s="31"/>
      <c r="K6" s="21" t="s">
        <v>56</v>
      </c>
      <c r="L6" s="22" t="s">
        <v>57</v>
      </c>
      <c r="M6" s="31"/>
      <c r="N6" s="31"/>
      <c r="O6" s="31"/>
      <c r="P6" s="31"/>
      <c r="Q6" s="29"/>
    </row>
    <row r="7" spans="2:18" ht="21" customHeight="1" thickBot="1" x14ac:dyDescent="0.2">
      <c r="B7" s="157" t="s">
        <v>43</v>
      </c>
      <c r="C7" s="158"/>
      <c r="D7" s="88" t="s">
        <v>59</v>
      </c>
      <c r="E7" s="96"/>
      <c r="F7" s="70"/>
      <c r="G7" s="71"/>
      <c r="H7" s="106"/>
      <c r="I7" s="122">
        <v>65</v>
      </c>
      <c r="J7" s="47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9"/>
    </row>
    <row r="8" spans="2:18" ht="21" customHeight="1" thickTop="1" x14ac:dyDescent="0.15">
      <c r="B8" s="89" t="s">
        <v>69</v>
      </c>
      <c r="C8" s="112" t="s">
        <v>3</v>
      </c>
      <c r="D8" s="90" t="s">
        <v>61</v>
      </c>
      <c r="E8" s="97"/>
      <c r="F8" s="74">
        <v>319</v>
      </c>
      <c r="G8" s="75"/>
      <c r="H8" s="106"/>
      <c r="I8" s="123">
        <v>234</v>
      </c>
      <c r="J8" s="50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</row>
    <row r="9" spans="2:18" ht="21" customHeight="1" x14ac:dyDescent="0.15">
      <c r="B9" s="27"/>
      <c r="C9" s="113" t="s">
        <v>4</v>
      </c>
      <c r="D9" s="23" t="s">
        <v>60</v>
      </c>
      <c r="E9" s="12" t="s">
        <v>53</v>
      </c>
      <c r="F9" s="66">
        <f>25+8+91</f>
        <v>124</v>
      </c>
      <c r="G9" s="65"/>
      <c r="H9" s="107"/>
      <c r="I9" s="124"/>
      <c r="J9" s="13" t="s">
        <v>51</v>
      </c>
      <c r="K9" s="14" t="s">
        <v>51</v>
      </c>
      <c r="L9" s="14" t="s">
        <v>51</v>
      </c>
      <c r="M9" s="14" t="s">
        <v>51</v>
      </c>
      <c r="N9" s="14" t="s">
        <v>51</v>
      </c>
      <c r="O9" s="14" t="s">
        <v>51</v>
      </c>
      <c r="P9" s="14" t="s">
        <v>51</v>
      </c>
      <c r="Q9" s="15"/>
    </row>
    <row r="10" spans="2:18" ht="21" customHeight="1" x14ac:dyDescent="0.15">
      <c r="B10" s="27"/>
      <c r="C10" s="114" t="s">
        <v>20</v>
      </c>
      <c r="D10" s="26" t="s">
        <v>64</v>
      </c>
      <c r="E10" s="8"/>
      <c r="F10" s="66">
        <f>20+11+131</f>
        <v>162</v>
      </c>
      <c r="G10" s="65"/>
      <c r="H10" s="106"/>
      <c r="I10" s="125">
        <v>454</v>
      </c>
      <c r="J10" s="9">
        <v>0</v>
      </c>
      <c r="K10" s="10">
        <v>1</v>
      </c>
      <c r="L10" s="10">
        <v>0</v>
      </c>
      <c r="M10" s="10">
        <v>0</v>
      </c>
      <c r="N10" s="10"/>
      <c r="O10" s="10">
        <v>0</v>
      </c>
      <c r="P10" s="10">
        <v>0</v>
      </c>
      <c r="Q10" s="11"/>
    </row>
    <row r="11" spans="2:18" ht="21" customHeight="1" x14ac:dyDescent="0.15">
      <c r="B11" s="27"/>
      <c r="C11" s="113" t="s">
        <v>34</v>
      </c>
      <c r="D11" s="23" t="s">
        <v>60</v>
      </c>
      <c r="E11" s="12" t="s">
        <v>53</v>
      </c>
      <c r="F11" s="66">
        <v>0</v>
      </c>
      <c r="G11" s="65"/>
      <c r="H11" s="107"/>
      <c r="I11" s="124"/>
      <c r="J11" s="13" t="s">
        <v>51</v>
      </c>
      <c r="K11" s="14" t="s">
        <v>51</v>
      </c>
      <c r="L11" s="14" t="s">
        <v>51</v>
      </c>
      <c r="M11" s="14" t="s">
        <v>51</v>
      </c>
      <c r="N11" s="14" t="s">
        <v>51</v>
      </c>
      <c r="O11" s="14" t="s">
        <v>51</v>
      </c>
      <c r="P11" s="14" t="s">
        <v>51</v>
      </c>
      <c r="Q11" s="15"/>
    </row>
    <row r="12" spans="2:18" ht="21" customHeight="1" thickBot="1" x14ac:dyDescent="0.2">
      <c r="B12" s="91"/>
      <c r="C12" s="115" t="s">
        <v>35</v>
      </c>
      <c r="D12" s="92" t="s">
        <v>60</v>
      </c>
      <c r="E12" s="98" t="s">
        <v>53</v>
      </c>
      <c r="F12" s="76">
        <v>10</v>
      </c>
      <c r="G12" s="77"/>
      <c r="H12" s="107"/>
      <c r="I12" s="126"/>
      <c r="J12" s="53" t="s">
        <v>51</v>
      </c>
      <c r="K12" s="54" t="s">
        <v>51</v>
      </c>
      <c r="L12" s="54" t="s">
        <v>51</v>
      </c>
      <c r="M12" s="54" t="s">
        <v>51</v>
      </c>
      <c r="N12" s="54" t="s">
        <v>51</v>
      </c>
      <c r="O12" s="54" t="s">
        <v>51</v>
      </c>
      <c r="P12" s="54" t="s">
        <v>51</v>
      </c>
      <c r="Q12" s="55"/>
    </row>
    <row r="13" spans="2:18" ht="21" customHeight="1" thickTop="1" x14ac:dyDescent="0.15">
      <c r="B13" s="27" t="s">
        <v>70</v>
      </c>
      <c r="C13" s="116" t="s">
        <v>5</v>
      </c>
      <c r="D13" s="3" t="s">
        <v>62</v>
      </c>
      <c r="E13" s="4"/>
      <c r="F13" s="72">
        <f>5+1+10</f>
        <v>16</v>
      </c>
      <c r="G13" s="73"/>
      <c r="H13" s="106"/>
      <c r="I13" s="127">
        <v>164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0</v>
      </c>
      <c r="Q13" s="7"/>
    </row>
    <row r="14" spans="2:18" ht="21" customHeight="1" x14ac:dyDescent="0.15">
      <c r="B14" s="27"/>
      <c r="C14" s="114" t="s">
        <v>7</v>
      </c>
      <c r="D14" s="26" t="s">
        <v>59</v>
      </c>
      <c r="E14" s="8"/>
      <c r="F14" s="64">
        <v>327</v>
      </c>
      <c r="G14" s="65"/>
      <c r="H14" s="106"/>
      <c r="I14" s="125">
        <v>63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1"/>
    </row>
    <row r="15" spans="2:18" ht="21" customHeight="1" x14ac:dyDescent="0.15">
      <c r="B15" s="27"/>
      <c r="C15" s="114" t="s">
        <v>11</v>
      </c>
      <c r="D15" s="26" t="s">
        <v>63</v>
      </c>
      <c r="E15" s="8"/>
      <c r="F15" s="66">
        <f>47+12+203</f>
        <v>262</v>
      </c>
      <c r="G15" s="65"/>
      <c r="H15" s="106"/>
      <c r="I15" s="125">
        <v>121</v>
      </c>
      <c r="J15" s="9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1"/>
    </row>
    <row r="16" spans="2:18" ht="21" customHeight="1" x14ac:dyDescent="0.15">
      <c r="B16" s="27"/>
      <c r="C16" s="113" t="s">
        <v>24</v>
      </c>
      <c r="D16" s="23" t="s">
        <v>60</v>
      </c>
      <c r="E16" s="12" t="s">
        <v>53</v>
      </c>
      <c r="F16" s="67"/>
      <c r="G16" s="150">
        <f>97+262+22</f>
        <v>381</v>
      </c>
      <c r="H16" s="107"/>
      <c r="I16" s="124"/>
      <c r="J16" s="13" t="s">
        <v>51</v>
      </c>
      <c r="K16" s="14" t="s">
        <v>51</v>
      </c>
      <c r="L16" s="14" t="s">
        <v>51</v>
      </c>
      <c r="M16" s="14" t="s">
        <v>51</v>
      </c>
      <c r="N16" s="14" t="s">
        <v>51</v>
      </c>
      <c r="O16" s="14" t="s">
        <v>51</v>
      </c>
      <c r="P16" s="14" t="s">
        <v>51</v>
      </c>
      <c r="Q16" s="15"/>
    </row>
    <row r="17" spans="2:17" ht="21" customHeight="1" thickBot="1" x14ac:dyDescent="0.2">
      <c r="B17" s="27"/>
      <c r="C17" s="117" t="s">
        <v>33</v>
      </c>
      <c r="D17" s="93" t="s">
        <v>60</v>
      </c>
      <c r="E17" s="99" t="s">
        <v>53</v>
      </c>
      <c r="F17" s="78"/>
      <c r="G17" s="151"/>
      <c r="H17" s="107"/>
      <c r="I17" s="128"/>
      <c r="J17" s="56" t="s">
        <v>51</v>
      </c>
      <c r="K17" s="57" t="s">
        <v>51</v>
      </c>
      <c r="L17" s="57" t="s">
        <v>51</v>
      </c>
      <c r="M17" s="57" t="s">
        <v>51</v>
      </c>
      <c r="N17" s="57" t="s">
        <v>51</v>
      </c>
      <c r="O17" s="57" t="s">
        <v>51</v>
      </c>
      <c r="P17" s="57" t="s">
        <v>51</v>
      </c>
      <c r="Q17" s="58"/>
    </row>
    <row r="18" spans="2:17" ht="21" customHeight="1" thickTop="1" x14ac:dyDescent="0.15">
      <c r="B18" s="89" t="s">
        <v>71</v>
      </c>
      <c r="C18" s="112" t="s">
        <v>27</v>
      </c>
      <c r="D18" s="90" t="s">
        <v>59</v>
      </c>
      <c r="E18" s="97"/>
      <c r="F18" s="74">
        <v>526</v>
      </c>
      <c r="G18" s="75"/>
      <c r="H18" s="106"/>
      <c r="I18" s="123" t="s">
        <v>54</v>
      </c>
      <c r="J18" s="50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2"/>
    </row>
    <row r="19" spans="2:17" ht="21" customHeight="1" x14ac:dyDescent="0.15">
      <c r="B19" s="27"/>
      <c r="C19" s="118" t="s">
        <v>12</v>
      </c>
      <c r="D19" s="23" t="s">
        <v>60</v>
      </c>
      <c r="E19" s="12" t="s">
        <v>53</v>
      </c>
      <c r="F19" s="135">
        <v>337</v>
      </c>
      <c r="G19" s="65"/>
      <c r="H19" s="107"/>
      <c r="I19" s="124"/>
      <c r="J19" s="13" t="s">
        <v>51</v>
      </c>
      <c r="K19" s="14" t="s">
        <v>51</v>
      </c>
      <c r="L19" s="14" t="s">
        <v>51</v>
      </c>
      <c r="M19" s="14" t="s">
        <v>51</v>
      </c>
      <c r="N19" s="14" t="s">
        <v>51</v>
      </c>
      <c r="O19" s="14" t="s">
        <v>51</v>
      </c>
      <c r="P19" s="14" t="s">
        <v>51</v>
      </c>
      <c r="Q19" s="15"/>
    </row>
    <row r="20" spans="2:17" ht="21" customHeight="1" thickBot="1" x14ac:dyDescent="0.2">
      <c r="B20" s="91"/>
      <c r="C20" s="115" t="s">
        <v>21</v>
      </c>
      <c r="D20" s="92" t="s">
        <v>60</v>
      </c>
      <c r="E20" s="98" t="s">
        <v>53</v>
      </c>
      <c r="F20" s="79">
        <f>5+4+33</f>
        <v>42</v>
      </c>
      <c r="G20" s="80"/>
      <c r="H20" s="107"/>
      <c r="I20" s="126"/>
      <c r="J20" s="53" t="s">
        <v>51</v>
      </c>
      <c r="K20" s="54" t="s">
        <v>51</v>
      </c>
      <c r="L20" s="54" t="s">
        <v>51</v>
      </c>
      <c r="M20" s="54" t="s">
        <v>51</v>
      </c>
      <c r="N20" s="54" t="s">
        <v>51</v>
      </c>
      <c r="O20" s="54" t="s">
        <v>51</v>
      </c>
      <c r="P20" s="54" t="s">
        <v>51</v>
      </c>
      <c r="Q20" s="55"/>
    </row>
    <row r="21" spans="2:17" ht="21" customHeight="1" thickTop="1" x14ac:dyDescent="0.15">
      <c r="B21" s="27" t="s">
        <v>74</v>
      </c>
      <c r="C21" s="116" t="s">
        <v>10</v>
      </c>
      <c r="D21" s="3" t="s">
        <v>65</v>
      </c>
      <c r="E21" s="4"/>
      <c r="F21" s="81">
        <f>78+20+247</f>
        <v>345</v>
      </c>
      <c r="G21" s="75"/>
      <c r="H21" s="106"/>
      <c r="I21" s="127" t="s">
        <v>54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/>
    </row>
    <row r="22" spans="2:17" ht="21" customHeight="1" x14ac:dyDescent="0.15">
      <c r="B22" s="27"/>
      <c r="C22" s="114" t="s">
        <v>15</v>
      </c>
      <c r="D22" s="26" t="s">
        <v>63</v>
      </c>
      <c r="E22" s="8"/>
      <c r="F22" s="66">
        <f>88+77+159</f>
        <v>324</v>
      </c>
      <c r="G22" s="65"/>
      <c r="H22" s="106"/>
      <c r="I22" s="125">
        <v>32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1"/>
    </row>
    <row r="23" spans="2:17" ht="21" customHeight="1" x14ac:dyDescent="0.15">
      <c r="B23" s="27"/>
      <c r="C23" s="114" t="s">
        <v>30</v>
      </c>
      <c r="D23" s="26" t="s">
        <v>66</v>
      </c>
      <c r="E23" s="8"/>
      <c r="F23" s="66">
        <f>18+6+46</f>
        <v>70</v>
      </c>
      <c r="G23" s="65"/>
      <c r="H23" s="106"/>
      <c r="I23" s="125" t="s">
        <v>54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1"/>
    </row>
    <row r="24" spans="2:17" ht="21" customHeight="1" x14ac:dyDescent="0.15">
      <c r="B24" s="27"/>
      <c r="C24" s="113" t="s">
        <v>18</v>
      </c>
      <c r="D24" s="23" t="s">
        <v>60</v>
      </c>
      <c r="E24" s="12" t="s">
        <v>53</v>
      </c>
      <c r="F24" s="66">
        <f>34+11+76</f>
        <v>121</v>
      </c>
      <c r="G24" s="65"/>
      <c r="H24" s="107"/>
      <c r="I24" s="124"/>
      <c r="J24" s="13" t="s">
        <v>51</v>
      </c>
      <c r="K24" s="14" t="s">
        <v>51</v>
      </c>
      <c r="L24" s="14" t="s">
        <v>51</v>
      </c>
      <c r="M24" s="14" t="s">
        <v>51</v>
      </c>
      <c r="N24" s="14" t="s">
        <v>51</v>
      </c>
      <c r="O24" s="14" t="s">
        <v>51</v>
      </c>
      <c r="P24" s="14" t="s">
        <v>51</v>
      </c>
      <c r="Q24" s="15"/>
    </row>
    <row r="25" spans="2:17" ht="21" customHeight="1" x14ac:dyDescent="0.15">
      <c r="B25" s="27"/>
      <c r="C25" s="113" t="s">
        <v>23</v>
      </c>
      <c r="D25" s="23" t="s">
        <v>60</v>
      </c>
      <c r="E25" s="12" t="s">
        <v>53</v>
      </c>
      <c r="F25" s="68"/>
      <c r="G25" s="150">
        <f>58+174+11</f>
        <v>243</v>
      </c>
      <c r="H25" s="107"/>
      <c r="I25" s="124"/>
      <c r="J25" s="13" t="s">
        <v>51</v>
      </c>
      <c r="K25" s="14" t="s">
        <v>51</v>
      </c>
      <c r="L25" s="14" t="s">
        <v>51</v>
      </c>
      <c r="M25" s="14" t="s">
        <v>51</v>
      </c>
      <c r="N25" s="14" t="s">
        <v>51</v>
      </c>
      <c r="O25" s="14" t="s">
        <v>51</v>
      </c>
      <c r="P25" s="14" t="s">
        <v>51</v>
      </c>
      <c r="Q25" s="15"/>
    </row>
    <row r="26" spans="2:17" ht="21" customHeight="1" x14ac:dyDescent="0.15">
      <c r="B26" s="27"/>
      <c r="C26" s="113" t="s">
        <v>9</v>
      </c>
      <c r="D26" s="23" t="s">
        <v>60</v>
      </c>
      <c r="E26" s="12" t="s">
        <v>53</v>
      </c>
      <c r="F26" s="67"/>
      <c r="G26" s="150"/>
      <c r="H26" s="107"/>
      <c r="I26" s="124"/>
      <c r="J26" s="13" t="s">
        <v>51</v>
      </c>
      <c r="K26" s="14" t="s">
        <v>51</v>
      </c>
      <c r="L26" s="14" t="s">
        <v>51</v>
      </c>
      <c r="M26" s="14" t="s">
        <v>51</v>
      </c>
      <c r="N26" s="14" t="s">
        <v>51</v>
      </c>
      <c r="O26" s="14" t="s">
        <v>51</v>
      </c>
      <c r="P26" s="14" t="s">
        <v>51</v>
      </c>
      <c r="Q26" s="15"/>
    </row>
    <row r="27" spans="2:17" ht="21" customHeight="1" thickBot="1" x14ac:dyDescent="0.2">
      <c r="B27" s="27"/>
      <c r="C27" s="117" t="s">
        <v>29</v>
      </c>
      <c r="D27" s="93" t="s">
        <v>60</v>
      </c>
      <c r="E27" s="99" t="s">
        <v>53</v>
      </c>
      <c r="F27" s="76">
        <f>10+5+29</f>
        <v>44</v>
      </c>
      <c r="G27" s="77"/>
      <c r="H27" s="107"/>
      <c r="I27" s="128"/>
      <c r="J27" s="56" t="s">
        <v>51</v>
      </c>
      <c r="K27" s="57" t="s">
        <v>51</v>
      </c>
      <c r="L27" s="57" t="s">
        <v>51</v>
      </c>
      <c r="M27" s="57" t="s">
        <v>51</v>
      </c>
      <c r="N27" s="57" t="s">
        <v>51</v>
      </c>
      <c r="O27" s="57" t="s">
        <v>51</v>
      </c>
      <c r="P27" s="57" t="s">
        <v>51</v>
      </c>
      <c r="Q27" s="58"/>
    </row>
    <row r="28" spans="2:17" ht="21" customHeight="1" thickTop="1" x14ac:dyDescent="0.15">
      <c r="B28" s="89" t="s">
        <v>75</v>
      </c>
      <c r="C28" s="119" t="s">
        <v>14</v>
      </c>
      <c r="D28" s="94" t="s">
        <v>60</v>
      </c>
      <c r="E28" s="100" t="s">
        <v>53</v>
      </c>
      <c r="F28" s="72">
        <f>23+1+57</f>
        <v>81</v>
      </c>
      <c r="G28" s="73"/>
      <c r="H28" s="107"/>
      <c r="I28" s="129"/>
      <c r="J28" s="59" t="s">
        <v>51</v>
      </c>
      <c r="K28" s="60" t="s">
        <v>51</v>
      </c>
      <c r="L28" s="60" t="s">
        <v>51</v>
      </c>
      <c r="M28" s="60" t="s">
        <v>51</v>
      </c>
      <c r="N28" s="60" t="s">
        <v>51</v>
      </c>
      <c r="O28" s="60" t="s">
        <v>51</v>
      </c>
      <c r="P28" s="60" t="s">
        <v>51</v>
      </c>
      <c r="Q28" s="61"/>
    </row>
    <row r="29" spans="2:17" ht="21" customHeight="1" x14ac:dyDescent="0.15">
      <c r="B29" s="27"/>
      <c r="C29" s="113" t="s">
        <v>16</v>
      </c>
      <c r="D29" s="23" t="s">
        <v>60</v>
      </c>
      <c r="E29" s="12" t="s">
        <v>53</v>
      </c>
      <c r="F29" s="66">
        <f>13+3+60</f>
        <v>76</v>
      </c>
      <c r="G29" s="65"/>
      <c r="H29" s="107"/>
      <c r="I29" s="124"/>
      <c r="J29" s="13" t="s">
        <v>51</v>
      </c>
      <c r="K29" s="14" t="s">
        <v>51</v>
      </c>
      <c r="L29" s="14" t="s">
        <v>51</v>
      </c>
      <c r="M29" s="14" t="s">
        <v>51</v>
      </c>
      <c r="N29" s="14" t="s">
        <v>51</v>
      </c>
      <c r="O29" s="14" t="s">
        <v>51</v>
      </c>
      <c r="P29" s="14" t="s">
        <v>51</v>
      </c>
      <c r="Q29" s="15"/>
    </row>
    <row r="30" spans="2:17" ht="21" customHeight="1" x14ac:dyDescent="0.15">
      <c r="B30" s="27"/>
      <c r="C30" s="114" t="s">
        <v>26</v>
      </c>
      <c r="D30" s="26" t="s">
        <v>67</v>
      </c>
      <c r="E30" s="8"/>
      <c r="F30" s="66">
        <f>21+3+31</f>
        <v>55</v>
      </c>
      <c r="G30" s="65"/>
      <c r="H30" s="106"/>
      <c r="I30" s="125">
        <v>6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1"/>
    </row>
    <row r="31" spans="2:17" ht="21" customHeight="1" x14ac:dyDescent="0.15">
      <c r="B31" s="27"/>
      <c r="C31" s="113" t="s">
        <v>17</v>
      </c>
      <c r="D31" s="23" t="s">
        <v>60</v>
      </c>
      <c r="E31" s="12" t="s">
        <v>53</v>
      </c>
      <c r="F31" s="66">
        <f>36+5+67</f>
        <v>108</v>
      </c>
      <c r="G31" s="65"/>
      <c r="H31" s="107"/>
      <c r="I31" s="124"/>
      <c r="J31" s="13" t="s">
        <v>51</v>
      </c>
      <c r="K31" s="14" t="s">
        <v>51</v>
      </c>
      <c r="L31" s="14" t="s">
        <v>51</v>
      </c>
      <c r="M31" s="14" t="s">
        <v>51</v>
      </c>
      <c r="N31" s="14" t="s">
        <v>51</v>
      </c>
      <c r="O31" s="14" t="s">
        <v>51</v>
      </c>
      <c r="P31" s="14" t="s">
        <v>51</v>
      </c>
      <c r="Q31" s="15"/>
    </row>
    <row r="32" spans="2:17" ht="21" customHeight="1" x14ac:dyDescent="0.15">
      <c r="B32" s="27"/>
      <c r="C32" s="114" t="s">
        <v>22</v>
      </c>
      <c r="D32" s="26" t="s">
        <v>65</v>
      </c>
      <c r="E32" s="8"/>
      <c r="F32" s="66">
        <f>29+2+39</f>
        <v>70</v>
      </c>
      <c r="G32" s="65"/>
      <c r="H32" s="106"/>
      <c r="I32" s="125" t="s">
        <v>54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2:17" ht="21" customHeight="1" x14ac:dyDescent="0.15">
      <c r="B33" s="27"/>
      <c r="C33" s="113" t="s">
        <v>31</v>
      </c>
      <c r="D33" s="23" t="s">
        <v>60</v>
      </c>
      <c r="E33" s="12" t="s">
        <v>53</v>
      </c>
      <c r="F33" s="66">
        <f>9+1+40</f>
        <v>50</v>
      </c>
      <c r="G33" s="65"/>
      <c r="H33" s="107"/>
      <c r="I33" s="124"/>
      <c r="J33" s="13" t="s">
        <v>51</v>
      </c>
      <c r="K33" s="14" t="s">
        <v>51</v>
      </c>
      <c r="L33" s="14" t="s">
        <v>51</v>
      </c>
      <c r="M33" s="14" t="s">
        <v>51</v>
      </c>
      <c r="N33" s="14" t="s">
        <v>51</v>
      </c>
      <c r="O33" s="14" t="s">
        <v>51</v>
      </c>
      <c r="P33" s="14" t="s">
        <v>51</v>
      </c>
      <c r="Q33" s="15"/>
    </row>
    <row r="34" spans="2:17" ht="21" customHeight="1" x14ac:dyDescent="0.15">
      <c r="B34" s="27"/>
      <c r="C34" s="114" t="s">
        <v>40</v>
      </c>
      <c r="D34" s="26" t="s">
        <v>62</v>
      </c>
      <c r="E34" s="8"/>
      <c r="F34" s="64">
        <v>2</v>
      </c>
      <c r="G34" s="65"/>
      <c r="H34" s="106"/>
      <c r="I34" s="125">
        <v>1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1"/>
    </row>
    <row r="35" spans="2:17" ht="21" customHeight="1" x14ac:dyDescent="0.15">
      <c r="B35" s="27"/>
      <c r="C35" s="113" t="s">
        <v>41</v>
      </c>
      <c r="D35" s="23" t="s">
        <v>60</v>
      </c>
      <c r="E35" s="12" t="s">
        <v>53</v>
      </c>
      <c r="F35" s="66">
        <f>6+1+3</f>
        <v>10</v>
      </c>
      <c r="G35" s="65"/>
      <c r="H35" s="107"/>
      <c r="I35" s="124"/>
      <c r="J35" s="13" t="s">
        <v>51</v>
      </c>
      <c r="K35" s="14" t="s">
        <v>51</v>
      </c>
      <c r="L35" s="14" t="s">
        <v>51</v>
      </c>
      <c r="M35" s="14" t="s">
        <v>51</v>
      </c>
      <c r="N35" s="14" t="s">
        <v>51</v>
      </c>
      <c r="O35" s="14" t="s">
        <v>51</v>
      </c>
      <c r="P35" s="14" t="s">
        <v>51</v>
      </c>
      <c r="Q35" s="15"/>
    </row>
    <row r="36" spans="2:17" ht="21" customHeight="1" thickBot="1" x14ac:dyDescent="0.2">
      <c r="B36" s="91"/>
      <c r="C36" s="115" t="s">
        <v>42</v>
      </c>
      <c r="D36" s="92" t="s">
        <v>60</v>
      </c>
      <c r="E36" s="98" t="s">
        <v>53</v>
      </c>
      <c r="F36" s="78"/>
      <c r="G36" s="82">
        <f>1+1</f>
        <v>2</v>
      </c>
      <c r="H36" s="107"/>
      <c r="I36" s="126"/>
      <c r="J36" s="53" t="s">
        <v>51</v>
      </c>
      <c r="K36" s="54" t="s">
        <v>51</v>
      </c>
      <c r="L36" s="54" t="s">
        <v>51</v>
      </c>
      <c r="M36" s="54" t="s">
        <v>51</v>
      </c>
      <c r="N36" s="54" t="s">
        <v>51</v>
      </c>
      <c r="O36" s="54" t="s">
        <v>51</v>
      </c>
      <c r="P36" s="54" t="s">
        <v>51</v>
      </c>
      <c r="Q36" s="55"/>
    </row>
    <row r="37" spans="2:17" ht="21" customHeight="1" thickTop="1" x14ac:dyDescent="0.15">
      <c r="B37" s="27" t="s">
        <v>72</v>
      </c>
      <c r="C37" s="116" t="s">
        <v>1</v>
      </c>
      <c r="D37" s="3" t="s">
        <v>59</v>
      </c>
      <c r="E37" s="4"/>
      <c r="F37" s="74">
        <v>611</v>
      </c>
      <c r="G37" s="75"/>
      <c r="H37" s="106"/>
      <c r="I37" s="127">
        <v>63</v>
      </c>
      <c r="J37" s="5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7"/>
    </row>
    <row r="38" spans="2:17" ht="21" customHeight="1" x14ac:dyDescent="0.15">
      <c r="B38" s="27"/>
      <c r="C38" s="113" t="s">
        <v>6</v>
      </c>
      <c r="D38" s="23" t="s">
        <v>60</v>
      </c>
      <c r="E38" s="12" t="s">
        <v>53</v>
      </c>
      <c r="F38" s="66">
        <f>13+2+52</f>
        <v>67</v>
      </c>
      <c r="G38" s="65"/>
      <c r="H38" s="107"/>
      <c r="I38" s="124"/>
      <c r="J38" s="13" t="s">
        <v>51</v>
      </c>
      <c r="K38" s="14" t="s">
        <v>51</v>
      </c>
      <c r="L38" s="14" t="s">
        <v>51</v>
      </c>
      <c r="M38" s="14" t="s">
        <v>51</v>
      </c>
      <c r="N38" s="14" t="s">
        <v>51</v>
      </c>
      <c r="O38" s="14" t="s">
        <v>51</v>
      </c>
      <c r="P38" s="14" t="s">
        <v>51</v>
      </c>
      <c r="Q38" s="15"/>
    </row>
    <row r="39" spans="2:17" ht="21" customHeight="1" x14ac:dyDescent="0.15">
      <c r="B39" s="27"/>
      <c r="C39" s="113" t="s">
        <v>19</v>
      </c>
      <c r="D39" s="23" t="s">
        <v>60</v>
      </c>
      <c r="E39" s="12" t="s">
        <v>53</v>
      </c>
      <c r="F39" s="66">
        <f>101+3+56</f>
        <v>160</v>
      </c>
      <c r="G39" s="65"/>
      <c r="H39" s="107"/>
      <c r="I39" s="124"/>
      <c r="J39" s="13" t="s">
        <v>51</v>
      </c>
      <c r="K39" s="14" t="s">
        <v>51</v>
      </c>
      <c r="L39" s="14" t="s">
        <v>51</v>
      </c>
      <c r="M39" s="14" t="s">
        <v>51</v>
      </c>
      <c r="N39" s="14" t="s">
        <v>51</v>
      </c>
      <c r="O39" s="14" t="s">
        <v>51</v>
      </c>
      <c r="P39" s="14" t="s">
        <v>51</v>
      </c>
      <c r="Q39" s="15"/>
    </row>
    <row r="40" spans="2:17" ht="21" customHeight="1" x14ac:dyDescent="0.15">
      <c r="B40" s="27"/>
      <c r="C40" s="113" t="s">
        <v>25</v>
      </c>
      <c r="D40" s="23" t="s">
        <v>60</v>
      </c>
      <c r="E40" s="12" t="s">
        <v>53</v>
      </c>
      <c r="F40" s="66">
        <f>10+2+37</f>
        <v>49</v>
      </c>
      <c r="G40" s="65"/>
      <c r="H40" s="107"/>
      <c r="I40" s="124"/>
      <c r="J40" s="13" t="s">
        <v>51</v>
      </c>
      <c r="K40" s="14" t="s">
        <v>51</v>
      </c>
      <c r="L40" s="14" t="s">
        <v>51</v>
      </c>
      <c r="M40" s="14" t="s">
        <v>51</v>
      </c>
      <c r="N40" s="14" t="s">
        <v>51</v>
      </c>
      <c r="O40" s="14" t="s">
        <v>51</v>
      </c>
      <c r="P40" s="14" t="s">
        <v>51</v>
      </c>
      <c r="Q40" s="15"/>
    </row>
    <row r="41" spans="2:17" ht="21" customHeight="1" thickBot="1" x14ac:dyDescent="0.2">
      <c r="B41" s="27"/>
      <c r="C41" s="117" t="s">
        <v>36</v>
      </c>
      <c r="D41" s="93" t="s">
        <v>60</v>
      </c>
      <c r="E41" s="99" t="s">
        <v>53</v>
      </c>
      <c r="F41" s="76">
        <f>5+1+10</f>
        <v>16</v>
      </c>
      <c r="G41" s="77"/>
      <c r="H41" s="107"/>
      <c r="I41" s="128"/>
      <c r="J41" s="56" t="s">
        <v>51</v>
      </c>
      <c r="K41" s="57" t="s">
        <v>51</v>
      </c>
      <c r="L41" s="57" t="s">
        <v>51</v>
      </c>
      <c r="M41" s="57" t="s">
        <v>51</v>
      </c>
      <c r="N41" s="57" t="s">
        <v>51</v>
      </c>
      <c r="O41" s="57" t="s">
        <v>51</v>
      </c>
      <c r="P41" s="57" t="s">
        <v>51</v>
      </c>
      <c r="Q41" s="58"/>
    </row>
    <row r="42" spans="2:17" ht="21" customHeight="1" thickTop="1" x14ac:dyDescent="0.15">
      <c r="B42" s="89" t="s">
        <v>73</v>
      </c>
      <c r="C42" s="112" t="s">
        <v>2</v>
      </c>
      <c r="D42" s="90" t="s">
        <v>62</v>
      </c>
      <c r="E42" s="97"/>
      <c r="F42" s="72">
        <f>83+9+110</f>
        <v>202</v>
      </c>
      <c r="G42" s="73"/>
      <c r="H42" s="106"/>
      <c r="I42" s="123">
        <v>34</v>
      </c>
      <c r="J42" s="50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2"/>
    </row>
    <row r="43" spans="2:17" ht="21" customHeight="1" x14ac:dyDescent="0.15">
      <c r="B43" s="27"/>
      <c r="C43" s="113" t="s">
        <v>8</v>
      </c>
      <c r="D43" s="23" t="s">
        <v>60</v>
      </c>
      <c r="E43" s="12" t="s">
        <v>53</v>
      </c>
      <c r="F43" s="66">
        <f>14+7+65</f>
        <v>86</v>
      </c>
      <c r="G43" s="65"/>
      <c r="H43" s="107"/>
      <c r="I43" s="124"/>
      <c r="J43" s="13" t="s">
        <v>51</v>
      </c>
      <c r="K43" s="14" t="s">
        <v>51</v>
      </c>
      <c r="L43" s="14" t="s">
        <v>51</v>
      </c>
      <c r="M43" s="14" t="s">
        <v>51</v>
      </c>
      <c r="N43" s="14" t="s">
        <v>51</v>
      </c>
      <c r="O43" s="14" t="s">
        <v>51</v>
      </c>
      <c r="P43" s="14" t="s">
        <v>51</v>
      </c>
      <c r="Q43" s="15"/>
    </row>
    <row r="44" spans="2:17" ht="21" customHeight="1" x14ac:dyDescent="0.15">
      <c r="B44" s="27"/>
      <c r="C44" s="120" t="s">
        <v>13</v>
      </c>
      <c r="D44" s="34" t="s">
        <v>67</v>
      </c>
      <c r="E44" s="101"/>
      <c r="F44" s="66">
        <f>25+13+84</f>
        <v>122</v>
      </c>
      <c r="G44" s="65"/>
      <c r="H44" s="106"/>
      <c r="I44" s="130">
        <v>17</v>
      </c>
      <c r="J44" s="36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8"/>
    </row>
    <row r="45" spans="2:17" ht="21" customHeight="1" x14ac:dyDescent="0.15">
      <c r="B45" s="27"/>
      <c r="C45" s="113" t="s">
        <v>28</v>
      </c>
      <c r="D45" s="23" t="s">
        <v>60</v>
      </c>
      <c r="E45" s="12" t="s">
        <v>53</v>
      </c>
      <c r="F45" s="66">
        <f>7+2+23</f>
        <v>32</v>
      </c>
      <c r="G45" s="65"/>
      <c r="H45" s="107"/>
      <c r="I45" s="124"/>
      <c r="J45" s="13" t="s">
        <v>51</v>
      </c>
      <c r="K45" s="14" t="s">
        <v>51</v>
      </c>
      <c r="L45" s="14" t="s">
        <v>51</v>
      </c>
      <c r="M45" s="14" t="s">
        <v>51</v>
      </c>
      <c r="N45" s="14" t="s">
        <v>51</v>
      </c>
      <c r="O45" s="14" t="s">
        <v>51</v>
      </c>
      <c r="P45" s="14" t="s">
        <v>51</v>
      </c>
      <c r="Q45" s="15"/>
    </row>
    <row r="46" spans="2:17" ht="21" customHeight="1" x14ac:dyDescent="0.15">
      <c r="B46" s="27"/>
      <c r="C46" s="113" t="s">
        <v>32</v>
      </c>
      <c r="D46" s="23" t="s">
        <v>60</v>
      </c>
      <c r="E46" s="12" t="s">
        <v>53</v>
      </c>
      <c r="F46" s="66">
        <f>29+1</f>
        <v>30</v>
      </c>
      <c r="G46" s="65"/>
      <c r="H46" s="107"/>
      <c r="I46" s="124"/>
      <c r="J46" s="13" t="s">
        <v>51</v>
      </c>
      <c r="K46" s="14" t="s">
        <v>51</v>
      </c>
      <c r="L46" s="14" t="s">
        <v>51</v>
      </c>
      <c r="M46" s="14" t="s">
        <v>51</v>
      </c>
      <c r="N46" s="14" t="s">
        <v>51</v>
      </c>
      <c r="O46" s="14" t="s">
        <v>51</v>
      </c>
      <c r="P46" s="14" t="s">
        <v>51</v>
      </c>
      <c r="Q46" s="15"/>
    </row>
    <row r="47" spans="2:17" ht="21" customHeight="1" x14ac:dyDescent="0.15">
      <c r="B47" s="27"/>
      <c r="C47" s="113" t="s">
        <v>38</v>
      </c>
      <c r="D47" s="23" t="s">
        <v>60</v>
      </c>
      <c r="E47" s="12" t="s">
        <v>53</v>
      </c>
      <c r="F47" s="66">
        <f>2+5</f>
        <v>7</v>
      </c>
      <c r="G47" s="65"/>
      <c r="H47" s="107"/>
      <c r="I47" s="124"/>
      <c r="J47" s="13" t="s">
        <v>51</v>
      </c>
      <c r="K47" s="14" t="s">
        <v>51</v>
      </c>
      <c r="L47" s="14" t="s">
        <v>51</v>
      </c>
      <c r="M47" s="14" t="s">
        <v>51</v>
      </c>
      <c r="N47" s="14" t="s">
        <v>51</v>
      </c>
      <c r="O47" s="14" t="s">
        <v>51</v>
      </c>
      <c r="P47" s="14" t="s">
        <v>51</v>
      </c>
      <c r="Q47" s="15"/>
    </row>
    <row r="48" spans="2:17" ht="21" customHeight="1" x14ac:dyDescent="0.15">
      <c r="B48" s="27"/>
      <c r="C48" s="113" t="s">
        <v>39</v>
      </c>
      <c r="D48" s="23" t="s">
        <v>60</v>
      </c>
      <c r="E48" s="12" t="s">
        <v>53</v>
      </c>
      <c r="F48" s="66">
        <f>3+1+5</f>
        <v>9</v>
      </c>
      <c r="G48" s="65"/>
      <c r="H48" s="107"/>
      <c r="I48" s="124"/>
      <c r="J48" s="13" t="s">
        <v>51</v>
      </c>
      <c r="K48" s="14" t="s">
        <v>51</v>
      </c>
      <c r="L48" s="14" t="s">
        <v>51</v>
      </c>
      <c r="M48" s="14" t="s">
        <v>51</v>
      </c>
      <c r="N48" s="14" t="s">
        <v>51</v>
      </c>
      <c r="O48" s="14" t="s">
        <v>51</v>
      </c>
      <c r="P48" s="14" t="s">
        <v>51</v>
      </c>
      <c r="Q48" s="15"/>
    </row>
    <row r="49" spans="2:17" ht="21" customHeight="1" thickBot="1" x14ac:dyDescent="0.2">
      <c r="B49" s="91"/>
      <c r="C49" s="115" t="s">
        <v>37</v>
      </c>
      <c r="D49" s="92" t="s">
        <v>60</v>
      </c>
      <c r="E49" s="98" t="s">
        <v>53</v>
      </c>
      <c r="F49" s="85"/>
      <c r="G49" s="86">
        <f>2+12</f>
        <v>14</v>
      </c>
      <c r="H49" s="107"/>
      <c r="I49" s="126"/>
      <c r="J49" s="53" t="s">
        <v>51</v>
      </c>
      <c r="K49" s="54" t="s">
        <v>51</v>
      </c>
      <c r="L49" s="54" t="s">
        <v>51</v>
      </c>
      <c r="M49" s="54" t="s">
        <v>51</v>
      </c>
      <c r="N49" s="54" t="s">
        <v>51</v>
      </c>
      <c r="O49" s="54" t="s">
        <v>51</v>
      </c>
      <c r="P49" s="54" t="s">
        <v>51</v>
      </c>
      <c r="Q49" s="55"/>
    </row>
    <row r="50" spans="2:17" ht="21" customHeight="1" thickTop="1" thickBot="1" x14ac:dyDescent="0.2">
      <c r="B50" s="155" t="s">
        <v>0</v>
      </c>
      <c r="C50" s="156"/>
      <c r="D50" s="3" t="s">
        <v>59</v>
      </c>
      <c r="E50" s="4"/>
      <c r="F50" s="83">
        <v>3179</v>
      </c>
      <c r="G50" s="84"/>
      <c r="H50" s="106"/>
      <c r="I50" s="127">
        <v>156</v>
      </c>
      <c r="J50" s="5">
        <v>1</v>
      </c>
      <c r="K50" s="6">
        <v>0</v>
      </c>
      <c r="L50" s="6">
        <v>0</v>
      </c>
      <c r="M50" s="6">
        <v>0</v>
      </c>
      <c r="N50" s="6">
        <v>1</v>
      </c>
      <c r="O50" s="6">
        <v>3</v>
      </c>
      <c r="P50" s="6">
        <v>0</v>
      </c>
      <c r="Q50" s="7"/>
    </row>
    <row r="51" spans="2:17" ht="6" customHeight="1" x14ac:dyDescent="0.15">
      <c r="B51" s="39"/>
      <c r="C51" s="40"/>
      <c r="D51" s="45"/>
      <c r="E51" s="102"/>
      <c r="F51" s="66"/>
      <c r="G51" s="69"/>
      <c r="H51" s="108"/>
      <c r="I51" s="131"/>
      <c r="J51" s="41"/>
      <c r="K51" s="42"/>
      <c r="L51" s="42"/>
      <c r="M51" s="42"/>
      <c r="N51" s="42"/>
      <c r="O51" s="42"/>
      <c r="P51" s="42"/>
      <c r="Q51" s="43"/>
    </row>
    <row r="52" spans="2:17" ht="21" customHeight="1" thickBot="1" x14ac:dyDescent="0.2">
      <c r="B52" s="35" t="s">
        <v>52</v>
      </c>
      <c r="C52" s="44"/>
      <c r="D52" s="46"/>
      <c r="E52" s="103"/>
      <c r="F52" s="138">
        <f>SUM(F7:F49)+SUM(G7:G49)</f>
        <v>5512</v>
      </c>
      <c r="G52" s="139"/>
      <c r="H52" s="108"/>
      <c r="I52" s="132">
        <f t="shared" ref="I52:P52" ca="1" si="0">SUM(I7:I52)</f>
        <v>1410</v>
      </c>
      <c r="J52" s="16">
        <f t="shared" ca="1" si="0"/>
        <v>1</v>
      </c>
      <c r="K52" s="17">
        <f t="shared" ca="1" si="0"/>
        <v>1</v>
      </c>
      <c r="L52" s="17">
        <f t="shared" ca="1" si="0"/>
        <v>0</v>
      </c>
      <c r="M52" s="17">
        <f t="shared" ca="1" si="0"/>
        <v>0</v>
      </c>
      <c r="N52" s="17">
        <f t="shared" ca="1" si="0"/>
        <v>3</v>
      </c>
      <c r="O52" s="17">
        <f t="shared" ca="1" si="0"/>
        <v>5</v>
      </c>
      <c r="P52" s="17">
        <f t="shared" ca="1" si="0"/>
        <v>0</v>
      </c>
      <c r="Q52" s="18"/>
    </row>
    <row r="53" spans="2:17" ht="21" customHeight="1" x14ac:dyDescent="0.15">
      <c r="O53"/>
      <c r="P53"/>
      <c r="Q53"/>
    </row>
    <row r="54" spans="2:17" ht="19.5" customHeight="1" x14ac:dyDescent="0.15">
      <c r="O54"/>
      <c r="P54"/>
      <c r="Q54"/>
    </row>
    <row r="57" spans="2:17" x14ac:dyDescent="0.15">
      <c r="C57" s="24"/>
      <c r="D57" s="24"/>
      <c r="E57" s="24"/>
      <c r="H57" s="109"/>
      <c r="I57" s="133"/>
      <c r="J57" s="24"/>
      <c r="K57" s="24"/>
      <c r="L57" s="24"/>
      <c r="M57" s="24"/>
      <c r="N57" s="24"/>
      <c r="O57" s="24"/>
      <c r="P57" s="25"/>
      <c r="Q57" s="25"/>
    </row>
    <row r="58" spans="2:17" ht="13.5" customHeight="1" x14ac:dyDescent="0.15">
      <c r="C58" s="19"/>
      <c r="D58" s="19"/>
      <c r="E58" s="19"/>
      <c r="H58" s="110"/>
      <c r="I58" s="133"/>
      <c r="J58" s="19"/>
      <c r="K58" s="19"/>
      <c r="L58" s="19"/>
      <c r="M58" s="19"/>
      <c r="N58" s="19"/>
      <c r="O58" s="19"/>
      <c r="P58" s="19"/>
      <c r="Q58" s="19"/>
    </row>
    <row r="59" spans="2:17" ht="13.5" customHeight="1" x14ac:dyDescent="0.15">
      <c r="C59" s="20"/>
      <c r="D59" s="20"/>
      <c r="E59" s="20"/>
      <c r="H59" s="111"/>
      <c r="I59" s="134"/>
      <c r="J59" s="20"/>
      <c r="K59" s="20"/>
      <c r="L59" s="20"/>
      <c r="M59" s="20"/>
      <c r="N59" s="20"/>
      <c r="O59" s="20"/>
      <c r="P59" s="19"/>
      <c r="Q59" s="19"/>
    </row>
    <row r="60" spans="2:17" x14ac:dyDescent="0.15">
      <c r="C60" s="20"/>
      <c r="D60" s="20"/>
      <c r="E60" s="20"/>
      <c r="H60" s="111"/>
      <c r="I60" s="134"/>
      <c r="J60" s="20"/>
      <c r="K60" s="20"/>
      <c r="L60" s="20"/>
      <c r="M60" s="20"/>
      <c r="N60" s="20"/>
      <c r="O60" s="20"/>
      <c r="P60" s="19"/>
      <c r="Q60" s="19"/>
    </row>
    <row r="61" spans="2:17" x14ac:dyDescent="0.15">
      <c r="C61" s="20"/>
      <c r="D61" s="20"/>
      <c r="E61" s="20"/>
      <c r="H61" s="111"/>
      <c r="I61" s="134"/>
      <c r="J61" s="20"/>
      <c r="K61" s="20"/>
      <c r="L61" s="20"/>
      <c r="M61" s="20"/>
      <c r="N61" s="20"/>
      <c r="O61" s="20"/>
      <c r="P61" s="19"/>
      <c r="Q61" s="19"/>
    </row>
  </sheetData>
  <mergeCells count="14">
    <mergeCell ref="D4:E5"/>
    <mergeCell ref="B2:O2"/>
    <mergeCell ref="G25:G26"/>
    <mergeCell ref="B50:C50"/>
    <mergeCell ref="B7:C7"/>
    <mergeCell ref="C4:C6"/>
    <mergeCell ref="B4:B6"/>
    <mergeCell ref="F5:G5"/>
    <mergeCell ref="F4:G4"/>
    <mergeCell ref="P1:Q1"/>
    <mergeCell ref="J4:Q4"/>
    <mergeCell ref="I4:I6"/>
    <mergeCell ref="G16:G17"/>
    <mergeCell ref="F52:G52"/>
  </mergeCells>
  <phoneticPr fontId="1"/>
  <pageMargins left="0.9055118110236221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土木事務所ごと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2015-01-15T01:45:58Z</cp:lastPrinted>
  <dcterms:created xsi:type="dcterms:W3CDTF">2014-12-05T02:14:09Z</dcterms:created>
  <dcterms:modified xsi:type="dcterms:W3CDTF">2015-11-02T06:16:34Z</dcterms:modified>
</cp:coreProperties>
</file>