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780" windowHeight="6270" tabRatio="601" activeTab="0"/>
  </bookViews>
  <sheets>
    <sheet name="表紙" sheetId="1" r:id="rId1"/>
    <sheet name="目次" sheetId="2" r:id="rId2"/>
    <sheet name="学校給食実施状況" sheetId="3" r:id="rId3"/>
    <sheet name="（小学校）" sheetId="4" r:id="rId4"/>
    <sheet name="（小学校） (2)" sheetId="5" r:id="rId5"/>
    <sheet name="（中学校）" sheetId="6" r:id="rId6"/>
    <sheet name="（中学校） (2)" sheetId="7" r:id="rId7"/>
    <sheet name="（特別支援学校）" sheetId="8" r:id="rId8"/>
    <sheet name="（特別支援学校） (2)" sheetId="9" r:id="rId9"/>
    <sheet name="（夜間定時制）" sheetId="10" r:id="rId10"/>
    <sheet name="（夜間定時制） (2)" sheetId="11" r:id="rId11"/>
    <sheet name="（幼稚園）" sheetId="12" r:id="rId12"/>
    <sheet name="（幼稚園） (2)" sheetId="13" r:id="rId13"/>
    <sheet name="栄養教諭・栄養職員配置状況" sheetId="14" r:id="rId14"/>
    <sheet name="（栄養教諭）" sheetId="15" r:id="rId15"/>
    <sheet name="（栄養職員）" sheetId="16" r:id="rId16"/>
    <sheet name="学校給食調理員配置状況" sheetId="17" r:id="rId17"/>
    <sheet name="（調理員数１）" sheetId="18" r:id="rId18"/>
    <sheet name="（調理員数２）" sheetId="19" r:id="rId19"/>
    <sheet name="給食費調査" sheetId="20" r:id="rId20"/>
    <sheet name="（給食費小学校）" sheetId="21" r:id="rId21"/>
    <sheet name="（ 給食費中学校 ）" sheetId="22" r:id="rId22"/>
    <sheet name="米飯給食実施状況" sheetId="23" r:id="rId23"/>
  </sheets>
  <definedNames>
    <definedName name="_xlnm.Print_Area" localSheetId="21">'（ 給食費中学校 ）'!$A$1:$G$52</definedName>
    <definedName name="_xlnm.Print_Area" localSheetId="14">'（栄養教諭）'!$A$1:$P$51</definedName>
    <definedName name="_xlnm.Print_Area" localSheetId="20">'（給食費小学校）'!$A$1:$O$52</definedName>
    <definedName name="_xlnm.Print_Area" localSheetId="18">'（調理員数２）'!$A$1:$P$49</definedName>
    <definedName name="_xlnm.Print_Area" localSheetId="7">'（特別支援学校）'!$A$1:$J$32</definedName>
    <definedName name="_xlnm.Print_Area" localSheetId="8">'（特別支援学校） (2)'!$A$1:$J$27</definedName>
    <definedName name="_xlnm.Print_Area" localSheetId="9">'（夜間定時制）'!$A$1:$L$32</definedName>
    <definedName name="_xlnm.Print_Area" localSheetId="10">'（夜間定時制） (2)'!$A$1:$L$27</definedName>
    <definedName name="_xlnm.Print_Area" localSheetId="11">'（幼稚園）'!$A$1:$M$32</definedName>
    <definedName name="_xlnm.Print_Area" localSheetId="12">'（幼稚園） (2)'!$A$1:$M$26</definedName>
    <definedName name="_xlnm.Print_Area" localSheetId="13">'栄養教諭・栄養職員配置状況'!$A$1:$K$31</definedName>
    <definedName name="_xlnm.Print_Area" localSheetId="2">'学校給食実施状況'!$A$1:$O$25</definedName>
    <definedName name="_xlnm.Print_Area" localSheetId="16">'学校給食調理員配置状況'!$A$1:$J$26</definedName>
    <definedName name="_xlnm.Print_Area" localSheetId="19">'給食費調査'!$A$1:$I$37</definedName>
    <definedName name="_xlnm.Print_Area" localSheetId="0">'表紙'!$A$1:$M$73</definedName>
    <definedName name="_xlnm.Print_Area" localSheetId="22">'米飯給食実施状況'!$A$1:$P$85</definedName>
    <definedName name="_xlnm.Print_Titles" localSheetId="14">'（栄養教諭）'!$3:$4</definedName>
    <definedName name="_xlnm.Print_Titles" localSheetId="20">'（給食費小学校）'!$1:$7</definedName>
    <definedName name="_xlnm.Print_Titles" localSheetId="3">'（小学校）'!$1:$4</definedName>
    <definedName name="_xlnm.Print_Titles" localSheetId="4">'（小学校） (2)'!$1:$4</definedName>
    <definedName name="_xlnm.Print_Titles" localSheetId="5">'（中学校）'!$1:$5</definedName>
    <definedName name="_xlnm.Print_Titles" localSheetId="6">'（中学校） (2)'!$1:$5</definedName>
    <definedName name="_xlnm.Print_Titles" localSheetId="17">'（調理員数１）'!$1:$6</definedName>
    <definedName name="_xlnm.Print_Titles" localSheetId="18">'（調理員数２）'!$7:$12</definedName>
    <definedName name="_xlnm.Print_Titles" localSheetId="7">'（特別支援学校）'!$1:$5</definedName>
    <definedName name="_xlnm.Print_Titles" localSheetId="8">'（特別支援学校） (2)'!$1:$5</definedName>
    <definedName name="_xlnm.Print_Titles" localSheetId="9">'（夜間定時制）'!$1:$5</definedName>
    <definedName name="_xlnm.Print_Titles" localSheetId="10">'（夜間定時制） (2)'!$1:$5</definedName>
    <definedName name="_xlnm.Print_Titles" localSheetId="11">'（幼稚園）'!$1:$5</definedName>
    <definedName name="_xlnm.Print_Titles" localSheetId="12">'（幼稚園） (2)'!$1:$5</definedName>
  </definedNames>
  <calcPr fullCalcOnLoad="1"/>
</workbook>
</file>

<file path=xl/sharedStrings.xml><?xml version="1.0" encoding="utf-8"?>
<sst xmlns="http://schemas.openxmlformats.org/spreadsheetml/2006/main" count="1281" uniqueCount="360">
  <si>
    <t>その他</t>
  </si>
  <si>
    <t>計</t>
  </si>
  <si>
    <t>週１回</t>
  </si>
  <si>
    <t>週２回</t>
  </si>
  <si>
    <t>週２．５回</t>
  </si>
  <si>
    <t>週３回</t>
  </si>
  <si>
    <t>週３．５回</t>
  </si>
  <si>
    <t>週４回</t>
  </si>
  <si>
    <t>週５回以上</t>
  </si>
  <si>
    <t>月１回</t>
  </si>
  <si>
    <t>月２回</t>
  </si>
  <si>
    <t>月３回</t>
  </si>
  <si>
    <t>小学校</t>
  </si>
  <si>
    <t>学校数</t>
  </si>
  <si>
    <t>児童数</t>
  </si>
  <si>
    <t>生徒数</t>
  </si>
  <si>
    <t>夜間定時制高等学校</t>
  </si>
  <si>
    <t>中学校</t>
  </si>
  <si>
    <t>生徒数等</t>
  </si>
  <si>
    <t>（１）自校（共同調理場）炊飯</t>
  </si>
  <si>
    <t>（２）委託炊飯</t>
  </si>
  <si>
    <t>区分</t>
  </si>
  <si>
    <t>合計</t>
  </si>
  <si>
    <t>合　　　　　　計</t>
  </si>
  <si>
    <t>幼児･児童･生徒数</t>
  </si>
  <si>
    <t>市町村名</t>
  </si>
  <si>
    <t>大阪市</t>
  </si>
  <si>
    <t>箕面市</t>
  </si>
  <si>
    <t>吹田市</t>
  </si>
  <si>
    <t>高槻市</t>
  </si>
  <si>
    <t>茨木市</t>
  </si>
  <si>
    <t>摂津市</t>
  </si>
  <si>
    <t>守口市</t>
  </si>
  <si>
    <t>枚方市</t>
  </si>
  <si>
    <t>寝屋川市</t>
  </si>
  <si>
    <t>大東市</t>
  </si>
  <si>
    <t>門真市</t>
  </si>
  <si>
    <t>交野市</t>
  </si>
  <si>
    <t>東大阪市</t>
  </si>
  <si>
    <t>八尾市</t>
  </si>
  <si>
    <t>松原市</t>
  </si>
  <si>
    <t>柏原市</t>
  </si>
  <si>
    <t>富田林市</t>
  </si>
  <si>
    <t>河内長野市</t>
  </si>
  <si>
    <t>羽曳野市</t>
  </si>
  <si>
    <t>藤井寺市</t>
  </si>
  <si>
    <t>大阪狭山市</t>
  </si>
  <si>
    <t>堺市</t>
  </si>
  <si>
    <t>泉大津市</t>
  </si>
  <si>
    <t>和泉市</t>
  </si>
  <si>
    <t>岸和田市</t>
  </si>
  <si>
    <t>貝塚市</t>
  </si>
  <si>
    <t>泉佐野市</t>
  </si>
  <si>
    <t>泉南市</t>
  </si>
  <si>
    <t>阪南市</t>
  </si>
  <si>
    <t>能勢町</t>
  </si>
  <si>
    <t>豊能町</t>
  </si>
  <si>
    <t>島本町</t>
  </si>
  <si>
    <t>太子町</t>
  </si>
  <si>
    <t>河南町</t>
  </si>
  <si>
    <t>千早赤阪村</t>
  </si>
  <si>
    <t>忠岡町</t>
  </si>
  <si>
    <t>熊取町</t>
  </si>
  <si>
    <t>田尻町</t>
  </si>
  <si>
    <t>　　　　（例）　　自校炊飯　　週２．５回　　　委託炊飯　月２回（週０．５回）</t>
  </si>
  <si>
    <t>（注）　自校炊飯と委託炊飯の種別は、主となる報告に統一して報告しています。</t>
  </si>
  <si>
    <t>　自校炊飯　週3回で報告</t>
  </si>
  <si>
    <t>特別支援学校</t>
  </si>
  <si>
    <t>富田林市</t>
  </si>
  <si>
    <t>豊中市</t>
  </si>
  <si>
    <t>大阪府</t>
  </si>
  <si>
    <t>池田市</t>
  </si>
  <si>
    <t>高石市</t>
  </si>
  <si>
    <t>岬町</t>
  </si>
  <si>
    <t xml:space="preserve"> </t>
  </si>
  <si>
    <t>四條畷市</t>
  </si>
  <si>
    <t>吹田市</t>
  </si>
  <si>
    <r>
      <t>３．米飯給食実施状況調査</t>
    </r>
    <r>
      <rPr>
        <b/>
        <sz val="12"/>
        <color indexed="10"/>
        <rFont val="ＭＳ Ｐ明朝"/>
        <family val="1"/>
      </rPr>
      <t>（平成２３年１０月１日現在）</t>
    </r>
  </si>
  <si>
    <t>設置者名</t>
  </si>
  <si>
    <t>→</t>
  </si>
  <si>
    <t>支援学校</t>
  </si>
  <si>
    <t>夜間定時</t>
  </si>
  <si>
    <t>週平均回数</t>
  </si>
  <si>
    <t>２．８８</t>
  </si>
  <si>
    <t>５．００</t>
  </si>
  <si>
    <t>↓</t>
  </si>
  <si>
    <t>２．９回</t>
  </si>
  <si>
    <t>２．８３</t>
  </si>
  <si>
    <t>３．６９</t>
  </si>
  <si>
    <t>３．０２</t>
  </si>
  <si>
    <r>
      <t>　　　　　　　２．学校給食費調査　</t>
    </r>
    <r>
      <rPr>
        <sz val="14"/>
        <color indexed="10"/>
        <rFont val="ＭＳ Ｐ明朝"/>
        <family val="1"/>
      </rPr>
      <t>（平成２３年１０月１日現在）</t>
    </r>
  </si>
  <si>
    <t>学 校 数</t>
  </si>
  <si>
    <t>年間実施　　予定回数</t>
  </si>
  <si>
    <t>平 均 月 額</t>
  </si>
  <si>
    <t>低学年</t>
  </si>
  <si>
    <t>中学年</t>
  </si>
  <si>
    <t>高学年</t>
  </si>
  <si>
    <t>中         学         校</t>
  </si>
  <si>
    <t>（注）</t>
  </si>
  <si>
    <t>１．調査対象は、完全給食を実施している公立学校（小学校及び中学校（中等教育学校前期課程</t>
  </si>
  <si>
    <t>　を含む））とする。　</t>
  </si>
  <si>
    <t>２．　「年間実施予定回数」は、各学校の平均を記載する。</t>
  </si>
  <si>
    <t>　　　（計算例）</t>
  </si>
  <si>
    <t>Ａ市(150回×３校)＋Ｂ市（200回×２校)＋Ｃ市（250回×１校）＝1,100回</t>
  </si>
  <si>
    <t>→1,100回／６校＝183回（四捨五入）</t>
  </si>
  <si>
    <t>３．   「平均月額」は年間を通じての徴収予定額を１１（ヶ月）で除したものである。</t>
  </si>
  <si>
    <t>　　　各平均月額から求める場合</t>
  </si>
  <si>
    <t>｛Ａ市（４,０００円×３校）＋Ｂ市（3,900円×２校）＋Ｃ市（3,800円×１校）｝÷６校＝3,933円</t>
  </si>
  <si>
    <t>　　　一食あたりの平均金額から求める場合</t>
  </si>
  <si>
    <t xml:space="preserve">   </t>
  </si>
  <si>
    <t>：一食あたりの平均金額×年間実施予定回数　÷　１１　</t>
  </si>
  <si>
    <t>｛Ａ市（＠200円×３校）＋Ｂ市(＠250円×２校)＋Ｃ市(＠300円×１校）｝×180回＝252,000円</t>
  </si>
  <si>
    <t>→252,000円÷１１か月÷６校＝3,818円（四捨五入）</t>
  </si>
  <si>
    <t>　　　</t>
  </si>
  <si>
    <t>４．調査対象校において学校給食費の徴収区分が調査票と異なる場合（例：小学校において２区分</t>
  </si>
  <si>
    <t xml:space="preserve">    しかない）は、該当する学年の学校給食費の平均を算出するものとする。</t>
  </si>
  <si>
    <t xml:space="preserve">   （例）  小学校１～３年生   学校給食費（月額）  ３，８００円
               〃   ４～６年生            〃         　    ４，０００円の場合</t>
  </si>
  <si>
    <t>低学年（１，２学年）は３，８００円、高学年（５，６学年）は４，０００円とし、</t>
  </si>
  <si>
    <t>中学年は３，４学年の平均額とし３，９００円とする。</t>
  </si>
  <si>
    <t>→低学年（１，２学年）は３，８００円、高学年（５，６学年）は４，０００円とし、中学年は３，４学年の平均
　額とし３，９００円とする。</t>
  </si>
  <si>
    <t>学校給食費調査表その１</t>
  </si>
  <si>
    <t>(小学校)</t>
  </si>
  <si>
    <t>(平成23年10月1日現在）</t>
  </si>
  <si>
    <t>高学年</t>
  </si>
  <si>
    <t>備考</t>
  </si>
  <si>
    <t>学校数による加重平均</t>
  </si>
  <si>
    <t>番</t>
  </si>
  <si>
    <t>年間実施</t>
  </si>
  <si>
    <t>号</t>
  </si>
  <si>
    <t>学校数</t>
  </si>
  <si>
    <t>平均月額</t>
  </si>
  <si>
    <t>予定回数</t>
  </si>
  <si>
    <t>①</t>
  </si>
  <si>
    <t>②</t>
  </si>
  <si>
    <t>　</t>
  </si>
  <si>
    <t>③</t>
  </si>
  <si>
    <t>④</t>
  </si>
  <si>
    <t>①x②</t>
  </si>
  <si>
    <t>①x③</t>
  </si>
  <si>
    <t>①x④</t>
  </si>
  <si>
    <t>校</t>
  </si>
  <si>
    <t>円</t>
  </si>
  <si>
    <t>回</t>
  </si>
  <si>
    <t>大阪市</t>
  </si>
  <si>
    <t>＊</t>
  </si>
  <si>
    <t>豊中市</t>
  </si>
  <si>
    <t>池田市</t>
  </si>
  <si>
    <t>箕面市</t>
  </si>
  <si>
    <t>吹田市</t>
  </si>
  <si>
    <t>高槻市</t>
  </si>
  <si>
    <t>茨木市</t>
  </si>
  <si>
    <t>摂津市</t>
  </si>
  <si>
    <t>守口市</t>
  </si>
  <si>
    <t>枚方市</t>
  </si>
  <si>
    <t>寝屋川市</t>
  </si>
  <si>
    <t>大東市</t>
  </si>
  <si>
    <t>門真市</t>
  </si>
  <si>
    <t>四條畷市</t>
  </si>
  <si>
    <t>交野市</t>
  </si>
  <si>
    <t>東大阪市</t>
  </si>
  <si>
    <t>八尾市</t>
  </si>
  <si>
    <t>柏原市</t>
  </si>
  <si>
    <t>富田林市</t>
  </si>
  <si>
    <t>河内長野市</t>
  </si>
  <si>
    <t>松原市</t>
  </si>
  <si>
    <t>羽曳野市</t>
  </si>
  <si>
    <t>藤井寺市</t>
  </si>
  <si>
    <t>大阪狭山市</t>
  </si>
  <si>
    <t>堺市</t>
  </si>
  <si>
    <t>泉大津市</t>
  </si>
  <si>
    <t>和泉市</t>
  </si>
  <si>
    <t>高石市</t>
  </si>
  <si>
    <t>岸和田市</t>
  </si>
  <si>
    <t>貝塚市</t>
  </si>
  <si>
    <t>泉佐野市</t>
  </si>
  <si>
    <t>泉南市</t>
  </si>
  <si>
    <t>阪南市</t>
  </si>
  <si>
    <t>能勢町</t>
  </si>
  <si>
    <t>豊能町</t>
  </si>
  <si>
    <t>島本町</t>
  </si>
  <si>
    <t>太子町</t>
  </si>
  <si>
    <t>河南町</t>
  </si>
  <si>
    <t>千早赤阪村</t>
  </si>
  <si>
    <t>忠岡町</t>
  </si>
  <si>
    <t>熊取町</t>
  </si>
  <si>
    <t>田尻町</t>
  </si>
  <si>
    <t>岬町</t>
  </si>
  <si>
    <t>平均</t>
  </si>
  <si>
    <t xml:space="preserve"> 学校給食費調査表その２</t>
  </si>
  <si>
    <t>(中学校)</t>
  </si>
  <si>
    <t>番号</t>
  </si>
  <si>
    <t>学校数による</t>
  </si>
  <si>
    <t>備　考</t>
  </si>
  <si>
    <t>加重平均</t>
  </si>
  <si>
    <t>　</t>
  </si>
  <si>
    <t xml:space="preserve"> </t>
  </si>
  <si>
    <t>平均</t>
  </si>
  <si>
    <t>１ 学校給食実施状況調査</t>
  </si>
  <si>
    <t>（１）学校給食実施状況</t>
  </si>
  <si>
    <t>（平成２３年１０月１日現在）</t>
  </si>
  <si>
    <t>区　　　分</t>
  </si>
  <si>
    <t>総数</t>
  </si>
  <si>
    <t>実質総数</t>
  </si>
  <si>
    <t>完全給食</t>
  </si>
  <si>
    <t>補食給食</t>
  </si>
  <si>
    <t>ミルク給食</t>
  </si>
  <si>
    <t>うち休校数</t>
  </si>
  <si>
    <t>実施数</t>
  </si>
  <si>
    <t>実施率</t>
  </si>
  <si>
    <t>児童等数</t>
  </si>
  <si>
    <t>夜間定時制
高等学校</t>
  </si>
  <si>
    <t>幼稚園</t>
  </si>
  <si>
    <t>園数</t>
  </si>
  <si>
    <t>幼児数</t>
  </si>
  <si>
    <t>１．調査対象は週３回以上学校給食を実施している学校とする。</t>
  </si>
  <si>
    <t>２．学校給食の形態区分については、学校給食法施行規則第１条の定義にしたがい、当該学校における主たるものをとること。</t>
  </si>
  <si>
    <r>
      <t>３．「総数」の欄以外の児童数等については、1</t>
    </r>
    <r>
      <rPr>
        <sz val="11"/>
        <rFont val="ＭＳ Ｐゴシック"/>
        <family val="3"/>
      </rPr>
      <t>0</t>
    </r>
    <r>
      <rPr>
        <sz val="11"/>
        <rFont val="ＭＳ Ｐゴシック"/>
        <family val="3"/>
      </rPr>
      <t>月１日現在において実際に給食を受ける人数を記入すること。（食物ｱﾚﾙｷﾞｰ等により受ける</t>
    </r>
  </si>
  <si>
    <t>　予定のない人数は含まないこと。）</t>
  </si>
  <si>
    <t>４．幼稚園については、学校給食施行規則第１条の定義に準じて給食を実施している幼稚園を対象とすること。</t>
  </si>
  <si>
    <t>５．上記１～４について、本調査の他調査票においても共通事項とする。</t>
  </si>
  <si>
    <r>
      <t>６．「総数」の欄には平成２３</t>
    </r>
    <r>
      <rPr>
        <sz val="11"/>
        <rFont val="ＭＳ Ｐゴシック"/>
        <family val="3"/>
      </rPr>
      <t>年１０月１日現在の学校数・児童生徒数の総数を記入すること。完全・補食・ミルク給食の合計ではない。</t>
    </r>
  </si>
  <si>
    <t>　　</t>
  </si>
  <si>
    <t>↓</t>
  </si>
  <si>
    <t>府内設置者別学校給食実施状況</t>
  </si>
  <si>
    <t>（小学校）</t>
  </si>
  <si>
    <t>（平成２３年１０月１日現在）</t>
  </si>
  <si>
    <t>市町村名</t>
  </si>
  <si>
    <t>学校総数</t>
  </si>
  <si>
    <t>内休校数</t>
  </si>
  <si>
    <t>在籍児童数</t>
  </si>
  <si>
    <t>実施校数</t>
  </si>
  <si>
    <t>実施率</t>
  </si>
  <si>
    <t>実施人員</t>
  </si>
  <si>
    <t>校</t>
  </si>
  <si>
    <t>％</t>
  </si>
  <si>
    <t>人</t>
  </si>
  <si>
    <t>％</t>
  </si>
  <si>
    <t>大阪市</t>
  </si>
  <si>
    <t>豊中市</t>
  </si>
  <si>
    <t>池田市</t>
  </si>
  <si>
    <t>箕面市</t>
  </si>
  <si>
    <t>吹田市</t>
  </si>
  <si>
    <t>高槻市</t>
  </si>
  <si>
    <t>茨木市</t>
  </si>
  <si>
    <t>摂津市</t>
  </si>
  <si>
    <t>守口市</t>
  </si>
  <si>
    <t>枚方市</t>
  </si>
  <si>
    <t>寝屋川市</t>
  </si>
  <si>
    <t>大東市</t>
  </si>
  <si>
    <t>門真市</t>
  </si>
  <si>
    <t>四條畷市</t>
  </si>
  <si>
    <t>交野市</t>
  </si>
  <si>
    <t>東大阪市</t>
  </si>
  <si>
    <t>八尾市</t>
  </si>
  <si>
    <t>柏原市</t>
  </si>
  <si>
    <t>富田林市</t>
  </si>
  <si>
    <t>河内長野市</t>
  </si>
  <si>
    <t>松原市</t>
  </si>
  <si>
    <t>羽曳野市</t>
  </si>
  <si>
    <t>藤井寺市</t>
  </si>
  <si>
    <t>小計</t>
  </si>
  <si>
    <t>大阪狭山市</t>
  </si>
  <si>
    <t>堺市</t>
  </si>
  <si>
    <t>泉大津市</t>
  </si>
  <si>
    <t>和泉市</t>
  </si>
  <si>
    <t>高石市</t>
  </si>
  <si>
    <t>岸和田市</t>
  </si>
  <si>
    <t>貝塚市</t>
  </si>
  <si>
    <t>泉佐野市</t>
  </si>
  <si>
    <t>泉南市</t>
  </si>
  <si>
    <t>阪南市</t>
  </si>
  <si>
    <t>能勢町</t>
  </si>
  <si>
    <t>豊能町</t>
  </si>
  <si>
    <t>島本町</t>
  </si>
  <si>
    <t>太子町</t>
  </si>
  <si>
    <t>河南町</t>
  </si>
  <si>
    <t>千早赤阪村</t>
  </si>
  <si>
    <t>忠岡町</t>
  </si>
  <si>
    <t>熊取町</t>
  </si>
  <si>
    <t>田尻町</t>
  </si>
  <si>
    <t>岬町</t>
  </si>
  <si>
    <t>小     計</t>
  </si>
  <si>
    <t>市町村計</t>
  </si>
  <si>
    <t>（中学校）</t>
  </si>
  <si>
    <t>内休校数</t>
  </si>
  <si>
    <t>在籍生徒数</t>
  </si>
  <si>
    <t>小   計</t>
  </si>
  <si>
    <t>（支援学校）</t>
  </si>
  <si>
    <t>小計</t>
  </si>
  <si>
    <t>↓</t>
  </si>
  <si>
    <t>府立</t>
  </si>
  <si>
    <t>合計</t>
  </si>
  <si>
    <t>（夜間定時制高等学校）</t>
  </si>
  <si>
    <t>（幼稚園）</t>
  </si>
  <si>
    <t>内休園数</t>
  </si>
  <si>
    <t>校</t>
  </si>
  <si>
    <t>人</t>
  </si>
  <si>
    <t>大阪市</t>
  </si>
  <si>
    <t>様式</t>
  </si>
  <si>
    <r>
      <t>（2）栄養教諭・学校栄養職員配置状況　</t>
    </r>
    <r>
      <rPr>
        <sz val="14"/>
        <color indexed="10"/>
        <rFont val="ＭＳ Ｐ明朝"/>
        <family val="1"/>
      </rPr>
      <t>（平成２３年１０月１日現在）</t>
    </r>
  </si>
  <si>
    <t xml:space="preserve">  ①学校等別</t>
  </si>
  <si>
    <t xml:space="preserve">    ・栄養教諭</t>
  </si>
  <si>
    <t>人数</t>
  </si>
  <si>
    <t>うち都道府県負担</t>
  </si>
  <si>
    <t>うち市町村
負担</t>
  </si>
  <si>
    <r>
      <t>（注）</t>
    </r>
    <r>
      <rPr>
        <sz val="10"/>
        <rFont val="ＭＳ Ｐゴシック"/>
        <family val="3"/>
      </rPr>
      <t xml:space="preserve">
１．栄養教諭とは、栄養教諭免許状を有
　　し、栄養教諭として任用されている者
　　である。栄養教諭免許状を有していて
　　も学校栄養職員として任用されている
　　者は該当しない。
　　（栄養の指導及び管理をつかさどる
　　主幹教諭を含む。）
２．学校栄養職員には、市町村費負担の
　　者及び教育委員会において学校給食
　　の指導等に携わる者（例：栄養技師、
　　栄養技官等）を含む。
３．勤務の実態に応じて記入すること。 
　　（例：小学校発令でも共同調理場に勤    
　　務する者は、「共同調理場」に記入す
　　る）
４．小・中併置校勤務の者は、小学校欄に
　　記入すること。
５．　休職・休業中の者については、配置数
　　　 としては計上しないこと。
６．　臨時的任用（産休・育休代替を含
　　　む）、期限付任用、定年退職者等再
　　　任用の場合は、配置数として計上す
　　　ること。</t>
    </r>
  </si>
  <si>
    <t>共同調理場</t>
  </si>
  <si>
    <t>教育委員会</t>
  </si>
  <si>
    <t xml:space="preserve">    ・学校栄養職員</t>
  </si>
  <si>
    <t>常勤</t>
  </si>
  <si>
    <t>うち都道府県負担</t>
  </si>
  <si>
    <t>↓</t>
  </si>
  <si>
    <t xml:space="preserve">          栄養教諭配置状況調査票</t>
  </si>
  <si>
    <t>（単位：人）</t>
  </si>
  <si>
    <t>特別支援学校</t>
  </si>
  <si>
    <t>夜間定時制高校</t>
  </si>
  <si>
    <t>共同調理場</t>
  </si>
  <si>
    <t>各教育委員会</t>
  </si>
  <si>
    <r>
      <t>うち</t>
    </r>
    <r>
      <rPr>
        <sz val="11"/>
        <rFont val="ＭＳ Ｐゴシック"/>
        <family val="3"/>
      </rPr>
      <t>市</t>
    </r>
  </si>
  <si>
    <t>豊中市</t>
  </si>
  <si>
    <t>池田市</t>
  </si>
  <si>
    <t>高石市</t>
  </si>
  <si>
    <t>千早赤阪村</t>
  </si>
  <si>
    <t>岬町</t>
  </si>
  <si>
    <t>府立</t>
  </si>
  <si>
    <t>　（）内は、市町村費等負担職員で内数である。</t>
  </si>
  <si>
    <t>↓</t>
  </si>
  <si>
    <t xml:space="preserve">              学校栄養職員配置状況調査票　</t>
  </si>
  <si>
    <t>非常勤外数</t>
  </si>
  <si>
    <r>
      <t>うち</t>
    </r>
    <r>
      <rPr>
        <sz val="11"/>
        <rFont val="ＭＳ Ｐゴシック"/>
        <family val="3"/>
      </rPr>
      <t>市</t>
    </r>
  </si>
  <si>
    <t>非</t>
  </si>
  <si>
    <t>うち市</t>
  </si>
  <si>
    <t>四條畷市</t>
  </si>
  <si>
    <t>　（　）内は、市町村費等負担職員で内数である。（非常勤等の欄を除く)</t>
  </si>
  <si>
    <t>様式　３</t>
  </si>
  <si>
    <r>
      <t>（３）学校給食調理員配置状況　</t>
    </r>
    <r>
      <rPr>
        <sz val="14"/>
        <color indexed="10"/>
        <rFont val="ＭＳ Ｐ明朝"/>
        <family val="1"/>
      </rPr>
      <t>（平成２３年１０月１日現在）</t>
    </r>
  </si>
  <si>
    <t xml:space="preserve"> 　①学校等別</t>
  </si>
  <si>
    <t>非常勤</t>
  </si>
  <si>
    <t>配置人員</t>
  </si>
  <si>
    <t>うち調理師免許取得者</t>
  </si>
  <si>
    <t>特別支援　　学校</t>
  </si>
  <si>
    <t>１．調査対象に、「様式２」で回答した「その他の調理方式」は含まない。</t>
  </si>
  <si>
    <t>２. 調査対象は完全給食又は補食給食を実施している公立学校及び共同調理場において、主として</t>
  </si>
  <si>
    <t xml:space="preserve">    学校給食の調理業務に従事している者とする。（任用形態は問わない。）</t>
  </si>
  <si>
    <t>３. 小・中併置校勤務の者は小学校欄に記入すること。</t>
  </si>
  <si>
    <t>４. 常勤・非常勤の区分は、基本的に設置者によるものとする。</t>
  </si>
  <si>
    <t>学校給食調理員配置状況調査</t>
  </si>
  <si>
    <t>夜間定時制高等学校</t>
  </si>
  <si>
    <t>小計</t>
  </si>
  <si>
    <t>非常勤</t>
  </si>
  <si>
    <t>下段は、上段のうち調理師免許取得者</t>
  </si>
  <si>
    <t>目　　　        　　　次</t>
  </si>
  <si>
    <t>学校給食実施状況</t>
  </si>
  <si>
    <r>
      <t>府内設置者別</t>
    </r>
    <r>
      <rPr>
        <sz val="12"/>
        <rFont val="ＭＳ Ｐゴシック"/>
        <family val="3"/>
      </rPr>
      <t>学校給食実施状況</t>
    </r>
  </si>
  <si>
    <r>
      <t>栄養教諭・学校栄養職員</t>
    </r>
    <r>
      <rPr>
        <sz val="12"/>
        <rFont val="ＭＳ Ｐゴシック"/>
        <family val="3"/>
      </rPr>
      <t>の配置状況</t>
    </r>
  </si>
  <si>
    <r>
      <t>調理員</t>
    </r>
    <r>
      <rPr>
        <sz val="12"/>
        <rFont val="ＭＳ Ｐゴシック"/>
        <family val="3"/>
      </rPr>
      <t>の配置状況</t>
    </r>
  </si>
  <si>
    <t>学校給食費</t>
  </si>
  <si>
    <r>
      <t>米飯給食</t>
    </r>
    <r>
      <rPr>
        <sz val="12"/>
        <rFont val="ＭＳ Ｐゴシック"/>
        <family val="3"/>
      </rPr>
      <t>実施状況調査</t>
    </r>
  </si>
  <si>
    <t>※調理方式別完全給食実施状況及び学校給食における外部委託状況等調査については、</t>
  </si>
  <si>
    <t>隔年実施のため、平成２３年度は、調査していません。</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</si>
</sst>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_ * #,##0_ ;_ * &quot;¥&quot;&quot;¥&quot;\!\!\-#,##0_ ;_ * &quot;-&quot;_ ;_ @_ "/>
    <numFmt numFmtId="182" formatCode="* \(\ #,##0\ \);\ * \(\ \-#,##0\ \);* \(\ &quot;-&quot;\ \)"/>
    <numFmt numFmtId="183" formatCode="_ * #,##0.0_ ;_ * &quot;¥&quot;&quot;¥&quot;\!\!\-#,##0.0_ ;_ * &quot;-&quot;_ ;_ @_ "/>
    <numFmt numFmtId="184" formatCode="0_);[Red]\(0\)"/>
    <numFmt numFmtId="185" formatCode="0_);\(0\)"/>
    <numFmt numFmtId="186" formatCode="\(#,##0\)"/>
    <numFmt numFmtId="187" formatCode="\(#,##0&quot;人&quot;\)"/>
    <numFmt numFmtId="188" formatCode="General&quot;人&quot;"/>
    <numFmt numFmtId="189" formatCode="#,##0&quot;人&quot;"/>
    <numFmt numFmtId="190" formatCode="#,##0.000;[Red]&quot;¥&quot;\!\-#,##0.000"/>
    <numFmt numFmtId="191" formatCode="#,##0\ "/>
    <numFmt numFmtId="192" formatCode="#,##0_ ;[Red]\-#,##0\ "/>
    <numFmt numFmtId="193" formatCode="0.0%"/>
    <numFmt numFmtId="194" formatCode="#,##0_ "/>
    <numFmt numFmtId="195" formatCode="#,##0.0"/>
    <numFmt numFmtId="196" formatCode="#,##0.0_);[Red]\(#,##0.0\)"/>
    <numFmt numFmtId="197" formatCode="#,##0_);[Red]\(#,##0\)"/>
    <numFmt numFmtId="198" formatCode="#,##0_);\(#,##0\)"/>
    <numFmt numFmtId="199" formatCode="#,##0;[Red]#,##0"/>
    <numFmt numFmtId="200" formatCode="\(0\)"/>
    <numFmt numFmtId="201" formatCode="0.00_);\(0.00\)"/>
    <numFmt numFmtId="202" formatCode="#,##0.00_);\(#,##0.00\)"/>
    <numFmt numFmtId="203" formatCode="0.0_);\(0.0\)"/>
    <numFmt numFmtId="204" formatCode="\(0.00\)"/>
    <numFmt numFmtId="205" formatCode="0.0_ "/>
    <numFmt numFmtId="206" formatCode="#,##0.0_);\(#,##0.0\)"/>
    <numFmt numFmtId="207" formatCode="#,##0.0;&quot;△ &quot;#,##0.0"/>
    <numFmt numFmtId="208" formatCode="0;&quot;△ &quot;0"/>
    <numFmt numFmtId="209" formatCode="0.0;&quot;△ &quot;0.0"/>
    <numFmt numFmtId="210" formatCode="0.0_);[Red]\(0.0\)"/>
    <numFmt numFmtId="211" formatCode="#,##0.0_ ;[Red]\-#,##0.0\ "/>
    <numFmt numFmtId="212" formatCode="0.00_ "/>
    <numFmt numFmtId="213" formatCode="[&lt;=999]000;[&lt;=9999]000\-00;000\-0000"/>
    <numFmt numFmtId="214" formatCode="#,##0.0;[Red]\-#,##0.0"/>
  </numFmts>
  <fonts count="66">
    <font>
      <sz val="11"/>
      <name val="ＭＳ Ｐゴシック"/>
      <family val="3"/>
    </font>
    <font>
      <sz val="6"/>
      <name val="ＭＳ Ｐゴシック"/>
      <family val="3"/>
    </font>
    <font>
      <sz val="11"/>
      <name val="ＭＳ Ｐ明朝"/>
      <family val="1"/>
    </font>
    <font>
      <sz val="14"/>
      <name val="ＭＳ Ｐ明朝"/>
      <family val="1"/>
    </font>
    <font>
      <b/>
      <sz val="11"/>
      <color indexed="10"/>
      <name val="ＭＳ Ｐ明朝"/>
      <family val="1"/>
    </font>
    <font>
      <b/>
      <sz val="12"/>
      <name val="ＭＳ Ｐ明朝"/>
      <family val="1"/>
    </font>
    <font>
      <sz val="12"/>
      <name val="ＭＳ Ｐ明朝"/>
      <family val="1"/>
    </font>
    <font>
      <b/>
      <sz val="12"/>
      <color indexed="10"/>
      <name val="ＭＳ Ｐ明朝"/>
      <family val="1"/>
    </font>
    <font>
      <u val="single"/>
      <sz val="11"/>
      <color indexed="12"/>
      <name val="ＭＳ Ｐゴシック"/>
      <family val="3"/>
    </font>
    <font>
      <sz val="11"/>
      <color indexed="8"/>
      <name val="ＭＳ Ｐゴシック"/>
      <family val="3"/>
    </font>
    <font>
      <u val="single"/>
      <sz val="11"/>
      <color indexed="3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4"/>
      <color indexed="10"/>
      <name val="ＭＳ Ｐ明朝"/>
      <family val="1"/>
    </font>
    <font>
      <sz val="10"/>
      <name val="ＭＳ Ｐ明朝"/>
      <family val="1"/>
    </font>
    <font>
      <b/>
      <sz val="14"/>
      <name val="ＭＳ Ｐゴシック"/>
      <family val="3"/>
    </font>
    <font>
      <b/>
      <sz val="12"/>
      <name val="ＭＳ Ｐゴシック"/>
      <family val="3"/>
    </font>
    <font>
      <sz val="12"/>
      <name val="ＭＳ Ｐゴシック"/>
      <family val="3"/>
    </font>
    <font>
      <sz val="10"/>
      <name val="ＭＳ Ｐゴシック"/>
      <family val="3"/>
    </font>
    <font>
      <sz val="12"/>
      <color indexed="10"/>
      <name val="ＭＳ Ｐゴシック"/>
      <family val="3"/>
    </font>
    <font>
      <sz val="9"/>
      <name val="ＭＳ Ｐゴシック"/>
      <family val="3"/>
    </font>
    <font>
      <b/>
      <sz val="14"/>
      <name val="ＭＳ Ｐ明朝"/>
      <family val="1"/>
    </font>
    <font>
      <sz val="12"/>
      <color indexed="10"/>
      <name val="ＭＳ Ｐ明朝"/>
      <family val="1"/>
    </font>
    <font>
      <b/>
      <sz val="10"/>
      <color indexed="48"/>
      <name val="ＭＳ Ｐ明朝"/>
      <family val="1"/>
    </font>
    <font>
      <b/>
      <sz val="11"/>
      <color indexed="10"/>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9"/>
      <name val="ＭＳ Ｐ明朝"/>
      <family val="1"/>
    </font>
    <font>
      <b/>
      <sz val="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2"/>
      <color rgb="FFFF0000"/>
      <name val="ＭＳ Ｐ明朝"/>
      <family val="1"/>
    </font>
    <font>
      <sz val="11"/>
      <color rgb="FFFF000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medium"/>
      <right style="thin"/>
      <top style="medium"/>
      <bottom style="medium"/>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color indexed="63"/>
      </right>
      <top>
        <color indexed="63"/>
      </top>
      <bottom style="medium"/>
    </border>
    <border>
      <left style="medium"/>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thin"/>
    </border>
    <border>
      <left style="medium"/>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color indexed="63"/>
      </top>
      <bottom style="thin"/>
    </border>
    <border>
      <left style="thin"/>
      <right style="medium"/>
      <top style="medium"/>
      <bottom style="mediu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color indexed="63"/>
      </right>
      <top style="medium"/>
      <bottom>
        <color indexed="63"/>
      </bottom>
    </border>
    <border>
      <left style="thin"/>
      <right>
        <color indexed="63"/>
      </right>
      <top style="medium"/>
      <bottom>
        <color indexed="63"/>
      </bottom>
    </border>
    <border>
      <left style="thin"/>
      <right style="double"/>
      <top style="medium"/>
      <bottom>
        <color indexed="63"/>
      </bottom>
    </border>
    <border>
      <left style="double"/>
      <right>
        <color indexed="63"/>
      </right>
      <top style="medium"/>
      <bottom style="thin"/>
    </border>
    <border>
      <left style="medium"/>
      <right>
        <color indexed="63"/>
      </right>
      <top>
        <color indexed="63"/>
      </top>
      <bottom style="thin"/>
    </border>
    <border>
      <left style="thin"/>
      <right style="double"/>
      <top>
        <color indexed="63"/>
      </top>
      <bottom style="thin"/>
    </border>
    <border>
      <left style="double"/>
      <right style="thin"/>
      <top style="thin"/>
      <bottom style="thin"/>
    </border>
    <border>
      <left style="medium"/>
      <right style="dotted"/>
      <top style="thin"/>
      <bottom>
        <color indexed="63"/>
      </bottom>
    </border>
    <border>
      <left style="dotted"/>
      <right style="thin"/>
      <top style="thin"/>
      <bottom style="dotted"/>
    </border>
    <border>
      <left style="thin"/>
      <right style="thin"/>
      <top style="thin"/>
      <bottom style="dotted"/>
    </border>
    <border>
      <left style="thin"/>
      <right style="double"/>
      <top style="thin"/>
      <bottom>
        <color indexed="63"/>
      </bottom>
    </border>
    <border>
      <left style="double"/>
      <right>
        <color indexed="63"/>
      </right>
      <top style="thin"/>
      <bottom style="dotted"/>
    </border>
    <border>
      <left>
        <color indexed="63"/>
      </left>
      <right style="thin"/>
      <top style="thin"/>
      <bottom style="dotted"/>
    </border>
    <border>
      <left style="thin"/>
      <right style="medium"/>
      <top style="thin"/>
      <bottom style="dotted"/>
    </border>
    <border>
      <left style="medium"/>
      <right style="dotted"/>
      <top>
        <color indexed="63"/>
      </top>
      <bottom style="thin"/>
    </border>
    <border>
      <left style="dotted"/>
      <right style="thin"/>
      <top style="dotted"/>
      <bottom style="thin"/>
    </border>
    <border>
      <left style="thin"/>
      <right style="thin"/>
      <top style="dotted"/>
      <bottom style="thin"/>
    </border>
    <border diagonalUp="1">
      <left style="thin"/>
      <right style="thin"/>
      <top style="dotted"/>
      <bottom style="thin"/>
      <diagonal style="thin"/>
    </border>
    <border>
      <left style="thin"/>
      <right style="double"/>
      <top style="dotted"/>
      <bottom style="thin"/>
    </border>
    <border>
      <left style="double"/>
      <right>
        <color indexed="63"/>
      </right>
      <top style="dotted"/>
      <bottom style="thin"/>
    </border>
    <border>
      <left>
        <color indexed="63"/>
      </left>
      <right style="thin"/>
      <top style="dotted"/>
      <bottom style="thin"/>
    </border>
    <border>
      <left style="thin"/>
      <right style="medium"/>
      <top style="dotted"/>
      <bottom style="thin"/>
    </border>
    <border>
      <left style="dotted"/>
      <right style="thin"/>
      <top>
        <color indexed="63"/>
      </top>
      <bottom>
        <color indexed="63"/>
      </bottom>
    </border>
    <border>
      <left>
        <color indexed="63"/>
      </left>
      <right>
        <color indexed="63"/>
      </right>
      <top style="thin"/>
      <bottom style="dotted"/>
    </border>
    <border>
      <left>
        <color indexed="63"/>
      </left>
      <right>
        <color indexed="63"/>
      </right>
      <top style="dotted"/>
      <bottom style="thin"/>
    </border>
    <border>
      <left style="thin"/>
      <right style="double"/>
      <top style="thin"/>
      <bottom style="dotted"/>
    </border>
    <border diagonalUp="1">
      <left style="thin"/>
      <right style="thin"/>
      <top style="thin"/>
      <bottom style="dotted"/>
      <diagonal style="thin"/>
    </border>
    <border diagonalUp="1">
      <left style="thin"/>
      <right style="medium"/>
      <top style="thin"/>
      <bottom style="dotted"/>
      <diagonal style="thin"/>
    </border>
    <border diagonalUp="1">
      <left style="thin"/>
      <right style="double"/>
      <top style="dotted"/>
      <bottom style="thin"/>
      <diagonal style="thin"/>
    </border>
    <border diagonalUp="1">
      <left style="thin"/>
      <right style="medium"/>
      <top style="dotted"/>
      <bottom style="thin"/>
      <diagonal style="thin"/>
    </border>
    <border>
      <left style="dotted"/>
      <right style="thin"/>
      <top style="thin"/>
      <bottom>
        <color indexed="63"/>
      </bottom>
    </border>
    <border diagonalUp="1">
      <left style="thin"/>
      <right style="double"/>
      <top style="thin"/>
      <bottom>
        <color indexed="63"/>
      </bottom>
      <diagonal style="thin"/>
    </border>
    <border>
      <left>
        <color indexed="63"/>
      </left>
      <right>
        <color indexed="63"/>
      </right>
      <top style="thin"/>
      <bottom>
        <color indexed="63"/>
      </bottom>
    </border>
    <border>
      <left style="medium"/>
      <right style="dotted"/>
      <top>
        <color indexed="63"/>
      </top>
      <bottom>
        <color indexed="63"/>
      </bottom>
    </border>
    <border>
      <left style="thin"/>
      <right style="thin"/>
      <top>
        <color indexed="63"/>
      </top>
      <bottom style="dotted"/>
    </border>
    <border diagonalUp="1">
      <left style="thin"/>
      <right style="double"/>
      <top>
        <color indexed="63"/>
      </top>
      <bottom>
        <color indexed="63"/>
      </bottom>
      <diagonal style="thin"/>
    </border>
    <border diagonalUp="1">
      <left style="thin"/>
      <right style="thin"/>
      <top>
        <color indexed="63"/>
      </top>
      <bottom style="dotted"/>
      <diagonal style="thin"/>
    </border>
    <border diagonalUp="1">
      <left style="thin"/>
      <right style="medium"/>
      <top>
        <color indexed="63"/>
      </top>
      <bottom style="dotted"/>
      <diagonal style="thin"/>
    </border>
    <border>
      <left style="medium"/>
      <right style="dotted"/>
      <top>
        <color indexed="63"/>
      </top>
      <bottom style="double"/>
    </border>
    <border>
      <left style="dotted"/>
      <right style="thin"/>
      <top style="dotted"/>
      <bottom style="double"/>
    </border>
    <border diagonalUp="1">
      <left style="thin"/>
      <right style="thin"/>
      <top style="dotted"/>
      <bottom style="double"/>
      <diagonal style="thin"/>
    </border>
    <border diagonalUp="1">
      <left style="thin"/>
      <right style="double"/>
      <top style="dotted"/>
      <bottom style="double"/>
      <diagonal style="thin"/>
    </border>
    <border>
      <left style="thin"/>
      <right style="thin"/>
      <top style="dotted"/>
      <bottom style="double"/>
    </border>
    <border diagonalUp="1">
      <left style="thin"/>
      <right style="thin"/>
      <top style="dotted"/>
      <bottom>
        <color indexed="63"/>
      </bottom>
      <diagonal style="thin"/>
    </border>
    <border>
      <left style="thin"/>
      <right style="thin"/>
      <top>
        <color indexed="63"/>
      </top>
      <bottom style="double"/>
    </border>
    <border>
      <left style="medium"/>
      <right style="dotted"/>
      <top style="double"/>
      <bottom>
        <color indexed="63"/>
      </bottom>
    </border>
    <border>
      <left style="thin"/>
      <right style="thin"/>
      <top style="double"/>
      <bottom style="dotted"/>
    </border>
    <border diagonalUp="1">
      <left style="thin"/>
      <right style="double"/>
      <top style="double"/>
      <bottom>
        <color indexed="63"/>
      </bottom>
      <diagonal style="thin"/>
    </border>
    <border diagonalUp="1">
      <left style="thin"/>
      <right style="thin"/>
      <top style="double"/>
      <bottom style="dotted"/>
      <diagonal style="thin"/>
    </border>
    <border diagonalUp="1">
      <left style="thin"/>
      <right style="medium"/>
      <top style="double"/>
      <bottom style="dotted"/>
      <diagonal style="thin"/>
    </border>
    <border>
      <left style="medium"/>
      <right style="dotted"/>
      <top>
        <color indexed="63"/>
      </top>
      <bottom style="medium"/>
    </border>
    <border>
      <left style="dotted"/>
      <right style="thin"/>
      <top style="dotted"/>
      <bottom style="medium"/>
    </border>
    <border diagonalUp="1">
      <left style="thin"/>
      <right style="thin"/>
      <top style="dotted"/>
      <bottom style="medium"/>
      <diagonal style="thin"/>
    </border>
    <border diagonalUp="1">
      <left style="thin"/>
      <right style="double"/>
      <top style="dotted"/>
      <bottom style="medium"/>
      <diagonal style="thin"/>
    </border>
    <border>
      <left>
        <color indexed="63"/>
      </left>
      <right>
        <color indexed="63"/>
      </right>
      <top style="dotted"/>
      <bottom style="medium"/>
    </border>
    <border>
      <left style="thin"/>
      <right style="thin"/>
      <top style="dotted"/>
      <bottom style="medium"/>
    </border>
    <border>
      <left>
        <color indexed="63"/>
      </left>
      <right style="thin"/>
      <top style="dotted"/>
      <bottom style="medium"/>
    </border>
    <border diagonalUp="1">
      <left style="thin"/>
      <right style="medium"/>
      <top style="dotted"/>
      <bottom style="medium"/>
      <diagonal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thin"/>
      <right>
        <color indexed="63"/>
      </right>
      <top>
        <color indexed="63"/>
      </top>
      <bottom>
        <color indexed="63"/>
      </bottom>
    </border>
    <border>
      <left style="dotted"/>
      <right style="dotted"/>
      <top style="dotted"/>
      <bottom style="thin"/>
    </border>
    <border>
      <left style="dotted"/>
      <right style="medium"/>
      <top style="dotted"/>
      <bottom style="thin"/>
    </border>
    <border>
      <left style="double"/>
      <right style="double"/>
      <top style="double"/>
      <bottom style="double"/>
    </border>
    <border>
      <left>
        <color indexed="63"/>
      </left>
      <right style="dotted"/>
      <top style="thin"/>
      <bottom style="thin"/>
    </border>
    <border>
      <left style="dotted"/>
      <right style="medium"/>
      <top style="thin"/>
      <bottom style="thin"/>
    </border>
    <border>
      <left style="thin"/>
      <right>
        <color indexed="63"/>
      </right>
      <top>
        <color indexed="63"/>
      </top>
      <bottom style="thin"/>
    </border>
    <border>
      <left style="dotted"/>
      <right style="dotted"/>
      <top style="thin"/>
      <bottom style="thin"/>
    </border>
    <border>
      <left style="thin"/>
      <right>
        <color indexed="63"/>
      </right>
      <top style="thin"/>
      <bottom>
        <color indexed="63"/>
      </bottom>
    </border>
    <border>
      <left style="thin"/>
      <right style="dotted"/>
      <top style="thin"/>
      <bottom style="thin"/>
    </border>
    <border>
      <left style="medium"/>
      <right style="thin"/>
      <top style="thin"/>
      <bottom style="double"/>
    </border>
    <border>
      <left style="dotted"/>
      <right style="dotted"/>
      <top style="thin"/>
      <bottom style="double"/>
    </border>
    <border>
      <left style="dotted"/>
      <right style="medium"/>
      <top style="thin"/>
      <bottom style="double"/>
    </border>
    <border>
      <left style="medium"/>
      <right>
        <color indexed="63"/>
      </right>
      <top style="double"/>
      <bottom style="medium"/>
    </border>
    <border>
      <left style="thin"/>
      <right style="dotted"/>
      <top style="double"/>
      <bottom style="medium"/>
    </border>
    <border>
      <left style="dotted"/>
      <right style="medium"/>
      <top style="double"/>
      <bottom style="medium"/>
    </border>
    <border>
      <left style="dotted"/>
      <right style="dotted"/>
      <top style="double"/>
      <bottom style="medium"/>
    </border>
    <border>
      <left style="thin"/>
      <right style="medium"/>
      <top style="medium"/>
      <bottom>
        <color indexed="63"/>
      </bottom>
    </border>
    <border>
      <left style="medium"/>
      <right>
        <color indexed="63"/>
      </right>
      <top>
        <color indexed="63"/>
      </top>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style="thin"/>
      <right style="medium"/>
      <top style="thin"/>
      <bottom>
        <color indexed="63"/>
      </bottom>
    </border>
    <border>
      <left style="thin"/>
      <right>
        <color indexed="63"/>
      </right>
      <top style="thin"/>
      <bottom style="dotted"/>
    </border>
    <border>
      <left style="double"/>
      <right>
        <color indexed="63"/>
      </right>
      <top style="double"/>
      <bottom style="double"/>
    </border>
    <border>
      <left>
        <color indexed="63"/>
      </left>
      <right style="double"/>
      <top style="double"/>
      <bottom style="double"/>
    </border>
    <border>
      <left style="thin"/>
      <right>
        <color indexed="63"/>
      </right>
      <top style="dotted"/>
      <bottom style="thin"/>
    </border>
    <border>
      <left style="thin"/>
      <right style="thin"/>
      <top style="dotted"/>
      <bottom>
        <color indexed="63"/>
      </bottom>
    </border>
    <border>
      <left style="medium"/>
      <right style="thin"/>
      <top>
        <color indexed="63"/>
      </top>
      <bottom style="double"/>
    </border>
    <border>
      <left style="thin"/>
      <right>
        <color indexed="63"/>
      </right>
      <top style="dotted"/>
      <bottom style="double"/>
    </border>
    <border>
      <left>
        <color indexed="63"/>
      </left>
      <right style="thin"/>
      <top style="dotted"/>
      <bottom style="double"/>
    </border>
    <border>
      <left>
        <color indexed="63"/>
      </left>
      <right>
        <color indexed="63"/>
      </right>
      <top style="dotted"/>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dotted"/>
    </border>
    <border>
      <left>
        <color indexed="63"/>
      </left>
      <right style="thin"/>
      <top style="double"/>
      <bottom style="dotted"/>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medium"/>
    </border>
    <border>
      <left>
        <color indexed="63"/>
      </left>
      <right style="medium"/>
      <top style="dotted"/>
      <bottom style="medium"/>
    </border>
    <border>
      <left style="double"/>
      <right style="thin"/>
      <top style="medium"/>
      <bottom style="thin"/>
    </border>
    <border>
      <left style="double"/>
      <right style="medium"/>
      <top style="medium"/>
      <bottom>
        <color indexed="63"/>
      </bottom>
    </border>
    <border>
      <left style="double"/>
      <right style="thin"/>
      <top style="thin"/>
      <bottom>
        <color indexed="63"/>
      </bottom>
    </border>
    <border>
      <left style="double"/>
      <right style="medium"/>
      <top>
        <color indexed="63"/>
      </top>
      <bottom>
        <color indexed="63"/>
      </bottom>
    </border>
    <border>
      <left style="thin"/>
      <right style="double"/>
      <top>
        <color indexed="63"/>
      </top>
      <bottom style="medium"/>
    </border>
    <border>
      <left style="double"/>
      <right style="thin"/>
      <top>
        <color indexed="63"/>
      </top>
      <bottom style="medium"/>
    </border>
    <border>
      <left style="thin"/>
      <right>
        <color indexed="63"/>
      </right>
      <top>
        <color indexed="63"/>
      </top>
      <bottom style="medium"/>
    </border>
    <border>
      <left style="double"/>
      <right style="medium"/>
      <top>
        <color indexed="63"/>
      </top>
      <bottom style="medium"/>
    </border>
    <border>
      <left style="double"/>
      <right style="thin"/>
      <top style="medium"/>
      <bottom>
        <color indexed="63"/>
      </bottom>
    </border>
    <border>
      <left style="double"/>
      <right style="thin"/>
      <top style="dotted"/>
      <bottom style="thin"/>
    </border>
    <border>
      <left style="double"/>
      <right style="medium"/>
      <top style="dotted"/>
      <bottom style="thin"/>
    </border>
    <border>
      <left style="double"/>
      <right style="medium"/>
      <top style="thin"/>
      <bottom>
        <color indexed="63"/>
      </bottom>
    </border>
    <border>
      <left style="thin"/>
      <right style="thin"/>
      <top style="dashed"/>
      <bottom style="thin"/>
    </border>
    <border>
      <left style="double"/>
      <right style="thin"/>
      <top style="dashed"/>
      <bottom style="thin"/>
    </border>
    <border>
      <left>
        <color indexed="63"/>
      </left>
      <right style="thin"/>
      <top style="dashed"/>
      <bottom style="thin"/>
    </border>
    <border>
      <left style="thin"/>
      <right>
        <color indexed="63"/>
      </right>
      <top style="dashed"/>
      <bottom style="thin"/>
    </border>
    <border>
      <left style="double"/>
      <right style="medium"/>
      <top style="dashed"/>
      <bottom style="thin"/>
    </border>
    <border>
      <left style="thin"/>
      <right style="thin"/>
      <top style="dashed"/>
      <bottom style="medium"/>
    </border>
    <border>
      <left style="double"/>
      <right style="thin"/>
      <top style="dashed"/>
      <bottom style="medium"/>
    </border>
    <border>
      <left>
        <color indexed="63"/>
      </left>
      <right style="thin"/>
      <top style="dashed"/>
      <bottom style="medium"/>
    </border>
    <border>
      <left style="thin"/>
      <right>
        <color indexed="63"/>
      </right>
      <top style="dashed"/>
      <bottom style="medium"/>
    </border>
    <border>
      <left style="double"/>
      <right style="medium"/>
      <top style="dashed"/>
      <bottom style="medium"/>
    </border>
    <border>
      <left style="double"/>
      <right style="thin"/>
      <top>
        <color indexed="63"/>
      </top>
      <bottom>
        <color indexed="63"/>
      </bottom>
    </border>
    <border>
      <left style="double"/>
      <right style="medium"/>
      <top style="medium"/>
      <bottom style="thin"/>
    </border>
    <border>
      <left style="thin"/>
      <right>
        <color indexed="63"/>
      </right>
      <top style="thin"/>
      <bottom style="medium"/>
    </border>
    <border>
      <left style="double"/>
      <right style="thin"/>
      <top style="thin"/>
      <bottom style="medium"/>
    </border>
    <border>
      <left style="double"/>
      <right>
        <color indexed="63"/>
      </right>
      <top style="thin"/>
      <bottom style="medium"/>
    </border>
    <border>
      <left style="double"/>
      <right style="medium"/>
      <top style="thin"/>
      <bottom style="medium"/>
    </border>
    <border>
      <left style="double"/>
      <right style="thin"/>
      <top>
        <color indexed="63"/>
      </top>
      <bottom style="thin"/>
    </border>
    <border>
      <left style="double"/>
      <right style="medium"/>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9" fillId="0" borderId="0">
      <alignment/>
      <protection/>
    </xf>
    <xf numFmtId="0" fontId="10" fillId="0" borderId="0" applyNumberFormat="0" applyFill="0" applyBorder="0" applyAlignment="0" applyProtection="0"/>
    <xf numFmtId="0" fontId="62" fillId="32" borderId="0" applyNumberFormat="0" applyBorder="0" applyAlignment="0" applyProtection="0"/>
  </cellStyleXfs>
  <cellXfs count="75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5" fillId="0" borderId="0" xfId="0" applyFont="1" applyAlignment="1">
      <alignment vertical="center"/>
    </xf>
    <xf numFmtId="38" fontId="2" fillId="33" borderId="10" xfId="49" applyFont="1" applyFill="1" applyBorder="1" applyAlignment="1">
      <alignment horizontal="distributed"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38" fontId="2" fillId="33" borderId="13" xfId="49" applyFont="1" applyFill="1" applyBorder="1" applyAlignment="1">
      <alignment horizontal="distributed" vertical="center" wrapText="1"/>
    </xf>
    <xf numFmtId="0" fontId="2" fillId="0" borderId="14" xfId="0" applyFont="1" applyBorder="1" applyAlignment="1">
      <alignment vertical="center"/>
    </xf>
    <xf numFmtId="38" fontId="6" fillId="33" borderId="15" xfId="49" applyFont="1" applyFill="1" applyBorder="1" applyAlignment="1">
      <alignment horizontal="distributed" vertical="center"/>
    </xf>
    <xf numFmtId="0" fontId="2" fillId="34" borderId="12" xfId="0" applyFont="1" applyFill="1" applyBorder="1" applyAlignment="1">
      <alignment vertical="center"/>
    </xf>
    <xf numFmtId="38" fontId="6" fillId="33" borderId="16" xfId="49" applyFont="1" applyFill="1" applyBorder="1" applyAlignment="1">
      <alignment horizontal="distributed" vertical="center"/>
    </xf>
    <xf numFmtId="0" fontId="7" fillId="0" borderId="0" xfId="0" applyFont="1" applyFill="1" applyBorder="1" applyAlignment="1">
      <alignment horizontal="left" vertical="center"/>
    </xf>
    <xf numFmtId="0" fontId="2" fillId="0" borderId="0" xfId="0" applyFont="1" applyFill="1" applyBorder="1" applyAlignment="1">
      <alignment horizontal="distributed" vertical="center" indent="1"/>
    </xf>
    <xf numFmtId="0" fontId="2" fillId="0" borderId="0" xfId="0" applyFont="1" applyFill="1" applyBorder="1" applyAlignment="1">
      <alignment horizontal="center" vertical="center"/>
    </xf>
    <xf numFmtId="38" fontId="2" fillId="0" borderId="0" xfId="49" applyFont="1" applyFill="1" applyBorder="1" applyAlignment="1">
      <alignment horizontal="distributed" vertical="center" wrapText="1"/>
    </xf>
    <xf numFmtId="38" fontId="2" fillId="0" borderId="0" xfId="49" applyFont="1" applyFill="1" applyBorder="1" applyAlignment="1">
      <alignment vertical="center"/>
    </xf>
    <xf numFmtId="38" fontId="2" fillId="0" borderId="0" xfId="49" applyFont="1" applyFill="1" applyBorder="1" applyAlignment="1">
      <alignment/>
    </xf>
    <xf numFmtId="0" fontId="4" fillId="0" borderId="0" xfId="0" applyFont="1" applyFill="1" applyBorder="1" applyAlignment="1">
      <alignment vertical="center"/>
    </xf>
    <xf numFmtId="0" fontId="2" fillId="0" borderId="17" xfId="0"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vertical="center"/>
    </xf>
    <xf numFmtId="38" fontId="6" fillId="0" borderId="10" xfId="49" applyFont="1" applyBorder="1" applyAlignment="1">
      <alignment vertical="center"/>
    </xf>
    <xf numFmtId="38" fontId="6" fillId="35" borderId="10" xfId="49" applyFont="1" applyFill="1" applyBorder="1" applyAlignment="1">
      <alignment/>
    </xf>
    <xf numFmtId="38" fontId="6" fillId="35" borderId="13" xfId="49" applyFont="1" applyFill="1" applyBorder="1" applyAlignment="1">
      <alignment/>
    </xf>
    <xf numFmtId="38" fontId="6" fillId="0" borderId="10" xfId="49" applyFont="1" applyFill="1" applyBorder="1" applyAlignment="1">
      <alignment/>
    </xf>
    <xf numFmtId="38" fontId="6" fillId="0" borderId="13" xfId="49" applyFont="1" applyFill="1" applyBorder="1" applyAlignment="1">
      <alignment/>
    </xf>
    <xf numFmtId="0" fontId="6" fillId="34" borderId="11" xfId="0" applyFont="1" applyFill="1" applyBorder="1" applyAlignment="1">
      <alignment vertical="center"/>
    </xf>
    <xf numFmtId="38" fontId="6" fillId="34" borderId="10" xfId="49" applyFont="1" applyFill="1" applyBorder="1" applyAlignment="1">
      <alignment vertical="center"/>
    </xf>
    <xf numFmtId="38" fontId="6" fillId="0" borderId="10" xfId="49" applyFont="1" applyFill="1" applyBorder="1" applyAlignment="1">
      <alignment vertical="center"/>
    </xf>
    <xf numFmtId="38" fontId="6" fillId="0" borderId="11" xfId="49" applyFont="1" applyBorder="1" applyAlignment="1">
      <alignment vertical="center"/>
    </xf>
    <xf numFmtId="38" fontId="6" fillId="34" borderId="11" xfId="49" applyFont="1" applyFill="1" applyBorder="1" applyAlignment="1">
      <alignment vertical="center"/>
    </xf>
    <xf numFmtId="0" fontId="6" fillId="0" borderId="18" xfId="0" applyFont="1" applyBorder="1" applyAlignment="1">
      <alignment vertical="center"/>
    </xf>
    <xf numFmtId="38" fontId="6" fillId="35" borderId="19" xfId="49" applyFont="1" applyFill="1" applyBorder="1" applyAlignment="1">
      <alignment/>
    </xf>
    <xf numFmtId="38" fontId="6" fillId="35" borderId="20" xfId="49" applyFont="1" applyFill="1" applyBorder="1" applyAlignment="1">
      <alignment/>
    </xf>
    <xf numFmtId="0" fontId="6" fillId="0" borderId="11" xfId="0" applyFont="1" applyBorder="1" applyAlignment="1">
      <alignment horizontal="center" vertical="center"/>
    </xf>
    <xf numFmtId="0" fontId="6" fillId="0" borderId="10" xfId="0" applyFont="1" applyBorder="1" applyAlignment="1">
      <alignment horizontal="center" vertical="center"/>
    </xf>
    <xf numFmtId="38" fontId="6" fillId="33" borderId="10" xfId="49" applyFont="1" applyFill="1" applyBorder="1" applyAlignment="1">
      <alignment horizontal="distributed" vertical="center" wrapText="1"/>
    </xf>
    <xf numFmtId="38" fontId="6" fillId="33" borderId="13" xfId="49" applyFont="1" applyFill="1" applyBorder="1" applyAlignment="1">
      <alignment horizontal="distributed" vertical="center" wrapText="1"/>
    </xf>
    <xf numFmtId="0" fontId="6" fillId="0" borderId="21" xfId="0" applyFont="1" applyBorder="1" applyAlignment="1">
      <alignment vertical="center"/>
    </xf>
    <xf numFmtId="38" fontId="6" fillId="0" borderId="21" xfId="0" applyNumberFormat="1" applyFont="1" applyBorder="1" applyAlignment="1">
      <alignment vertical="center"/>
    </xf>
    <xf numFmtId="38" fontId="6" fillId="33" borderId="0" xfId="49" applyFont="1" applyFill="1" applyBorder="1" applyAlignment="1">
      <alignment horizontal="distributed" vertical="center"/>
    </xf>
    <xf numFmtId="38" fontId="6" fillId="36" borderId="0" xfId="49" applyFont="1" applyFill="1" applyBorder="1" applyAlignment="1">
      <alignment/>
    </xf>
    <xf numFmtId="0" fontId="6" fillId="0" borderId="0" xfId="0" applyFont="1" applyBorder="1" applyAlignment="1">
      <alignment vertical="center"/>
    </xf>
    <xf numFmtId="38" fontId="6" fillId="0" borderId="0" xfId="0" applyNumberFormat="1" applyFont="1" applyBorder="1" applyAlignment="1">
      <alignment vertical="center"/>
    </xf>
    <xf numFmtId="0" fontId="6" fillId="0" borderId="0" xfId="0" applyFont="1" applyBorder="1" applyAlignment="1">
      <alignment horizontal="center" vertical="center"/>
    </xf>
    <xf numFmtId="0" fontId="2" fillId="6" borderId="12" xfId="0" applyFont="1" applyFill="1" applyBorder="1" applyAlignment="1">
      <alignment vertical="center"/>
    </xf>
    <xf numFmtId="0" fontId="6" fillId="6" borderId="11" xfId="0" applyFont="1" applyFill="1" applyBorder="1" applyAlignment="1">
      <alignment vertical="center"/>
    </xf>
    <xf numFmtId="38" fontId="6" fillId="6" borderId="10" xfId="49" applyFont="1" applyFill="1" applyBorder="1" applyAlignment="1">
      <alignment vertical="center"/>
    </xf>
    <xf numFmtId="49" fontId="6" fillId="0" borderId="0" xfId="0" applyNumberFormat="1" applyFont="1" applyBorder="1" applyAlignment="1">
      <alignment horizontal="center" vertical="center"/>
    </xf>
    <xf numFmtId="0" fontId="2" fillId="0" borderId="0" xfId="0" applyFont="1" applyAlignment="1">
      <alignment horizontal="center" vertical="center"/>
    </xf>
    <xf numFmtId="38" fontId="2" fillId="33" borderId="0" xfId="49" applyFont="1" applyFill="1" applyBorder="1" applyAlignment="1">
      <alignment horizontal="center" vertical="center"/>
    </xf>
    <xf numFmtId="38" fontId="2" fillId="33" borderId="0" xfId="49" applyFont="1" applyFill="1" applyBorder="1" applyAlignment="1">
      <alignment horizontal="distributed" vertical="center" wrapText="1"/>
    </xf>
    <xf numFmtId="38" fontId="6" fillId="35" borderId="0" xfId="49" applyFont="1" applyFill="1" applyBorder="1" applyAlignment="1">
      <alignment/>
    </xf>
    <xf numFmtId="38" fontId="6" fillId="0" borderId="0" xfId="49" applyFont="1" applyFill="1" applyBorder="1" applyAlignment="1">
      <alignment/>
    </xf>
    <xf numFmtId="38" fontId="6" fillId="33" borderId="0" xfId="49" applyFont="1" applyFill="1" applyBorder="1" applyAlignment="1">
      <alignment horizontal="center" vertical="center"/>
    </xf>
    <xf numFmtId="38" fontId="6" fillId="33" borderId="0" xfId="49" applyFont="1" applyFill="1" applyBorder="1" applyAlignment="1">
      <alignment horizontal="distributed"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38" fontId="2" fillId="33" borderId="25" xfId="49" applyFont="1" applyFill="1" applyBorder="1" applyAlignment="1">
      <alignment horizontal="center" vertical="center"/>
    </xf>
    <xf numFmtId="38" fontId="2" fillId="33" borderId="26" xfId="49" applyFont="1" applyFill="1" applyBorder="1" applyAlignment="1">
      <alignment horizontal="center" vertical="center"/>
    </xf>
    <xf numFmtId="38" fontId="6" fillId="33" borderId="25" xfId="49" applyFont="1" applyFill="1" applyBorder="1" applyAlignment="1">
      <alignment horizontal="center" vertical="center"/>
    </xf>
    <xf numFmtId="38" fontId="6" fillId="33" borderId="26" xfId="49" applyFont="1" applyFill="1" applyBorder="1" applyAlignment="1">
      <alignment horizontal="center" vertical="center"/>
    </xf>
    <xf numFmtId="0" fontId="2" fillId="0" borderId="27" xfId="0" applyFont="1" applyBorder="1" applyAlignment="1">
      <alignment horizontal="distributed" vertical="center" indent="1"/>
    </xf>
    <xf numFmtId="0" fontId="2" fillId="0" borderId="12" xfId="0" applyFont="1" applyBorder="1" applyAlignment="1">
      <alignment horizontal="distributed" vertical="center" inden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3" fillId="0" borderId="0" xfId="0" applyFont="1" applyAlignment="1">
      <alignment vertical="center"/>
    </xf>
    <xf numFmtId="0" fontId="27" fillId="0" borderId="0" xfId="0" applyFont="1" applyAlignment="1">
      <alignment vertical="center"/>
    </xf>
    <xf numFmtId="0" fontId="2" fillId="0" borderId="0" xfId="0" applyFont="1" applyAlignment="1">
      <alignment horizontal="right" vertical="center"/>
    </xf>
    <xf numFmtId="0" fontId="0" fillId="0" borderId="0" xfId="0" applyAlignment="1">
      <alignment vertical="center"/>
    </xf>
    <xf numFmtId="0" fontId="2" fillId="34" borderId="28" xfId="0" applyFont="1" applyFill="1" applyBorder="1" applyAlignment="1">
      <alignment horizontal="distributed" vertical="center"/>
    </xf>
    <xf numFmtId="0" fontId="2" fillId="34" borderId="24" xfId="0" applyFont="1" applyFill="1" applyBorder="1" applyAlignment="1">
      <alignment horizontal="distributed" vertical="center"/>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6" fillId="34" borderId="14" xfId="0" applyFont="1" applyFill="1" applyBorder="1" applyAlignment="1">
      <alignment horizontal="distributed" vertical="center"/>
    </xf>
    <xf numFmtId="0" fontId="6" fillId="0" borderId="10" xfId="0" applyFont="1" applyFill="1" applyBorder="1" applyAlignment="1">
      <alignment horizontal="distributed" vertical="center"/>
    </xf>
    <xf numFmtId="192" fontId="6" fillId="0" borderId="10" xfId="49" applyNumberFormat="1" applyFont="1" applyBorder="1" applyAlignment="1">
      <alignment vertical="center"/>
    </xf>
    <xf numFmtId="192" fontId="6" fillId="0" borderId="13" xfId="49" applyNumberFormat="1" applyFont="1" applyBorder="1" applyAlignment="1">
      <alignment vertical="center"/>
    </xf>
    <xf numFmtId="0" fontId="6" fillId="34" borderId="29"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9" xfId="0" applyFont="1" applyFill="1" applyBorder="1" applyAlignment="1">
      <alignment horizontal="center" vertical="center"/>
    </xf>
    <xf numFmtId="192" fontId="6" fillId="0" borderId="19" xfId="49" applyNumberFormat="1" applyFont="1" applyBorder="1" applyAlignment="1">
      <alignment vertical="center"/>
    </xf>
    <xf numFmtId="192" fontId="6" fillId="0" borderId="20" xfId="49" applyNumberFormat="1" applyFont="1" applyBorder="1" applyAlignment="1">
      <alignment vertical="center"/>
    </xf>
    <xf numFmtId="0" fontId="2" fillId="0" borderId="0" xfId="0" applyFont="1" applyBorder="1" applyAlignment="1">
      <alignment vertical="center"/>
    </xf>
    <xf numFmtId="0" fontId="29"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30" fillId="0" borderId="0" xfId="0" applyFont="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33" fillId="0" borderId="32" xfId="0" applyFont="1" applyBorder="1" applyAlignment="1">
      <alignment horizontal="right" vertical="center"/>
    </xf>
    <xf numFmtId="0" fontId="0" fillId="0" borderId="0" xfId="0" applyAlignment="1">
      <alignment vertical="center"/>
    </xf>
    <xf numFmtId="0" fontId="32" fillId="0" borderId="0" xfId="0" applyFont="1" applyAlignment="1">
      <alignment vertical="center"/>
    </xf>
    <xf numFmtId="0" fontId="63" fillId="0" borderId="32" xfId="0" applyFont="1" applyBorder="1" applyAlignment="1">
      <alignment vertical="center"/>
    </xf>
    <xf numFmtId="0" fontId="32" fillId="0" borderId="32" xfId="0" applyFont="1"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3" xfId="0" applyBorder="1" applyAlignment="1">
      <alignment horizontal="center" vertical="center"/>
    </xf>
    <xf numFmtId="0" fontId="0" fillId="0" borderId="3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9"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1" xfId="0" applyBorder="1" applyAlignment="1">
      <alignment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33" fillId="0" borderId="39" xfId="0" applyFont="1"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6" xfId="0" applyBorder="1" applyAlignment="1">
      <alignment vertical="center"/>
    </xf>
    <xf numFmtId="0" fontId="0" fillId="0" borderId="44" xfId="0" applyBorder="1" applyAlignment="1">
      <alignment horizontal="center"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38" xfId="0" applyBorder="1" applyAlignment="1">
      <alignment horizontal="right" vertical="center"/>
    </xf>
    <xf numFmtId="0" fontId="0" fillId="0" borderId="43" xfId="0" applyBorder="1" applyAlignment="1">
      <alignment horizontal="right" vertical="center"/>
    </xf>
    <xf numFmtId="0" fontId="0" fillId="0" borderId="42" xfId="0" applyBorder="1" applyAlignment="1">
      <alignment horizontal="right" vertical="center"/>
    </xf>
    <xf numFmtId="0" fontId="0" fillId="0" borderId="50" xfId="0" applyBorder="1" applyAlignment="1">
      <alignment vertical="center"/>
    </xf>
    <xf numFmtId="0" fontId="0" fillId="0" borderId="30" xfId="0" applyBorder="1" applyAlignment="1">
      <alignment horizontal="center" vertical="center"/>
    </xf>
    <xf numFmtId="198" fontId="32" fillId="0" borderId="51" xfId="0" applyNumberFormat="1" applyFont="1" applyFill="1" applyBorder="1" applyAlignment="1">
      <alignment vertical="center"/>
    </xf>
    <xf numFmtId="198" fontId="32" fillId="0" borderId="52" xfId="0" applyNumberFormat="1" applyFont="1" applyBorder="1" applyAlignment="1">
      <alignment vertical="center"/>
    </xf>
    <xf numFmtId="198" fontId="32" fillId="0" borderId="38" xfId="0" applyNumberFormat="1" applyFont="1" applyBorder="1" applyAlignment="1">
      <alignment vertical="center"/>
    </xf>
    <xf numFmtId="198" fontId="32" fillId="0" borderId="51" xfId="0" applyNumberFormat="1" applyFont="1" applyBorder="1" applyAlignment="1">
      <alignment vertical="center"/>
    </xf>
    <xf numFmtId="198" fontId="32" fillId="0" borderId="53" xfId="0" applyNumberFormat="1" applyFont="1" applyBorder="1" applyAlignment="1">
      <alignment vertical="center"/>
    </xf>
    <xf numFmtId="198" fontId="32" fillId="0" borderId="54" xfId="0" applyNumberFormat="1" applyFont="1" applyBorder="1" applyAlignment="1">
      <alignment vertical="center"/>
    </xf>
    <xf numFmtId="198" fontId="32" fillId="0" borderId="42" xfId="0" applyNumberFormat="1" applyFont="1" applyBorder="1" applyAlignment="1">
      <alignment vertical="center"/>
    </xf>
    <xf numFmtId="198" fontId="32" fillId="0" borderId="39" xfId="0" applyNumberFormat="1" applyFont="1" applyBorder="1" applyAlignment="1">
      <alignment horizontal="center" vertical="center"/>
    </xf>
    <xf numFmtId="198" fontId="32" fillId="0" borderId="12" xfId="0" applyNumberFormat="1" applyFont="1" applyBorder="1" applyAlignment="1">
      <alignment vertical="center"/>
    </xf>
    <xf numFmtId="198" fontId="32" fillId="0" borderId="10" xfId="0" applyNumberFormat="1" applyFont="1" applyBorder="1" applyAlignment="1">
      <alignment vertical="center"/>
    </xf>
    <xf numFmtId="198" fontId="32" fillId="0" borderId="13" xfId="0" applyNumberFormat="1" applyFont="1" applyBorder="1" applyAlignment="1">
      <alignment vertical="center"/>
    </xf>
    <xf numFmtId="0" fontId="0" fillId="0" borderId="12" xfId="0" applyBorder="1" applyAlignment="1">
      <alignment horizontal="center" vertical="center"/>
    </xf>
    <xf numFmtId="0" fontId="0" fillId="0" borderId="13" xfId="0" applyFill="1" applyBorder="1" applyAlignment="1">
      <alignment vertical="center"/>
    </xf>
    <xf numFmtId="198" fontId="32" fillId="0" borderId="55" xfId="0" applyNumberFormat="1" applyFont="1" applyBorder="1" applyAlignment="1">
      <alignment vertical="center"/>
    </xf>
    <xf numFmtId="198" fontId="32" fillId="0" borderId="11" xfId="0" applyNumberFormat="1" applyFont="1" applyBorder="1" applyAlignment="1">
      <alignment vertical="center"/>
    </xf>
    <xf numFmtId="0" fontId="0" fillId="0" borderId="13" xfId="0" applyBorder="1" applyAlignment="1">
      <alignment vertical="center"/>
    </xf>
    <xf numFmtId="198" fontId="32" fillId="0" borderId="55" xfId="0" applyNumberFormat="1" applyFont="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vertical="center"/>
    </xf>
    <xf numFmtId="198" fontId="32" fillId="0" borderId="56" xfId="0" applyNumberFormat="1" applyFont="1" applyBorder="1" applyAlignment="1">
      <alignment vertical="center"/>
    </xf>
    <xf numFmtId="198" fontId="32" fillId="0" borderId="16" xfId="0" applyNumberFormat="1" applyFont="1" applyBorder="1" applyAlignment="1">
      <alignment vertical="center"/>
    </xf>
    <xf numFmtId="198" fontId="32" fillId="0" borderId="20" xfId="0" applyNumberFormat="1" applyFont="1" applyBorder="1" applyAlignment="1">
      <alignment vertical="center"/>
    </xf>
    <xf numFmtId="198" fontId="32" fillId="0" borderId="19" xfId="0" applyNumberFormat="1" applyFont="1" applyBorder="1" applyAlignment="1">
      <alignment vertical="center"/>
    </xf>
    <xf numFmtId="198" fontId="32" fillId="0" borderId="15" xfId="0" applyNumberFormat="1" applyFont="1" applyBorder="1" applyAlignment="1">
      <alignment vertical="center"/>
    </xf>
    <xf numFmtId="0" fontId="0" fillId="0" borderId="54" xfId="0" applyBorder="1" applyAlignment="1">
      <alignment vertical="center"/>
    </xf>
    <xf numFmtId="198" fontId="32" fillId="0" borderId="30" xfId="0" applyNumberFormat="1" applyFont="1" applyBorder="1" applyAlignment="1">
      <alignment vertical="center"/>
    </xf>
    <xf numFmtId="198" fontId="32" fillId="0" borderId="14" xfId="0" applyNumberFormat="1" applyFont="1" applyBorder="1" applyAlignment="1">
      <alignment vertical="center"/>
    </xf>
    <xf numFmtId="198" fontId="32" fillId="0" borderId="27" xfId="0" applyNumberFormat="1" applyFont="1" applyBorder="1" applyAlignment="1">
      <alignment vertical="center"/>
    </xf>
    <xf numFmtId="198" fontId="32" fillId="0" borderId="55" xfId="0" applyNumberFormat="1" applyFont="1" applyFill="1" applyBorder="1" applyAlignment="1">
      <alignment vertical="center"/>
    </xf>
    <xf numFmtId="198" fontId="32" fillId="0" borderId="11" xfId="0" applyNumberFormat="1" applyFont="1" applyFill="1" applyBorder="1" applyAlignment="1">
      <alignment vertical="center"/>
    </xf>
    <xf numFmtId="198" fontId="32" fillId="0" borderId="13" xfId="0" applyNumberFormat="1" applyFont="1" applyFill="1" applyBorder="1" applyAlignment="1">
      <alignment vertical="center"/>
    </xf>
    <xf numFmtId="198" fontId="32" fillId="0" borderId="10" xfId="0" applyNumberFormat="1" applyFont="1" applyFill="1" applyBorder="1" applyAlignment="1">
      <alignment vertical="center"/>
    </xf>
    <xf numFmtId="0" fontId="0" fillId="0" borderId="20" xfId="0" applyFill="1" applyBorder="1" applyAlignment="1">
      <alignment vertical="center"/>
    </xf>
    <xf numFmtId="198" fontId="32" fillId="0" borderId="25" xfId="0" applyNumberFormat="1" applyFont="1" applyBorder="1" applyAlignment="1">
      <alignment vertical="center"/>
    </xf>
    <xf numFmtId="198" fontId="32" fillId="0" borderId="26" xfId="0" applyNumberFormat="1" applyFont="1" applyBorder="1" applyAlignment="1">
      <alignment vertical="center"/>
    </xf>
    <xf numFmtId="198" fontId="32" fillId="36" borderId="55" xfId="0" applyNumberFormat="1" applyFont="1" applyFill="1" applyBorder="1" applyAlignment="1">
      <alignment vertical="center"/>
    </xf>
    <xf numFmtId="198" fontId="32" fillId="0" borderId="57" xfId="0" applyNumberFormat="1" applyFont="1" applyBorder="1" applyAlignment="1">
      <alignment vertical="center"/>
    </xf>
    <xf numFmtId="0" fontId="0" fillId="0" borderId="26" xfId="0" applyBorder="1" applyAlignment="1">
      <alignment vertical="center"/>
    </xf>
    <xf numFmtId="198" fontId="32" fillId="0" borderId="37" xfId="0" applyNumberFormat="1" applyFont="1" applyBorder="1" applyAlignment="1">
      <alignment vertical="center"/>
    </xf>
    <xf numFmtId="198" fontId="32" fillId="0" borderId="24" xfId="0" applyNumberFormat="1" applyFont="1" applyBorder="1" applyAlignment="1">
      <alignment vertical="center"/>
    </xf>
    <xf numFmtId="0" fontId="0" fillId="0" borderId="17" xfId="0" applyBorder="1" applyAlignment="1">
      <alignment vertical="center"/>
    </xf>
    <xf numFmtId="0" fontId="0" fillId="0" borderId="58" xfId="0" applyBorder="1" applyAlignment="1">
      <alignment vertical="center"/>
    </xf>
    <xf numFmtId="198" fontId="32" fillId="0" borderId="59" xfId="0" applyNumberFormat="1" applyFont="1" applyBorder="1" applyAlignment="1">
      <alignment vertical="center"/>
    </xf>
    <xf numFmtId="198" fontId="32" fillId="0" borderId="60" xfId="0" applyNumberFormat="1" applyFont="1" applyBorder="1" applyAlignment="1">
      <alignment vertical="center"/>
    </xf>
    <xf numFmtId="198" fontId="32" fillId="0" borderId="61" xfId="0" applyNumberFormat="1" applyFont="1" applyBorder="1" applyAlignment="1">
      <alignment vertical="center"/>
    </xf>
    <xf numFmtId="198" fontId="32" fillId="0" borderId="17" xfId="0" applyNumberFormat="1" applyFont="1" applyBorder="1" applyAlignment="1">
      <alignment vertical="center"/>
    </xf>
    <xf numFmtId="198" fontId="32" fillId="0" borderId="21" xfId="0" applyNumberFormat="1" applyFont="1" applyBorder="1" applyAlignment="1">
      <alignment vertical="center"/>
    </xf>
    <xf numFmtId="198" fontId="0" fillId="0" borderId="0" xfId="0" applyNumberFormat="1" applyAlignment="1">
      <alignment vertical="center"/>
    </xf>
    <xf numFmtId="0" fontId="0" fillId="0" borderId="0" xfId="0" applyAlignment="1">
      <alignment horizontal="center" vertical="center"/>
    </xf>
    <xf numFmtId="0" fontId="31" fillId="0" borderId="0" xfId="0" applyFont="1" applyAlignment="1">
      <alignment horizontal="distributed" vertical="center" indent="2"/>
    </xf>
    <xf numFmtId="0" fontId="31" fillId="0" borderId="0" xfId="0" applyFont="1" applyBorder="1" applyAlignment="1">
      <alignment horizontal="distributed" vertical="center" indent="2"/>
    </xf>
    <xf numFmtId="0" fontId="0" fillId="0" borderId="0" xfId="0" applyBorder="1" applyAlignment="1">
      <alignment vertical="center"/>
    </xf>
    <xf numFmtId="0" fontId="31" fillId="0" borderId="32" xfId="0" applyFont="1" applyBorder="1" applyAlignment="1">
      <alignment vertical="center"/>
    </xf>
    <xf numFmtId="0" fontId="32" fillId="0" borderId="32" xfId="0" applyFont="1" applyBorder="1" applyAlignment="1">
      <alignment vertical="center"/>
    </xf>
    <xf numFmtId="0" fontId="33" fillId="0" borderId="32" xfId="0" applyFont="1" applyBorder="1" applyAlignment="1">
      <alignment vertical="center"/>
    </xf>
    <xf numFmtId="0" fontId="63" fillId="0" borderId="32" xfId="0" applyFont="1" applyBorder="1" applyAlignment="1">
      <alignment horizontal="left" vertical="center"/>
    </xf>
    <xf numFmtId="0" fontId="32" fillId="0" borderId="32" xfId="0" applyFont="1" applyBorder="1" applyAlignment="1">
      <alignment horizontal="left" vertical="center"/>
    </xf>
    <xf numFmtId="0" fontId="0" fillId="0" borderId="33" xfId="0" applyBorder="1" applyAlignment="1">
      <alignment horizontal="center" vertical="center" textRotation="255"/>
    </xf>
    <xf numFmtId="0" fontId="0" fillId="0" borderId="62" xfId="0" applyBorder="1" applyAlignment="1">
      <alignment vertical="center"/>
    </xf>
    <xf numFmtId="0" fontId="0" fillId="0" borderId="62"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textRotation="255"/>
    </xf>
    <xf numFmtId="0" fontId="33" fillId="0" borderId="29" xfId="0" applyFont="1" applyBorder="1" applyAlignment="1">
      <alignment horizontal="center" vertical="center"/>
    </xf>
    <xf numFmtId="0" fontId="0" fillId="0" borderId="44" xfId="0" applyBorder="1" applyAlignment="1">
      <alignment horizontal="center" vertical="center" textRotation="255"/>
    </xf>
    <xf numFmtId="0" fontId="0" fillId="0" borderId="47" xfId="0" applyBorder="1" applyAlignment="1">
      <alignment vertical="center"/>
    </xf>
    <xf numFmtId="0" fontId="0" fillId="0" borderId="29" xfId="0" applyBorder="1" applyAlignment="1">
      <alignment horizontal="right" vertical="center"/>
    </xf>
    <xf numFmtId="198" fontId="0" fillId="0" borderId="30" xfId="0" applyNumberFormat="1" applyBorder="1" applyAlignment="1">
      <alignment vertical="center"/>
    </xf>
    <xf numFmtId="198" fontId="0" fillId="0" borderId="52" xfId="0" applyNumberFormat="1" applyBorder="1" applyAlignment="1">
      <alignment vertical="center"/>
    </xf>
    <xf numFmtId="198" fontId="0" fillId="0" borderId="40" xfId="0" applyNumberFormat="1" applyBorder="1" applyAlignment="1">
      <alignment vertical="center"/>
    </xf>
    <xf numFmtId="198" fontId="0" fillId="0" borderId="40" xfId="0" applyNumberFormat="1" applyBorder="1" applyAlignment="1">
      <alignment horizontal="center" vertical="center"/>
    </xf>
    <xf numFmtId="198" fontId="0" fillId="0" borderId="57" xfId="0" applyNumberFormat="1" applyBorder="1" applyAlignment="1">
      <alignment vertical="center"/>
    </xf>
    <xf numFmtId="198" fontId="32" fillId="0" borderId="63" xfId="0" applyNumberFormat="1" applyFont="1" applyBorder="1" applyAlignment="1">
      <alignment vertical="center"/>
    </xf>
    <xf numFmtId="198" fontId="32" fillId="0" borderId="11" xfId="0" applyNumberFormat="1" applyFont="1" applyBorder="1" applyAlignment="1">
      <alignment horizontal="center" vertical="center"/>
    </xf>
    <xf numFmtId="198" fontId="32" fillId="0" borderId="36" xfId="0" applyNumberFormat="1" applyFont="1" applyBorder="1" applyAlignment="1">
      <alignment vertical="center"/>
    </xf>
    <xf numFmtId="198" fontId="32" fillId="0" borderId="64" xfId="0" applyNumberFormat="1" applyFont="1" applyBorder="1" applyAlignment="1">
      <alignment vertical="center"/>
    </xf>
    <xf numFmtId="198" fontId="32" fillId="0" borderId="65" xfId="0" applyNumberFormat="1" applyFont="1" applyBorder="1" applyAlignment="1">
      <alignment vertical="center"/>
    </xf>
    <xf numFmtId="0" fontId="0" fillId="0" borderId="15" xfId="0" applyBorder="1" applyAlignment="1">
      <alignment vertical="center"/>
    </xf>
    <xf numFmtId="0" fontId="36" fillId="0" borderId="0" xfId="0" applyFont="1" applyAlignment="1">
      <alignment vertical="center"/>
    </xf>
    <xf numFmtId="0" fontId="64" fillId="0" borderId="32" xfId="0" applyFont="1" applyBorder="1" applyAlignment="1">
      <alignment horizontal="center" vertical="center"/>
    </xf>
    <xf numFmtId="0" fontId="63" fillId="0" borderId="32" xfId="0" applyFont="1" applyBorder="1" applyAlignment="1">
      <alignment horizontal="center" vertical="center"/>
    </xf>
    <xf numFmtId="0" fontId="2" fillId="34" borderId="66"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64" xfId="0" applyFont="1" applyFill="1" applyBorder="1" applyAlignment="1">
      <alignment horizontal="center" vertical="center"/>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38" fontId="6" fillId="0" borderId="75" xfId="49" applyFont="1" applyBorder="1" applyAlignment="1">
      <alignment vertical="center"/>
    </xf>
    <xf numFmtId="38" fontId="6" fillId="37" borderId="76" xfId="49" applyFont="1" applyFill="1" applyBorder="1" applyAlignment="1">
      <alignment vertical="center"/>
    </xf>
    <xf numFmtId="38" fontId="6" fillId="0" borderId="77" xfId="49" applyFont="1" applyBorder="1" applyAlignment="1">
      <alignment vertical="center"/>
    </xf>
    <xf numFmtId="193" fontId="6" fillId="37" borderId="75" xfId="0" applyNumberFormat="1" applyFont="1" applyFill="1" applyBorder="1" applyAlignment="1">
      <alignment vertical="center"/>
    </xf>
    <xf numFmtId="38" fontId="6" fillId="0" borderId="78" xfId="49" applyFont="1" applyBorder="1" applyAlignment="1">
      <alignment vertical="center"/>
    </xf>
    <xf numFmtId="38" fontId="6" fillId="37" borderId="75" xfId="49" applyFont="1" applyFill="1" applyBorder="1" applyAlignment="1">
      <alignment vertical="center"/>
    </xf>
    <xf numFmtId="193" fontId="2" fillId="37" borderId="79" xfId="0" applyNumberFormat="1" applyFont="1" applyFill="1" applyBorder="1" applyAlignment="1">
      <alignment vertical="center"/>
    </xf>
    <xf numFmtId="0" fontId="38" fillId="0" borderId="0" xfId="0" applyFont="1" applyBorder="1" applyAlignment="1">
      <alignment horizontal="left" vertical="center" wrapText="1"/>
    </xf>
    <xf numFmtId="0" fontId="2" fillId="0" borderId="80" xfId="0" applyFont="1" applyBorder="1" applyAlignment="1">
      <alignment horizontal="distributed" vertical="center"/>
    </xf>
    <xf numFmtId="0" fontId="2" fillId="0" borderId="81" xfId="0" applyFont="1" applyBorder="1" applyAlignment="1">
      <alignment horizontal="distributed" vertical="center"/>
    </xf>
    <xf numFmtId="38" fontId="6" fillId="0" borderId="82" xfId="49" applyFont="1" applyBorder="1" applyAlignment="1">
      <alignment vertical="center"/>
    </xf>
    <xf numFmtId="38" fontId="6" fillId="38" borderId="83" xfId="49" applyFont="1" applyFill="1" applyBorder="1" applyAlignment="1">
      <alignment vertical="center"/>
    </xf>
    <xf numFmtId="38" fontId="6" fillId="37" borderId="84" xfId="49" applyFont="1" applyFill="1" applyBorder="1" applyAlignment="1">
      <alignment vertical="center"/>
    </xf>
    <xf numFmtId="38" fontId="6" fillId="0" borderId="85" xfId="49" applyFont="1" applyBorder="1" applyAlignment="1">
      <alignment vertical="center"/>
    </xf>
    <xf numFmtId="193" fontId="6" fillId="37" borderId="82" xfId="0" applyNumberFormat="1" applyFont="1" applyFill="1" applyBorder="1" applyAlignment="1">
      <alignment vertical="center"/>
    </xf>
    <xf numFmtId="38" fontId="6" fillId="0" borderId="86" xfId="49" applyFont="1" applyBorder="1" applyAlignment="1">
      <alignment vertical="center"/>
    </xf>
    <xf numFmtId="38" fontId="6" fillId="37" borderId="82" xfId="49" applyFont="1" applyFill="1" applyBorder="1" applyAlignment="1">
      <alignment vertical="center"/>
    </xf>
    <xf numFmtId="193" fontId="2" fillId="37" borderId="87" xfId="0" applyNumberFormat="1" applyFont="1" applyFill="1" applyBorder="1" applyAlignment="1">
      <alignment vertical="center"/>
    </xf>
    <xf numFmtId="0" fontId="2" fillId="0" borderId="88" xfId="0" applyFont="1" applyBorder="1" applyAlignment="1">
      <alignment horizontal="distributed" vertical="center"/>
    </xf>
    <xf numFmtId="38" fontId="6" fillId="0" borderId="89" xfId="49" applyFont="1" applyBorder="1" applyAlignment="1">
      <alignment vertical="center"/>
    </xf>
    <xf numFmtId="38" fontId="6" fillId="0" borderId="43" xfId="49" applyFont="1" applyBorder="1" applyAlignment="1">
      <alignment vertical="center"/>
    </xf>
    <xf numFmtId="38" fontId="6" fillId="0" borderId="40" xfId="49" applyFont="1" applyBorder="1" applyAlignment="1">
      <alignment vertical="center"/>
    </xf>
    <xf numFmtId="38" fontId="6" fillId="0" borderId="90" xfId="49" applyFont="1" applyBorder="1" applyAlignment="1">
      <alignment vertical="center"/>
    </xf>
    <xf numFmtId="0" fontId="2" fillId="0" borderId="73" xfId="0" applyFont="1" applyBorder="1" applyAlignment="1">
      <alignment horizontal="distributed" vertical="center" wrapText="1"/>
    </xf>
    <xf numFmtId="38" fontId="6" fillId="0" borderId="75" xfId="49" applyFont="1" applyFill="1" applyBorder="1" applyAlignment="1">
      <alignment vertical="center"/>
    </xf>
    <xf numFmtId="38" fontId="6" fillId="37" borderId="91" xfId="49" applyFont="1" applyFill="1" applyBorder="1" applyAlignment="1">
      <alignment vertical="center"/>
    </xf>
    <xf numFmtId="9" fontId="6" fillId="38" borderId="92" xfId="0" applyNumberFormat="1" applyFont="1" applyFill="1" applyBorder="1" applyAlignment="1">
      <alignment vertical="center"/>
    </xf>
    <xf numFmtId="9" fontId="2" fillId="38" borderId="93" xfId="0" applyNumberFormat="1" applyFont="1" applyFill="1" applyBorder="1" applyAlignment="1">
      <alignment vertical="center"/>
    </xf>
    <xf numFmtId="38" fontId="6" fillId="38" borderId="94" xfId="49" applyFont="1" applyFill="1" applyBorder="1" applyAlignment="1">
      <alignment vertical="center"/>
    </xf>
    <xf numFmtId="9" fontId="6" fillId="38" borderId="83" xfId="0" applyNumberFormat="1" applyFont="1" applyFill="1" applyBorder="1" applyAlignment="1">
      <alignment vertical="center"/>
    </xf>
    <xf numFmtId="9" fontId="2" fillId="38" borderId="95" xfId="0" applyNumberFormat="1" applyFont="1" applyFill="1" applyBorder="1" applyAlignment="1">
      <alignment vertical="center"/>
    </xf>
    <xf numFmtId="0" fontId="2" fillId="0" borderId="96" xfId="0" applyFont="1" applyBorder="1" applyAlignment="1">
      <alignment horizontal="distributed" vertical="center"/>
    </xf>
    <xf numFmtId="38" fontId="6" fillId="0" borderId="41" xfId="49" applyFont="1" applyFill="1" applyBorder="1" applyAlignment="1">
      <alignment vertical="center"/>
    </xf>
    <xf numFmtId="38" fontId="6" fillId="38" borderId="97" xfId="49" applyFont="1" applyFill="1" applyBorder="1" applyAlignment="1">
      <alignment vertical="center"/>
    </xf>
    <xf numFmtId="38" fontId="6" fillId="0" borderId="98" xfId="49" applyFont="1" applyBorder="1" applyAlignment="1">
      <alignment vertical="center"/>
    </xf>
    <xf numFmtId="38" fontId="6" fillId="0" borderId="41" xfId="49" applyFont="1" applyBorder="1" applyAlignment="1">
      <alignment vertical="center"/>
    </xf>
    <xf numFmtId="38" fontId="6" fillId="0" borderId="18" xfId="49" applyFont="1" applyBorder="1" applyAlignment="1">
      <alignment vertical="center"/>
    </xf>
    <xf numFmtId="0" fontId="2" fillId="0" borderId="80" xfId="0" applyFont="1" applyBorder="1" applyAlignment="1">
      <alignment horizontal="distributed" vertical="center" wrapText="1"/>
    </xf>
    <xf numFmtId="0" fontId="2" fillId="0" borderId="99" xfId="0" applyFont="1" applyBorder="1" applyAlignment="1">
      <alignment horizontal="center" vertical="center"/>
    </xf>
    <xf numFmtId="38" fontId="6" fillId="0" borderId="100" xfId="49" applyFont="1" applyFill="1" applyBorder="1" applyAlignment="1">
      <alignment vertical="center"/>
    </xf>
    <xf numFmtId="38" fontId="6" fillId="38" borderId="101" xfId="49" applyFont="1" applyFill="1" applyBorder="1" applyAlignment="1">
      <alignment vertical="center"/>
    </xf>
    <xf numFmtId="38" fontId="6" fillId="37" borderId="100" xfId="49" applyFont="1" applyFill="1" applyBorder="1" applyAlignment="1">
      <alignment vertical="center"/>
    </xf>
    <xf numFmtId="9" fontId="6" fillId="38" borderId="102" xfId="0" applyNumberFormat="1" applyFont="1" applyFill="1" applyBorder="1" applyAlignment="1">
      <alignment vertical="center"/>
    </xf>
    <xf numFmtId="9" fontId="2" fillId="38" borderId="103" xfId="0" applyNumberFormat="1" applyFont="1" applyFill="1" applyBorder="1" applyAlignment="1">
      <alignment vertical="center"/>
    </xf>
    <xf numFmtId="0" fontId="2" fillId="0" borderId="104" xfId="0" applyFont="1" applyBorder="1" applyAlignment="1">
      <alignment horizontal="center" vertical="center"/>
    </xf>
    <xf numFmtId="0" fontId="2" fillId="0" borderId="105" xfId="0" applyFont="1" applyBorder="1" applyAlignment="1">
      <alignment horizontal="distributed" vertical="center"/>
    </xf>
    <xf numFmtId="38" fontId="6" fillId="38" borderId="106" xfId="49" applyFont="1" applyFill="1" applyBorder="1" applyAlignment="1">
      <alignment vertical="center"/>
    </xf>
    <xf numFmtId="38" fontId="6" fillId="38" borderId="107" xfId="49" applyFont="1" applyFill="1" applyBorder="1" applyAlignment="1">
      <alignment vertical="center"/>
    </xf>
    <xf numFmtId="38" fontId="6" fillId="37" borderId="108" xfId="49" applyFont="1" applyFill="1" applyBorder="1" applyAlignment="1">
      <alignment vertical="center"/>
    </xf>
    <xf numFmtId="9" fontId="6" fillId="38" borderId="109" xfId="0" applyNumberFormat="1" applyFont="1" applyFill="1" applyBorder="1" applyAlignment="1">
      <alignment vertical="center"/>
    </xf>
    <xf numFmtId="38" fontId="6" fillId="37" borderId="110" xfId="49" applyFont="1" applyFill="1" applyBorder="1" applyAlignment="1">
      <alignment vertical="center"/>
    </xf>
    <xf numFmtId="0" fontId="2" fillId="0" borderId="111" xfId="0" applyFont="1" applyBorder="1" applyAlignment="1">
      <alignment horizontal="distributed" vertical="center"/>
    </xf>
    <xf numFmtId="38" fontId="6" fillId="0" borderId="112" xfId="49" applyFont="1" applyFill="1" applyBorder="1" applyAlignment="1">
      <alignment vertical="center"/>
    </xf>
    <xf numFmtId="38" fontId="6" fillId="38" borderId="113" xfId="49" applyFont="1" applyFill="1" applyBorder="1" applyAlignment="1">
      <alignment vertical="center"/>
    </xf>
    <xf numFmtId="38" fontId="6" fillId="0" borderId="0" xfId="49" applyFont="1" applyBorder="1" applyAlignment="1">
      <alignment vertical="center"/>
    </xf>
    <xf numFmtId="9" fontId="6" fillId="38" borderId="114" xfId="0" applyNumberFormat="1" applyFont="1" applyFill="1" applyBorder="1" applyAlignment="1">
      <alignment vertical="center"/>
    </xf>
    <xf numFmtId="9" fontId="2" fillId="38" borderId="115" xfId="0" applyNumberFormat="1"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horizontal="distributed" vertical="center"/>
    </xf>
    <xf numFmtId="38" fontId="6" fillId="38" borderId="118" xfId="49" applyFont="1" applyFill="1" applyBorder="1" applyAlignment="1">
      <alignment vertical="center"/>
    </xf>
    <xf numFmtId="38" fontId="6" fillId="38" borderId="119" xfId="49" applyFont="1" applyFill="1" applyBorder="1" applyAlignment="1">
      <alignment vertical="center"/>
    </xf>
    <xf numFmtId="38" fontId="6" fillId="0" borderId="120" xfId="49" applyFont="1" applyBorder="1" applyAlignment="1">
      <alignment vertical="center"/>
    </xf>
    <xf numFmtId="9" fontId="6" fillId="38" borderId="118" xfId="0" applyNumberFormat="1" applyFont="1" applyFill="1" applyBorder="1" applyAlignment="1">
      <alignment vertical="center"/>
    </xf>
    <xf numFmtId="38" fontId="6" fillId="0" borderId="121" xfId="49" applyFont="1" applyBorder="1" applyAlignment="1">
      <alignment vertical="center"/>
    </xf>
    <xf numFmtId="38" fontId="6" fillId="0" borderId="122" xfId="49" applyFont="1" applyBorder="1" applyAlignment="1">
      <alignment vertical="center"/>
    </xf>
    <xf numFmtId="38" fontId="6" fillId="37" borderId="121" xfId="49" applyFont="1" applyFill="1" applyBorder="1" applyAlignment="1">
      <alignment vertical="center"/>
    </xf>
    <xf numFmtId="9" fontId="2" fillId="38" borderId="123" xfId="0" applyNumberFormat="1" applyFont="1" applyFill="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1"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39" fillId="0" borderId="0" xfId="0" applyFont="1" applyFill="1" applyBorder="1" applyAlignment="1">
      <alignment horizontal="center" vertical="center"/>
    </xf>
    <xf numFmtId="0" fontId="27" fillId="0" borderId="0" xfId="0" applyFont="1" applyAlignment="1">
      <alignment horizontal="center" vertical="center"/>
    </xf>
    <xf numFmtId="0" fontId="63" fillId="0" borderId="124" xfId="0" applyFont="1" applyBorder="1" applyAlignment="1">
      <alignment horizontal="right" vertical="center"/>
    </xf>
    <xf numFmtId="0" fontId="40" fillId="39" borderId="10" xfId="61" applyFont="1" applyFill="1" applyBorder="1" applyAlignment="1">
      <alignment horizontal="center" vertical="center"/>
      <protection/>
    </xf>
    <xf numFmtId="0" fontId="40" fillId="39" borderId="41" xfId="61" applyFont="1" applyFill="1" applyBorder="1" applyAlignment="1">
      <alignment horizontal="center" vertical="center"/>
      <protection/>
    </xf>
    <xf numFmtId="0" fontId="0" fillId="0" borderId="10" xfId="0" applyBorder="1" applyAlignment="1">
      <alignment horizontal="center" vertical="center"/>
    </xf>
    <xf numFmtId="0" fontId="0" fillId="0" borderId="53" xfId="0" applyBorder="1" applyAlignment="1">
      <alignment horizontal="center" vertical="center"/>
    </xf>
    <xf numFmtId="0" fontId="33" fillId="0" borderId="10" xfId="0" applyFont="1" applyBorder="1" applyAlignment="1">
      <alignment horizontal="center" vertical="center"/>
    </xf>
    <xf numFmtId="0" fontId="40" fillId="0" borderId="41" xfId="61" applyFont="1" applyFill="1" applyBorder="1" applyAlignment="1">
      <alignment horizontal="center" vertical="center"/>
      <protection/>
    </xf>
    <xf numFmtId="0" fontId="33" fillId="0" borderId="41" xfId="0" applyFont="1" applyFill="1" applyBorder="1" applyAlignment="1">
      <alignment horizontal="right" vertical="center"/>
    </xf>
    <xf numFmtId="0" fontId="33" fillId="0" borderId="53" xfId="0" applyFont="1" applyBorder="1" applyAlignment="1">
      <alignment horizontal="center" vertical="center"/>
    </xf>
    <xf numFmtId="0" fontId="41" fillId="0" borderId="53" xfId="61" applyFont="1" applyFill="1" applyBorder="1" applyAlignment="1">
      <alignment wrapText="1"/>
      <protection/>
    </xf>
    <xf numFmtId="38" fontId="42" fillId="0" borderId="53" xfId="49" applyFont="1" applyFill="1" applyBorder="1" applyAlignment="1">
      <alignment horizontal="right" wrapText="1"/>
    </xf>
    <xf numFmtId="0" fontId="32" fillId="0" borderId="53" xfId="0" applyFont="1" applyBorder="1" applyAlignment="1">
      <alignment horizontal="right"/>
    </xf>
    <xf numFmtId="193" fontId="32" fillId="0" borderId="53" xfId="42" applyNumberFormat="1" applyFont="1" applyBorder="1" applyAlignment="1">
      <alignment horizontal="right"/>
    </xf>
    <xf numFmtId="38" fontId="32" fillId="0" borderId="53" xfId="49" applyFont="1" applyBorder="1" applyAlignment="1">
      <alignment horizontal="right"/>
    </xf>
    <xf numFmtId="9" fontId="32" fillId="0" borderId="53" xfId="42" applyFont="1" applyBorder="1" applyAlignment="1">
      <alignment horizontal="right"/>
    </xf>
    <xf numFmtId="0" fontId="41" fillId="0" borderId="10" xfId="61" applyFont="1" applyFill="1" applyBorder="1" applyAlignment="1">
      <alignment wrapText="1"/>
      <protection/>
    </xf>
    <xf numFmtId="38" fontId="42" fillId="0" borderId="10" xfId="49" applyFont="1" applyFill="1" applyBorder="1" applyAlignment="1">
      <alignment horizontal="right" wrapText="1"/>
    </xf>
    <xf numFmtId="9" fontId="32" fillId="0" borderId="10" xfId="42" applyFont="1" applyBorder="1" applyAlignment="1">
      <alignment horizontal="right"/>
    </xf>
    <xf numFmtId="0" fontId="32" fillId="0" borderId="10" xfId="0" applyFont="1" applyBorder="1" applyAlignment="1">
      <alignment horizontal="right"/>
    </xf>
    <xf numFmtId="38" fontId="32" fillId="0" borderId="10" xfId="49" applyFont="1" applyBorder="1" applyAlignment="1">
      <alignment horizontal="right"/>
    </xf>
    <xf numFmtId="193" fontId="32" fillId="0" borderId="10" xfId="42" applyNumberFormat="1" applyFont="1" applyBorder="1" applyAlignment="1">
      <alignment horizontal="right"/>
    </xf>
    <xf numFmtId="38" fontId="32" fillId="0" borderId="10" xfId="49" applyFont="1" applyFill="1" applyBorder="1" applyAlignment="1">
      <alignment horizontal="right" wrapText="1"/>
    </xf>
    <xf numFmtId="0" fontId="33" fillId="0" borderId="10" xfId="61" applyFont="1" applyFill="1" applyBorder="1" applyAlignment="1">
      <alignment wrapText="1"/>
      <protection/>
    </xf>
    <xf numFmtId="0" fontId="33" fillId="40" borderId="10" xfId="0" applyFont="1" applyFill="1" applyBorder="1" applyAlignment="1">
      <alignment horizontal="center" vertical="center"/>
    </xf>
    <xf numFmtId="38" fontId="32" fillId="40" borderId="10" xfId="49" applyFont="1" applyFill="1" applyBorder="1" applyAlignment="1">
      <alignment horizontal="right"/>
    </xf>
    <xf numFmtId="193" fontId="32" fillId="40" borderId="10" xfId="42" applyNumberFormat="1" applyFont="1" applyFill="1" applyBorder="1" applyAlignment="1">
      <alignment horizontal="right"/>
    </xf>
    <xf numFmtId="9" fontId="32" fillId="40" borderId="10" xfId="42" applyFont="1" applyFill="1" applyBorder="1" applyAlignment="1">
      <alignment horizontal="right"/>
    </xf>
    <xf numFmtId="192" fontId="32" fillId="40" borderId="10" xfId="49" applyNumberFormat="1" applyFont="1" applyFill="1" applyBorder="1" applyAlignment="1">
      <alignment horizontal="right"/>
    </xf>
    <xf numFmtId="9" fontId="32" fillId="40" borderId="53" xfId="42" applyFont="1" applyFill="1" applyBorder="1" applyAlignment="1">
      <alignment horizontal="right"/>
    </xf>
    <xf numFmtId="9" fontId="32" fillId="40" borderId="10" xfId="49" applyNumberFormat="1" applyFont="1" applyFill="1" applyBorder="1" applyAlignment="1">
      <alignment horizontal="right"/>
    </xf>
    <xf numFmtId="0" fontId="0" fillId="0" borderId="98" xfId="0" applyBorder="1" applyAlignment="1">
      <alignment vertical="center"/>
    </xf>
    <xf numFmtId="0" fontId="0" fillId="41" borderId="10" xfId="0" applyFill="1" applyBorder="1" applyAlignment="1">
      <alignment horizontal="center" vertical="center"/>
    </xf>
    <xf numFmtId="38" fontId="32" fillId="41" borderId="10" xfId="0" applyNumberFormat="1" applyFont="1" applyFill="1" applyBorder="1" applyAlignment="1">
      <alignment horizontal="right"/>
    </xf>
    <xf numFmtId="193" fontId="32" fillId="41" borderId="10" xfId="42" applyNumberFormat="1" applyFont="1" applyFill="1" applyBorder="1" applyAlignment="1">
      <alignment horizontal="right"/>
    </xf>
    <xf numFmtId="9" fontId="32" fillId="41" borderId="53" xfId="42" applyFont="1" applyFill="1" applyBorder="1" applyAlignment="1">
      <alignment horizontal="right"/>
    </xf>
    <xf numFmtId="0" fontId="63" fillId="0" borderId="124" xfId="0" applyFont="1" applyBorder="1" applyAlignment="1">
      <alignment horizontal="center" vertical="center"/>
    </xf>
    <xf numFmtId="3" fontId="32" fillId="0" borderId="53" xfId="49" applyNumberFormat="1" applyFont="1" applyBorder="1" applyAlignment="1">
      <alignment horizontal="right"/>
    </xf>
    <xf numFmtId="0" fontId="42" fillId="0" borderId="10" xfId="49" applyNumberFormat="1" applyFont="1" applyFill="1" applyBorder="1" applyAlignment="1">
      <alignment horizontal="right" wrapText="1"/>
    </xf>
    <xf numFmtId="197" fontId="33" fillId="0" borderId="10" xfId="0" applyNumberFormat="1" applyFont="1" applyBorder="1" applyAlignment="1">
      <alignment horizontal="center" vertical="center"/>
    </xf>
    <xf numFmtId="197" fontId="41" fillId="0" borderId="10" xfId="61" applyNumberFormat="1" applyFont="1" applyFill="1" applyBorder="1" applyAlignment="1">
      <alignment wrapText="1"/>
      <protection/>
    </xf>
    <xf numFmtId="197" fontId="42" fillId="0" borderId="10" xfId="49" applyNumberFormat="1" applyFont="1" applyFill="1" applyBorder="1" applyAlignment="1">
      <alignment horizontal="right" wrapText="1"/>
    </xf>
    <xf numFmtId="197" fontId="32" fillId="0" borderId="10" xfId="49" applyNumberFormat="1" applyFont="1" applyFill="1" applyBorder="1" applyAlignment="1">
      <alignment horizontal="right" wrapText="1"/>
    </xf>
    <xf numFmtId="197" fontId="32" fillId="0" borderId="10" xfId="42" applyNumberFormat="1" applyFont="1" applyBorder="1" applyAlignment="1">
      <alignment horizontal="right"/>
    </xf>
    <xf numFmtId="197" fontId="32" fillId="0" borderId="53" xfId="42" applyNumberFormat="1" applyFont="1" applyBorder="1" applyAlignment="1">
      <alignment horizontal="right"/>
    </xf>
    <xf numFmtId="197" fontId="32" fillId="0" borderId="10" xfId="0" applyNumberFormat="1" applyFont="1" applyBorder="1" applyAlignment="1">
      <alignment horizontal="right"/>
    </xf>
    <xf numFmtId="197" fontId="32" fillId="0" borderId="10" xfId="49" applyNumberFormat="1" applyFont="1" applyBorder="1" applyAlignment="1">
      <alignment horizontal="right"/>
    </xf>
    <xf numFmtId="197" fontId="0" fillId="0" borderId="0" xfId="0" applyNumberFormat="1" applyAlignment="1">
      <alignment vertical="center"/>
    </xf>
    <xf numFmtId="3" fontId="42" fillId="0" borderId="10" xfId="49" applyNumberFormat="1" applyFont="1" applyFill="1" applyBorder="1" applyAlignment="1">
      <alignment horizontal="right" wrapText="1"/>
    </xf>
    <xf numFmtId="194" fontId="42" fillId="0" borderId="10" xfId="49" applyNumberFormat="1" applyFont="1" applyFill="1" applyBorder="1" applyAlignment="1">
      <alignment horizontal="right" wrapText="1"/>
    </xf>
    <xf numFmtId="0" fontId="33" fillId="40" borderId="125" xfId="0" applyFont="1" applyFill="1" applyBorder="1" applyAlignment="1">
      <alignment horizontal="center"/>
    </xf>
    <xf numFmtId="0" fontId="33" fillId="40" borderId="11" xfId="0" applyFont="1" applyFill="1" applyBorder="1" applyAlignment="1">
      <alignment horizontal="center"/>
    </xf>
    <xf numFmtId="38" fontId="42" fillId="42" borderId="10" xfId="49" applyFont="1" applyFill="1" applyBorder="1" applyAlignment="1">
      <alignment horizontal="right" wrapText="1"/>
    </xf>
    <xf numFmtId="0" fontId="42" fillId="42" borderId="10" xfId="49" applyNumberFormat="1" applyFont="1" applyFill="1" applyBorder="1" applyAlignment="1">
      <alignment horizontal="right" wrapText="1"/>
    </xf>
    <xf numFmtId="194" fontId="42" fillId="42" borderId="10" xfId="49" applyNumberFormat="1" applyFont="1" applyFill="1" applyBorder="1" applyAlignment="1">
      <alignment horizontal="right" wrapText="1"/>
    </xf>
    <xf numFmtId="0" fontId="32" fillId="40" borderId="10" xfId="49" applyNumberFormat="1" applyFont="1" applyFill="1" applyBorder="1" applyAlignment="1">
      <alignment horizontal="right"/>
    </xf>
    <xf numFmtId="38" fontId="32" fillId="0" borderId="53" xfId="49" applyFont="1" applyFill="1" applyBorder="1" applyAlignment="1">
      <alignment horizontal="right"/>
    </xf>
    <xf numFmtId="0" fontId="42" fillId="0" borderId="53" xfId="49" applyNumberFormat="1" applyFont="1" applyFill="1" applyBorder="1" applyAlignment="1">
      <alignment horizontal="right" wrapText="1"/>
    </xf>
    <xf numFmtId="3" fontId="42" fillId="0" borderId="53" xfId="49" applyNumberFormat="1" applyFont="1" applyFill="1" applyBorder="1" applyAlignment="1">
      <alignment horizontal="right" wrapText="1"/>
    </xf>
    <xf numFmtId="0" fontId="33" fillId="40" borderId="10" xfId="0" applyFont="1" applyFill="1" applyBorder="1" applyAlignment="1">
      <alignment horizontal="right"/>
    </xf>
    <xf numFmtId="193" fontId="32" fillId="40" borderId="53" xfId="42" applyNumberFormat="1" applyFont="1" applyFill="1" applyBorder="1" applyAlignment="1">
      <alignment horizontal="right"/>
    </xf>
    <xf numFmtId="0" fontId="33" fillId="41" borderId="10" xfId="0" applyFont="1" applyFill="1" applyBorder="1" applyAlignment="1">
      <alignment horizontal="right"/>
    </xf>
    <xf numFmtId="38" fontId="32" fillId="41" borderId="10" xfId="49" applyFont="1" applyFill="1" applyBorder="1" applyAlignment="1">
      <alignment horizontal="right"/>
    </xf>
    <xf numFmtId="0" fontId="32" fillId="41" borderId="10" xfId="0" applyFont="1" applyFill="1" applyBorder="1" applyAlignment="1">
      <alignment horizontal="right"/>
    </xf>
    <xf numFmtId="193" fontId="32" fillId="41" borderId="53" xfId="42" applyNumberFormat="1" applyFont="1" applyFill="1" applyBorder="1" applyAlignment="1">
      <alignment horizontal="right"/>
    </xf>
    <xf numFmtId="38" fontId="0" fillId="0" borderId="98" xfId="0" applyNumberFormat="1" applyBorder="1" applyAlignment="1">
      <alignment vertical="center"/>
    </xf>
    <xf numFmtId="0" fontId="32" fillId="0" borderId="53" xfId="0" applyFont="1" applyBorder="1" applyAlignment="1">
      <alignment vertical="center"/>
    </xf>
    <xf numFmtId="3" fontId="32" fillId="0" borderId="53" xfId="49" applyNumberFormat="1" applyFont="1" applyBorder="1" applyAlignment="1">
      <alignment vertical="center"/>
    </xf>
    <xf numFmtId="38" fontId="32" fillId="0" borderId="53" xfId="49" applyFont="1" applyBorder="1" applyAlignment="1">
      <alignment vertical="center"/>
    </xf>
    <xf numFmtId="0" fontId="32" fillId="0" borderId="10" xfId="0" applyFont="1" applyBorder="1" applyAlignment="1">
      <alignment vertical="center"/>
    </xf>
    <xf numFmtId="38" fontId="32" fillId="0" borderId="10" xfId="49" applyFont="1" applyBorder="1" applyAlignment="1">
      <alignment vertical="center"/>
    </xf>
    <xf numFmtId="0" fontId="32" fillId="0" borderId="10" xfId="49" applyNumberFormat="1" applyFont="1" applyBorder="1" applyAlignment="1">
      <alignment vertical="center"/>
    </xf>
    <xf numFmtId="0" fontId="33" fillId="41" borderId="10" xfId="0" applyFont="1" applyFill="1" applyBorder="1" applyAlignment="1">
      <alignment horizontal="center" vertical="center"/>
    </xf>
    <xf numFmtId="197" fontId="32" fillId="41" borderId="10" xfId="0" applyNumberFormat="1" applyFont="1" applyFill="1" applyBorder="1" applyAlignment="1">
      <alignment vertical="center"/>
    </xf>
    <xf numFmtId="0" fontId="0" fillId="0" borderId="10" xfId="0" applyFill="1" applyBorder="1" applyAlignment="1">
      <alignment horizontal="center" vertical="center"/>
    </xf>
    <xf numFmtId="197" fontId="32" fillId="0" borderId="10" xfId="0" applyNumberFormat="1" applyFont="1" applyFill="1" applyBorder="1" applyAlignment="1">
      <alignment vertical="center"/>
    </xf>
    <xf numFmtId="197" fontId="32" fillId="0" borderId="10" xfId="49" applyNumberFormat="1" applyFont="1" applyBorder="1" applyAlignment="1">
      <alignment vertical="center"/>
    </xf>
    <xf numFmtId="197" fontId="32" fillId="0" borderId="10" xfId="0" applyNumberFormat="1" applyFont="1" applyBorder="1" applyAlignment="1">
      <alignment vertical="center"/>
    </xf>
    <xf numFmtId="184" fontId="42" fillId="0" borderId="53" xfId="61" applyNumberFormat="1" applyFont="1" applyFill="1" applyBorder="1" applyAlignment="1">
      <alignment wrapText="1"/>
      <protection/>
    </xf>
    <xf numFmtId="184" fontId="32" fillId="0" borderId="53" xfId="0" applyNumberFormat="1" applyFont="1" applyBorder="1" applyAlignment="1">
      <alignment vertical="center"/>
    </xf>
    <xf numFmtId="184" fontId="32" fillId="0" borderId="53" xfId="49" applyNumberFormat="1" applyFont="1" applyBorder="1" applyAlignment="1">
      <alignment vertical="center"/>
    </xf>
    <xf numFmtId="184" fontId="42" fillId="0" borderId="10" xfId="61" applyNumberFormat="1" applyFont="1" applyFill="1" applyBorder="1" applyAlignment="1">
      <alignment wrapText="1"/>
      <protection/>
    </xf>
    <xf numFmtId="184" fontId="42" fillId="0" borderId="10" xfId="49" applyNumberFormat="1" applyFont="1" applyFill="1" applyBorder="1" applyAlignment="1">
      <alignment horizontal="right" wrapText="1"/>
    </xf>
    <xf numFmtId="184" fontId="32" fillId="0" borderId="10" xfId="0" applyNumberFormat="1" applyFont="1" applyBorder="1" applyAlignment="1">
      <alignment vertical="center"/>
    </xf>
    <xf numFmtId="184" fontId="32" fillId="0" borderId="10" xfId="49" applyNumberFormat="1" applyFont="1" applyBorder="1" applyAlignment="1">
      <alignment vertical="center"/>
    </xf>
    <xf numFmtId="184" fontId="42" fillId="0" borderId="53" xfId="49" applyNumberFormat="1" applyFont="1" applyFill="1" applyBorder="1" applyAlignment="1">
      <alignment horizontal="right" wrapText="1"/>
    </xf>
    <xf numFmtId="0" fontId="33" fillId="41" borderId="125" xfId="0" applyFont="1" applyFill="1" applyBorder="1" applyAlignment="1">
      <alignment horizontal="center" vertical="center"/>
    </xf>
    <xf numFmtId="0" fontId="33" fillId="41" borderId="11" xfId="0" applyFont="1" applyFill="1" applyBorder="1" applyAlignment="1">
      <alignment horizontal="center" vertical="center"/>
    </xf>
    <xf numFmtId="184" fontId="32" fillId="41" borderId="10" xfId="0" applyNumberFormat="1" applyFont="1" applyFill="1" applyBorder="1" applyAlignment="1">
      <alignment vertical="center"/>
    </xf>
    <xf numFmtId="0" fontId="0" fillId="0" borderId="125" xfId="0" applyBorder="1" applyAlignment="1">
      <alignment horizontal="center" vertical="center"/>
    </xf>
    <xf numFmtId="0" fontId="0" fillId="0" borderId="11" xfId="0" applyBorder="1" applyAlignment="1">
      <alignment horizontal="center" vertical="center"/>
    </xf>
    <xf numFmtId="184" fontId="32" fillId="0" borderId="10" xfId="0" applyNumberFormat="1" applyFont="1" applyBorder="1" applyAlignment="1">
      <alignment vertical="center"/>
    </xf>
    <xf numFmtId="184" fontId="42" fillId="0" borderId="10" xfId="49" applyNumberFormat="1" applyFont="1" applyFill="1" applyBorder="1" applyAlignment="1">
      <alignment vertical="center" wrapText="1"/>
    </xf>
    <xf numFmtId="184" fontId="32" fillId="0" borderId="10" xfId="49" applyNumberFormat="1" applyFont="1" applyBorder="1" applyAlignment="1">
      <alignment vertical="center"/>
    </xf>
    <xf numFmtId="0" fontId="0" fillId="13" borderId="125" xfId="0" applyFill="1" applyBorder="1" applyAlignment="1">
      <alignment horizontal="center" vertical="center"/>
    </xf>
    <xf numFmtId="0" fontId="0" fillId="13" borderId="11" xfId="0" applyFill="1" applyBorder="1" applyAlignment="1">
      <alignment horizontal="center" vertical="center"/>
    </xf>
    <xf numFmtId="184" fontId="42" fillId="13" borderId="10" xfId="49" applyNumberFormat="1" applyFont="1" applyFill="1" applyBorder="1" applyAlignment="1">
      <alignment vertical="center" wrapText="1"/>
    </xf>
    <xf numFmtId="184" fontId="32" fillId="13" borderId="10" xfId="0" applyNumberFormat="1" applyFont="1" applyFill="1" applyBorder="1" applyAlignment="1">
      <alignment vertical="center"/>
    </xf>
    <xf numFmtId="184" fontId="32" fillId="13" borderId="10" xfId="49" applyNumberFormat="1" applyFont="1" applyFill="1" applyBorder="1" applyAlignment="1">
      <alignment vertical="center"/>
    </xf>
    <xf numFmtId="0" fontId="9" fillId="39" borderId="41" xfId="61" applyFont="1" applyFill="1" applyBorder="1" applyAlignment="1">
      <alignment horizontal="center" vertical="center"/>
      <protection/>
    </xf>
    <xf numFmtId="0" fontId="40" fillId="0" borderId="41" xfId="61" applyFont="1" applyFill="1" applyBorder="1" applyAlignment="1">
      <alignment horizontal="right" vertical="center"/>
      <protection/>
    </xf>
    <xf numFmtId="0" fontId="32" fillId="0" borderId="53" xfId="0" applyFont="1" applyBorder="1" applyAlignment="1">
      <alignment horizontal="center" vertical="center"/>
    </xf>
    <xf numFmtId="0" fontId="42" fillId="0" borderId="53" xfId="61" applyFont="1" applyFill="1" applyBorder="1" applyAlignment="1">
      <alignment wrapText="1"/>
      <protection/>
    </xf>
    <xf numFmtId="0" fontId="32" fillId="0" borderId="53" xfId="49" applyNumberFormat="1" applyFont="1" applyBorder="1" applyAlignment="1">
      <alignment vertical="center"/>
    </xf>
    <xf numFmtId="3" fontId="32" fillId="0" borderId="53" xfId="0" applyNumberFormat="1" applyFont="1" applyBorder="1" applyAlignment="1">
      <alignment vertical="center"/>
    </xf>
    <xf numFmtId="0" fontId="42" fillId="0" borderId="10" xfId="61" applyFont="1" applyFill="1" applyBorder="1" applyAlignment="1">
      <alignment wrapText="1"/>
      <protection/>
    </xf>
    <xf numFmtId="0" fontId="32" fillId="7" borderId="10" xfId="0" applyFont="1" applyFill="1" applyBorder="1" applyAlignment="1">
      <alignment horizontal="center" vertical="center"/>
    </xf>
    <xf numFmtId="0" fontId="32" fillId="7" borderId="10" xfId="0" applyFont="1" applyFill="1" applyBorder="1" applyAlignment="1">
      <alignment horizontal="right" vertical="center"/>
    </xf>
    <xf numFmtId="0" fontId="32" fillId="41" borderId="10" xfId="0" applyFont="1" applyFill="1" applyBorder="1" applyAlignment="1">
      <alignment horizontal="right" vertical="center"/>
    </xf>
    <xf numFmtId="0" fontId="3" fillId="0" borderId="0" xfId="0" applyFont="1" applyAlignment="1">
      <alignment horizontal="left" vertical="center"/>
    </xf>
    <xf numFmtId="0" fontId="2" fillId="34" borderId="33" xfId="0" applyFont="1" applyFill="1" applyBorder="1" applyAlignment="1">
      <alignment horizontal="distributed" vertical="center"/>
    </xf>
    <xf numFmtId="0" fontId="2" fillId="34" borderId="67" xfId="0" applyFont="1" applyFill="1" applyBorder="1" applyAlignment="1">
      <alignment horizontal="distributed" vertical="center" indent="1"/>
    </xf>
    <xf numFmtId="0" fontId="2" fillId="34" borderId="126" xfId="0" applyFont="1" applyFill="1" applyBorder="1" applyAlignment="1">
      <alignment vertical="center"/>
    </xf>
    <xf numFmtId="0" fontId="2" fillId="34" borderId="34" xfId="0" applyFont="1" applyFill="1" applyBorder="1" applyAlignment="1">
      <alignment vertical="center"/>
    </xf>
    <xf numFmtId="0" fontId="2" fillId="34" borderId="30" xfId="0" applyFont="1" applyFill="1" applyBorder="1" applyAlignment="1">
      <alignment horizontal="distributed" vertical="center"/>
    </xf>
    <xf numFmtId="0" fontId="2" fillId="34" borderId="127" xfId="0" applyFont="1" applyFill="1" applyBorder="1" applyAlignment="1">
      <alignment horizontal="distributed" vertical="center" indent="1"/>
    </xf>
    <xf numFmtId="0" fontId="43" fillId="34" borderId="128" xfId="0" applyFont="1" applyFill="1" applyBorder="1" applyAlignment="1">
      <alignment horizontal="left" vertical="center" wrapText="1"/>
    </xf>
    <xf numFmtId="0" fontId="43" fillId="34" borderId="129" xfId="0" applyFont="1" applyFill="1" applyBorder="1" applyAlignment="1">
      <alignment horizontal="left" vertical="center" wrapText="1"/>
    </xf>
    <xf numFmtId="0" fontId="0" fillId="0" borderId="0" xfId="0" applyFont="1" applyAlignment="1">
      <alignment vertical="top" wrapText="1"/>
    </xf>
    <xf numFmtId="0" fontId="2" fillId="0" borderId="31" xfId="0" applyFont="1" applyBorder="1" applyAlignment="1">
      <alignment horizontal="distributed" vertical="center"/>
    </xf>
    <xf numFmtId="0" fontId="2" fillId="37" borderId="130" xfId="0" applyFont="1" applyFill="1" applyBorder="1" applyAlignment="1">
      <alignment vertical="center"/>
    </xf>
    <xf numFmtId="0" fontId="2" fillId="0" borderId="131" xfId="0" applyFont="1" applyBorder="1" applyAlignment="1">
      <alignment vertical="center"/>
    </xf>
    <xf numFmtId="0" fontId="2" fillId="0" borderId="132" xfId="0" applyFont="1" applyBorder="1" applyAlignment="1">
      <alignment vertical="center"/>
    </xf>
    <xf numFmtId="0" fontId="2" fillId="0" borderId="12" xfId="0" applyFont="1" applyBorder="1" applyAlignment="1">
      <alignment horizontal="distributed" vertical="center" wrapText="1"/>
    </xf>
    <xf numFmtId="0" fontId="2" fillId="37" borderId="133" xfId="0" applyFont="1" applyFill="1" applyBorder="1" applyAlignment="1">
      <alignment vertical="center"/>
    </xf>
    <xf numFmtId="0" fontId="2" fillId="0" borderId="134" xfId="0" applyFont="1" applyBorder="1" applyAlignment="1">
      <alignment vertical="center"/>
    </xf>
    <xf numFmtId="0" fontId="2" fillId="37" borderId="135" xfId="0" applyFont="1" applyFill="1" applyBorder="1" applyAlignment="1">
      <alignment vertical="center"/>
    </xf>
    <xf numFmtId="0" fontId="2" fillId="0" borderId="132" xfId="0" applyFont="1" applyFill="1" applyBorder="1" applyAlignment="1">
      <alignment vertical="center"/>
    </xf>
    <xf numFmtId="0" fontId="2" fillId="37" borderId="136" xfId="0" applyFont="1" applyFill="1" applyBorder="1" applyAlignment="1">
      <alignment vertical="center"/>
    </xf>
    <xf numFmtId="0" fontId="2" fillId="0" borderId="137" xfId="0" applyFont="1" applyBorder="1" applyAlignment="1">
      <alignment horizontal="distributed" vertical="center"/>
    </xf>
    <xf numFmtId="0" fontId="2" fillId="0" borderId="138" xfId="0" applyFont="1" applyBorder="1" applyAlignment="1">
      <alignment vertical="center"/>
    </xf>
    <xf numFmtId="0" fontId="2" fillId="0" borderId="139" xfId="0" applyFont="1" applyBorder="1" applyAlignment="1">
      <alignment vertical="center"/>
    </xf>
    <xf numFmtId="0" fontId="2" fillId="0" borderId="0" xfId="0" applyFont="1" applyBorder="1" applyAlignment="1">
      <alignment vertical="center"/>
    </xf>
    <xf numFmtId="0" fontId="2" fillId="0" borderId="140" xfId="0" applyFont="1" applyBorder="1" applyAlignment="1">
      <alignment horizontal="center" vertical="center"/>
    </xf>
    <xf numFmtId="0" fontId="2" fillId="37" borderId="141" xfId="0" applyFont="1" applyFill="1" applyBorder="1" applyAlignment="1">
      <alignment vertical="center"/>
    </xf>
    <xf numFmtId="0" fontId="2" fillId="37" borderId="32" xfId="0" applyFont="1" applyFill="1" applyBorder="1" applyAlignment="1">
      <alignment vertical="center"/>
    </xf>
    <xf numFmtId="0" fontId="2" fillId="37" borderId="142" xfId="0" applyFont="1" applyFill="1" applyBorder="1" applyAlignment="1">
      <alignment vertical="center"/>
    </xf>
    <xf numFmtId="0" fontId="2" fillId="0" borderId="0" xfId="0" applyFont="1" applyAlignment="1">
      <alignment/>
    </xf>
    <xf numFmtId="0" fontId="32" fillId="0" borderId="0" xfId="0" applyFont="1" applyAlignment="1">
      <alignment/>
    </xf>
    <xf numFmtId="0" fontId="0" fillId="0" borderId="0" xfId="0" applyFont="1" applyAlignment="1">
      <alignment/>
    </xf>
    <xf numFmtId="0" fontId="39" fillId="0" borderId="0" xfId="0" applyFont="1" applyFill="1" applyAlignment="1">
      <alignment vertical="center"/>
    </xf>
    <xf numFmtId="0" fontId="0" fillId="0" borderId="0" xfId="0" applyFont="1" applyFill="1" applyAlignment="1">
      <alignment vertical="center"/>
    </xf>
    <xf numFmtId="0" fontId="2" fillId="0" borderId="12" xfId="0" applyFont="1" applyBorder="1" applyAlignment="1">
      <alignment horizontal="distributed" vertical="center"/>
    </xf>
    <xf numFmtId="38" fontId="2" fillId="37" borderId="141" xfId="49" applyFont="1" applyFill="1" applyBorder="1" applyAlignment="1">
      <alignment vertical="center"/>
    </xf>
    <xf numFmtId="0" fontId="2" fillId="37" borderId="143" xfId="0"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39" fillId="0" borderId="0" xfId="0" applyFont="1" applyFill="1" applyAlignment="1">
      <alignment vertical="center" wrapText="1"/>
    </xf>
    <xf numFmtId="0" fontId="44" fillId="0" borderId="0" xfId="0" applyFont="1" applyFill="1" applyBorder="1" applyAlignment="1">
      <alignment vertical="center" wrapText="1" shrinkToFit="1"/>
    </xf>
    <xf numFmtId="0" fontId="35"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Alignment="1">
      <alignment horizontal="left" vertical="center"/>
    </xf>
    <xf numFmtId="0" fontId="30" fillId="0" borderId="0" xfId="0" applyFont="1" applyAlignment="1">
      <alignment vertical="center"/>
    </xf>
    <xf numFmtId="0" fontId="0" fillId="36" borderId="0" xfId="0" applyFill="1" applyAlignment="1">
      <alignment vertical="center"/>
    </xf>
    <xf numFmtId="58" fontId="65" fillId="0" borderId="32" xfId="0" applyNumberFormat="1" applyFont="1" applyBorder="1" applyAlignment="1">
      <alignment vertical="center"/>
    </xf>
    <xf numFmtId="0" fontId="65" fillId="0" borderId="32" xfId="0" applyFont="1" applyBorder="1" applyAlignment="1">
      <alignment vertical="center"/>
    </xf>
    <xf numFmtId="0" fontId="0" fillId="0" borderId="33" xfId="0" applyBorder="1" applyAlignment="1">
      <alignment horizontal="center" vertical="center"/>
    </xf>
    <xf numFmtId="0" fontId="0" fillId="0" borderId="144" xfId="0" applyBorder="1" applyAlignment="1">
      <alignment horizontal="center" vertical="center"/>
    </xf>
    <xf numFmtId="0" fontId="0" fillId="0" borderId="66" xfId="0" applyBorder="1" applyAlignment="1">
      <alignment horizontal="center" vertical="center"/>
    </xf>
    <xf numFmtId="0" fontId="0" fillId="0" borderId="34" xfId="0" applyBorder="1" applyAlignment="1">
      <alignment horizontal="center" vertical="center"/>
    </xf>
    <xf numFmtId="0" fontId="45" fillId="0" borderId="66" xfId="0" applyFont="1" applyBorder="1" applyAlignment="1">
      <alignment horizontal="center" vertical="center"/>
    </xf>
    <xf numFmtId="0" fontId="45" fillId="0" borderId="34" xfId="0" applyFont="1" applyBorder="1" applyAlignment="1">
      <alignment horizontal="center" vertical="center"/>
    </xf>
    <xf numFmtId="0" fontId="0" fillId="34" borderId="66" xfId="0" applyFill="1" applyBorder="1" applyAlignment="1">
      <alignment horizontal="center" vertical="center"/>
    </xf>
    <xf numFmtId="0" fontId="0" fillId="34" borderId="34" xfId="0" applyFill="1" applyBorder="1" applyAlignment="1">
      <alignment horizontal="center" vertical="center"/>
    </xf>
    <xf numFmtId="0" fontId="0" fillId="0" borderId="49" xfId="0" applyBorder="1" applyAlignment="1">
      <alignment horizontal="center" vertical="center"/>
    </xf>
    <xf numFmtId="0" fontId="0" fillId="0" borderId="145" xfId="0" applyBorder="1" applyAlignment="1">
      <alignment vertical="center"/>
    </xf>
    <xf numFmtId="0" fontId="35" fillId="0" borderId="45" xfId="0" applyFont="1" applyBorder="1" applyAlignment="1">
      <alignment horizontal="center" vertical="center"/>
    </xf>
    <xf numFmtId="0" fontId="0" fillId="34" borderId="145" xfId="0" applyFill="1" applyBorder="1" applyAlignment="1">
      <alignment horizontal="center" vertical="center"/>
    </xf>
    <xf numFmtId="0" fontId="0" fillId="34" borderId="45" xfId="0" applyFill="1" applyBorder="1" applyAlignment="1">
      <alignment horizontal="center" vertical="center"/>
    </xf>
    <xf numFmtId="0" fontId="0" fillId="0" borderId="30" xfId="0" applyFill="1" applyBorder="1" applyAlignment="1">
      <alignment horizontal="center" vertical="center"/>
    </xf>
    <xf numFmtId="198" fontId="32" fillId="0" borderId="28" xfId="0" applyNumberFormat="1" applyFont="1" applyBorder="1" applyAlignment="1">
      <alignment vertical="center"/>
    </xf>
    <xf numFmtId="200" fontId="32" fillId="0" borderId="26" xfId="0" applyNumberFormat="1" applyFont="1" applyBorder="1" applyAlignment="1">
      <alignment vertical="center"/>
    </xf>
    <xf numFmtId="198" fontId="32" fillId="0" borderId="70" xfId="0" applyNumberFormat="1" applyFont="1" applyBorder="1" applyAlignment="1">
      <alignment vertical="center"/>
    </xf>
    <xf numFmtId="198" fontId="32" fillId="34" borderId="28" xfId="0" applyNumberFormat="1" applyFont="1" applyFill="1" applyBorder="1" applyAlignment="1">
      <alignment vertical="center"/>
    </xf>
    <xf numFmtId="200" fontId="32" fillId="34" borderId="36" xfId="0" applyNumberFormat="1" applyFont="1" applyFill="1" applyBorder="1" applyAlignment="1">
      <alignment vertical="center"/>
    </xf>
    <xf numFmtId="0" fontId="0" fillId="0" borderId="12" xfId="0" applyFill="1" applyBorder="1" applyAlignment="1">
      <alignment horizontal="center" vertical="center"/>
    </xf>
    <xf numFmtId="198" fontId="32" fillId="0" borderId="31" xfId="0" applyNumberFormat="1" applyFont="1" applyBorder="1" applyAlignment="1">
      <alignment vertical="center"/>
    </xf>
    <xf numFmtId="200" fontId="32" fillId="0" borderId="13" xfId="0" applyNumberFormat="1" applyFont="1" applyBorder="1" applyAlignment="1">
      <alignment vertical="center"/>
    </xf>
    <xf numFmtId="198" fontId="32" fillId="34" borderId="70" xfId="0" applyNumberFormat="1" applyFont="1" applyFill="1" applyBorder="1" applyAlignment="1">
      <alignment vertical="center"/>
    </xf>
    <xf numFmtId="200" fontId="32" fillId="34" borderId="57" xfId="0" applyNumberFormat="1" applyFont="1" applyFill="1" applyBorder="1" applyAlignment="1">
      <alignment vertical="center"/>
    </xf>
    <xf numFmtId="0" fontId="0" fillId="0" borderId="15" xfId="0" applyFill="1" applyBorder="1" applyAlignment="1">
      <alignment horizontal="center" vertical="center"/>
    </xf>
    <xf numFmtId="198" fontId="32" fillId="0" borderId="146" xfId="0" applyNumberFormat="1" applyFont="1" applyBorder="1" applyAlignment="1">
      <alignment vertical="center"/>
    </xf>
    <xf numFmtId="200" fontId="32" fillId="0" borderId="20" xfId="0" applyNumberFormat="1" applyFont="1" applyBorder="1" applyAlignment="1">
      <alignment vertical="center"/>
    </xf>
    <xf numFmtId="198" fontId="32" fillId="34" borderId="145" xfId="0" applyNumberFormat="1" applyFont="1" applyFill="1" applyBorder="1" applyAlignment="1">
      <alignment vertical="center"/>
    </xf>
    <xf numFmtId="200" fontId="32" fillId="34" borderId="45" xfId="0" applyNumberFormat="1" applyFont="1" applyFill="1" applyBorder="1" applyAlignment="1">
      <alignment vertical="center"/>
    </xf>
    <xf numFmtId="200" fontId="32" fillId="0" borderId="54" xfId="0" applyNumberFormat="1" applyFont="1" applyBorder="1" applyAlignment="1">
      <alignment vertical="center"/>
    </xf>
    <xf numFmtId="0" fontId="0" fillId="0" borderId="147" xfId="0" applyFill="1" applyBorder="1" applyAlignment="1">
      <alignment vertical="center"/>
    </xf>
    <xf numFmtId="0" fontId="0" fillId="0" borderId="61" xfId="0" applyBorder="1" applyAlignment="1">
      <alignment vertical="center"/>
    </xf>
    <xf numFmtId="198" fontId="32" fillId="0" borderId="147" xfId="0" applyNumberFormat="1" applyFont="1" applyBorder="1" applyAlignment="1">
      <alignment vertical="center"/>
    </xf>
    <xf numFmtId="200" fontId="32" fillId="0" borderId="58" xfId="0" applyNumberFormat="1" applyFont="1" applyBorder="1" applyAlignment="1">
      <alignment vertical="center"/>
    </xf>
    <xf numFmtId="200" fontId="32" fillId="0" borderId="148" xfId="0" applyNumberFormat="1" applyFont="1" applyBorder="1" applyAlignment="1">
      <alignment vertical="center"/>
    </xf>
    <xf numFmtId="198" fontId="32" fillId="0" borderId="148" xfId="0" applyNumberFormat="1" applyFont="1" applyBorder="1" applyAlignment="1">
      <alignment vertical="center"/>
    </xf>
    <xf numFmtId="198" fontId="32" fillId="34" borderId="147" xfId="0" applyNumberFormat="1" applyFont="1" applyFill="1" applyBorder="1" applyAlignment="1">
      <alignment vertical="center"/>
    </xf>
    <xf numFmtId="200" fontId="32" fillId="34" borderId="61" xfId="0" applyNumberFormat="1" applyFont="1" applyFill="1" applyBorder="1" applyAlignment="1">
      <alignment vertical="center"/>
    </xf>
    <xf numFmtId="0" fontId="0" fillId="0" borderId="147" xfId="0" applyBorder="1" applyAlignment="1">
      <alignment vertical="center"/>
    </xf>
    <xf numFmtId="198" fontId="32" fillId="0" borderId="58" xfId="0" applyNumberFormat="1" applyFont="1" applyBorder="1" applyAlignment="1">
      <alignment vertical="center"/>
    </xf>
    <xf numFmtId="0" fontId="0" fillId="34" borderId="145" xfId="0" applyFill="1" applyBorder="1" applyAlignment="1">
      <alignment vertical="center"/>
    </xf>
    <xf numFmtId="0" fontId="0" fillId="34" borderId="45" xfId="0" applyFill="1" applyBorder="1" applyAlignment="1">
      <alignment vertical="center"/>
    </xf>
    <xf numFmtId="200" fontId="32" fillId="34" borderId="49" xfId="0" applyNumberFormat="1" applyFont="1" applyFill="1" applyBorder="1" applyAlignment="1">
      <alignment vertical="center"/>
    </xf>
    <xf numFmtId="198" fontId="32" fillId="34" borderId="44" xfId="0" applyNumberFormat="1" applyFont="1" applyFill="1" applyBorder="1" applyAlignment="1">
      <alignment vertical="center"/>
    </xf>
    <xf numFmtId="200" fontId="32" fillId="34" borderId="32" xfId="0" applyNumberFormat="1" applyFont="1" applyFill="1" applyBorder="1" applyAlignment="1">
      <alignment vertical="center"/>
    </xf>
    <xf numFmtId="198" fontId="32" fillId="34" borderId="32" xfId="0" applyNumberFormat="1" applyFont="1" applyFill="1" applyBorder="1" applyAlignment="1">
      <alignment vertical="center"/>
    </xf>
    <xf numFmtId="0" fontId="0" fillId="0" borderId="0" xfId="0" applyAlignment="1">
      <alignment horizontal="right" vertical="center"/>
    </xf>
    <xf numFmtId="0" fontId="0" fillId="0" borderId="0" xfId="0" applyFill="1" applyAlignment="1">
      <alignment vertical="center"/>
    </xf>
    <xf numFmtId="0" fontId="63" fillId="0" borderId="32" xfId="0" applyFont="1" applyBorder="1" applyAlignment="1">
      <alignment horizontal="right" vertical="center"/>
    </xf>
    <xf numFmtId="0" fontId="0" fillId="0" borderId="33" xfId="0" applyFont="1" applyBorder="1" applyAlignment="1">
      <alignment horizontal="center" vertical="center"/>
    </xf>
    <xf numFmtId="0" fontId="0" fillId="0" borderId="144" xfId="0" applyFont="1" applyBorder="1" applyAlignment="1">
      <alignment horizontal="center" vertical="center"/>
    </xf>
    <xf numFmtId="0" fontId="0" fillId="0" borderId="66" xfId="0" applyFont="1" applyBorder="1" applyAlignment="1">
      <alignment horizontal="center" vertical="center"/>
    </xf>
    <xf numFmtId="0" fontId="0" fillId="0" borderId="126" xfId="0" applyFont="1" applyBorder="1" applyAlignment="1">
      <alignment horizontal="center" vertical="center"/>
    </xf>
    <xf numFmtId="0" fontId="0" fillId="0" borderId="34" xfId="0" applyFont="1" applyBorder="1" applyAlignment="1">
      <alignment horizontal="center" vertical="center"/>
    </xf>
    <xf numFmtId="0" fontId="0" fillId="34" borderId="66"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9" xfId="0" applyFont="1" applyBorder="1" applyAlignment="1">
      <alignment horizontal="center" vertical="center"/>
    </xf>
    <xf numFmtId="0" fontId="0" fillId="0" borderId="145" xfId="0" applyFont="1" applyBorder="1" applyAlignment="1">
      <alignment vertical="center"/>
    </xf>
    <xf numFmtId="0" fontId="0" fillId="0" borderId="32" xfId="0" applyFont="1" applyBorder="1" applyAlignment="1">
      <alignment horizontal="center" vertical="center"/>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34" borderId="145" xfId="0" applyFont="1" applyFill="1" applyBorder="1" applyAlignment="1">
      <alignment vertical="center"/>
    </xf>
    <xf numFmtId="0" fontId="0" fillId="34" borderId="4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4" xfId="0" applyFont="1" applyBorder="1" applyAlignment="1">
      <alignment vertical="center"/>
    </xf>
    <xf numFmtId="200" fontId="32" fillId="0" borderId="11" xfId="0" applyNumberFormat="1" applyFont="1" applyBorder="1" applyAlignment="1">
      <alignment vertical="center"/>
    </xf>
    <xf numFmtId="200" fontId="32" fillId="0" borderId="57" xfId="0" applyNumberFormat="1" applyFont="1" applyBorder="1" applyAlignment="1">
      <alignment vertical="center"/>
    </xf>
    <xf numFmtId="198" fontId="32" fillId="0" borderId="23" xfId="0" applyNumberFormat="1" applyFont="1" applyBorder="1" applyAlignment="1">
      <alignment vertical="center"/>
    </xf>
    <xf numFmtId="200" fontId="32" fillId="0" borderId="23" xfId="0" applyNumberFormat="1" applyFont="1" applyBorder="1" applyAlignment="1">
      <alignment vertical="center"/>
    </xf>
    <xf numFmtId="200" fontId="32" fillId="0" borderId="52" xfId="0" applyNumberFormat="1" applyFont="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vertical="center"/>
    </xf>
    <xf numFmtId="200" fontId="32" fillId="0" borderId="63" xfId="0" applyNumberFormat="1" applyFont="1" applyBorder="1" applyAlignment="1">
      <alignment vertical="center"/>
    </xf>
    <xf numFmtId="198" fontId="32" fillId="0" borderId="149" xfId="0" applyNumberFormat="1" applyFont="1" applyBorder="1" applyAlignment="1">
      <alignment vertical="center"/>
    </xf>
    <xf numFmtId="200" fontId="32" fillId="0" borderId="149" xfId="0" applyNumberFormat="1" applyFont="1" applyBorder="1" applyAlignment="1">
      <alignment vertical="center"/>
    </xf>
    <xf numFmtId="0" fontId="0" fillId="0" borderId="13" xfId="0" applyFont="1" applyBorder="1" applyAlignment="1">
      <alignment vertical="center"/>
    </xf>
    <xf numFmtId="0" fontId="0" fillId="0" borderId="15" xfId="0" applyFont="1" applyFill="1" applyBorder="1" applyAlignment="1">
      <alignment horizontal="center" vertical="center"/>
    </xf>
    <xf numFmtId="0" fontId="0" fillId="0" borderId="20" xfId="0" applyFont="1" applyBorder="1" applyAlignment="1">
      <alignment vertical="center"/>
    </xf>
    <xf numFmtId="200" fontId="32" fillId="0" borderId="18" xfId="0" applyNumberFormat="1" applyFont="1" applyBorder="1" applyAlignment="1">
      <alignment vertical="center"/>
    </xf>
    <xf numFmtId="200" fontId="32" fillId="0" borderId="65" xfId="0" applyNumberFormat="1" applyFont="1" applyBorder="1" applyAlignment="1">
      <alignment vertical="center"/>
    </xf>
    <xf numFmtId="198" fontId="32" fillId="0" borderId="150" xfId="0" applyNumberFormat="1" applyFont="1" applyBorder="1" applyAlignment="1">
      <alignment vertical="center"/>
    </xf>
    <xf numFmtId="200" fontId="32" fillId="0" borderId="150" xfId="0" applyNumberFormat="1" applyFont="1" applyBorder="1" applyAlignment="1">
      <alignment vertical="center"/>
    </xf>
    <xf numFmtId="200" fontId="32" fillId="0" borderId="16" xfId="0" applyNumberFormat="1" applyFont="1" applyBorder="1" applyAlignment="1">
      <alignment vertical="center"/>
    </xf>
    <xf numFmtId="200" fontId="32" fillId="0" borderId="24" xfId="0" applyNumberFormat="1" applyFont="1" applyBorder="1" applyAlignment="1">
      <alignment vertical="center"/>
    </xf>
    <xf numFmtId="198" fontId="32" fillId="0" borderId="124" xfId="0" applyNumberFormat="1" applyFont="1" applyBorder="1" applyAlignment="1">
      <alignment vertical="center"/>
    </xf>
    <xf numFmtId="200" fontId="32" fillId="0" borderId="124" xfId="0" applyNumberFormat="1" applyFont="1" applyBorder="1" applyAlignment="1">
      <alignment vertical="center"/>
    </xf>
    <xf numFmtId="0" fontId="0" fillId="0" borderId="20" xfId="0" applyFont="1" applyFill="1" applyBorder="1" applyAlignment="1">
      <alignment vertical="center"/>
    </xf>
    <xf numFmtId="198" fontId="32" fillId="34" borderId="151" xfId="0" applyNumberFormat="1" applyFont="1" applyFill="1" applyBorder="1" applyAlignment="1">
      <alignment vertical="center"/>
    </xf>
    <xf numFmtId="200" fontId="32" fillId="34" borderId="38" xfId="0" applyNumberFormat="1" applyFont="1" applyFill="1" applyBorder="1" applyAlignment="1">
      <alignment vertical="center"/>
    </xf>
    <xf numFmtId="0" fontId="0" fillId="0" borderId="147" xfId="0" applyFont="1" applyFill="1" applyBorder="1" applyAlignment="1">
      <alignment vertical="center"/>
    </xf>
    <xf numFmtId="0" fontId="0" fillId="0" borderId="61" xfId="0" applyFont="1" applyBorder="1" applyAlignment="1">
      <alignment vertical="center"/>
    </xf>
    <xf numFmtId="200" fontId="32" fillId="0" borderId="60" xfId="0" applyNumberFormat="1" applyFont="1" applyBorder="1" applyAlignment="1">
      <alignment vertical="center"/>
    </xf>
    <xf numFmtId="200" fontId="32" fillId="0" borderId="61" xfId="0" applyNumberFormat="1" applyFont="1" applyBorder="1" applyAlignment="1">
      <alignment vertical="center"/>
    </xf>
    <xf numFmtId="0" fontId="0" fillId="0" borderId="152" xfId="0" applyFont="1" applyBorder="1" applyAlignment="1">
      <alignment vertical="center"/>
    </xf>
    <xf numFmtId="0" fontId="0" fillId="0" borderId="64" xfId="0" applyFont="1" applyBorder="1" applyAlignment="1">
      <alignment vertical="center"/>
    </xf>
    <xf numFmtId="198" fontId="32" fillId="0" borderId="152" xfId="0" applyNumberFormat="1" applyFont="1" applyBorder="1" applyAlignment="1">
      <alignment vertical="center"/>
    </xf>
    <xf numFmtId="200" fontId="32" fillId="0" borderId="64" xfId="0" applyNumberFormat="1" applyFont="1" applyBorder="1" applyAlignment="1">
      <alignment vertical="center"/>
    </xf>
    <xf numFmtId="198" fontId="32" fillId="0" borderId="98" xfId="0" applyNumberFormat="1" applyFont="1" applyBorder="1" applyAlignment="1">
      <alignment vertical="center"/>
    </xf>
    <xf numFmtId="198" fontId="32" fillId="0" borderId="153" xfId="0" applyNumberFormat="1" applyFont="1" applyBorder="1" applyAlignment="1">
      <alignment vertical="center"/>
    </xf>
    <xf numFmtId="200" fontId="32" fillId="0" borderId="98" xfId="0" applyNumberFormat="1" applyFont="1" applyBorder="1" applyAlignment="1">
      <alignment vertical="center"/>
    </xf>
    <xf numFmtId="200" fontId="32" fillId="0" borderId="153" xfId="0" applyNumberFormat="1" applyFont="1" applyBorder="1" applyAlignment="1">
      <alignment vertical="center"/>
    </xf>
    <xf numFmtId="0" fontId="0" fillId="34" borderId="147" xfId="0" applyFont="1" applyFill="1" applyBorder="1" applyAlignment="1">
      <alignment vertical="center"/>
    </xf>
    <xf numFmtId="0" fontId="0" fillId="34" borderId="61" xfId="0" applyFont="1" applyFill="1" applyBorder="1" applyAlignment="1">
      <alignment vertical="center"/>
    </xf>
    <xf numFmtId="0" fontId="0" fillId="0" borderId="0" xfId="0" applyFont="1" applyAlignment="1">
      <alignment horizontal="right" vertical="center"/>
    </xf>
    <xf numFmtId="0" fontId="2" fillId="0" borderId="0" xfId="0" applyFont="1" applyBorder="1" applyAlignment="1">
      <alignment horizontal="right" vertical="center"/>
    </xf>
    <xf numFmtId="0" fontId="43" fillId="0" borderId="0" xfId="0" applyFont="1" applyAlignment="1">
      <alignment vertical="center"/>
    </xf>
    <xf numFmtId="0" fontId="4" fillId="0" borderId="0" xfId="0" applyFont="1" applyAlignment="1">
      <alignment vertical="center"/>
    </xf>
    <xf numFmtId="0" fontId="2" fillId="34" borderId="28" xfId="0" applyFont="1" applyFill="1" applyBorder="1" applyAlignment="1">
      <alignment horizontal="distributed" vertical="center" indent="2"/>
    </xf>
    <xf numFmtId="0" fontId="2" fillId="34" borderId="24" xfId="0" applyFont="1" applyFill="1" applyBorder="1" applyAlignment="1">
      <alignment horizontal="distributed" vertical="center" indent="2"/>
    </xf>
    <xf numFmtId="0" fontId="2" fillId="34" borderId="22" xfId="0" applyFont="1" applyFill="1" applyBorder="1" applyAlignment="1">
      <alignment horizontal="distributed" vertical="center" indent="2"/>
    </xf>
    <xf numFmtId="0" fontId="2" fillId="34" borderId="22" xfId="0" applyFont="1" applyFill="1" applyBorder="1" applyAlignment="1">
      <alignment horizontal="distributed" vertical="center" indent="1"/>
    </xf>
    <xf numFmtId="0" fontId="2" fillId="34" borderId="24" xfId="0" applyFont="1" applyFill="1" applyBorder="1" applyAlignment="1">
      <alignment horizontal="distributed" vertical="center" indent="1"/>
    </xf>
    <xf numFmtId="0" fontId="2" fillId="34" borderId="34" xfId="0" applyFont="1" applyFill="1" applyBorder="1" applyAlignment="1">
      <alignment horizontal="center" vertical="center"/>
    </xf>
    <xf numFmtId="0" fontId="2" fillId="0" borderId="29" xfId="0" applyFont="1" applyBorder="1" applyAlignment="1">
      <alignment horizontal="distributed" vertical="center"/>
    </xf>
    <xf numFmtId="0" fontId="2" fillId="0" borderId="100" xfId="0" applyFont="1" applyBorder="1" applyAlignment="1">
      <alignment horizontal="distributed" vertical="center"/>
    </xf>
    <xf numFmtId="199" fontId="2" fillId="0" borderId="154" xfId="49" applyNumberFormat="1" applyFont="1" applyBorder="1" applyAlignment="1">
      <alignment vertical="center"/>
    </xf>
    <xf numFmtId="199" fontId="2" fillId="0" borderId="78" xfId="49" applyNumberFormat="1" applyFont="1" applyBorder="1" applyAlignment="1">
      <alignment vertical="center"/>
    </xf>
    <xf numFmtId="199" fontId="2" fillId="0" borderId="89" xfId="49" applyNumberFormat="1" applyFont="1" applyBorder="1" applyAlignment="1">
      <alignment vertical="center"/>
    </xf>
    <xf numFmtId="199" fontId="2" fillId="37" borderId="155" xfId="49" applyNumberFormat="1" applyFont="1" applyFill="1" applyBorder="1" applyAlignment="1">
      <alignment vertical="center"/>
    </xf>
    <xf numFmtId="199" fontId="2" fillId="37" borderId="156" xfId="49" applyNumberFormat="1" applyFont="1" applyFill="1" applyBorder="1" applyAlignment="1">
      <alignment vertical="center"/>
    </xf>
    <xf numFmtId="0" fontId="2" fillId="0" borderId="30" xfId="0" applyFont="1" applyBorder="1" applyAlignment="1">
      <alignment horizontal="distributed" vertical="center"/>
    </xf>
    <xf numFmtId="0" fontId="43" fillId="0" borderId="43" xfId="0" applyFont="1" applyBorder="1" applyAlignment="1">
      <alignment horizontal="left" vertical="center" wrapText="1" indent="1"/>
    </xf>
    <xf numFmtId="199" fontId="2" fillId="0" borderId="157" xfId="49" applyNumberFormat="1" applyFont="1" applyBorder="1" applyAlignment="1">
      <alignment vertical="center"/>
    </xf>
    <xf numFmtId="199" fontId="2" fillId="0" borderId="86" xfId="49" applyNumberFormat="1" applyFont="1" applyBorder="1" applyAlignment="1">
      <alignment vertical="center"/>
    </xf>
    <xf numFmtId="199" fontId="2" fillId="0" borderId="90" xfId="49" applyNumberFormat="1" applyFont="1" applyBorder="1" applyAlignment="1">
      <alignment vertical="center"/>
    </xf>
    <xf numFmtId="199" fontId="2" fillId="37" borderId="127" xfId="49" applyNumberFormat="1" applyFont="1" applyFill="1" applyBorder="1" applyAlignment="1">
      <alignment vertical="center"/>
    </xf>
    <xf numFmtId="199" fontId="2" fillId="37" borderId="38" xfId="49" applyNumberFormat="1" applyFont="1" applyFill="1" applyBorder="1" applyAlignment="1">
      <alignment vertical="center"/>
    </xf>
    <xf numFmtId="0" fontId="2" fillId="0" borderId="14" xfId="0" applyFont="1" applyBorder="1" applyAlignment="1">
      <alignment horizontal="distributed" vertical="center"/>
    </xf>
    <xf numFmtId="0" fontId="2" fillId="0" borderId="75" xfId="0" applyFont="1" applyBorder="1" applyAlignment="1">
      <alignment horizontal="distributed" vertical="center"/>
    </xf>
    <xf numFmtId="0" fontId="43" fillId="0" borderId="82" xfId="0" applyFont="1" applyBorder="1" applyAlignment="1">
      <alignment horizontal="left" vertical="center" wrapText="1" indent="1"/>
    </xf>
    <xf numFmtId="0" fontId="2" fillId="0" borderId="14" xfId="0" applyFont="1" applyBorder="1" applyAlignment="1">
      <alignment horizontal="distributed" vertical="center" wrapText="1"/>
    </xf>
    <xf numFmtId="0" fontId="2" fillId="0" borderId="43" xfId="0" applyFont="1" applyBorder="1" applyAlignment="1">
      <alignment horizontal="distributed" vertical="center"/>
    </xf>
    <xf numFmtId="0" fontId="2" fillId="0" borderId="30" xfId="0" applyFont="1" applyBorder="1" applyAlignment="1">
      <alignment horizontal="distributed" vertical="center" wrapText="1"/>
    </xf>
    <xf numFmtId="0" fontId="43" fillId="0" borderId="158" xfId="0" applyFont="1" applyBorder="1" applyAlignment="1">
      <alignment horizontal="left" vertical="center" wrapText="1" indent="1"/>
    </xf>
    <xf numFmtId="0" fontId="2" fillId="0" borderId="159" xfId="0" applyFont="1" applyBorder="1" applyAlignment="1">
      <alignment horizontal="distributed" vertical="center" wrapText="1"/>
    </xf>
    <xf numFmtId="0" fontId="43" fillId="0" borderId="110" xfId="0" applyFont="1" applyBorder="1" applyAlignment="1">
      <alignment horizontal="left" vertical="center" wrapText="1" indent="1"/>
    </xf>
    <xf numFmtId="199" fontId="2" fillId="0" borderId="160" xfId="49" applyNumberFormat="1" applyFont="1" applyBorder="1" applyAlignment="1">
      <alignment vertical="center"/>
    </xf>
    <xf numFmtId="199" fontId="2" fillId="0" borderId="161" xfId="49" applyNumberFormat="1" applyFont="1" applyBorder="1" applyAlignment="1">
      <alignment vertical="center"/>
    </xf>
    <xf numFmtId="199" fontId="2" fillId="0" borderId="162" xfId="49" applyNumberFormat="1" applyFont="1" applyBorder="1" applyAlignment="1">
      <alignment vertical="center"/>
    </xf>
    <xf numFmtId="199" fontId="2" fillId="37" borderId="163" xfId="49" applyNumberFormat="1" applyFont="1" applyFill="1" applyBorder="1" applyAlignment="1">
      <alignment vertical="center"/>
    </xf>
    <xf numFmtId="199" fontId="2" fillId="37" borderId="164" xfId="49" applyNumberFormat="1" applyFont="1" applyFill="1" applyBorder="1" applyAlignment="1">
      <alignment vertical="center"/>
    </xf>
    <xf numFmtId="0" fontId="2" fillId="0" borderId="29" xfId="0" applyFont="1" applyBorder="1" applyAlignment="1">
      <alignment horizontal="distributed" vertical="center" wrapText="1"/>
    </xf>
    <xf numFmtId="199" fontId="2" fillId="37" borderId="165" xfId="49" applyNumberFormat="1" applyFont="1" applyFill="1" applyBorder="1" applyAlignment="1">
      <alignment vertical="center"/>
    </xf>
    <xf numFmtId="199" fontId="2" fillId="37" borderId="166" xfId="49" applyNumberFormat="1" applyFont="1" applyFill="1" applyBorder="1" applyAlignment="1">
      <alignment vertical="center"/>
    </xf>
    <xf numFmtId="199" fontId="2" fillId="37" borderId="167" xfId="49" applyNumberFormat="1" applyFont="1" applyFill="1" applyBorder="1" applyAlignment="1">
      <alignment vertical="center"/>
    </xf>
    <xf numFmtId="199" fontId="2" fillId="37" borderId="168" xfId="49" applyNumberFormat="1" applyFont="1" applyFill="1" applyBorder="1" applyAlignment="1">
      <alignment vertical="center"/>
    </xf>
    <xf numFmtId="0" fontId="2" fillId="0" borderId="44" xfId="0" applyFont="1" applyBorder="1" applyAlignment="1">
      <alignment horizontal="distributed" vertical="center" wrapText="1"/>
    </xf>
    <xf numFmtId="0" fontId="43" fillId="0" borderId="121" xfId="0" applyFont="1" applyBorder="1" applyAlignment="1">
      <alignment horizontal="left" vertical="center" wrapText="1" indent="1"/>
    </xf>
    <xf numFmtId="199" fontId="2" fillId="37" borderId="169" xfId="49" applyNumberFormat="1" applyFont="1" applyFill="1" applyBorder="1" applyAlignment="1">
      <alignment vertical="center"/>
    </xf>
    <xf numFmtId="199" fontId="2" fillId="37" borderId="122" xfId="49" applyNumberFormat="1" applyFont="1" applyFill="1" applyBorder="1" applyAlignment="1">
      <alignment vertical="center"/>
    </xf>
    <xf numFmtId="199" fontId="2" fillId="37" borderId="170" xfId="49" applyNumberFormat="1" applyFont="1" applyFill="1" applyBorder="1" applyAlignment="1">
      <alignment vertical="center"/>
    </xf>
    <xf numFmtId="0" fontId="2" fillId="0" borderId="0" xfId="0" applyFont="1" applyBorder="1" applyAlignment="1">
      <alignment horizontal="distributed" vertical="center" wrapText="1"/>
    </xf>
    <xf numFmtId="0" fontId="27" fillId="0" borderId="0" xfId="0" applyFont="1" applyFill="1" applyAlignment="1">
      <alignment horizontal="center" vertical="center"/>
    </xf>
    <xf numFmtId="0" fontId="27" fillId="0" borderId="32" xfId="0" applyFont="1" applyFill="1" applyBorder="1" applyAlignment="1">
      <alignment vertical="center"/>
    </xf>
    <xf numFmtId="0" fontId="63" fillId="0"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Fill="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24" xfId="0" applyFont="1" applyFill="1" applyBorder="1" applyAlignment="1">
      <alignment horizontal="center" vertical="center"/>
    </xf>
    <xf numFmtId="0" fontId="35" fillId="0" borderId="24" xfId="0" applyFont="1" applyFill="1" applyBorder="1" applyAlignment="1">
      <alignment horizontal="center" vertical="center"/>
    </xf>
    <xf numFmtId="0" fontId="35" fillId="0" borderId="2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75"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32" fillId="0" borderId="50" xfId="0" applyFont="1" applyFill="1" applyBorder="1" applyAlignment="1">
      <alignment vertical="center"/>
    </xf>
    <xf numFmtId="0" fontId="32" fillId="0" borderId="179" xfId="0" applyFont="1" applyFill="1" applyBorder="1" applyAlignment="1">
      <alignment vertical="center"/>
    </xf>
    <xf numFmtId="0" fontId="32" fillId="0" borderId="62" xfId="0" applyFont="1" applyFill="1" applyBorder="1" applyAlignment="1">
      <alignment vertical="center"/>
    </xf>
    <xf numFmtId="38" fontId="32" fillId="0" borderId="179" xfId="49" applyFont="1" applyFill="1" applyBorder="1" applyAlignment="1">
      <alignment vertical="center"/>
    </xf>
    <xf numFmtId="38" fontId="32" fillId="0" borderId="67" xfId="49" applyFont="1" applyFill="1" applyBorder="1" applyAlignment="1">
      <alignment vertical="center"/>
    </xf>
    <xf numFmtId="38" fontId="32" fillId="0" borderId="172" xfId="49" applyFont="1" applyFill="1" applyBorder="1" applyAlignment="1">
      <alignment vertical="center"/>
    </xf>
    <xf numFmtId="200" fontId="32" fillId="0" borderId="82" xfId="0" applyNumberFormat="1" applyFont="1" applyFill="1" applyBorder="1" applyAlignment="1">
      <alignment vertical="center"/>
    </xf>
    <xf numFmtId="200" fontId="32" fillId="0" borderId="180" xfId="0" applyNumberFormat="1" applyFont="1" applyFill="1" applyBorder="1" applyAlignment="1">
      <alignment vertical="center"/>
    </xf>
    <xf numFmtId="200" fontId="32" fillId="0" borderId="86" xfId="0" applyNumberFormat="1" applyFont="1" applyFill="1" applyBorder="1" applyAlignment="1">
      <alignment vertical="center"/>
    </xf>
    <xf numFmtId="200" fontId="32" fillId="0" borderId="180" xfId="49" applyNumberFormat="1" applyFont="1" applyFill="1" applyBorder="1" applyAlignment="1">
      <alignment vertical="center"/>
    </xf>
    <xf numFmtId="200" fontId="32" fillId="0" borderId="157" xfId="49" applyNumberFormat="1" applyFont="1" applyFill="1" applyBorder="1" applyAlignment="1">
      <alignment vertical="center"/>
    </xf>
    <xf numFmtId="200" fontId="32" fillId="0" borderId="181" xfId="49" applyNumberFormat="1" applyFont="1" applyFill="1" applyBorder="1" applyAlignment="1">
      <alignment vertical="center"/>
    </xf>
    <xf numFmtId="0" fontId="32" fillId="0" borderId="41" xfId="0" applyFont="1" applyFill="1" applyBorder="1" applyAlignment="1">
      <alignment vertical="center"/>
    </xf>
    <xf numFmtId="0" fontId="32" fillId="0" borderId="173" xfId="0" applyFont="1" applyFill="1" applyBorder="1" applyAlignment="1">
      <alignment vertical="center"/>
    </xf>
    <xf numFmtId="0" fontId="32" fillId="0" borderId="18" xfId="0" applyFont="1" applyFill="1" applyBorder="1" applyAlignment="1">
      <alignment vertical="center"/>
    </xf>
    <xf numFmtId="38" fontId="32" fillId="0" borderId="173" xfId="49" applyFont="1" applyFill="1" applyBorder="1" applyAlignment="1">
      <alignment vertical="center"/>
    </xf>
    <xf numFmtId="38" fontId="32" fillId="0" borderId="135" xfId="49" applyFont="1" applyFill="1" applyBorder="1" applyAlignment="1">
      <alignment vertical="center"/>
    </xf>
    <xf numFmtId="38" fontId="32" fillId="0" borderId="182" xfId="49" applyFont="1" applyFill="1" applyBorder="1" applyAlignment="1">
      <alignment vertical="center"/>
    </xf>
    <xf numFmtId="200" fontId="32" fillId="0" borderId="183" xfId="0" applyNumberFormat="1" applyFont="1" applyFill="1" applyBorder="1" applyAlignment="1">
      <alignment vertical="center"/>
    </xf>
    <xf numFmtId="200" fontId="32" fillId="0" borderId="184" xfId="0" applyNumberFormat="1" applyFont="1" applyFill="1" applyBorder="1" applyAlignment="1">
      <alignment vertical="center"/>
    </xf>
    <xf numFmtId="200" fontId="32" fillId="0" borderId="185" xfId="0" applyNumberFormat="1" applyFont="1" applyFill="1" applyBorder="1" applyAlignment="1">
      <alignment vertical="center"/>
    </xf>
    <xf numFmtId="200" fontId="32" fillId="0" borderId="184" xfId="49" applyNumberFormat="1" applyFont="1" applyFill="1" applyBorder="1" applyAlignment="1">
      <alignment vertical="center"/>
    </xf>
    <xf numFmtId="200" fontId="32" fillId="0" borderId="186" xfId="49" applyNumberFormat="1" applyFont="1" applyFill="1" applyBorder="1" applyAlignment="1">
      <alignment vertical="center"/>
    </xf>
    <xf numFmtId="200" fontId="32" fillId="0" borderId="187" xfId="49" applyNumberFormat="1" applyFont="1" applyFill="1" applyBorder="1" applyAlignment="1">
      <alignment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200" fontId="32" fillId="0" borderId="188" xfId="0" applyNumberFormat="1" applyFont="1" applyFill="1" applyBorder="1" applyAlignment="1">
      <alignment vertical="center"/>
    </xf>
    <xf numFmtId="200" fontId="32" fillId="0" borderId="189" xfId="0" applyNumberFormat="1" applyFont="1" applyFill="1" applyBorder="1" applyAlignment="1">
      <alignment vertical="center"/>
    </xf>
    <xf numFmtId="200" fontId="32" fillId="0" borderId="190" xfId="0" applyNumberFormat="1" applyFont="1" applyFill="1" applyBorder="1" applyAlignment="1">
      <alignment vertical="center"/>
    </xf>
    <xf numFmtId="200" fontId="32" fillId="0" borderId="189" xfId="49" applyNumberFormat="1" applyFont="1" applyFill="1" applyBorder="1" applyAlignment="1">
      <alignment vertical="center"/>
    </xf>
    <xf numFmtId="200" fontId="32" fillId="0" borderId="191" xfId="49" applyNumberFormat="1" applyFont="1" applyFill="1" applyBorder="1" applyAlignment="1">
      <alignment vertical="center"/>
    </xf>
    <xf numFmtId="200" fontId="32" fillId="0" borderId="192" xfId="49" applyNumberFormat="1" applyFont="1" applyFill="1" applyBorder="1" applyAlignment="1">
      <alignment vertical="center"/>
    </xf>
    <xf numFmtId="0" fontId="0" fillId="0" borderId="53" xfId="0" applyFont="1" applyFill="1" applyBorder="1" applyAlignment="1">
      <alignment horizontal="center" vertical="center"/>
    </xf>
    <xf numFmtId="0" fontId="32" fillId="0" borderId="43" xfId="0" applyFont="1" applyFill="1" applyBorder="1" applyAlignment="1">
      <alignment vertical="center"/>
    </xf>
    <xf numFmtId="0" fontId="32" fillId="0" borderId="193" xfId="0" applyFont="1" applyFill="1" applyBorder="1" applyAlignment="1">
      <alignment vertical="center"/>
    </xf>
    <xf numFmtId="0" fontId="32" fillId="0" borderId="40" xfId="0" applyFont="1" applyFill="1" applyBorder="1" applyAlignment="1">
      <alignment vertical="center"/>
    </xf>
    <xf numFmtId="38" fontId="32" fillId="0" borderId="193" xfId="49" applyFont="1" applyFill="1" applyBorder="1" applyAlignment="1">
      <alignment vertical="center"/>
    </xf>
    <xf numFmtId="38" fontId="32" fillId="0" borderId="127" xfId="49" applyFont="1" applyFill="1" applyBorder="1" applyAlignment="1">
      <alignment vertical="center"/>
    </xf>
    <xf numFmtId="38" fontId="32" fillId="0" borderId="174" xfId="49" applyFont="1" applyFill="1" applyBorder="1" applyAlignment="1">
      <alignment vertical="center"/>
    </xf>
    <xf numFmtId="38" fontId="32" fillId="0" borderId="25" xfId="49" applyFont="1" applyFill="1" applyBorder="1" applyAlignment="1">
      <alignment vertical="center"/>
    </xf>
    <xf numFmtId="186" fontId="32" fillId="0" borderId="19" xfId="49" applyNumberFormat="1" applyFont="1" applyFill="1" applyBorder="1" applyAlignment="1">
      <alignment vertical="center"/>
    </xf>
    <xf numFmtId="0" fontId="33" fillId="0" borderId="0" xfId="0" applyFont="1" applyFill="1" applyBorder="1" applyAlignment="1">
      <alignment vertical="center"/>
    </xf>
    <xf numFmtId="0" fontId="33" fillId="0" borderId="0" xfId="0" applyFont="1" applyFill="1" applyAlignment="1">
      <alignment vertical="center"/>
    </xf>
    <xf numFmtId="0" fontId="0" fillId="0" borderId="0" xfId="0" applyFill="1" applyAlignment="1">
      <alignment horizontal="center" vertical="center"/>
    </xf>
    <xf numFmtId="38" fontId="32" fillId="0" borderId="22" xfId="49" applyFont="1" applyFill="1" applyBorder="1" applyAlignment="1">
      <alignment vertical="center"/>
    </xf>
    <xf numFmtId="38" fontId="32" fillId="0" borderId="171" xfId="49" applyFont="1" applyFill="1" applyBorder="1" applyAlignment="1">
      <alignment vertical="center"/>
    </xf>
    <xf numFmtId="38" fontId="32" fillId="0" borderId="194" xfId="49" applyFont="1" applyFill="1" applyBorder="1" applyAlignment="1">
      <alignment vertical="center"/>
    </xf>
    <xf numFmtId="186" fontId="32" fillId="0" borderId="195" xfId="49" applyNumberFormat="1" applyFont="1" applyFill="1" applyBorder="1" applyAlignment="1">
      <alignment vertical="center"/>
    </xf>
    <xf numFmtId="186" fontId="32" fillId="0" borderId="196" xfId="49" applyNumberFormat="1" applyFont="1" applyFill="1" applyBorder="1" applyAlignment="1">
      <alignment vertical="center"/>
    </xf>
    <xf numFmtId="186" fontId="32" fillId="0" borderId="197" xfId="49" applyNumberFormat="1" applyFont="1" applyFill="1" applyBorder="1" applyAlignment="1">
      <alignment vertical="center"/>
    </xf>
    <xf numFmtId="186" fontId="32" fillId="0" borderId="198" xfId="49" applyNumberFormat="1" applyFont="1" applyFill="1" applyBorder="1" applyAlignment="1">
      <alignment vertical="center"/>
    </xf>
    <xf numFmtId="0" fontId="0" fillId="0" borderId="66" xfId="0" applyFont="1" applyFill="1" applyBorder="1" applyAlignment="1">
      <alignment horizontal="center" vertical="center"/>
    </xf>
    <xf numFmtId="0" fontId="0" fillId="0" borderId="62" xfId="0" applyFont="1" applyFill="1" applyBorder="1" applyAlignment="1">
      <alignment horizontal="center" vertical="center"/>
    </xf>
    <xf numFmtId="0" fontId="32" fillId="0" borderId="25" xfId="0" applyFont="1" applyFill="1" applyBorder="1" applyAlignment="1">
      <alignment vertical="center"/>
    </xf>
    <xf numFmtId="0" fontId="32" fillId="0" borderId="171" xfId="0" applyFont="1" applyFill="1" applyBorder="1" applyAlignment="1">
      <alignment vertical="center"/>
    </xf>
    <xf numFmtId="0" fontId="32" fillId="0" borderId="24" xfId="0" applyFont="1" applyFill="1" applyBorder="1" applyAlignment="1">
      <alignment vertical="center"/>
    </xf>
    <xf numFmtId="0" fontId="0" fillId="0" borderId="145" xfId="0" applyFont="1" applyFill="1" applyBorder="1" applyAlignment="1">
      <alignment horizontal="center" vertical="center"/>
    </xf>
    <xf numFmtId="0" fontId="0" fillId="0" borderId="47" xfId="0" applyFont="1" applyFill="1" applyBorder="1" applyAlignment="1">
      <alignment horizontal="center" vertical="center"/>
    </xf>
    <xf numFmtId="200" fontId="32" fillId="0" borderId="19" xfId="0" applyNumberFormat="1" applyFont="1" applyFill="1" applyBorder="1" applyAlignment="1">
      <alignment vertical="center"/>
    </xf>
    <xf numFmtId="200" fontId="32" fillId="0" borderId="196" xfId="0" applyNumberFormat="1" applyFont="1" applyFill="1" applyBorder="1" applyAlignment="1">
      <alignment vertical="center"/>
    </xf>
    <xf numFmtId="200" fontId="32" fillId="0" borderId="16" xfId="0" applyNumberFormat="1" applyFont="1" applyFill="1" applyBorder="1" applyAlignment="1">
      <alignment vertical="center"/>
    </xf>
    <xf numFmtId="200" fontId="32" fillId="0" borderId="196" xfId="49" applyNumberFormat="1" applyFont="1" applyFill="1" applyBorder="1" applyAlignment="1">
      <alignment vertical="center"/>
    </xf>
    <xf numFmtId="200" fontId="32" fillId="0" borderId="195" xfId="49" applyNumberFormat="1" applyFont="1" applyFill="1" applyBorder="1" applyAlignment="1">
      <alignment vertical="center"/>
    </xf>
    <xf numFmtId="200" fontId="32" fillId="0" borderId="198" xfId="49" applyNumberFormat="1" applyFont="1" applyFill="1" applyBorder="1" applyAlignment="1">
      <alignment vertical="center"/>
    </xf>
    <xf numFmtId="0" fontId="0" fillId="0" borderId="30" xfId="0" applyFont="1" applyFill="1" applyBorder="1" applyAlignment="1">
      <alignment horizontal="center" vertical="center"/>
    </xf>
    <xf numFmtId="38" fontId="32" fillId="0" borderId="53" xfId="49" applyFont="1" applyFill="1" applyBorder="1" applyAlignment="1">
      <alignment vertical="center"/>
    </xf>
    <xf numFmtId="38" fontId="32" fillId="0" borderId="199" xfId="49" applyFont="1" applyFill="1" applyBorder="1" applyAlignment="1">
      <alignment vertical="center"/>
    </xf>
    <xf numFmtId="38" fontId="32" fillId="0" borderId="52" xfId="49" applyFont="1" applyFill="1" applyBorder="1" applyAlignment="1">
      <alignment vertical="center"/>
    </xf>
    <xf numFmtId="38" fontId="32" fillId="0" borderId="133" xfId="49" applyFont="1" applyFill="1" applyBorder="1" applyAlignment="1">
      <alignment vertical="center"/>
    </xf>
    <xf numFmtId="38" fontId="32" fillId="0" borderId="200" xfId="49" applyFont="1" applyFill="1" applyBorder="1" applyAlignment="1">
      <alignment vertical="center"/>
    </xf>
    <xf numFmtId="200" fontId="32" fillId="0" borderId="19" xfId="49" applyNumberFormat="1" applyFont="1" applyFill="1" applyBorder="1" applyAlignment="1">
      <alignment vertical="center"/>
    </xf>
    <xf numFmtId="200" fontId="32" fillId="0" borderId="16" xfId="49" applyNumberFormat="1" applyFont="1" applyFill="1" applyBorder="1" applyAlignment="1">
      <alignment vertical="center"/>
    </xf>
    <xf numFmtId="0" fontId="0" fillId="0" borderId="0" xfId="0" applyAlignment="1" applyProtection="1">
      <alignment vertical="center"/>
      <protection locked="0"/>
    </xf>
    <xf numFmtId="0" fontId="31" fillId="0" borderId="0" xfId="0" applyFont="1" applyAlignment="1" applyProtection="1">
      <alignment vertical="center"/>
      <protection locked="0"/>
    </xf>
    <xf numFmtId="0" fontId="0"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32" fillId="0" borderId="0" xfId="0" applyFont="1" applyAlignment="1" applyProtection="1">
      <alignment vertical="center"/>
      <protection locked="0"/>
    </xf>
    <xf numFmtId="0" fontId="31" fillId="0" borderId="0" xfId="0" applyFont="1" applyAlignment="1" applyProtection="1">
      <alignment vertical="center"/>
      <protection locked="0"/>
    </xf>
    <xf numFmtId="0" fontId="31" fillId="0" borderId="0" xfId="0" applyFont="1" applyAlignment="1">
      <alignment horizontal="center" vertical="center"/>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31" fillId="0" borderId="0" xfId="0" applyFont="1" applyAlignment="1">
      <alignment horizontal="left" vertical="center"/>
    </xf>
    <xf numFmtId="0" fontId="0" fillId="0" borderId="0" xfId="0" applyFont="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7</xdr:row>
      <xdr:rowOff>133350</xdr:rowOff>
    </xdr:from>
    <xdr:to>
      <xdr:col>12</xdr:col>
      <xdr:colOff>304800</xdr:colOff>
      <xdr:row>12</xdr:row>
      <xdr:rowOff>85725</xdr:rowOff>
    </xdr:to>
    <xdr:sp>
      <xdr:nvSpPr>
        <xdr:cNvPr id="1" name="WordArt 1"/>
        <xdr:cNvSpPr>
          <a:spLocks/>
        </xdr:cNvSpPr>
      </xdr:nvSpPr>
      <xdr:spPr>
        <a:xfrm>
          <a:off x="1076325" y="1333500"/>
          <a:ext cx="7458075" cy="819150"/>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Ｐゴシック"/>
              <a:cs typeface="ＭＳ Ｐゴシック"/>
            </a:rPr>
            <a:t>平成２３年度学校給食実施状況等調査</a:t>
          </a:r>
        </a:p>
      </xdr:txBody>
    </xdr:sp>
    <xdr:clientData/>
  </xdr:twoCellAnchor>
  <xdr:twoCellAnchor>
    <xdr:from>
      <xdr:col>2</xdr:col>
      <xdr:colOff>381000</xdr:colOff>
      <xdr:row>14</xdr:row>
      <xdr:rowOff>28575</xdr:rowOff>
    </xdr:from>
    <xdr:to>
      <xdr:col>11</xdr:col>
      <xdr:colOff>361950</xdr:colOff>
      <xdr:row>17</xdr:row>
      <xdr:rowOff>114300</xdr:rowOff>
    </xdr:to>
    <xdr:sp>
      <xdr:nvSpPr>
        <xdr:cNvPr id="2" name="WordArt 2"/>
        <xdr:cNvSpPr>
          <a:spLocks/>
        </xdr:cNvSpPr>
      </xdr:nvSpPr>
      <xdr:spPr>
        <a:xfrm>
          <a:off x="1752600" y="2438400"/>
          <a:ext cx="6153150" cy="6000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（平成２３年１０月１日現在）</a:t>
          </a:r>
        </a:p>
      </xdr:txBody>
    </xdr:sp>
    <xdr:clientData/>
  </xdr:twoCellAnchor>
  <xdr:twoCellAnchor>
    <xdr:from>
      <xdr:col>2</xdr:col>
      <xdr:colOff>381000</xdr:colOff>
      <xdr:row>48</xdr:row>
      <xdr:rowOff>133350</xdr:rowOff>
    </xdr:from>
    <xdr:to>
      <xdr:col>11</xdr:col>
      <xdr:colOff>352425</xdr:colOff>
      <xdr:row>52</xdr:row>
      <xdr:rowOff>47625</xdr:rowOff>
    </xdr:to>
    <xdr:sp>
      <xdr:nvSpPr>
        <xdr:cNvPr id="3" name="WordArt 3"/>
        <xdr:cNvSpPr>
          <a:spLocks/>
        </xdr:cNvSpPr>
      </xdr:nvSpPr>
      <xdr:spPr>
        <a:xfrm>
          <a:off x="1752600" y="8372475"/>
          <a:ext cx="6143625" cy="6000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大阪府教育委員会事務局</a:t>
          </a:r>
        </a:p>
      </xdr:txBody>
    </xdr:sp>
    <xdr:clientData/>
  </xdr:twoCellAnchor>
  <xdr:twoCellAnchor>
    <xdr:from>
      <xdr:col>2</xdr:col>
      <xdr:colOff>323850</xdr:colOff>
      <xdr:row>53</xdr:row>
      <xdr:rowOff>66675</xdr:rowOff>
    </xdr:from>
    <xdr:to>
      <xdr:col>11</xdr:col>
      <xdr:colOff>352425</xdr:colOff>
      <xdr:row>56</xdr:row>
      <xdr:rowOff>76200</xdr:rowOff>
    </xdr:to>
    <xdr:sp>
      <xdr:nvSpPr>
        <xdr:cNvPr id="4" name="WordArt 4"/>
        <xdr:cNvSpPr>
          <a:spLocks/>
        </xdr:cNvSpPr>
      </xdr:nvSpPr>
      <xdr:spPr>
        <a:xfrm>
          <a:off x="1695450" y="9163050"/>
          <a:ext cx="6200775" cy="5238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教育振興室保健体育課</a:t>
          </a:r>
        </a:p>
      </xdr:txBody>
    </xdr:sp>
    <xdr:clientData/>
  </xdr:twoCellAnchor>
  <xdr:twoCellAnchor>
    <xdr:from>
      <xdr:col>3</xdr:col>
      <xdr:colOff>647700</xdr:colOff>
      <xdr:row>45</xdr:row>
      <xdr:rowOff>9525</xdr:rowOff>
    </xdr:from>
    <xdr:to>
      <xdr:col>10</xdr:col>
      <xdr:colOff>28575</xdr:colOff>
      <xdr:row>47</xdr:row>
      <xdr:rowOff>0</xdr:rowOff>
    </xdr:to>
    <xdr:sp>
      <xdr:nvSpPr>
        <xdr:cNvPr id="5" name="WordArt 5"/>
        <xdr:cNvSpPr>
          <a:spLocks/>
        </xdr:cNvSpPr>
      </xdr:nvSpPr>
      <xdr:spPr>
        <a:xfrm>
          <a:off x="2705100" y="7734300"/>
          <a:ext cx="4181475" cy="3333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平成２６年６月</a:t>
          </a:r>
        </a:p>
      </xdr:txBody>
    </xdr:sp>
    <xdr:clientData/>
  </xdr:twoCellAnchor>
  <xdr:twoCellAnchor>
    <xdr:from>
      <xdr:col>10</xdr:col>
      <xdr:colOff>114300</xdr:colOff>
      <xdr:row>2</xdr:row>
      <xdr:rowOff>104775</xdr:rowOff>
    </xdr:from>
    <xdr:to>
      <xdr:col>12</xdr:col>
      <xdr:colOff>76200</xdr:colOff>
      <xdr:row>4</xdr:row>
      <xdr:rowOff>95250</xdr:rowOff>
    </xdr:to>
    <xdr:sp>
      <xdr:nvSpPr>
        <xdr:cNvPr id="6" name="WordArt 1"/>
        <xdr:cNvSpPr>
          <a:spLocks/>
        </xdr:cNvSpPr>
      </xdr:nvSpPr>
      <xdr:spPr>
        <a:xfrm>
          <a:off x="6972300" y="447675"/>
          <a:ext cx="1333500" cy="33337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Ｐゴシック"/>
              <a:cs typeface="ＭＳ Ｐゴシック"/>
            </a:rPr>
            <a:t>（参考）</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7</xdr:row>
      <xdr:rowOff>342900</xdr:rowOff>
    </xdr:from>
    <xdr:to>
      <xdr:col>17</xdr:col>
      <xdr:colOff>657225</xdr:colOff>
      <xdr:row>7</xdr:row>
      <xdr:rowOff>361950</xdr:rowOff>
    </xdr:to>
    <xdr:sp>
      <xdr:nvSpPr>
        <xdr:cNvPr id="1" name="Line 1"/>
        <xdr:cNvSpPr>
          <a:spLocks/>
        </xdr:cNvSpPr>
      </xdr:nvSpPr>
      <xdr:spPr>
        <a:xfrm>
          <a:off x="2209800" y="1962150"/>
          <a:ext cx="3619500" cy="1905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8</xdr:row>
      <xdr:rowOff>400050</xdr:rowOff>
    </xdr:from>
    <xdr:to>
      <xdr:col>17</xdr:col>
      <xdr:colOff>666750</xdr:colOff>
      <xdr:row>8</xdr:row>
      <xdr:rowOff>409575</xdr:rowOff>
    </xdr:to>
    <xdr:sp>
      <xdr:nvSpPr>
        <xdr:cNvPr id="2" name="Line 2"/>
        <xdr:cNvSpPr>
          <a:spLocks/>
        </xdr:cNvSpPr>
      </xdr:nvSpPr>
      <xdr:spPr>
        <a:xfrm flipV="1">
          <a:off x="3209925" y="2752725"/>
          <a:ext cx="2628900" cy="95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9</xdr:row>
      <xdr:rowOff>371475</xdr:rowOff>
    </xdr:from>
    <xdr:to>
      <xdr:col>17</xdr:col>
      <xdr:colOff>676275</xdr:colOff>
      <xdr:row>9</xdr:row>
      <xdr:rowOff>381000</xdr:rowOff>
    </xdr:to>
    <xdr:sp>
      <xdr:nvSpPr>
        <xdr:cNvPr id="3" name="Line 5"/>
        <xdr:cNvSpPr>
          <a:spLocks/>
        </xdr:cNvSpPr>
      </xdr:nvSpPr>
      <xdr:spPr>
        <a:xfrm flipV="1">
          <a:off x="3390900" y="3457575"/>
          <a:ext cx="2457450" cy="95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10</xdr:row>
      <xdr:rowOff>361950</xdr:rowOff>
    </xdr:from>
    <xdr:to>
      <xdr:col>17</xdr:col>
      <xdr:colOff>666750</xdr:colOff>
      <xdr:row>10</xdr:row>
      <xdr:rowOff>390525</xdr:rowOff>
    </xdr:to>
    <xdr:sp>
      <xdr:nvSpPr>
        <xdr:cNvPr id="4" name="Line 6"/>
        <xdr:cNvSpPr>
          <a:spLocks/>
        </xdr:cNvSpPr>
      </xdr:nvSpPr>
      <xdr:spPr>
        <a:xfrm>
          <a:off x="2209800" y="4181475"/>
          <a:ext cx="3629025" cy="2857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11</xdr:row>
      <xdr:rowOff>381000</xdr:rowOff>
    </xdr:from>
    <xdr:to>
      <xdr:col>18</xdr:col>
      <xdr:colOff>9525</xdr:colOff>
      <xdr:row>11</xdr:row>
      <xdr:rowOff>390525</xdr:rowOff>
    </xdr:to>
    <xdr:sp>
      <xdr:nvSpPr>
        <xdr:cNvPr id="5" name="Line 8"/>
        <xdr:cNvSpPr>
          <a:spLocks/>
        </xdr:cNvSpPr>
      </xdr:nvSpPr>
      <xdr:spPr>
        <a:xfrm flipV="1">
          <a:off x="1743075" y="4933950"/>
          <a:ext cx="4124325" cy="95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12</xdr:row>
      <xdr:rowOff>390525</xdr:rowOff>
    </xdr:from>
    <xdr:to>
      <xdr:col>18</xdr:col>
      <xdr:colOff>9525</xdr:colOff>
      <xdr:row>12</xdr:row>
      <xdr:rowOff>390525</xdr:rowOff>
    </xdr:to>
    <xdr:sp>
      <xdr:nvSpPr>
        <xdr:cNvPr id="6" name="Line 9"/>
        <xdr:cNvSpPr>
          <a:spLocks/>
        </xdr:cNvSpPr>
      </xdr:nvSpPr>
      <xdr:spPr>
        <a:xfrm flipV="1">
          <a:off x="2466975" y="5676900"/>
          <a:ext cx="3400425"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28</xdr:row>
      <xdr:rowOff>0</xdr:rowOff>
    </xdr:from>
    <xdr:to>
      <xdr:col>12</xdr:col>
      <xdr:colOff>409575</xdr:colOff>
      <xdr:row>28</xdr:row>
      <xdr:rowOff>0</xdr:rowOff>
    </xdr:to>
    <xdr:sp>
      <xdr:nvSpPr>
        <xdr:cNvPr id="1" name="Text Box 43"/>
        <xdr:cNvSpPr txBox="1">
          <a:spLocks noChangeArrowheads="1"/>
        </xdr:cNvSpPr>
      </xdr:nvSpPr>
      <xdr:spPr>
        <a:xfrm>
          <a:off x="295275" y="7248525"/>
          <a:ext cx="8753475" cy="0"/>
        </a:xfrm>
        <a:prstGeom prst="rect">
          <a:avLst/>
        </a:prstGeom>
        <a:noFill/>
        <a:ln w="9525" cmpd="sng">
          <a:noFill/>
        </a:ln>
      </xdr:spPr>
      <xdr:txBody>
        <a:bodyPr vertOverflow="clip" wrap="square" lIns="36576" tIns="18288" rIns="0" bIns="18288" anchor="ctr"/>
        <a:p>
          <a:pPr algn="l">
            <a:defRPr/>
          </a:pPr>
          <a:r>
            <a:rPr lang="en-US" cap="none" sz="1100" b="1" i="0" u="none" baseline="0">
              <a:solidFill>
                <a:srgbClr val="FF0000"/>
              </a:solidFill>
              <a:latin typeface="ＭＳ Ｐゴシック"/>
              <a:ea typeface="ＭＳ Ｐゴシック"/>
              <a:cs typeface="ＭＳ Ｐゴシック"/>
            </a:rPr>
            <a:t>CHECK</a:t>
          </a:r>
          <a:r>
            <a:rPr lang="en-US" cap="none" sz="1100" b="1" i="0" u="none" baseline="0">
              <a:solidFill>
                <a:srgbClr val="FF0000"/>
              </a:solidFill>
              <a:latin typeface="ＭＳ Ｐゴシック"/>
              <a:ea typeface="ＭＳ Ｐゴシック"/>
              <a:cs typeface="ＭＳ Ｐゴシック"/>
            </a:rPr>
            <a:t>！学校給食実施数が、総数から休校数を引いた実質総数を超えていませんか？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特別支援学校・夜間定時制高等学校・幼稚園の総数は、実施数が、それぞれの総数を超えないように注意すること。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K24"/>
  <sheetViews>
    <sheetView tabSelected="1" view="pageBreakPreview" zoomScaleSheetLayoutView="100" zoomScalePageLayoutView="0" workbookViewId="0" topLeftCell="A1">
      <selection activeCell="A1" sqref="A1"/>
    </sheetView>
  </sheetViews>
  <sheetFormatPr defaultColWidth="9.00390625" defaultRowHeight="13.5"/>
  <sheetData>
    <row r="2" spans="1:11" ht="13.5">
      <c r="A2" s="740"/>
      <c r="B2" s="740"/>
      <c r="C2" s="740"/>
      <c r="D2" s="740"/>
      <c r="E2" s="740"/>
      <c r="F2" s="740"/>
      <c r="G2" s="740"/>
      <c r="H2" s="740"/>
      <c r="I2" s="740"/>
      <c r="J2" s="740"/>
      <c r="K2" s="740"/>
    </row>
    <row r="3" spans="1:11" ht="13.5">
      <c r="A3" s="740"/>
      <c r="B3" s="740"/>
      <c r="C3" s="740"/>
      <c r="D3" s="740"/>
      <c r="E3" s="740"/>
      <c r="F3" s="740"/>
      <c r="G3" s="740"/>
      <c r="H3" s="740"/>
      <c r="I3" s="740"/>
      <c r="J3" s="740"/>
      <c r="K3" s="740"/>
    </row>
    <row r="4" spans="1:11" ht="13.5">
      <c r="A4" s="740"/>
      <c r="B4" s="740"/>
      <c r="C4" s="740"/>
      <c r="D4" s="740"/>
      <c r="E4" s="740"/>
      <c r="F4" s="740"/>
      <c r="G4" s="740"/>
      <c r="H4" s="740"/>
      <c r="I4" s="740"/>
      <c r="J4" s="740"/>
      <c r="K4" s="740"/>
    </row>
    <row r="5" spans="1:11" ht="13.5">
      <c r="A5" s="740"/>
      <c r="B5" s="740"/>
      <c r="C5" s="740"/>
      <c r="D5" s="740"/>
      <c r="E5" s="740"/>
      <c r="F5" s="740"/>
      <c r="G5" s="740"/>
      <c r="H5" s="740"/>
      <c r="I5" s="740"/>
      <c r="J5" s="740"/>
      <c r="K5" s="740"/>
    </row>
    <row r="6" spans="1:11" ht="13.5">
      <c r="A6" s="740"/>
      <c r="B6" s="740"/>
      <c r="C6" s="740"/>
      <c r="D6" s="740"/>
      <c r="E6" s="740"/>
      <c r="F6" s="740"/>
      <c r="G6" s="740"/>
      <c r="H6" s="740"/>
      <c r="I6" s="740"/>
      <c r="J6" s="740"/>
      <c r="K6" s="740"/>
    </row>
    <row r="7" spans="1:11" ht="13.5">
      <c r="A7" s="740"/>
      <c r="B7" s="740"/>
      <c r="C7" s="740"/>
      <c r="D7" s="740"/>
      <c r="E7" s="740"/>
      <c r="F7" s="740"/>
      <c r="G7" s="740"/>
      <c r="H7" s="740"/>
      <c r="I7" s="740"/>
      <c r="J7" s="740"/>
      <c r="K7" s="740"/>
    </row>
    <row r="8" spans="1:11" ht="14.25">
      <c r="A8" s="740"/>
      <c r="B8" s="740"/>
      <c r="C8" s="741"/>
      <c r="D8" s="740"/>
      <c r="E8" s="740"/>
      <c r="F8" s="740"/>
      <c r="G8" s="740"/>
      <c r="H8" s="740"/>
      <c r="I8" s="740"/>
      <c r="J8" s="740"/>
      <c r="K8" s="740"/>
    </row>
    <row r="9" spans="1:11" ht="13.5">
      <c r="A9" s="740"/>
      <c r="B9" s="740"/>
      <c r="C9" s="740"/>
      <c r="D9" s="740"/>
      <c r="E9" s="740"/>
      <c r="F9" s="740"/>
      <c r="G9" s="740"/>
      <c r="H9" s="740"/>
      <c r="I9" s="740"/>
      <c r="J9" s="740"/>
      <c r="K9" s="740"/>
    </row>
    <row r="10" spans="1:11" ht="13.5">
      <c r="A10" s="740"/>
      <c r="B10" s="740"/>
      <c r="C10" s="740"/>
      <c r="D10" s="740"/>
      <c r="E10" s="740"/>
      <c r="F10" s="740"/>
      <c r="G10" s="740"/>
      <c r="H10" s="740"/>
      <c r="I10" s="740"/>
      <c r="J10" s="740"/>
      <c r="K10" s="740"/>
    </row>
    <row r="11" spans="1:11" ht="13.5">
      <c r="A11" s="740"/>
      <c r="B11" s="740"/>
      <c r="C11" s="740"/>
      <c r="D11" s="740"/>
      <c r="E11" s="740"/>
      <c r="F11" s="740"/>
      <c r="G11" s="740"/>
      <c r="H11" s="740"/>
      <c r="I11" s="740"/>
      <c r="J11" s="740"/>
      <c r="K11" s="740"/>
    </row>
    <row r="12" spans="1:11" ht="13.5">
      <c r="A12" s="740"/>
      <c r="B12" s="740"/>
      <c r="C12" s="740"/>
      <c r="D12" s="740"/>
      <c r="E12" s="740"/>
      <c r="F12" s="740"/>
      <c r="G12" s="740"/>
      <c r="H12" s="740"/>
      <c r="I12" s="740"/>
      <c r="J12" s="740"/>
      <c r="K12" s="740"/>
    </row>
    <row r="13" spans="1:11" ht="13.5">
      <c r="A13" s="740"/>
      <c r="B13" s="740"/>
      <c r="C13" s="740"/>
      <c r="D13" s="740"/>
      <c r="E13" s="740"/>
      <c r="F13" s="740"/>
      <c r="G13" s="740"/>
      <c r="H13" s="740"/>
      <c r="I13" s="740"/>
      <c r="J13" s="740"/>
      <c r="K13" s="740"/>
    </row>
    <row r="14" spans="1:11" ht="13.5">
      <c r="A14" s="740"/>
      <c r="B14" s="740"/>
      <c r="C14" s="740"/>
      <c r="D14" s="740"/>
      <c r="E14" s="740"/>
      <c r="F14" s="740"/>
      <c r="G14" s="740"/>
      <c r="H14" s="740"/>
      <c r="I14" s="740"/>
      <c r="J14" s="740"/>
      <c r="K14" s="740"/>
    </row>
    <row r="15" spans="1:11" ht="13.5">
      <c r="A15" s="740"/>
      <c r="B15" s="740"/>
      <c r="C15" s="740"/>
      <c r="D15" s="740"/>
      <c r="E15" s="740"/>
      <c r="F15" s="740"/>
      <c r="G15" s="740"/>
      <c r="H15" s="740"/>
      <c r="I15" s="740"/>
      <c r="J15" s="740"/>
      <c r="K15" s="740"/>
    </row>
    <row r="16" spans="1:11" ht="13.5">
      <c r="A16" s="740"/>
      <c r="B16" s="740"/>
      <c r="C16" s="740"/>
      <c r="D16" s="740"/>
      <c r="E16" s="740"/>
      <c r="F16" s="740"/>
      <c r="G16" s="740"/>
      <c r="H16" s="740"/>
      <c r="I16" s="740"/>
      <c r="J16" s="740"/>
      <c r="K16" s="740"/>
    </row>
    <row r="17" spans="1:11" ht="13.5">
      <c r="A17" s="740"/>
      <c r="B17" s="740"/>
      <c r="C17" s="740"/>
      <c r="D17" s="740"/>
      <c r="E17" s="740"/>
      <c r="F17" s="740"/>
      <c r="G17" s="740"/>
      <c r="H17" s="740"/>
      <c r="I17" s="740"/>
      <c r="J17" s="740"/>
      <c r="K17" s="740"/>
    </row>
    <row r="18" spans="1:11" ht="13.5">
      <c r="A18" s="740"/>
      <c r="B18" s="740"/>
      <c r="C18" s="740"/>
      <c r="D18" s="740"/>
      <c r="E18" s="740"/>
      <c r="F18" s="740"/>
      <c r="G18" s="740"/>
      <c r="H18" s="740"/>
      <c r="I18" s="740"/>
      <c r="J18" s="740"/>
      <c r="K18" s="740"/>
    </row>
    <row r="19" spans="1:11" ht="13.5">
      <c r="A19" s="740"/>
      <c r="B19" s="740"/>
      <c r="C19" s="740"/>
      <c r="D19" s="740"/>
      <c r="E19" s="740"/>
      <c r="F19" s="740"/>
      <c r="G19" s="740"/>
      <c r="H19" s="740"/>
      <c r="I19" s="740"/>
      <c r="J19" s="740"/>
      <c r="K19" s="740"/>
    </row>
    <row r="20" spans="1:11" ht="13.5">
      <c r="A20" s="740"/>
      <c r="B20" s="740"/>
      <c r="C20" s="740"/>
      <c r="D20" s="740"/>
      <c r="E20" s="740"/>
      <c r="F20" s="740"/>
      <c r="G20" s="740"/>
      <c r="H20" s="740"/>
      <c r="I20" s="740"/>
      <c r="J20" s="740"/>
      <c r="K20" s="740"/>
    </row>
    <row r="21" spans="1:11" ht="13.5">
      <c r="A21" s="740"/>
      <c r="B21" s="740"/>
      <c r="C21" s="740"/>
      <c r="D21" s="740"/>
      <c r="E21" s="740"/>
      <c r="F21" s="740"/>
      <c r="G21" s="740"/>
      <c r="H21" s="740"/>
      <c r="I21" s="740"/>
      <c r="J21" s="740"/>
      <c r="K21" s="740"/>
    </row>
    <row r="22" spans="1:11" ht="13.5">
      <c r="A22" s="740"/>
      <c r="B22" s="740"/>
      <c r="C22" s="740"/>
      <c r="D22" s="740"/>
      <c r="E22" s="740"/>
      <c r="F22" s="740"/>
      <c r="G22" s="740"/>
      <c r="H22" s="740"/>
      <c r="I22" s="740"/>
      <c r="J22" s="740"/>
      <c r="K22" s="740"/>
    </row>
    <row r="23" spans="1:11" ht="13.5">
      <c r="A23" s="740"/>
      <c r="B23" s="740"/>
      <c r="C23" s="740"/>
      <c r="D23" s="740"/>
      <c r="E23" s="740"/>
      <c r="F23" s="740"/>
      <c r="G23" s="740"/>
      <c r="H23" s="740"/>
      <c r="I23" s="740"/>
      <c r="J23" s="740"/>
      <c r="K23" s="740"/>
    </row>
    <row r="24" spans="1:11" ht="13.5">
      <c r="A24" s="740"/>
      <c r="B24" s="740"/>
      <c r="C24" s="740"/>
      <c r="D24" s="740"/>
      <c r="E24" s="740"/>
      <c r="F24" s="740"/>
      <c r="G24" s="740"/>
      <c r="H24" s="740"/>
      <c r="I24" s="740"/>
      <c r="J24" s="740"/>
      <c r="K24" s="740"/>
    </row>
  </sheetData>
  <sheetProtection/>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P65"/>
  <sheetViews>
    <sheetView view="pageBreakPreview" zoomScale="85" zoomScaleSheetLayoutView="85" zoomScalePageLayoutView="0" workbookViewId="0" topLeftCell="A1">
      <pane xSplit="11" ySplit="5" topLeftCell="L6" activePane="bottomRight" state="frozen"/>
      <selection pane="topLeft" activeCell="A2" sqref="A2"/>
      <selection pane="topRight" activeCell="A2" sqref="A2"/>
      <selection pane="bottomLeft" activeCell="A2" sqref="A2"/>
      <selection pane="bottomRight" activeCell="D2" sqref="D2"/>
    </sheetView>
  </sheetViews>
  <sheetFormatPr defaultColWidth="9.00390625" defaultRowHeight="13.5"/>
  <cols>
    <col min="1" max="1" width="5.00390625" style="0" bestFit="1" customWidth="1"/>
    <col min="2" max="2" width="11.25390625" style="0" customWidth="1"/>
    <col min="3" max="3" width="11.125" style="0" customWidth="1"/>
    <col min="4" max="4" width="9.625" style="0" customWidth="1"/>
    <col min="5" max="5" width="10.625" style="0" customWidth="1"/>
    <col min="6" max="6" width="10.75390625" style="0" customWidth="1"/>
    <col min="7" max="7" width="11.75390625" style="0" customWidth="1"/>
    <col min="8" max="8" width="10.875" style="0" customWidth="1"/>
    <col min="9" max="9" width="11.75390625" style="0" customWidth="1"/>
    <col min="10" max="10" width="12.125" style="0" customWidth="1"/>
    <col min="11" max="11" width="12.375" style="0" customWidth="1"/>
    <col min="12" max="12" width="5.00390625" style="0" customWidth="1"/>
  </cols>
  <sheetData>
    <row r="1" spans="1:11" ht="17.25">
      <c r="A1" s="331" t="s">
        <v>223</v>
      </c>
      <c r="B1" s="331"/>
      <c r="C1" s="331"/>
      <c r="D1" s="331"/>
      <c r="E1" s="331"/>
      <c r="F1" s="331"/>
      <c r="G1" s="331"/>
      <c r="H1" s="331"/>
      <c r="I1" s="331"/>
      <c r="J1" s="331"/>
      <c r="K1" s="331"/>
    </row>
    <row r="2" spans="1:11" ht="14.25">
      <c r="A2" s="107" t="s">
        <v>292</v>
      </c>
      <c r="B2" s="107"/>
      <c r="C2" s="107"/>
      <c r="I2" s="367" t="str">
        <f>'（小学校）'!S2</f>
        <v>（平成２３年１０月１日現在）</v>
      </c>
      <c r="J2" s="367"/>
      <c r="K2" s="367"/>
    </row>
    <row r="3" spans="1:11" ht="13.5">
      <c r="A3" s="333" t="s">
        <v>226</v>
      </c>
      <c r="B3" s="333"/>
      <c r="C3" s="334" t="s">
        <v>129</v>
      </c>
      <c r="D3" s="335" t="s">
        <v>203</v>
      </c>
      <c r="E3" s="335"/>
      <c r="F3" s="335" t="s">
        <v>204</v>
      </c>
      <c r="G3" s="335"/>
      <c r="H3" s="335" t="s">
        <v>205</v>
      </c>
      <c r="I3" s="335"/>
      <c r="J3" s="335" t="s">
        <v>22</v>
      </c>
      <c r="K3" s="335"/>
    </row>
    <row r="4" spans="1:11" ht="13.5">
      <c r="A4" s="333"/>
      <c r="B4" s="333"/>
      <c r="C4" s="336"/>
      <c r="D4" s="337" t="s">
        <v>230</v>
      </c>
      <c r="E4" s="337" t="s">
        <v>232</v>
      </c>
      <c r="F4" s="337" t="s">
        <v>230</v>
      </c>
      <c r="G4" s="337" t="s">
        <v>232</v>
      </c>
      <c r="H4" s="337" t="s">
        <v>230</v>
      </c>
      <c r="I4" s="337" t="s">
        <v>232</v>
      </c>
      <c r="J4" s="337" t="s">
        <v>230</v>
      </c>
      <c r="K4" s="337" t="s">
        <v>232</v>
      </c>
    </row>
    <row r="5" spans="1:11" ht="13.5">
      <c r="A5" s="338"/>
      <c r="B5" s="338"/>
      <c r="C5" s="338"/>
      <c r="D5" s="339" t="s">
        <v>233</v>
      </c>
      <c r="E5" s="339" t="s">
        <v>235</v>
      </c>
      <c r="F5" s="339" t="s">
        <v>233</v>
      </c>
      <c r="G5" s="339" t="s">
        <v>235</v>
      </c>
      <c r="H5" s="339" t="s">
        <v>233</v>
      </c>
      <c r="I5" s="339" t="s">
        <v>235</v>
      </c>
      <c r="J5" s="339" t="s">
        <v>233</v>
      </c>
      <c r="K5" s="339" t="s">
        <v>235</v>
      </c>
    </row>
    <row r="6" spans="1:11" ht="24.75" customHeight="1">
      <c r="A6" s="340">
        <v>1</v>
      </c>
      <c r="B6" s="341" t="s">
        <v>237</v>
      </c>
      <c r="C6" s="409">
        <v>3</v>
      </c>
      <c r="D6" s="410"/>
      <c r="E6" s="411"/>
      <c r="F6" s="410"/>
      <c r="G6" s="410"/>
      <c r="H6" s="410"/>
      <c r="I6" s="410"/>
      <c r="J6" s="410">
        <f aca="true" t="shared" si="0" ref="J6:K28">D6+F6+H6</f>
        <v>0</v>
      </c>
      <c r="K6" s="411">
        <f t="shared" si="0"/>
        <v>0</v>
      </c>
    </row>
    <row r="7" spans="1:11" ht="24.75" customHeight="1">
      <c r="A7" s="337">
        <v>2</v>
      </c>
      <c r="B7" s="347" t="s">
        <v>238</v>
      </c>
      <c r="C7" s="412"/>
      <c r="D7" s="413"/>
      <c r="E7" s="413"/>
      <c r="F7" s="413"/>
      <c r="G7" s="413"/>
      <c r="H7" s="413"/>
      <c r="I7" s="413"/>
      <c r="J7" s="414">
        <f t="shared" si="0"/>
        <v>0</v>
      </c>
      <c r="K7" s="415">
        <f t="shared" si="0"/>
        <v>0</v>
      </c>
    </row>
    <row r="8" spans="1:11" ht="24.75" customHeight="1">
      <c r="A8" s="337">
        <v>3</v>
      </c>
      <c r="B8" s="347" t="s">
        <v>239</v>
      </c>
      <c r="C8" s="412"/>
      <c r="D8" s="413"/>
      <c r="E8" s="413"/>
      <c r="F8" s="413"/>
      <c r="G8" s="413"/>
      <c r="H8" s="413"/>
      <c r="I8" s="413"/>
      <c r="J8" s="414">
        <f t="shared" si="0"/>
        <v>0</v>
      </c>
      <c r="K8" s="415">
        <f t="shared" si="0"/>
        <v>0</v>
      </c>
    </row>
    <row r="9" spans="1:11" ht="24.75" customHeight="1">
      <c r="A9" s="337">
        <v>4</v>
      </c>
      <c r="B9" s="347" t="s">
        <v>240</v>
      </c>
      <c r="C9" s="412"/>
      <c r="D9" s="413"/>
      <c r="E9" s="413"/>
      <c r="F9" s="413"/>
      <c r="G9" s="413"/>
      <c r="H9" s="413"/>
      <c r="I9" s="413"/>
      <c r="J9" s="414">
        <f t="shared" si="0"/>
        <v>0</v>
      </c>
      <c r="K9" s="415">
        <f t="shared" si="0"/>
        <v>0</v>
      </c>
    </row>
    <row r="10" spans="1:11" ht="24.75" customHeight="1">
      <c r="A10" s="337">
        <v>5</v>
      </c>
      <c r="B10" s="347" t="s">
        <v>241</v>
      </c>
      <c r="C10" s="412"/>
      <c r="D10" s="413"/>
      <c r="E10" s="413"/>
      <c r="F10" s="413"/>
      <c r="G10" s="413"/>
      <c r="H10" s="413"/>
      <c r="I10" s="413"/>
      <c r="J10" s="414">
        <f t="shared" si="0"/>
        <v>0</v>
      </c>
      <c r="K10" s="415">
        <f t="shared" si="0"/>
        <v>0</v>
      </c>
    </row>
    <row r="11" spans="1:11" ht="24.75" customHeight="1">
      <c r="A11" s="337">
        <v>6</v>
      </c>
      <c r="B11" s="347" t="s">
        <v>242</v>
      </c>
      <c r="C11" s="412"/>
      <c r="D11" s="413"/>
      <c r="E11" s="413"/>
      <c r="F11" s="413"/>
      <c r="G11" s="413"/>
      <c r="H11" s="413"/>
      <c r="I11" s="413"/>
      <c r="J11" s="414">
        <f t="shared" si="0"/>
        <v>0</v>
      </c>
      <c r="K11" s="415">
        <f t="shared" si="0"/>
        <v>0</v>
      </c>
    </row>
    <row r="12" spans="1:11" ht="24.75" customHeight="1">
      <c r="A12" s="337">
        <v>7</v>
      </c>
      <c r="B12" s="347" t="s">
        <v>243</v>
      </c>
      <c r="C12" s="412"/>
      <c r="D12" s="413"/>
      <c r="E12" s="413"/>
      <c r="F12" s="413"/>
      <c r="G12" s="413"/>
      <c r="H12" s="413"/>
      <c r="I12" s="413"/>
      <c r="J12" s="414">
        <f t="shared" si="0"/>
        <v>0</v>
      </c>
      <c r="K12" s="415">
        <f t="shared" si="0"/>
        <v>0</v>
      </c>
    </row>
    <row r="13" spans="1:11" ht="24.75" customHeight="1">
      <c r="A13" s="337">
        <v>8</v>
      </c>
      <c r="B13" s="347" t="s">
        <v>244</v>
      </c>
      <c r="C13" s="412"/>
      <c r="D13" s="413"/>
      <c r="E13" s="413"/>
      <c r="F13" s="413"/>
      <c r="G13" s="413"/>
      <c r="H13" s="413"/>
      <c r="I13" s="413"/>
      <c r="J13" s="414">
        <f t="shared" si="0"/>
        <v>0</v>
      </c>
      <c r="K13" s="415">
        <f t="shared" si="0"/>
        <v>0</v>
      </c>
    </row>
    <row r="14" spans="1:11" ht="24.75" customHeight="1">
      <c r="A14" s="337">
        <v>9</v>
      </c>
      <c r="B14" s="347" t="s">
        <v>245</v>
      </c>
      <c r="C14" s="412"/>
      <c r="D14" s="413"/>
      <c r="E14" s="413"/>
      <c r="F14" s="413"/>
      <c r="G14" s="413"/>
      <c r="H14" s="413"/>
      <c r="I14" s="413"/>
      <c r="J14" s="414">
        <f t="shared" si="0"/>
        <v>0</v>
      </c>
      <c r="K14" s="415">
        <f t="shared" si="0"/>
        <v>0</v>
      </c>
    </row>
    <row r="15" spans="1:11" ht="24.75" customHeight="1">
      <c r="A15" s="337">
        <v>10</v>
      </c>
      <c r="B15" s="347" t="s">
        <v>246</v>
      </c>
      <c r="C15" s="412"/>
      <c r="D15" s="413"/>
      <c r="E15" s="413"/>
      <c r="F15" s="413"/>
      <c r="G15" s="413"/>
      <c r="H15" s="413"/>
      <c r="I15" s="413"/>
      <c r="J15" s="414">
        <f t="shared" si="0"/>
        <v>0</v>
      </c>
      <c r="K15" s="415">
        <f t="shared" si="0"/>
        <v>0</v>
      </c>
    </row>
    <row r="16" spans="1:11" ht="24.75" customHeight="1">
      <c r="A16" s="337">
        <v>11</v>
      </c>
      <c r="B16" s="347" t="s">
        <v>247</v>
      </c>
      <c r="C16" s="412"/>
      <c r="D16" s="413"/>
      <c r="E16" s="413"/>
      <c r="F16" s="413"/>
      <c r="G16" s="413"/>
      <c r="H16" s="413"/>
      <c r="I16" s="413"/>
      <c r="J16" s="414">
        <f t="shared" si="0"/>
        <v>0</v>
      </c>
      <c r="K16" s="415">
        <f t="shared" si="0"/>
        <v>0</v>
      </c>
    </row>
    <row r="17" spans="1:11" ht="24.75" customHeight="1">
      <c r="A17" s="337">
        <v>12</v>
      </c>
      <c r="B17" s="347" t="s">
        <v>248</v>
      </c>
      <c r="C17" s="412"/>
      <c r="D17" s="413"/>
      <c r="E17" s="413"/>
      <c r="F17" s="413"/>
      <c r="G17" s="413"/>
      <c r="H17" s="413"/>
      <c r="I17" s="413"/>
      <c r="J17" s="414">
        <f t="shared" si="0"/>
        <v>0</v>
      </c>
      <c r="K17" s="415">
        <f t="shared" si="0"/>
        <v>0</v>
      </c>
    </row>
    <row r="18" spans="1:11" ht="24.75" customHeight="1">
      <c r="A18" s="337">
        <v>13</v>
      </c>
      <c r="B18" s="347" t="s">
        <v>249</v>
      </c>
      <c r="C18" s="412"/>
      <c r="D18" s="413"/>
      <c r="E18" s="413"/>
      <c r="F18" s="413"/>
      <c r="G18" s="413"/>
      <c r="H18" s="413"/>
      <c r="I18" s="413"/>
      <c r="J18" s="414">
        <f t="shared" si="0"/>
        <v>0</v>
      </c>
      <c r="K18" s="415">
        <f t="shared" si="0"/>
        <v>0</v>
      </c>
    </row>
    <row r="19" spans="1:11" ht="24.75" customHeight="1">
      <c r="A19" s="337">
        <v>14</v>
      </c>
      <c r="B19" s="347" t="s">
        <v>250</v>
      </c>
      <c r="C19" s="412"/>
      <c r="D19" s="413"/>
      <c r="E19" s="413"/>
      <c r="F19" s="413"/>
      <c r="G19" s="413"/>
      <c r="H19" s="413"/>
      <c r="I19" s="413"/>
      <c r="J19" s="414">
        <f t="shared" si="0"/>
        <v>0</v>
      </c>
      <c r="K19" s="415">
        <f t="shared" si="0"/>
        <v>0</v>
      </c>
    </row>
    <row r="20" spans="1:11" ht="24.75" customHeight="1">
      <c r="A20" s="337">
        <v>15</v>
      </c>
      <c r="B20" s="347" t="s">
        <v>251</v>
      </c>
      <c r="C20" s="412"/>
      <c r="D20" s="413"/>
      <c r="E20" s="413"/>
      <c r="F20" s="413"/>
      <c r="G20" s="413"/>
      <c r="H20" s="413"/>
      <c r="I20" s="413"/>
      <c r="J20" s="414">
        <f t="shared" si="0"/>
        <v>0</v>
      </c>
      <c r="K20" s="415">
        <f t="shared" si="0"/>
        <v>0</v>
      </c>
    </row>
    <row r="21" spans="1:11" ht="24.75" customHeight="1">
      <c r="A21" s="337">
        <v>16</v>
      </c>
      <c r="B21" s="347" t="s">
        <v>252</v>
      </c>
      <c r="C21" s="412">
        <v>1</v>
      </c>
      <c r="D21" s="413"/>
      <c r="E21" s="413"/>
      <c r="F21" s="413"/>
      <c r="G21" s="413"/>
      <c r="H21" s="413"/>
      <c r="I21" s="413"/>
      <c r="J21" s="414">
        <f t="shared" si="0"/>
        <v>0</v>
      </c>
      <c r="K21" s="415">
        <f t="shared" si="0"/>
        <v>0</v>
      </c>
    </row>
    <row r="22" spans="1:11" ht="24.75" customHeight="1">
      <c r="A22" s="337">
        <v>17</v>
      </c>
      <c r="B22" s="347" t="s">
        <v>253</v>
      </c>
      <c r="C22" s="412"/>
      <c r="D22" s="413"/>
      <c r="E22" s="413"/>
      <c r="F22" s="413"/>
      <c r="G22" s="413"/>
      <c r="H22" s="413"/>
      <c r="I22" s="413"/>
      <c r="J22" s="414">
        <f t="shared" si="0"/>
        <v>0</v>
      </c>
      <c r="K22" s="415">
        <f t="shared" si="0"/>
        <v>0</v>
      </c>
    </row>
    <row r="23" spans="1:11" ht="24.75" customHeight="1">
      <c r="A23" s="337">
        <v>18</v>
      </c>
      <c r="B23" s="347" t="s">
        <v>254</v>
      </c>
      <c r="C23" s="412"/>
      <c r="D23" s="413"/>
      <c r="E23" s="413"/>
      <c r="F23" s="413"/>
      <c r="G23" s="413"/>
      <c r="H23" s="413"/>
      <c r="I23" s="413"/>
      <c r="J23" s="414">
        <f t="shared" si="0"/>
        <v>0</v>
      </c>
      <c r="K23" s="415">
        <f t="shared" si="0"/>
        <v>0</v>
      </c>
    </row>
    <row r="24" spans="1:11" ht="24.75" customHeight="1">
      <c r="A24" s="337">
        <v>19</v>
      </c>
      <c r="B24" s="347" t="s">
        <v>255</v>
      </c>
      <c r="C24" s="412"/>
      <c r="D24" s="413"/>
      <c r="E24" s="413"/>
      <c r="F24" s="413"/>
      <c r="G24" s="413"/>
      <c r="H24" s="413"/>
      <c r="I24" s="413"/>
      <c r="J24" s="414">
        <f t="shared" si="0"/>
        <v>0</v>
      </c>
      <c r="K24" s="415">
        <f t="shared" si="0"/>
        <v>0</v>
      </c>
    </row>
    <row r="25" spans="1:11" ht="24.75" customHeight="1">
      <c r="A25" s="337">
        <v>20</v>
      </c>
      <c r="B25" s="347" t="s">
        <v>256</v>
      </c>
      <c r="C25" s="412"/>
      <c r="D25" s="413"/>
      <c r="E25" s="413"/>
      <c r="F25" s="413"/>
      <c r="G25" s="413"/>
      <c r="H25" s="413"/>
      <c r="I25" s="413"/>
      <c r="J25" s="414">
        <f t="shared" si="0"/>
        <v>0</v>
      </c>
      <c r="K25" s="415">
        <f t="shared" si="0"/>
        <v>0</v>
      </c>
    </row>
    <row r="26" spans="1:11" ht="24.75" customHeight="1">
      <c r="A26" s="337">
        <v>21</v>
      </c>
      <c r="B26" s="347" t="s">
        <v>257</v>
      </c>
      <c r="C26" s="412"/>
      <c r="D26" s="413"/>
      <c r="E26" s="413"/>
      <c r="F26" s="413"/>
      <c r="G26" s="413"/>
      <c r="H26" s="413"/>
      <c r="I26" s="413"/>
      <c r="J26" s="414">
        <f>D26+F26+H26</f>
        <v>0</v>
      </c>
      <c r="K26" s="415">
        <f>E26+G26+I26</f>
        <v>0</v>
      </c>
    </row>
    <row r="27" spans="1:11" ht="24.75" customHeight="1">
      <c r="A27" s="337">
        <v>22</v>
      </c>
      <c r="B27" s="347" t="s">
        <v>258</v>
      </c>
      <c r="C27" s="412"/>
      <c r="D27" s="413"/>
      <c r="E27" s="413"/>
      <c r="F27" s="413"/>
      <c r="G27" s="413"/>
      <c r="H27" s="413"/>
      <c r="I27" s="413"/>
      <c r="J27" s="414">
        <f t="shared" si="0"/>
        <v>0</v>
      </c>
      <c r="K27" s="415">
        <f t="shared" si="0"/>
        <v>0</v>
      </c>
    </row>
    <row r="28" spans="1:11" ht="24.75" customHeight="1">
      <c r="A28" s="337">
        <v>23</v>
      </c>
      <c r="B28" s="347" t="s">
        <v>259</v>
      </c>
      <c r="C28" s="412"/>
      <c r="D28" s="413"/>
      <c r="E28" s="413"/>
      <c r="F28" s="413"/>
      <c r="G28" s="413"/>
      <c r="H28" s="413"/>
      <c r="I28" s="413"/>
      <c r="J28" s="414">
        <f t="shared" si="0"/>
        <v>0</v>
      </c>
      <c r="K28" s="415">
        <f t="shared" si="0"/>
        <v>0</v>
      </c>
    </row>
    <row r="29" spans="1:11" ht="24.75" customHeight="1">
      <c r="A29" s="337">
        <v>24</v>
      </c>
      <c r="B29" s="341" t="s">
        <v>261</v>
      </c>
      <c r="C29" s="409"/>
      <c r="D29" s="416"/>
      <c r="E29" s="416"/>
      <c r="F29" s="416"/>
      <c r="G29" s="416"/>
      <c r="H29" s="416"/>
      <c r="I29" s="416"/>
      <c r="J29" s="410">
        <f>D29+F29+H29</f>
        <v>0</v>
      </c>
      <c r="K29" s="411">
        <f>E29+G29+I29</f>
        <v>0</v>
      </c>
    </row>
    <row r="30" spans="1:11" ht="24.75" customHeight="1">
      <c r="A30" s="337">
        <v>25</v>
      </c>
      <c r="B30" s="347" t="s">
        <v>262</v>
      </c>
      <c r="C30" s="412">
        <v>1</v>
      </c>
      <c r="D30" s="413"/>
      <c r="E30" s="413"/>
      <c r="F30" s="413">
        <v>1</v>
      </c>
      <c r="G30" s="413">
        <v>130</v>
      </c>
      <c r="H30" s="413"/>
      <c r="I30" s="413"/>
      <c r="J30" s="414">
        <f>D30+F30+H30</f>
        <v>1</v>
      </c>
      <c r="K30" s="415">
        <f>E30+G30+I30</f>
        <v>130</v>
      </c>
    </row>
    <row r="31" spans="1:11" ht="24.75" customHeight="1">
      <c r="A31" s="417" t="s">
        <v>288</v>
      </c>
      <c r="B31" s="418"/>
      <c r="C31" s="419">
        <f>SUM(C6:C30)</f>
        <v>5</v>
      </c>
      <c r="D31" s="419">
        <f aca="true" t="shared" si="1" ref="D31:K31">SUM(D6:D30)</f>
        <v>0</v>
      </c>
      <c r="E31" s="419">
        <f t="shared" si="1"/>
        <v>0</v>
      </c>
      <c r="F31" s="419">
        <f t="shared" si="1"/>
        <v>1</v>
      </c>
      <c r="G31" s="419">
        <f t="shared" si="1"/>
        <v>130</v>
      </c>
      <c r="H31" s="419">
        <f t="shared" si="1"/>
        <v>0</v>
      </c>
      <c r="I31" s="419">
        <f t="shared" si="1"/>
        <v>0</v>
      </c>
      <c r="J31" s="419">
        <f t="shared" si="1"/>
        <v>1</v>
      </c>
      <c r="K31" s="419">
        <f t="shared" si="1"/>
        <v>130</v>
      </c>
    </row>
    <row r="64" ht="13.5">
      <c r="P64" s="202"/>
    </row>
    <row r="65" ht="13.5">
      <c r="P65" s="202"/>
    </row>
  </sheetData>
  <sheetProtection/>
  <protectedRanges>
    <protectedRange sqref="D6:I30" name="範囲2_1"/>
  </protectedRanges>
  <mergeCells count="9">
    <mergeCell ref="A31:B31"/>
    <mergeCell ref="A1:K1"/>
    <mergeCell ref="I2:K2"/>
    <mergeCell ref="A3:B4"/>
    <mergeCell ref="C3:C4"/>
    <mergeCell ref="D3:E3"/>
    <mergeCell ref="F3:G3"/>
    <mergeCell ref="H3:I3"/>
    <mergeCell ref="J3:K3"/>
  </mergeCells>
  <printOptions horizontalCentered="1"/>
  <pageMargins left="0.2362204724409449" right="0.2362204724409449" top="0.9055118110236221" bottom="0.5905511811023623" header="0.5118110236220472" footer="0.31496062992125984"/>
  <pageSetup fitToWidth="0" fitToHeight="1" horizontalDpi="600" verticalDpi="600" orientation="landscape" paperSize="9" scale="67"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P60"/>
  <sheetViews>
    <sheetView view="pageBreakPreview" zoomScale="85" zoomScaleSheetLayoutView="85" zoomScalePageLayoutView="0" workbookViewId="0" topLeftCell="A1">
      <pane xSplit="11" ySplit="5" topLeftCell="L6" activePane="bottomRight" state="frozen"/>
      <selection pane="topLeft" activeCell="A2" sqref="A2"/>
      <selection pane="topRight" activeCell="A2" sqref="A2"/>
      <selection pane="bottomLeft" activeCell="A2" sqref="A2"/>
      <selection pane="bottomRight" activeCell="D2" sqref="D2"/>
    </sheetView>
  </sheetViews>
  <sheetFormatPr defaultColWidth="9.00390625" defaultRowHeight="13.5"/>
  <cols>
    <col min="1" max="1" width="5.00390625" style="0" bestFit="1" customWidth="1"/>
    <col min="2" max="2" width="11.25390625" style="0" customWidth="1"/>
    <col min="3" max="3" width="11.125" style="0" customWidth="1"/>
    <col min="4" max="4" width="9.625" style="0" customWidth="1"/>
    <col min="5" max="5" width="10.625" style="0" customWidth="1"/>
    <col min="6" max="6" width="10.75390625" style="0" customWidth="1"/>
    <col min="7" max="7" width="11.75390625" style="0" customWidth="1"/>
    <col min="8" max="8" width="10.875" style="0" customWidth="1"/>
    <col min="9" max="9" width="11.75390625" style="0" customWidth="1"/>
    <col min="10" max="10" width="12.125" style="0" customWidth="1"/>
    <col min="11" max="11" width="12.375" style="0" customWidth="1"/>
    <col min="12" max="12" width="5.00390625" style="0" customWidth="1"/>
  </cols>
  <sheetData>
    <row r="1" spans="1:11" ht="17.25">
      <c r="A1" s="331" t="s">
        <v>223</v>
      </c>
      <c r="B1" s="331"/>
      <c r="C1" s="331"/>
      <c r="D1" s="331"/>
      <c r="E1" s="331"/>
      <c r="F1" s="331"/>
      <c r="G1" s="331"/>
      <c r="H1" s="331"/>
      <c r="I1" s="331"/>
      <c r="J1" s="331"/>
      <c r="K1" s="331"/>
    </row>
    <row r="2" spans="1:11" ht="14.25">
      <c r="A2" s="107" t="s">
        <v>292</v>
      </c>
      <c r="B2" s="107"/>
      <c r="C2" s="107"/>
      <c r="I2" s="367" t="str">
        <f>'（小学校）'!S2</f>
        <v>（平成２３年１０月１日現在）</v>
      </c>
      <c r="J2" s="367"/>
      <c r="K2" s="367"/>
    </row>
    <row r="3" spans="1:11" ht="13.5">
      <c r="A3" s="333" t="s">
        <v>226</v>
      </c>
      <c r="B3" s="333"/>
      <c r="C3" s="334" t="s">
        <v>129</v>
      </c>
      <c r="D3" s="335" t="s">
        <v>203</v>
      </c>
      <c r="E3" s="335"/>
      <c r="F3" s="335" t="s">
        <v>204</v>
      </c>
      <c r="G3" s="335"/>
      <c r="H3" s="335" t="s">
        <v>205</v>
      </c>
      <c r="I3" s="335"/>
      <c r="J3" s="335" t="s">
        <v>22</v>
      </c>
      <c r="K3" s="335"/>
    </row>
    <row r="4" spans="1:11" ht="13.5">
      <c r="A4" s="333"/>
      <c r="B4" s="333"/>
      <c r="C4" s="336"/>
      <c r="D4" s="337" t="s">
        <v>230</v>
      </c>
      <c r="E4" s="337" t="s">
        <v>232</v>
      </c>
      <c r="F4" s="337" t="s">
        <v>230</v>
      </c>
      <c r="G4" s="337" t="s">
        <v>232</v>
      </c>
      <c r="H4" s="337" t="s">
        <v>230</v>
      </c>
      <c r="I4" s="337" t="s">
        <v>232</v>
      </c>
      <c r="J4" s="337" t="s">
        <v>230</v>
      </c>
      <c r="K4" s="337" t="s">
        <v>232</v>
      </c>
    </row>
    <row r="5" spans="1:11" ht="13.5">
      <c r="A5" s="338"/>
      <c r="B5" s="338"/>
      <c r="C5" s="338"/>
      <c r="D5" s="339" t="s">
        <v>233</v>
      </c>
      <c r="E5" s="339" t="s">
        <v>235</v>
      </c>
      <c r="F5" s="339" t="s">
        <v>233</v>
      </c>
      <c r="G5" s="339" t="s">
        <v>235</v>
      </c>
      <c r="H5" s="339" t="s">
        <v>233</v>
      </c>
      <c r="I5" s="339" t="s">
        <v>235</v>
      </c>
      <c r="J5" s="339" t="s">
        <v>233</v>
      </c>
      <c r="K5" s="339" t="s">
        <v>235</v>
      </c>
    </row>
    <row r="6" spans="1:11" ht="24.75" customHeight="1">
      <c r="A6" s="340">
        <v>26</v>
      </c>
      <c r="B6" s="341" t="s">
        <v>263</v>
      </c>
      <c r="C6" s="409"/>
      <c r="D6" s="416"/>
      <c r="E6" s="416"/>
      <c r="F6" s="416"/>
      <c r="G6" s="416"/>
      <c r="H6" s="416"/>
      <c r="I6" s="416"/>
      <c r="J6" s="410">
        <f aca="true" t="shared" si="0" ref="J6:K23">D6+F6+H6</f>
        <v>0</v>
      </c>
      <c r="K6" s="411">
        <f t="shared" si="0"/>
        <v>0</v>
      </c>
    </row>
    <row r="7" spans="1:11" ht="24.75" customHeight="1">
      <c r="A7" s="337">
        <v>27</v>
      </c>
      <c r="B7" s="347" t="s">
        <v>264</v>
      </c>
      <c r="C7" s="412"/>
      <c r="D7" s="413"/>
      <c r="E7" s="413"/>
      <c r="F7" s="413"/>
      <c r="G7" s="413"/>
      <c r="H7" s="413"/>
      <c r="I7" s="413"/>
      <c r="J7" s="414">
        <f t="shared" si="0"/>
        <v>0</v>
      </c>
      <c r="K7" s="415">
        <f t="shared" si="0"/>
        <v>0</v>
      </c>
    </row>
    <row r="8" spans="1:11" ht="24.75" customHeight="1">
      <c r="A8" s="337">
        <v>28</v>
      </c>
      <c r="B8" s="347" t="s">
        <v>265</v>
      </c>
      <c r="C8" s="412"/>
      <c r="D8" s="413"/>
      <c r="E8" s="413"/>
      <c r="F8" s="413"/>
      <c r="G8" s="413"/>
      <c r="H8" s="413"/>
      <c r="I8" s="413"/>
      <c r="J8" s="414">
        <f t="shared" si="0"/>
        <v>0</v>
      </c>
      <c r="K8" s="415">
        <f t="shared" si="0"/>
        <v>0</v>
      </c>
    </row>
    <row r="9" spans="1:11" ht="24.75" customHeight="1">
      <c r="A9" s="337">
        <v>29</v>
      </c>
      <c r="B9" s="347" t="s">
        <v>266</v>
      </c>
      <c r="C9" s="412">
        <v>1</v>
      </c>
      <c r="D9" s="413"/>
      <c r="E9" s="413"/>
      <c r="F9" s="413"/>
      <c r="G9" s="413"/>
      <c r="H9" s="413"/>
      <c r="I9" s="413"/>
      <c r="J9" s="414">
        <f t="shared" si="0"/>
        <v>0</v>
      </c>
      <c r="K9" s="415">
        <f t="shared" si="0"/>
        <v>0</v>
      </c>
    </row>
    <row r="10" spans="1:11" ht="24.75" customHeight="1">
      <c r="A10" s="337">
        <v>30</v>
      </c>
      <c r="B10" s="347" t="s">
        <v>267</v>
      </c>
      <c r="C10" s="412"/>
      <c r="D10" s="413"/>
      <c r="E10" s="413"/>
      <c r="F10" s="413"/>
      <c r="G10" s="413"/>
      <c r="H10" s="413"/>
      <c r="I10" s="413"/>
      <c r="J10" s="414">
        <f t="shared" si="0"/>
        <v>0</v>
      </c>
      <c r="K10" s="415">
        <f t="shared" si="0"/>
        <v>0</v>
      </c>
    </row>
    <row r="11" spans="1:11" ht="24.75" customHeight="1">
      <c r="A11" s="337">
        <v>31</v>
      </c>
      <c r="B11" s="347" t="s">
        <v>268</v>
      </c>
      <c r="C11" s="412"/>
      <c r="D11" s="413"/>
      <c r="E11" s="413"/>
      <c r="F11" s="413"/>
      <c r="G11" s="413"/>
      <c r="H11" s="413"/>
      <c r="I11" s="413"/>
      <c r="J11" s="414">
        <f t="shared" si="0"/>
        <v>0</v>
      </c>
      <c r="K11" s="415">
        <f t="shared" si="0"/>
        <v>0</v>
      </c>
    </row>
    <row r="12" spans="1:11" ht="24.75" customHeight="1">
      <c r="A12" s="337">
        <v>32</v>
      </c>
      <c r="B12" s="347" t="s">
        <v>269</v>
      </c>
      <c r="C12" s="412"/>
      <c r="D12" s="413"/>
      <c r="E12" s="413"/>
      <c r="F12" s="413"/>
      <c r="G12" s="413"/>
      <c r="H12" s="413"/>
      <c r="I12" s="413"/>
      <c r="J12" s="414">
        <f t="shared" si="0"/>
        <v>0</v>
      </c>
      <c r="K12" s="415">
        <f t="shared" si="0"/>
        <v>0</v>
      </c>
    </row>
    <row r="13" spans="1:11" ht="24.75" customHeight="1">
      <c r="A13" s="337">
        <v>33</v>
      </c>
      <c r="B13" s="347" t="s">
        <v>270</v>
      </c>
      <c r="C13" s="412"/>
      <c r="D13" s="413"/>
      <c r="E13" s="413"/>
      <c r="F13" s="413"/>
      <c r="G13" s="413"/>
      <c r="H13" s="413"/>
      <c r="I13" s="413"/>
      <c r="J13" s="414">
        <f t="shared" si="0"/>
        <v>0</v>
      </c>
      <c r="K13" s="415">
        <f t="shared" si="0"/>
        <v>0</v>
      </c>
    </row>
    <row r="14" spans="1:11" ht="24.75" customHeight="1">
      <c r="A14" s="337">
        <v>34</v>
      </c>
      <c r="B14" s="347" t="s">
        <v>271</v>
      </c>
      <c r="C14" s="412"/>
      <c r="D14" s="413"/>
      <c r="E14" s="413"/>
      <c r="F14" s="413"/>
      <c r="G14" s="413"/>
      <c r="H14" s="413"/>
      <c r="I14" s="413"/>
      <c r="J14" s="414">
        <f t="shared" si="0"/>
        <v>0</v>
      </c>
      <c r="K14" s="415">
        <f t="shared" si="0"/>
        <v>0</v>
      </c>
    </row>
    <row r="15" spans="1:11" ht="24.75" customHeight="1">
      <c r="A15" s="337">
        <v>35</v>
      </c>
      <c r="B15" s="347" t="s">
        <v>272</v>
      </c>
      <c r="C15" s="412"/>
      <c r="D15" s="413"/>
      <c r="E15" s="413"/>
      <c r="F15" s="413"/>
      <c r="G15" s="413"/>
      <c r="H15" s="413"/>
      <c r="I15" s="413"/>
      <c r="J15" s="414">
        <f t="shared" si="0"/>
        <v>0</v>
      </c>
      <c r="K15" s="415">
        <f t="shared" si="0"/>
        <v>0</v>
      </c>
    </row>
    <row r="16" spans="1:11" ht="24.75" customHeight="1">
      <c r="A16" s="337">
        <v>36</v>
      </c>
      <c r="B16" s="347" t="s">
        <v>273</v>
      </c>
      <c r="C16" s="412"/>
      <c r="D16" s="413"/>
      <c r="E16" s="413"/>
      <c r="F16" s="413"/>
      <c r="G16" s="413"/>
      <c r="H16" s="413"/>
      <c r="I16" s="413"/>
      <c r="J16" s="414">
        <f t="shared" si="0"/>
        <v>0</v>
      </c>
      <c r="K16" s="415">
        <f t="shared" si="0"/>
        <v>0</v>
      </c>
    </row>
    <row r="17" spans="1:11" ht="24.75" customHeight="1">
      <c r="A17" s="337">
        <v>37</v>
      </c>
      <c r="B17" s="347" t="s">
        <v>274</v>
      </c>
      <c r="C17" s="412"/>
      <c r="D17" s="413"/>
      <c r="E17" s="413"/>
      <c r="F17" s="413"/>
      <c r="G17" s="413"/>
      <c r="H17" s="413"/>
      <c r="I17" s="413"/>
      <c r="J17" s="414">
        <f t="shared" si="0"/>
        <v>0</v>
      </c>
      <c r="K17" s="415">
        <f t="shared" si="0"/>
        <v>0</v>
      </c>
    </row>
    <row r="18" spans="1:11" ht="24.75" customHeight="1">
      <c r="A18" s="337">
        <v>38</v>
      </c>
      <c r="B18" s="347" t="s">
        <v>275</v>
      </c>
      <c r="C18" s="412"/>
      <c r="D18" s="413"/>
      <c r="E18" s="413"/>
      <c r="F18" s="413"/>
      <c r="G18" s="413"/>
      <c r="H18" s="413"/>
      <c r="I18" s="413"/>
      <c r="J18" s="414">
        <f t="shared" si="0"/>
        <v>0</v>
      </c>
      <c r="K18" s="415">
        <f t="shared" si="0"/>
        <v>0</v>
      </c>
    </row>
    <row r="19" spans="1:11" ht="24.75" customHeight="1">
      <c r="A19" s="337">
        <v>39</v>
      </c>
      <c r="B19" s="347" t="s">
        <v>276</v>
      </c>
      <c r="C19" s="412"/>
      <c r="D19" s="413"/>
      <c r="E19" s="413"/>
      <c r="F19" s="413"/>
      <c r="G19" s="413"/>
      <c r="H19" s="413"/>
      <c r="I19" s="413"/>
      <c r="J19" s="414">
        <f t="shared" si="0"/>
        <v>0</v>
      </c>
      <c r="K19" s="415">
        <f t="shared" si="0"/>
        <v>0</v>
      </c>
    </row>
    <row r="20" spans="1:11" ht="24.75" customHeight="1">
      <c r="A20" s="337">
        <v>40</v>
      </c>
      <c r="B20" s="347" t="s">
        <v>277</v>
      </c>
      <c r="C20" s="412"/>
      <c r="D20" s="413"/>
      <c r="E20" s="413"/>
      <c r="F20" s="413"/>
      <c r="G20" s="413"/>
      <c r="H20" s="413"/>
      <c r="I20" s="413"/>
      <c r="J20" s="414">
        <f t="shared" si="0"/>
        <v>0</v>
      </c>
      <c r="K20" s="415">
        <f t="shared" si="0"/>
        <v>0</v>
      </c>
    </row>
    <row r="21" spans="1:11" ht="24.75" customHeight="1">
      <c r="A21" s="337">
        <v>41</v>
      </c>
      <c r="B21" s="347" t="s">
        <v>278</v>
      </c>
      <c r="C21" s="412"/>
      <c r="D21" s="413"/>
      <c r="E21" s="413"/>
      <c r="F21" s="413"/>
      <c r="G21" s="413"/>
      <c r="H21" s="413"/>
      <c r="I21" s="413"/>
      <c r="J21" s="414">
        <f t="shared" si="0"/>
        <v>0</v>
      </c>
      <c r="K21" s="415">
        <f t="shared" si="0"/>
        <v>0</v>
      </c>
    </row>
    <row r="22" spans="1:11" ht="24.75" customHeight="1">
      <c r="A22" s="337">
        <v>42</v>
      </c>
      <c r="B22" s="347" t="s">
        <v>279</v>
      </c>
      <c r="C22" s="412"/>
      <c r="D22" s="413"/>
      <c r="E22" s="413"/>
      <c r="F22" s="413"/>
      <c r="G22" s="413"/>
      <c r="H22" s="413"/>
      <c r="I22" s="413"/>
      <c r="J22" s="414">
        <f t="shared" si="0"/>
        <v>0</v>
      </c>
      <c r="K22" s="415">
        <f t="shared" si="0"/>
        <v>0</v>
      </c>
    </row>
    <row r="23" spans="1:11" ht="24.75" customHeight="1">
      <c r="A23" s="337">
        <v>43</v>
      </c>
      <c r="B23" s="347" t="s">
        <v>280</v>
      </c>
      <c r="C23" s="412"/>
      <c r="D23" s="413"/>
      <c r="E23" s="413"/>
      <c r="F23" s="413"/>
      <c r="G23" s="413"/>
      <c r="H23" s="413"/>
      <c r="I23" s="413"/>
      <c r="J23" s="414">
        <f t="shared" si="0"/>
        <v>0</v>
      </c>
      <c r="K23" s="415">
        <f t="shared" si="0"/>
        <v>0</v>
      </c>
    </row>
    <row r="24" spans="1:11" ht="24.75" customHeight="1">
      <c r="A24" s="417" t="s">
        <v>288</v>
      </c>
      <c r="B24" s="418"/>
      <c r="C24" s="419">
        <f aca="true" t="shared" si="1" ref="C24:K24">SUM(C6:C23)</f>
        <v>1</v>
      </c>
      <c r="D24" s="419">
        <f t="shared" si="1"/>
        <v>0</v>
      </c>
      <c r="E24" s="419">
        <f t="shared" si="1"/>
        <v>0</v>
      </c>
      <c r="F24" s="419">
        <f t="shared" si="1"/>
        <v>0</v>
      </c>
      <c r="G24" s="419">
        <f t="shared" si="1"/>
        <v>0</v>
      </c>
      <c r="H24" s="419">
        <f t="shared" si="1"/>
        <v>0</v>
      </c>
      <c r="I24" s="419">
        <f t="shared" si="1"/>
        <v>0</v>
      </c>
      <c r="J24" s="419">
        <f t="shared" si="1"/>
        <v>0</v>
      </c>
      <c r="K24" s="419">
        <f t="shared" si="1"/>
        <v>0</v>
      </c>
    </row>
    <row r="25" spans="1:11" ht="24.75" customHeight="1">
      <c r="A25" s="420" t="s">
        <v>290</v>
      </c>
      <c r="B25" s="421"/>
      <c r="C25" s="422">
        <v>15</v>
      </c>
      <c r="D25" s="423">
        <v>15</v>
      </c>
      <c r="E25" s="423">
        <v>288</v>
      </c>
      <c r="F25" s="423"/>
      <c r="G25" s="423"/>
      <c r="H25" s="423"/>
      <c r="I25" s="423"/>
      <c r="J25" s="422">
        <f>D25+F25+H25</f>
        <v>15</v>
      </c>
      <c r="K25" s="424">
        <f>E25+G25+I25</f>
        <v>288</v>
      </c>
    </row>
    <row r="26" spans="1:11" ht="24.75" customHeight="1">
      <c r="A26" s="425" t="s">
        <v>291</v>
      </c>
      <c r="B26" s="426"/>
      <c r="C26" s="427">
        <f>'（夜間定時制）'!C31+'（夜間定時制） (2)'!C24+'（夜間定時制） (2)'!C25</f>
        <v>21</v>
      </c>
      <c r="D26" s="427">
        <f>'（夜間定時制）'!D31+'（夜間定時制） (2)'!D24+'（夜間定時制） (2)'!D25</f>
        <v>15</v>
      </c>
      <c r="E26" s="427">
        <f>'（夜間定時制）'!E31+'（夜間定時制） (2)'!E24+'（夜間定時制） (2)'!E25</f>
        <v>288</v>
      </c>
      <c r="F26" s="427">
        <f>'（夜間定時制）'!F31+'（夜間定時制） (2)'!F24+'（夜間定時制） (2)'!F25</f>
        <v>1</v>
      </c>
      <c r="G26" s="427">
        <f>'（夜間定時制）'!G31+'（夜間定時制） (2)'!G24+'（夜間定時制） (2)'!G25</f>
        <v>130</v>
      </c>
      <c r="H26" s="427">
        <f>'（夜間定時制）'!H31+'（夜間定時制） (2)'!H24+'（夜間定時制） (2)'!H25</f>
        <v>0</v>
      </c>
      <c r="I26" s="427">
        <f>'（夜間定時制）'!I31+'（夜間定時制） (2)'!I24+'（夜間定時制） (2)'!I25</f>
        <v>0</v>
      </c>
      <c r="J26" s="428">
        <f>'（夜間定時制）'!J31+'（夜間定時制） (2)'!J24+'（夜間定時制） (2)'!J25</f>
        <v>16</v>
      </c>
      <c r="K26" s="429">
        <f>'（夜間定時制）'!K31+'（夜間定時制） (2)'!K24+'（夜間定時制） (2)'!K25</f>
        <v>418</v>
      </c>
    </row>
    <row r="59" ht="13.5">
      <c r="P59" s="202"/>
    </row>
    <row r="60" ht="13.5">
      <c r="P60" s="202"/>
    </row>
  </sheetData>
  <sheetProtection/>
  <protectedRanges>
    <protectedRange sqref="D25:I25 F26:I26 D6:I23" name="範囲2_1"/>
  </protectedRanges>
  <mergeCells count="11">
    <mergeCell ref="A24:B24"/>
    <mergeCell ref="A25:B25"/>
    <mergeCell ref="A26:B26"/>
    <mergeCell ref="A1:K1"/>
    <mergeCell ref="I2:K2"/>
    <mergeCell ref="A3:B4"/>
    <mergeCell ref="C3:C4"/>
    <mergeCell ref="D3:E3"/>
    <mergeCell ref="F3:G3"/>
    <mergeCell ref="H3:I3"/>
    <mergeCell ref="J3:K3"/>
  </mergeCells>
  <printOptions horizontalCentered="1"/>
  <pageMargins left="0.2362204724409449" right="0.2362204724409449" top="0.9055118110236221" bottom="0.5905511811023623" header="0.5118110236220472" footer="0.31496062992125984"/>
  <pageSetup fitToWidth="0" fitToHeight="1" horizontalDpi="600" verticalDpi="600" orientation="landscape" paperSize="9" scale="79"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P67"/>
  <sheetViews>
    <sheetView view="pageBreakPreview" zoomScale="85" zoomScaleSheetLayoutView="85" zoomScalePageLayoutView="0" workbookViewId="0" topLeftCell="A1">
      <selection activeCell="C2" sqref="C2"/>
    </sheetView>
  </sheetViews>
  <sheetFormatPr defaultColWidth="9.00390625" defaultRowHeight="13.5"/>
  <cols>
    <col min="1" max="1" width="3.50390625" style="0" bestFit="1" customWidth="1"/>
    <col min="2" max="2" width="12.50390625" style="0" customWidth="1"/>
    <col min="3" max="4" width="9.625" style="0" customWidth="1"/>
    <col min="5" max="6" width="8.125" style="0" bestFit="1" customWidth="1"/>
    <col min="7" max="12" width="9.125" style="0" bestFit="1" customWidth="1"/>
    <col min="13" max="13" width="6.00390625" style="0" customWidth="1"/>
  </cols>
  <sheetData>
    <row r="1" spans="1:12" ht="17.25">
      <c r="A1" s="331" t="s">
        <v>223</v>
      </c>
      <c r="B1" s="331"/>
      <c r="C1" s="331"/>
      <c r="D1" s="331"/>
      <c r="E1" s="331"/>
      <c r="F1" s="331"/>
      <c r="G1" s="331"/>
      <c r="H1" s="331"/>
      <c r="I1" s="331"/>
      <c r="J1" s="331"/>
      <c r="K1" s="331"/>
      <c r="L1" s="331"/>
    </row>
    <row r="2" spans="1:12" ht="14.25">
      <c r="A2" t="s">
        <v>293</v>
      </c>
      <c r="B2" s="107"/>
      <c r="C2" s="107"/>
      <c r="D2" s="107"/>
      <c r="E2" s="107"/>
      <c r="F2" s="107"/>
      <c r="G2" s="107"/>
      <c r="H2" s="107"/>
      <c r="I2" s="107"/>
      <c r="J2" s="367" t="str">
        <f>'（小学校）'!S2</f>
        <v>（平成２３年１０月１日現在）</v>
      </c>
      <c r="K2" s="367"/>
      <c r="L2" s="367"/>
    </row>
    <row r="3" spans="1:12" ht="13.5">
      <c r="A3" s="333" t="s">
        <v>226</v>
      </c>
      <c r="B3" s="333"/>
      <c r="C3" s="430" t="s">
        <v>201</v>
      </c>
      <c r="D3" s="430" t="s">
        <v>294</v>
      </c>
      <c r="E3" s="335" t="s">
        <v>203</v>
      </c>
      <c r="F3" s="335"/>
      <c r="G3" s="335" t="s">
        <v>204</v>
      </c>
      <c r="H3" s="335"/>
      <c r="I3" s="335" t="s">
        <v>205</v>
      </c>
      <c r="J3" s="335"/>
      <c r="K3" s="335" t="s">
        <v>22</v>
      </c>
      <c r="L3" s="335"/>
    </row>
    <row r="4" spans="1:12" ht="13.5">
      <c r="A4" s="333"/>
      <c r="B4" s="333"/>
      <c r="C4" s="336"/>
      <c r="D4" s="336"/>
      <c r="E4" s="337" t="s">
        <v>230</v>
      </c>
      <c r="F4" s="337" t="s">
        <v>232</v>
      </c>
      <c r="G4" s="337" t="s">
        <v>230</v>
      </c>
      <c r="H4" s="337" t="s">
        <v>232</v>
      </c>
      <c r="I4" s="337" t="s">
        <v>230</v>
      </c>
      <c r="J4" s="337" t="s">
        <v>232</v>
      </c>
      <c r="K4" s="337" t="s">
        <v>230</v>
      </c>
      <c r="L4" s="337" t="s">
        <v>232</v>
      </c>
    </row>
    <row r="5" spans="1:12" ht="13.5">
      <c r="A5" s="338"/>
      <c r="B5" s="338"/>
      <c r="C5" s="431" t="s">
        <v>233</v>
      </c>
      <c r="D5" s="431"/>
      <c r="E5" s="339" t="s">
        <v>295</v>
      </c>
      <c r="F5" s="339" t="s">
        <v>296</v>
      </c>
      <c r="G5" s="339" t="s">
        <v>295</v>
      </c>
      <c r="H5" s="339" t="s">
        <v>296</v>
      </c>
      <c r="I5" s="339" t="s">
        <v>295</v>
      </c>
      <c r="J5" s="339" t="s">
        <v>296</v>
      </c>
      <c r="K5" s="339" t="s">
        <v>295</v>
      </c>
      <c r="L5" s="339" t="s">
        <v>296</v>
      </c>
    </row>
    <row r="6" spans="1:12" s="107" customFormat="1" ht="24" customHeight="1">
      <c r="A6" s="432">
        <v>1</v>
      </c>
      <c r="B6" s="433" t="s">
        <v>297</v>
      </c>
      <c r="C6" s="433">
        <v>60</v>
      </c>
      <c r="D6" s="433">
        <v>1</v>
      </c>
      <c r="E6" s="397"/>
      <c r="F6" s="434"/>
      <c r="G6" s="397"/>
      <c r="H6" s="435"/>
      <c r="I6" s="397"/>
      <c r="J6" s="397"/>
      <c r="K6" s="397">
        <f aca="true" t="shared" si="0" ref="K6:L28">E6+G6+I6</f>
        <v>0</v>
      </c>
      <c r="L6" s="399">
        <f t="shared" si="0"/>
        <v>0</v>
      </c>
    </row>
    <row r="7" spans="1:12" s="107" customFormat="1" ht="24" customHeight="1">
      <c r="A7" s="432">
        <v>2</v>
      </c>
      <c r="B7" s="436" t="s">
        <v>238</v>
      </c>
      <c r="C7" s="436">
        <v>7</v>
      </c>
      <c r="D7" s="436"/>
      <c r="E7" s="369"/>
      <c r="F7" s="369"/>
      <c r="G7" s="369"/>
      <c r="H7" s="369"/>
      <c r="I7" s="369"/>
      <c r="J7" s="369"/>
      <c r="K7" s="400">
        <f t="shared" si="0"/>
        <v>0</v>
      </c>
      <c r="L7" s="401">
        <f t="shared" si="0"/>
        <v>0</v>
      </c>
    </row>
    <row r="8" spans="1:12" s="107" customFormat="1" ht="24" customHeight="1">
      <c r="A8" s="432">
        <v>3</v>
      </c>
      <c r="B8" s="436" t="s">
        <v>239</v>
      </c>
      <c r="C8" s="436">
        <v>4</v>
      </c>
      <c r="D8" s="436"/>
      <c r="E8" s="369"/>
      <c r="F8" s="369"/>
      <c r="G8" s="369"/>
      <c r="H8" s="369"/>
      <c r="I8" s="369"/>
      <c r="J8" s="348"/>
      <c r="K8" s="400">
        <f t="shared" si="0"/>
        <v>0</v>
      </c>
      <c r="L8" s="401">
        <f t="shared" si="0"/>
        <v>0</v>
      </c>
    </row>
    <row r="9" spans="1:12" s="107" customFormat="1" ht="24" customHeight="1">
      <c r="A9" s="432">
        <v>4</v>
      </c>
      <c r="B9" s="436" t="s">
        <v>240</v>
      </c>
      <c r="C9" s="436">
        <v>5</v>
      </c>
      <c r="D9" s="436"/>
      <c r="E9" s="369"/>
      <c r="F9" s="369"/>
      <c r="G9" s="369"/>
      <c r="H9" s="369"/>
      <c r="I9" s="369"/>
      <c r="J9" s="369"/>
      <c r="K9" s="400">
        <f t="shared" si="0"/>
        <v>0</v>
      </c>
      <c r="L9" s="401">
        <f t="shared" si="0"/>
        <v>0</v>
      </c>
    </row>
    <row r="10" spans="1:12" s="107" customFormat="1" ht="24" customHeight="1">
      <c r="A10" s="432">
        <v>5</v>
      </c>
      <c r="B10" s="436" t="s">
        <v>241</v>
      </c>
      <c r="C10" s="436">
        <v>16</v>
      </c>
      <c r="D10" s="436"/>
      <c r="E10" s="369"/>
      <c r="F10" s="369"/>
      <c r="G10" s="369"/>
      <c r="H10" s="369"/>
      <c r="I10" s="369"/>
      <c r="J10" s="369"/>
      <c r="K10" s="400">
        <f t="shared" si="0"/>
        <v>0</v>
      </c>
      <c r="L10" s="401">
        <f t="shared" si="0"/>
        <v>0</v>
      </c>
    </row>
    <row r="11" spans="1:12" s="107" customFormat="1" ht="24" customHeight="1">
      <c r="A11" s="432">
        <v>6</v>
      </c>
      <c r="B11" s="436" t="s">
        <v>242</v>
      </c>
      <c r="C11" s="436">
        <v>23</v>
      </c>
      <c r="D11" s="436"/>
      <c r="E11" s="369"/>
      <c r="F11" s="369"/>
      <c r="G11" s="369"/>
      <c r="H11" s="369"/>
      <c r="I11" s="369"/>
      <c r="J11" s="369"/>
      <c r="K11" s="400">
        <f t="shared" si="0"/>
        <v>0</v>
      </c>
      <c r="L11" s="401">
        <f t="shared" si="0"/>
        <v>0</v>
      </c>
    </row>
    <row r="12" spans="1:12" s="107" customFormat="1" ht="24" customHeight="1">
      <c r="A12" s="432">
        <v>7</v>
      </c>
      <c r="B12" s="436" t="s">
        <v>243</v>
      </c>
      <c r="C12" s="436">
        <v>14</v>
      </c>
      <c r="D12" s="436">
        <v>1</v>
      </c>
      <c r="E12" s="369"/>
      <c r="F12" s="369"/>
      <c r="G12" s="369"/>
      <c r="H12" s="369"/>
      <c r="I12" s="369"/>
      <c r="J12" s="369"/>
      <c r="K12" s="400">
        <f t="shared" si="0"/>
        <v>0</v>
      </c>
      <c r="L12" s="401">
        <f t="shared" si="0"/>
        <v>0</v>
      </c>
    </row>
    <row r="13" spans="1:12" s="107" customFormat="1" ht="24" customHeight="1">
      <c r="A13" s="432">
        <v>8</v>
      </c>
      <c r="B13" s="436" t="s">
        <v>244</v>
      </c>
      <c r="C13" s="436">
        <v>3</v>
      </c>
      <c r="D13" s="436"/>
      <c r="E13" s="369"/>
      <c r="F13" s="369"/>
      <c r="G13" s="369"/>
      <c r="H13" s="369"/>
      <c r="I13" s="369"/>
      <c r="J13" s="369"/>
      <c r="K13" s="400">
        <f t="shared" si="0"/>
        <v>0</v>
      </c>
      <c r="L13" s="401">
        <f t="shared" si="0"/>
        <v>0</v>
      </c>
    </row>
    <row r="14" spans="1:12" s="107" customFormat="1" ht="24" customHeight="1">
      <c r="A14" s="432">
        <v>9</v>
      </c>
      <c r="B14" s="436" t="s">
        <v>245</v>
      </c>
      <c r="C14" s="436">
        <v>7</v>
      </c>
      <c r="D14" s="436"/>
      <c r="E14" s="369"/>
      <c r="F14" s="369"/>
      <c r="G14" s="369"/>
      <c r="H14" s="369"/>
      <c r="I14" s="369"/>
      <c r="J14" s="369"/>
      <c r="K14" s="400">
        <f t="shared" si="0"/>
        <v>0</v>
      </c>
      <c r="L14" s="401">
        <f t="shared" si="0"/>
        <v>0</v>
      </c>
    </row>
    <row r="15" spans="1:12" s="107" customFormat="1" ht="24" customHeight="1">
      <c r="A15" s="432">
        <v>10</v>
      </c>
      <c r="B15" s="436" t="s">
        <v>246</v>
      </c>
      <c r="C15" s="436">
        <v>11</v>
      </c>
      <c r="D15" s="436"/>
      <c r="E15" s="369"/>
      <c r="F15" s="369"/>
      <c r="G15" s="369"/>
      <c r="H15" s="369"/>
      <c r="I15" s="369"/>
      <c r="J15" s="369"/>
      <c r="K15" s="400">
        <f t="shared" si="0"/>
        <v>0</v>
      </c>
      <c r="L15" s="401">
        <f t="shared" si="0"/>
        <v>0</v>
      </c>
    </row>
    <row r="16" spans="1:12" s="107" customFormat="1" ht="24" customHeight="1">
      <c r="A16" s="432">
        <v>11</v>
      </c>
      <c r="B16" s="436" t="s">
        <v>247</v>
      </c>
      <c r="C16" s="436">
        <v>6</v>
      </c>
      <c r="D16" s="436"/>
      <c r="E16" s="369"/>
      <c r="F16" s="369"/>
      <c r="G16" s="369"/>
      <c r="H16" s="369"/>
      <c r="I16" s="369"/>
      <c r="J16" s="369"/>
      <c r="K16" s="400">
        <f t="shared" si="0"/>
        <v>0</v>
      </c>
      <c r="L16" s="401">
        <f t="shared" si="0"/>
        <v>0</v>
      </c>
    </row>
    <row r="17" spans="1:12" s="107" customFormat="1" ht="24" customHeight="1">
      <c r="A17" s="432">
        <v>12</v>
      </c>
      <c r="B17" s="436" t="s">
        <v>248</v>
      </c>
      <c r="C17" s="436">
        <v>2</v>
      </c>
      <c r="D17" s="436"/>
      <c r="E17" s="369"/>
      <c r="F17" s="369"/>
      <c r="G17" s="369"/>
      <c r="H17" s="369"/>
      <c r="I17" s="369"/>
      <c r="J17" s="369"/>
      <c r="K17" s="400">
        <f t="shared" si="0"/>
        <v>0</v>
      </c>
      <c r="L17" s="401">
        <f t="shared" si="0"/>
        <v>0</v>
      </c>
    </row>
    <row r="18" spans="1:12" s="107" customFormat="1" ht="24" customHeight="1">
      <c r="A18" s="432">
        <v>13</v>
      </c>
      <c r="B18" s="436" t="s">
        <v>249</v>
      </c>
      <c r="C18" s="436">
        <v>4</v>
      </c>
      <c r="D18" s="436"/>
      <c r="E18" s="369"/>
      <c r="F18" s="369"/>
      <c r="G18" s="369"/>
      <c r="H18" s="369"/>
      <c r="I18" s="369"/>
      <c r="J18" s="369"/>
      <c r="K18" s="400">
        <f t="shared" si="0"/>
        <v>0</v>
      </c>
      <c r="L18" s="401">
        <f t="shared" si="0"/>
        <v>0</v>
      </c>
    </row>
    <row r="19" spans="1:12" s="107" customFormat="1" ht="24" customHeight="1">
      <c r="A19" s="432">
        <v>14</v>
      </c>
      <c r="B19" s="436" t="s">
        <v>250</v>
      </c>
      <c r="C19" s="436">
        <v>2</v>
      </c>
      <c r="D19" s="436"/>
      <c r="E19" s="369"/>
      <c r="F19" s="369"/>
      <c r="G19" s="369"/>
      <c r="H19" s="369"/>
      <c r="I19" s="369"/>
      <c r="J19" s="348"/>
      <c r="K19" s="400">
        <f t="shared" si="0"/>
        <v>0</v>
      </c>
      <c r="L19" s="401">
        <f t="shared" si="0"/>
        <v>0</v>
      </c>
    </row>
    <row r="20" spans="1:12" s="107" customFormat="1" ht="24" customHeight="1">
      <c r="A20" s="432">
        <v>15</v>
      </c>
      <c r="B20" s="436" t="s">
        <v>251</v>
      </c>
      <c r="C20" s="436">
        <v>3</v>
      </c>
      <c r="D20" s="436"/>
      <c r="E20" s="369"/>
      <c r="F20" s="369"/>
      <c r="G20" s="400">
        <v>3</v>
      </c>
      <c r="H20" s="402">
        <v>107</v>
      </c>
      <c r="I20" s="369"/>
      <c r="J20" s="348"/>
      <c r="K20" s="400">
        <f t="shared" si="0"/>
        <v>3</v>
      </c>
      <c r="L20" s="401">
        <f t="shared" si="0"/>
        <v>107</v>
      </c>
    </row>
    <row r="21" spans="1:12" s="107" customFormat="1" ht="24" customHeight="1">
      <c r="A21" s="432">
        <v>16</v>
      </c>
      <c r="B21" s="436" t="s">
        <v>252</v>
      </c>
      <c r="C21" s="436">
        <v>19</v>
      </c>
      <c r="D21" s="436"/>
      <c r="E21" s="369"/>
      <c r="F21" s="369"/>
      <c r="G21" s="369"/>
      <c r="H21" s="369"/>
      <c r="I21" s="369"/>
      <c r="J21" s="348"/>
      <c r="K21" s="400">
        <f t="shared" si="0"/>
        <v>0</v>
      </c>
      <c r="L21" s="401">
        <f t="shared" si="0"/>
        <v>0</v>
      </c>
    </row>
    <row r="22" spans="1:12" s="107" customFormat="1" ht="24" customHeight="1">
      <c r="A22" s="432">
        <v>17</v>
      </c>
      <c r="B22" s="436" t="s">
        <v>253</v>
      </c>
      <c r="C22" s="436">
        <v>19</v>
      </c>
      <c r="D22" s="436"/>
      <c r="E22" s="369"/>
      <c r="F22" s="369"/>
      <c r="G22" s="369"/>
      <c r="H22" s="369"/>
      <c r="I22" s="369"/>
      <c r="J22" s="348"/>
      <c r="K22" s="400">
        <f t="shared" si="0"/>
        <v>0</v>
      </c>
      <c r="L22" s="401">
        <f t="shared" si="0"/>
        <v>0</v>
      </c>
    </row>
    <row r="23" spans="1:12" s="107" customFormat="1" ht="24" customHeight="1">
      <c r="A23" s="432">
        <v>18</v>
      </c>
      <c r="B23" s="436" t="s">
        <v>254</v>
      </c>
      <c r="C23" s="436">
        <v>7</v>
      </c>
      <c r="D23" s="436">
        <v>1</v>
      </c>
      <c r="E23" s="369"/>
      <c r="F23" s="369"/>
      <c r="G23" s="369"/>
      <c r="H23" s="369"/>
      <c r="I23" s="369"/>
      <c r="J23" s="348"/>
      <c r="K23" s="400">
        <f t="shared" si="0"/>
        <v>0</v>
      </c>
      <c r="L23" s="401">
        <f t="shared" si="0"/>
        <v>0</v>
      </c>
    </row>
    <row r="24" spans="1:12" s="107" customFormat="1" ht="24" customHeight="1">
      <c r="A24" s="432">
        <v>19</v>
      </c>
      <c r="B24" s="436" t="s">
        <v>255</v>
      </c>
      <c r="C24" s="436">
        <v>13</v>
      </c>
      <c r="D24" s="436">
        <v>1</v>
      </c>
      <c r="E24" s="369"/>
      <c r="F24" s="369"/>
      <c r="G24" s="369"/>
      <c r="H24" s="369"/>
      <c r="I24" s="369"/>
      <c r="J24" s="348"/>
      <c r="K24" s="400">
        <f t="shared" si="0"/>
        <v>0</v>
      </c>
      <c r="L24" s="401">
        <f t="shared" si="0"/>
        <v>0</v>
      </c>
    </row>
    <row r="25" spans="1:12" s="107" customFormat="1" ht="28.5" customHeight="1">
      <c r="A25" s="432">
        <v>20</v>
      </c>
      <c r="B25" s="436" t="s">
        <v>256</v>
      </c>
      <c r="C25" s="436">
        <v>1</v>
      </c>
      <c r="D25" s="436"/>
      <c r="E25" s="369"/>
      <c r="F25" s="369"/>
      <c r="G25" s="369"/>
      <c r="H25" s="369"/>
      <c r="I25" s="369"/>
      <c r="J25" s="348"/>
      <c r="K25" s="400">
        <f t="shared" si="0"/>
        <v>0</v>
      </c>
      <c r="L25" s="401">
        <f t="shared" si="0"/>
        <v>0</v>
      </c>
    </row>
    <row r="26" spans="1:12" s="107" customFormat="1" ht="23.25" customHeight="1">
      <c r="A26" s="432">
        <v>21</v>
      </c>
      <c r="B26" s="436" t="s">
        <v>257</v>
      </c>
      <c r="C26" s="436">
        <v>9</v>
      </c>
      <c r="D26" s="436"/>
      <c r="E26" s="369"/>
      <c r="F26" s="369"/>
      <c r="G26" s="369"/>
      <c r="H26" s="369"/>
      <c r="I26" s="369"/>
      <c r="J26" s="348"/>
      <c r="K26" s="400">
        <f>E26+G26+I26</f>
        <v>0</v>
      </c>
      <c r="L26" s="401">
        <f>F26+H26+J26</f>
        <v>0</v>
      </c>
    </row>
    <row r="27" spans="1:12" s="107" customFormat="1" ht="24" customHeight="1">
      <c r="A27" s="432">
        <v>22</v>
      </c>
      <c r="B27" s="436" t="s">
        <v>258</v>
      </c>
      <c r="C27" s="436">
        <v>14</v>
      </c>
      <c r="D27" s="436"/>
      <c r="E27" s="369"/>
      <c r="F27" s="369"/>
      <c r="G27" s="369"/>
      <c r="H27" s="369"/>
      <c r="I27" s="369"/>
      <c r="J27" s="348"/>
      <c r="K27" s="400">
        <f t="shared" si="0"/>
        <v>0</v>
      </c>
      <c r="L27" s="401">
        <f t="shared" si="0"/>
        <v>0</v>
      </c>
    </row>
    <row r="28" spans="1:12" s="107" customFormat="1" ht="24" customHeight="1">
      <c r="A28" s="432">
        <v>23</v>
      </c>
      <c r="B28" s="436" t="s">
        <v>259</v>
      </c>
      <c r="C28" s="436">
        <v>9</v>
      </c>
      <c r="D28" s="436">
        <v>1</v>
      </c>
      <c r="E28" s="369"/>
      <c r="F28" s="369"/>
      <c r="G28" s="369"/>
      <c r="H28" s="369"/>
      <c r="I28" s="369"/>
      <c r="J28" s="348"/>
      <c r="K28" s="400">
        <f t="shared" si="0"/>
        <v>0</v>
      </c>
      <c r="L28" s="401">
        <f t="shared" si="0"/>
        <v>0</v>
      </c>
    </row>
    <row r="29" spans="1:12" s="107" customFormat="1" ht="24" customHeight="1">
      <c r="A29" s="432">
        <v>24</v>
      </c>
      <c r="B29" s="433" t="s">
        <v>261</v>
      </c>
      <c r="C29" s="433">
        <v>7</v>
      </c>
      <c r="D29" s="433"/>
      <c r="E29" s="388"/>
      <c r="F29" s="388"/>
      <c r="G29" s="388"/>
      <c r="H29" s="388"/>
      <c r="I29" s="388"/>
      <c r="J29" s="388"/>
      <c r="K29" s="397">
        <f>E29+G29+I29</f>
        <v>0</v>
      </c>
      <c r="L29" s="399">
        <f>F29+H29+J29</f>
        <v>0</v>
      </c>
    </row>
    <row r="30" spans="1:12" s="107" customFormat="1" ht="24" customHeight="1">
      <c r="A30" s="432">
        <v>25</v>
      </c>
      <c r="B30" s="436" t="s">
        <v>262</v>
      </c>
      <c r="C30" s="436">
        <v>11</v>
      </c>
      <c r="D30" s="436"/>
      <c r="E30" s="369"/>
      <c r="F30" s="369"/>
      <c r="G30" s="369"/>
      <c r="H30" s="369"/>
      <c r="I30" s="369"/>
      <c r="J30" s="369"/>
      <c r="K30" s="400">
        <f>E30+G30+I30</f>
        <v>0</v>
      </c>
      <c r="L30" s="401">
        <f>F30+H30+J30</f>
        <v>0</v>
      </c>
    </row>
    <row r="31" spans="1:12" s="107" customFormat="1" ht="24" customHeight="1">
      <c r="A31" s="437" t="s">
        <v>288</v>
      </c>
      <c r="B31" s="437"/>
      <c r="C31" s="438">
        <f>SUM(C6:C30)</f>
        <v>276</v>
      </c>
      <c r="D31" s="438">
        <f aca="true" t="shared" si="1" ref="D31:L31">SUM(D6:D30)</f>
        <v>5</v>
      </c>
      <c r="E31" s="438">
        <f t="shared" si="1"/>
        <v>0</v>
      </c>
      <c r="F31" s="438">
        <f t="shared" si="1"/>
        <v>0</v>
      </c>
      <c r="G31" s="438">
        <f t="shared" si="1"/>
        <v>3</v>
      </c>
      <c r="H31" s="438">
        <f t="shared" si="1"/>
        <v>107</v>
      </c>
      <c r="I31" s="438">
        <f t="shared" si="1"/>
        <v>0</v>
      </c>
      <c r="J31" s="438">
        <f t="shared" si="1"/>
        <v>0</v>
      </c>
      <c r="K31" s="438">
        <f t="shared" si="1"/>
        <v>3</v>
      </c>
      <c r="L31" s="438">
        <f t="shared" si="1"/>
        <v>107</v>
      </c>
    </row>
    <row r="66" ht="13.5">
      <c r="P66" s="202"/>
    </row>
    <row r="67" ht="13.5">
      <c r="P67" s="202"/>
    </row>
  </sheetData>
  <sheetProtection/>
  <protectedRanges>
    <protectedRange sqref="E6:J30" name="範囲2_1"/>
  </protectedRanges>
  <mergeCells count="10">
    <mergeCell ref="A31:B31"/>
    <mergeCell ref="A1:L1"/>
    <mergeCell ref="J2:L2"/>
    <mergeCell ref="A3:B4"/>
    <mergeCell ref="C3:C4"/>
    <mergeCell ref="D3:D4"/>
    <mergeCell ref="E3:F3"/>
    <mergeCell ref="G3:H3"/>
    <mergeCell ref="I3:J3"/>
    <mergeCell ref="K3:L3"/>
  </mergeCells>
  <printOptions horizontalCentered="1"/>
  <pageMargins left="0.2362204724409449" right="0.2362204724409449" top="0.5118110236220472" bottom="0.5905511811023623" header="0.5118110236220472" footer="0.31496062992125984"/>
  <pageSetup fitToWidth="0" fitToHeight="1" horizontalDpi="600" verticalDpi="600" orientation="landscape" paperSize="9" scale="72"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P61"/>
  <sheetViews>
    <sheetView view="pageBreakPreview" zoomScale="85" zoomScaleSheetLayoutView="85" zoomScalePageLayoutView="0" workbookViewId="0" topLeftCell="A1">
      <selection activeCell="C2" sqref="C2"/>
    </sheetView>
  </sheetViews>
  <sheetFormatPr defaultColWidth="9.00390625" defaultRowHeight="13.5"/>
  <cols>
    <col min="1" max="1" width="3.50390625" style="0" bestFit="1" customWidth="1"/>
    <col min="2" max="2" width="12.50390625" style="0" customWidth="1"/>
    <col min="3" max="4" width="9.625" style="0" customWidth="1"/>
    <col min="5" max="6" width="8.125" style="0" bestFit="1" customWidth="1"/>
    <col min="7" max="12" width="9.125" style="0" bestFit="1" customWidth="1"/>
    <col min="13" max="13" width="6.00390625" style="0" customWidth="1"/>
  </cols>
  <sheetData>
    <row r="1" spans="1:12" ht="17.25">
      <c r="A1" s="331" t="s">
        <v>223</v>
      </c>
      <c r="B1" s="331"/>
      <c r="C1" s="331"/>
      <c r="D1" s="331"/>
      <c r="E1" s="331"/>
      <c r="F1" s="331"/>
      <c r="G1" s="331"/>
      <c r="H1" s="331"/>
      <c r="I1" s="331"/>
      <c r="J1" s="331"/>
      <c r="K1" s="331"/>
      <c r="L1" s="331"/>
    </row>
    <row r="2" spans="1:12" ht="14.25">
      <c r="A2" t="s">
        <v>293</v>
      </c>
      <c r="B2" s="107"/>
      <c r="C2" s="107"/>
      <c r="D2" s="107"/>
      <c r="E2" s="107"/>
      <c r="F2" s="107"/>
      <c r="G2" s="107"/>
      <c r="H2" s="107"/>
      <c r="I2" s="107"/>
      <c r="J2" s="367" t="str">
        <f>'（小学校）'!S2</f>
        <v>（平成２３年１０月１日現在）</v>
      </c>
      <c r="K2" s="367"/>
      <c r="L2" s="367"/>
    </row>
    <row r="3" spans="1:12" ht="13.5">
      <c r="A3" s="333" t="s">
        <v>226</v>
      </c>
      <c r="B3" s="333"/>
      <c r="C3" s="430" t="s">
        <v>201</v>
      </c>
      <c r="D3" s="430" t="s">
        <v>294</v>
      </c>
      <c r="E3" s="335" t="s">
        <v>203</v>
      </c>
      <c r="F3" s="335"/>
      <c r="G3" s="335" t="s">
        <v>204</v>
      </c>
      <c r="H3" s="335"/>
      <c r="I3" s="335" t="s">
        <v>205</v>
      </c>
      <c r="J3" s="335"/>
      <c r="K3" s="335" t="s">
        <v>22</v>
      </c>
      <c r="L3" s="335"/>
    </row>
    <row r="4" spans="1:12" ht="13.5">
      <c r="A4" s="333"/>
      <c r="B4" s="333"/>
      <c r="C4" s="336"/>
      <c r="D4" s="336"/>
      <c r="E4" s="337" t="s">
        <v>230</v>
      </c>
      <c r="F4" s="337" t="s">
        <v>232</v>
      </c>
      <c r="G4" s="337" t="s">
        <v>230</v>
      </c>
      <c r="H4" s="337" t="s">
        <v>232</v>
      </c>
      <c r="I4" s="337" t="s">
        <v>230</v>
      </c>
      <c r="J4" s="337" t="s">
        <v>232</v>
      </c>
      <c r="K4" s="337" t="s">
        <v>230</v>
      </c>
      <c r="L4" s="337" t="s">
        <v>232</v>
      </c>
    </row>
    <row r="5" spans="1:12" ht="13.5">
      <c r="A5" s="338"/>
      <c r="B5" s="338"/>
      <c r="C5" s="431" t="s">
        <v>233</v>
      </c>
      <c r="D5" s="431"/>
      <c r="E5" s="339" t="s">
        <v>295</v>
      </c>
      <c r="F5" s="339" t="s">
        <v>296</v>
      </c>
      <c r="G5" s="339" t="s">
        <v>295</v>
      </c>
      <c r="H5" s="339" t="s">
        <v>296</v>
      </c>
      <c r="I5" s="339" t="s">
        <v>295</v>
      </c>
      <c r="J5" s="339" t="s">
        <v>296</v>
      </c>
      <c r="K5" s="339" t="s">
        <v>295</v>
      </c>
      <c r="L5" s="339" t="s">
        <v>296</v>
      </c>
    </row>
    <row r="6" spans="1:12" s="107" customFormat="1" ht="24" customHeight="1">
      <c r="A6" s="432">
        <v>26</v>
      </c>
      <c r="B6" s="433" t="s">
        <v>263</v>
      </c>
      <c r="C6" s="433">
        <v>8</v>
      </c>
      <c r="D6" s="433"/>
      <c r="E6" s="388"/>
      <c r="F6" s="388"/>
      <c r="G6" s="388"/>
      <c r="H6" s="388"/>
      <c r="I6" s="388"/>
      <c r="J6" s="388"/>
      <c r="K6" s="397">
        <f aca="true" t="shared" si="0" ref="K6:L23">E6+G6+I6</f>
        <v>0</v>
      </c>
      <c r="L6" s="399">
        <f t="shared" si="0"/>
        <v>0</v>
      </c>
    </row>
    <row r="7" spans="1:12" s="107" customFormat="1" ht="24" customHeight="1">
      <c r="A7" s="432">
        <v>27</v>
      </c>
      <c r="B7" s="436" t="s">
        <v>264</v>
      </c>
      <c r="C7" s="436">
        <v>6</v>
      </c>
      <c r="D7" s="436"/>
      <c r="E7" s="369"/>
      <c r="F7" s="369"/>
      <c r="G7" s="369"/>
      <c r="H7" s="369"/>
      <c r="I7" s="369"/>
      <c r="J7" s="369"/>
      <c r="K7" s="400">
        <f t="shared" si="0"/>
        <v>0</v>
      </c>
      <c r="L7" s="401">
        <f t="shared" si="0"/>
        <v>0</v>
      </c>
    </row>
    <row r="8" spans="1:12" s="107" customFormat="1" ht="24" customHeight="1">
      <c r="A8" s="432">
        <v>28</v>
      </c>
      <c r="B8" s="436" t="s">
        <v>265</v>
      </c>
      <c r="C8" s="436">
        <v>5</v>
      </c>
      <c r="D8" s="436"/>
      <c r="E8" s="369"/>
      <c r="F8" s="369"/>
      <c r="G8" s="369"/>
      <c r="H8" s="369"/>
      <c r="I8" s="369"/>
      <c r="J8" s="369"/>
      <c r="K8" s="400">
        <f t="shared" si="0"/>
        <v>0</v>
      </c>
      <c r="L8" s="401">
        <f t="shared" si="0"/>
        <v>0</v>
      </c>
    </row>
    <row r="9" spans="1:12" s="107" customFormat="1" ht="24" customHeight="1">
      <c r="A9" s="432">
        <v>29</v>
      </c>
      <c r="B9" s="436" t="s">
        <v>266</v>
      </c>
      <c r="C9" s="436">
        <v>23</v>
      </c>
      <c r="D9" s="436"/>
      <c r="E9" s="369"/>
      <c r="F9" s="369"/>
      <c r="G9" s="369"/>
      <c r="H9" s="369"/>
      <c r="I9" s="369"/>
      <c r="J9" s="369"/>
      <c r="K9" s="400">
        <f t="shared" si="0"/>
        <v>0</v>
      </c>
      <c r="L9" s="401">
        <f t="shared" si="0"/>
        <v>0</v>
      </c>
    </row>
    <row r="10" spans="1:12" s="107" customFormat="1" ht="24" customHeight="1">
      <c r="A10" s="432">
        <v>30</v>
      </c>
      <c r="B10" s="436" t="s">
        <v>267</v>
      </c>
      <c r="C10" s="436">
        <v>9</v>
      </c>
      <c r="D10" s="436"/>
      <c r="E10" s="369"/>
      <c r="F10" s="369"/>
      <c r="G10" s="369"/>
      <c r="H10" s="369"/>
      <c r="I10" s="369"/>
      <c r="J10" s="369"/>
      <c r="K10" s="400">
        <f t="shared" si="0"/>
        <v>0</v>
      </c>
      <c r="L10" s="401">
        <f t="shared" si="0"/>
        <v>0</v>
      </c>
    </row>
    <row r="11" spans="1:12" s="107" customFormat="1" ht="24" customHeight="1">
      <c r="A11" s="432">
        <v>31</v>
      </c>
      <c r="B11" s="436" t="s">
        <v>268</v>
      </c>
      <c r="C11" s="436">
        <v>4</v>
      </c>
      <c r="D11" s="436"/>
      <c r="E11" s="400">
        <v>4</v>
      </c>
      <c r="F11" s="402">
        <v>413</v>
      </c>
      <c r="G11" s="369"/>
      <c r="H11" s="369"/>
      <c r="I11" s="369"/>
      <c r="J11" s="369"/>
      <c r="K11" s="400">
        <f t="shared" si="0"/>
        <v>4</v>
      </c>
      <c r="L11" s="401">
        <f t="shared" si="0"/>
        <v>413</v>
      </c>
    </row>
    <row r="12" spans="1:12" s="107" customFormat="1" ht="24" customHeight="1">
      <c r="A12" s="432">
        <v>32</v>
      </c>
      <c r="B12" s="436" t="s">
        <v>269</v>
      </c>
      <c r="C12" s="436">
        <v>2</v>
      </c>
      <c r="D12" s="436"/>
      <c r="E12" s="369"/>
      <c r="F12" s="369"/>
      <c r="G12" s="369"/>
      <c r="H12" s="369"/>
      <c r="I12" s="369"/>
      <c r="J12" s="369"/>
      <c r="K12" s="400">
        <f t="shared" si="0"/>
        <v>0</v>
      </c>
      <c r="L12" s="401">
        <f t="shared" si="0"/>
        <v>0</v>
      </c>
    </row>
    <row r="13" spans="1:12" s="107" customFormat="1" ht="24" customHeight="1">
      <c r="A13" s="432">
        <v>33</v>
      </c>
      <c r="B13" s="436" t="s">
        <v>270</v>
      </c>
      <c r="C13" s="436">
        <v>4</v>
      </c>
      <c r="D13" s="436"/>
      <c r="E13" s="369"/>
      <c r="F13" s="369"/>
      <c r="G13" s="369"/>
      <c r="H13" s="369"/>
      <c r="I13" s="369"/>
      <c r="J13" s="369"/>
      <c r="K13" s="400">
        <f t="shared" si="0"/>
        <v>0</v>
      </c>
      <c r="L13" s="401">
        <f t="shared" si="0"/>
        <v>0</v>
      </c>
    </row>
    <row r="14" spans="1:12" s="107" customFormat="1" ht="24" customHeight="1">
      <c r="A14" s="432">
        <v>34</v>
      </c>
      <c r="B14" s="436" t="s">
        <v>271</v>
      </c>
      <c r="C14" s="436">
        <v>0</v>
      </c>
      <c r="D14" s="436"/>
      <c r="E14" s="369"/>
      <c r="F14" s="369"/>
      <c r="G14" s="369"/>
      <c r="H14" s="369"/>
      <c r="I14" s="369"/>
      <c r="J14" s="369"/>
      <c r="K14" s="400">
        <f t="shared" si="0"/>
        <v>0</v>
      </c>
      <c r="L14" s="401">
        <f t="shared" si="0"/>
        <v>0</v>
      </c>
    </row>
    <row r="15" spans="1:12" s="107" customFormat="1" ht="24" customHeight="1">
      <c r="A15" s="432">
        <v>35</v>
      </c>
      <c r="B15" s="436" t="s">
        <v>272</v>
      </c>
      <c r="C15" s="436">
        <v>2</v>
      </c>
      <c r="D15" s="436"/>
      <c r="E15" s="369"/>
      <c r="F15" s="369"/>
      <c r="G15" s="369"/>
      <c r="H15" s="369"/>
      <c r="I15" s="369"/>
      <c r="J15" s="369"/>
      <c r="K15" s="400">
        <f t="shared" si="0"/>
        <v>0</v>
      </c>
      <c r="L15" s="401">
        <f t="shared" si="0"/>
        <v>0</v>
      </c>
    </row>
    <row r="16" spans="1:12" s="107" customFormat="1" ht="24" customHeight="1">
      <c r="A16" s="432">
        <v>36</v>
      </c>
      <c r="B16" s="436" t="s">
        <v>273</v>
      </c>
      <c r="C16" s="436">
        <v>2</v>
      </c>
      <c r="D16" s="436"/>
      <c r="E16" s="369"/>
      <c r="F16" s="369"/>
      <c r="G16" s="369"/>
      <c r="H16" s="369"/>
      <c r="I16" s="369"/>
      <c r="J16" s="369"/>
      <c r="K16" s="400">
        <f t="shared" si="0"/>
        <v>0</v>
      </c>
      <c r="L16" s="401">
        <f t="shared" si="0"/>
        <v>0</v>
      </c>
    </row>
    <row r="17" spans="1:12" s="107" customFormat="1" ht="24" customHeight="1">
      <c r="A17" s="432">
        <v>37</v>
      </c>
      <c r="B17" s="436" t="s">
        <v>274</v>
      </c>
      <c r="C17" s="436">
        <v>1</v>
      </c>
      <c r="D17" s="436"/>
      <c r="E17" s="369"/>
      <c r="F17" s="369"/>
      <c r="G17" s="369"/>
      <c r="H17" s="369"/>
      <c r="I17" s="369"/>
      <c r="J17" s="348"/>
      <c r="K17" s="400">
        <f t="shared" si="0"/>
        <v>0</v>
      </c>
      <c r="L17" s="401">
        <f t="shared" si="0"/>
        <v>0</v>
      </c>
    </row>
    <row r="18" spans="1:12" s="107" customFormat="1" ht="24" customHeight="1">
      <c r="A18" s="432">
        <v>38</v>
      </c>
      <c r="B18" s="436" t="s">
        <v>275</v>
      </c>
      <c r="C18" s="436">
        <v>2</v>
      </c>
      <c r="D18" s="436"/>
      <c r="E18" s="400">
        <v>2</v>
      </c>
      <c r="F18" s="402">
        <v>132</v>
      </c>
      <c r="G18" s="369"/>
      <c r="H18" s="369"/>
      <c r="I18" s="369"/>
      <c r="J18" s="348"/>
      <c r="K18" s="400">
        <f t="shared" si="0"/>
        <v>2</v>
      </c>
      <c r="L18" s="401">
        <f t="shared" si="0"/>
        <v>132</v>
      </c>
    </row>
    <row r="19" spans="1:12" s="107" customFormat="1" ht="24" customHeight="1">
      <c r="A19" s="432">
        <v>39</v>
      </c>
      <c r="B19" s="436" t="s">
        <v>276</v>
      </c>
      <c r="C19" s="436">
        <v>1</v>
      </c>
      <c r="D19" s="436"/>
      <c r="E19" s="400">
        <v>1</v>
      </c>
      <c r="F19" s="402">
        <v>55</v>
      </c>
      <c r="G19" s="369"/>
      <c r="H19" s="369"/>
      <c r="I19" s="369"/>
      <c r="J19" s="348"/>
      <c r="K19" s="400">
        <f t="shared" si="0"/>
        <v>1</v>
      </c>
      <c r="L19" s="401">
        <f t="shared" si="0"/>
        <v>55</v>
      </c>
    </row>
    <row r="20" spans="1:12" s="107" customFormat="1" ht="24" customHeight="1">
      <c r="A20" s="432">
        <v>40</v>
      </c>
      <c r="B20" s="436" t="s">
        <v>277</v>
      </c>
      <c r="C20" s="436">
        <v>2</v>
      </c>
      <c r="D20" s="436"/>
      <c r="E20" s="369"/>
      <c r="F20" s="369"/>
      <c r="G20" s="369"/>
      <c r="H20" s="369"/>
      <c r="I20" s="369"/>
      <c r="J20" s="369"/>
      <c r="K20" s="400">
        <f t="shared" si="0"/>
        <v>0</v>
      </c>
      <c r="L20" s="401">
        <f t="shared" si="0"/>
        <v>0</v>
      </c>
    </row>
    <row r="21" spans="1:12" s="107" customFormat="1" ht="24" customHeight="1">
      <c r="A21" s="432">
        <v>41</v>
      </c>
      <c r="B21" s="436" t="s">
        <v>278</v>
      </c>
      <c r="C21" s="436">
        <v>0</v>
      </c>
      <c r="D21" s="436"/>
      <c r="E21" s="369"/>
      <c r="F21" s="369"/>
      <c r="G21" s="369"/>
      <c r="H21" s="369"/>
      <c r="I21" s="369"/>
      <c r="J21" s="369"/>
      <c r="K21" s="400">
        <f t="shared" si="0"/>
        <v>0</v>
      </c>
      <c r="L21" s="401">
        <f t="shared" si="0"/>
        <v>0</v>
      </c>
    </row>
    <row r="22" spans="1:12" s="107" customFormat="1" ht="24" customHeight="1">
      <c r="A22" s="432">
        <v>42</v>
      </c>
      <c r="B22" s="436" t="s">
        <v>279</v>
      </c>
      <c r="C22" s="436">
        <v>1</v>
      </c>
      <c r="D22" s="436"/>
      <c r="E22" s="400">
        <v>1</v>
      </c>
      <c r="F22" s="402">
        <v>88</v>
      </c>
      <c r="G22" s="369"/>
      <c r="H22" s="369"/>
      <c r="I22" s="369"/>
      <c r="J22" s="369"/>
      <c r="K22" s="400">
        <f t="shared" si="0"/>
        <v>1</v>
      </c>
      <c r="L22" s="401">
        <f t="shared" si="0"/>
        <v>88</v>
      </c>
    </row>
    <row r="23" spans="1:12" s="107" customFormat="1" ht="24" customHeight="1">
      <c r="A23" s="432">
        <v>43</v>
      </c>
      <c r="B23" s="436" t="s">
        <v>280</v>
      </c>
      <c r="C23" s="436">
        <v>1</v>
      </c>
      <c r="D23" s="436"/>
      <c r="E23" s="400">
        <v>1</v>
      </c>
      <c r="F23" s="402">
        <v>80</v>
      </c>
      <c r="G23" s="369"/>
      <c r="H23" s="369"/>
      <c r="I23" s="369"/>
      <c r="J23" s="369"/>
      <c r="K23" s="400">
        <f t="shared" si="0"/>
        <v>1</v>
      </c>
      <c r="L23" s="401">
        <f t="shared" si="0"/>
        <v>80</v>
      </c>
    </row>
    <row r="24" spans="1:12" s="107" customFormat="1" ht="24" customHeight="1">
      <c r="A24" s="437" t="s">
        <v>288</v>
      </c>
      <c r="B24" s="437"/>
      <c r="C24" s="438">
        <f aca="true" t="shared" si="1" ref="C24:L24">SUM(C6:C23)</f>
        <v>73</v>
      </c>
      <c r="D24" s="438">
        <f t="shared" si="1"/>
        <v>0</v>
      </c>
      <c r="E24" s="438">
        <f t="shared" si="1"/>
        <v>9</v>
      </c>
      <c r="F24" s="438">
        <f t="shared" si="1"/>
        <v>768</v>
      </c>
      <c r="G24" s="438">
        <f t="shared" si="1"/>
        <v>0</v>
      </c>
      <c r="H24" s="438">
        <f t="shared" si="1"/>
        <v>0</v>
      </c>
      <c r="I24" s="438">
        <f t="shared" si="1"/>
        <v>0</v>
      </c>
      <c r="J24" s="438">
        <f t="shared" si="1"/>
        <v>0</v>
      </c>
      <c r="K24" s="438">
        <f t="shared" si="1"/>
        <v>9</v>
      </c>
      <c r="L24" s="438">
        <f t="shared" si="1"/>
        <v>768</v>
      </c>
    </row>
    <row r="25" spans="1:12" s="107" customFormat="1" ht="24" customHeight="1">
      <c r="A25" s="437" t="s">
        <v>22</v>
      </c>
      <c r="B25" s="437"/>
      <c r="C25" s="439">
        <f>'（幼稚園）'!C31+'（幼稚園） (2)'!C24</f>
        <v>349</v>
      </c>
      <c r="D25" s="439">
        <f>'（幼稚園）'!D31+'（幼稚園） (2)'!D24</f>
        <v>5</v>
      </c>
      <c r="E25" s="439">
        <f>'（幼稚園）'!E31+'（幼稚園） (2)'!E24</f>
        <v>9</v>
      </c>
      <c r="F25" s="439">
        <f>'（幼稚園）'!F31+'（幼稚園） (2)'!F24</f>
        <v>768</v>
      </c>
      <c r="G25" s="439">
        <f>'（幼稚園）'!G31+'（幼稚園） (2)'!G24</f>
        <v>3</v>
      </c>
      <c r="H25" s="439">
        <f>'（幼稚園）'!H31+'（幼稚園） (2)'!H24</f>
        <v>107</v>
      </c>
      <c r="I25" s="439">
        <f>'（幼稚園）'!I31+'（幼稚園） (2)'!I24</f>
        <v>0</v>
      </c>
      <c r="J25" s="439">
        <f>'（幼稚園）'!J31+'（幼稚園） (2)'!J24</f>
        <v>0</v>
      </c>
      <c r="K25" s="439">
        <f>'（幼稚園）'!K31+'（幼稚園） (2)'!K24</f>
        <v>12</v>
      </c>
      <c r="L25" s="439">
        <f>'（幼稚園）'!L31+'（幼稚園） (2)'!L24</f>
        <v>875</v>
      </c>
    </row>
    <row r="60" ht="13.5">
      <c r="P60" s="202"/>
    </row>
    <row r="61" ht="13.5">
      <c r="P61" s="202"/>
    </row>
  </sheetData>
  <sheetProtection/>
  <protectedRanges>
    <protectedRange sqref="E6:J23" name="範囲2_1"/>
  </protectedRanges>
  <mergeCells count="11">
    <mergeCell ref="A24:B24"/>
    <mergeCell ref="A25:B25"/>
    <mergeCell ref="A1:L1"/>
    <mergeCell ref="J2:L2"/>
    <mergeCell ref="A3:B4"/>
    <mergeCell ref="C3:C4"/>
    <mergeCell ref="D3:D4"/>
    <mergeCell ref="E3:F3"/>
    <mergeCell ref="G3:H3"/>
    <mergeCell ref="I3:J3"/>
    <mergeCell ref="K3:L3"/>
  </mergeCells>
  <printOptions horizontalCentered="1"/>
  <pageMargins left="0.2362204724409449" right="0.2362204724409449" top="0.9055118110236221" bottom="0.5905511811023623" header="0.5118110236220472" footer="0.31496062992125984"/>
  <pageSetup fitToWidth="0" fitToHeight="1" horizontalDpi="600" verticalDpi="600" orientation="landscape" paperSize="9" scale="83"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P85"/>
  <sheetViews>
    <sheetView view="pageBreakPreview" zoomScaleSheetLayoutView="100" zoomScalePageLayoutView="0" workbookViewId="0" topLeftCell="A1">
      <selection activeCell="A2" sqref="A2"/>
    </sheetView>
  </sheetViews>
  <sheetFormatPr defaultColWidth="9.00390625" defaultRowHeight="13.5"/>
  <cols>
    <col min="1" max="1" width="5.50390625" style="1" customWidth="1"/>
    <col min="2" max="2" width="4.875" style="1" customWidth="1"/>
    <col min="3" max="3" width="13.25390625" style="1" customWidth="1"/>
    <col min="4" max="6" width="9.00390625" style="1" customWidth="1"/>
    <col min="7" max="7" width="9.50390625" style="1" customWidth="1"/>
    <col min="8" max="8" width="9.00390625" style="1" customWidth="1"/>
    <col min="9" max="9" width="4.75390625" style="1" customWidth="1"/>
    <col min="10" max="10" width="9.00390625" style="1" customWidth="1"/>
    <col min="11" max="11" width="10.25390625" style="1" customWidth="1"/>
    <col min="12" max="16384" width="9.00390625" style="1" customWidth="1"/>
  </cols>
  <sheetData>
    <row r="1" spans="1:2" ht="17.25" customHeight="1">
      <c r="A1" s="2" t="s">
        <v>298</v>
      </c>
      <c r="B1" s="440">
        <v>2</v>
      </c>
    </row>
    <row r="2" ht="17.25" customHeight="1"/>
    <row r="3" ht="17.25">
      <c r="B3" s="2" t="s">
        <v>299</v>
      </c>
    </row>
    <row r="4" ht="13.5">
      <c r="B4" s="1" t="s">
        <v>300</v>
      </c>
    </row>
    <row r="5" ht="15" thickBot="1">
      <c r="B5" s="107" t="s">
        <v>301</v>
      </c>
    </row>
    <row r="6" spans="3:6" ht="10.5" customHeight="1">
      <c r="C6" s="441" t="s">
        <v>21</v>
      </c>
      <c r="D6" s="442" t="s">
        <v>302</v>
      </c>
      <c r="E6" s="443"/>
      <c r="F6" s="444"/>
    </row>
    <row r="7" spans="3:14" ht="23.25" customHeight="1" thickBot="1">
      <c r="C7" s="445"/>
      <c r="D7" s="446"/>
      <c r="E7" s="447" t="s">
        <v>303</v>
      </c>
      <c r="F7" s="448" t="s">
        <v>304</v>
      </c>
      <c r="H7" s="449" t="s">
        <v>305</v>
      </c>
      <c r="I7" s="449"/>
      <c r="J7" s="449"/>
      <c r="K7" s="449"/>
      <c r="L7" s="262"/>
      <c r="M7" s="262"/>
      <c r="N7" s="262"/>
    </row>
    <row r="8" spans="3:14" ht="27" customHeight="1" thickBot="1" thickTop="1">
      <c r="C8" s="450" t="s">
        <v>12</v>
      </c>
      <c r="D8" s="451">
        <v>340</v>
      </c>
      <c r="E8" s="452">
        <v>340</v>
      </c>
      <c r="F8" s="453"/>
      <c r="H8" s="449"/>
      <c r="I8" s="449"/>
      <c r="J8" s="449"/>
      <c r="K8" s="449"/>
      <c r="L8" s="262"/>
      <c r="M8" s="262"/>
      <c r="N8" s="262"/>
    </row>
    <row r="9" spans="3:14" ht="27" customHeight="1" thickBot="1" thickTop="1">
      <c r="C9" s="450" t="s">
        <v>17</v>
      </c>
      <c r="D9" s="451">
        <v>10</v>
      </c>
      <c r="E9" s="452">
        <v>10</v>
      </c>
      <c r="F9" s="453"/>
      <c r="H9" s="449"/>
      <c r="I9" s="449"/>
      <c r="J9" s="449"/>
      <c r="K9" s="449"/>
      <c r="L9" s="262"/>
      <c r="M9" s="262"/>
      <c r="N9" s="262"/>
    </row>
    <row r="10" spans="3:11" ht="27" customHeight="1" thickTop="1">
      <c r="C10" s="454" t="s">
        <v>67</v>
      </c>
      <c r="D10" s="455">
        <v>28</v>
      </c>
      <c r="E10" s="456">
        <v>28</v>
      </c>
      <c r="F10" s="453"/>
      <c r="H10" s="449"/>
      <c r="I10" s="449"/>
      <c r="J10" s="449"/>
      <c r="K10" s="449"/>
    </row>
    <row r="11" spans="3:11" ht="27">
      <c r="C11" s="454" t="s">
        <v>210</v>
      </c>
      <c r="D11" s="457">
        <v>0</v>
      </c>
      <c r="E11" s="456">
        <v>0</v>
      </c>
      <c r="F11" s="458"/>
      <c r="H11" s="449"/>
      <c r="I11" s="449"/>
      <c r="J11" s="449"/>
      <c r="K11" s="449"/>
    </row>
    <row r="12" spans="3:11" ht="27" customHeight="1">
      <c r="C12" s="450" t="s">
        <v>306</v>
      </c>
      <c r="D12" s="459">
        <v>45</v>
      </c>
      <c r="E12" s="452">
        <v>45</v>
      </c>
      <c r="F12" s="453"/>
      <c r="H12" s="449"/>
      <c r="I12" s="449"/>
      <c r="J12" s="449"/>
      <c r="K12" s="449"/>
    </row>
    <row r="13" spans="3:11" ht="27" customHeight="1" thickBot="1">
      <c r="C13" s="460" t="s">
        <v>307</v>
      </c>
      <c r="D13" s="455">
        <v>4</v>
      </c>
      <c r="E13" s="461">
        <v>2</v>
      </c>
      <c r="F13" s="462">
        <v>2</v>
      </c>
      <c r="G13" s="463"/>
      <c r="H13" s="449"/>
      <c r="I13" s="449"/>
      <c r="J13" s="449"/>
      <c r="K13" s="449"/>
    </row>
    <row r="14" spans="3:11" ht="27" customHeight="1" thickBot="1" thickTop="1">
      <c r="C14" s="464" t="s">
        <v>1</v>
      </c>
      <c r="D14" s="465">
        <f>SUM(D8:D13)</f>
        <v>427</v>
      </c>
      <c r="E14" s="466">
        <f>SUM(E8:E13)</f>
        <v>425</v>
      </c>
      <c r="F14" s="467">
        <f>SUM(F8:F13)</f>
        <v>2</v>
      </c>
      <c r="G14" s="463"/>
      <c r="H14" s="449"/>
      <c r="I14" s="449"/>
      <c r="J14" s="449"/>
      <c r="K14" s="449"/>
    </row>
    <row r="15" spans="2:11" s="468" customFormat="1" ht="17.25" customHeight="1">
      <c r="B15" s="1"/>
      <c r="C15" s="3"/>
      <c r="D15" s="99"/>
      <c r="E15" s="463"/>
      <c r="F15" s="463"/>
      <c r="G15" s="463"/>
      <c r="H15" s="449"/>
      <c r="I15" s="449"/>
      <c r="J15" s="449"/>
      <c r="K15" s="449"/>
    </row>
    <row r="16" spans="2:11" ht="15.75" customHeight="1" thickBot="1">
      <c r="B16" s="469" t="s">
        <v>308</v>
      </c>
      <c r="C16" s="470"/>
      <c r="D16" s="468"/>
      <c r="E16" s="468"/>
      <c r="F16" s="468"/>
      <c r="G16" s="468"/>
      <c r="H16" s="449"/>
      <c r="I16" s="449"/>
      <c r="J16" s="449"/>
      <c r="K16" s="449"/>
    </row>
    <row r="17" spans="3:11" ht="10.5" customHeight="1">
      <c r="C17" s="441" t="s">
        <v>21</v>
      </c>
      <c r="D17" s="442" t="s">
        <v>309</v>
      </c>
      <c r="E17" s="443"/>
      <c r="F17" s="444"/>
      <c r="H17" s="449"/>
      <c r="I17" s="449"/>
      <c r="J17" s="449"/>
      <c r="K17" s="449"/>
    </row>
    <row r="18" spans="3:11" ht="27" customHeight="1" thickBot="1">
      <c r="C18" s="445"/>
      <c r="D18" s="446"/>
      <c r="E18" s="447" t="s">
        <v>310</v>
      </c>
      <c r="F18" s="448" t="s">
        <v>304</v>
      </c>
      <c r="G18" s="471"/>
      <c r="H18" s="449"/>
      <c r="I18" s="449"/>
      <c r="J18" s="449"/>
      <c r="K18" s="449"/>
    </row>
    <row r="19" spans="3:11" ht="27" customHeight="1" thickBot="1" thickTop="1">
      <c r="C19" s="450" t="s">
        <v>12</v>
      </c>
      <c r="D19" s="451">
        <v>91</v>
      </c>
      <c r="E19" s="452">
        <v>78</v>
      </c>
      <c r="F19" s="453">
        <v>13</v>
      </c>
      <c r="G19" s="471"/>
      <c r="H19" s="449"/>
      <c r="I19" s="449"/>
      <c r="J19" s="449"/>
      <c r="K19" s="449"/>
    </row>
    <row r="20" spans="3:11" ht="27.75" customHeight="1" thickBot="1" thickTop="1">
      <c r="C20" s="450" t="s">
        <v>17</v>
      </c>
      <c r="D20" s="451">
        <v>2</v>
      </c>
      <c r="E20" s="452">
        <v>2</v>
      </c>
      <c r="F20" s="453"/>
      <c r="G20" s="472"/>
      <c r="H20" s="449"/>
      <c r="I20" s="449"/>
      <c r="J20" s="449"/>
      <c r="K20" s="449"/>
    </row>
    <row r="21" spans="3:11" ht="27" customHeight="1" thickTop="1">
      <c r="C21" s="454" t="s">
        <v>67</v>
      </c>
      <c r="D21" s="455">
        <v>9</v>
      </c>
      <c r="E21" s="456">
        <v>9</v>
      </c>
      <c r="F21" s="453"/>
      <c r="G21" s="472"/>
      <c r="H21" s="449"/>
      <c r="I21" s="449"/>
      <c r="J21" s="449"/>
      <c r="K21" s="449"/>
    </row>
    <row r="22" spans="3:11" ht="27" customHeight="1">
      <c r="C22" s="454" t="s">
        <v>210</v>
      </c>
      <c r="D22" s="457">
        <f>E22</f>
        <v>0</v>
      </c>
      <c r="E22" s="456">
        <v>0</v>
      </c>
      <c r="F22" s="458"/>
      <c r="G22" s="472"/>
      <c r="H22" s="449"/>
      <c r="I22" s="449"/>
      <c r="J22" s="449"/>
      <c r="K22" s="449"/>
    </row>
    <row r="23" spans="3:11" ht="27" customHeight="1">
      <c r="C23" s="450" t="s">
        <v>306</v>
      </c>
      <c r="D23" s="459">
        <v>17</v>
      </c>
      <c r="E23" s="452">
        <v>13</v>
      </c>
      <c r="F23" s="453">
        <v>4</v>
      </c>
      <c r="G23" s="472"/>
      <c r="H23" s="449"/>
      <c r="I23" s="449"/>
      <c r="J23" s="449"/>
      <c r="K23" s="449"/>
    </row>
    <row r="24" spans="3:11" ht="27" customHeight="1" thickBot="1">
      <c r="C24" s="473" t="s">
        <v>307</v>
      </c>
      <c r="D24" s="455">
        <v>50</v>
      </c>
      <c r="E24" s="456">
        <v>2</v>
      </c>
      <c r="F24" s="453">
        <v>48</v>
      </c>
      <c r="G24" s="472"/>
      <c r="H24" s="449"/>
      <c r="I24" s="449"/>
      <c r="J24" s="449"/>
      <c r="K24" s="449"/>
    </row>
    <row r="25" spans="3:11" ht="27" customHeight="1" thickBot="1" thickTop="1">
      <c r="C25" s="464" t="s">
        <v>1</v>
      </c>
      <c r="D25" s="474">
        <f>SUM(D19:D24)</f>
        <v>169</v>
      </c>
      <c r="E25" s="475">
        <f>SUM(E19:E24)</f>
        <v>104</v>
      </c>
      <c r="F25" s="467">
        <f>SUM(F19:F24)</f>
        <v>65</v>
      </c>
      <c r="G25" s="472"/>
      <c r="H25" s="99"/>
      <c r="I25" s="99"/>
      <c r="J25" s="476"/>
      <c r="K25" s="476"/>
    </row>
    <row r="26" ht="13.5">
      <c r="G26" s="472"/>
    </row>
    <row r="27" ht="13.5">
      <c r="G27" s="472"/>
    </row>
    <row r="28" spans="2:11" ht="13.5">
      <c r="B28" s="477"/>
      <c r="C28" s="478"/>
      <c r="D28" s="471"/>
      <c r="E28" s="471"/>
      <c r="F28" s="471"/>
      <c r="H28" s="471"/>
      <c r="I28" s="471"/>
      <c r="J28" s="471"/>
      <c r="K28" s="471"/>
    </row>
    <row r="29" spans="2:11" ht="13.5">
      <c r="B29" s="477"/>
      <c r="C29" s="471"/>
      <c r="D29" s="471"/>
      <c r="E29" s="471"/>
      <c r="F29" s="471"/>
      <c r="H29" s="471"/>
      <c r="I29" s="471"/>
      <c r="J29" s="471"/>
      <c r="K29" s="471"/>
    </row>
    <row r="30" spans="2:11" ht="13.5">
      <c r="B30" s="477"/>
      <c r="C30" s="472"/>
      <c r="D30" s="472"/>
      <c r="E30" s="472"/>
      <c r="F30" s="472"/>
      <c r="H30" s="472"/>
      <c r="I30" s="472"/>
      <c r="J30" s="477"/>
      <c r="K30" s="477"/>
    </row>
    <row r="31" spans="2:11" ht="13.5">
      <c r="B31" s="477"/>
      <c r="C31" s="328"/>
      <c r="D31" s="328"/>
      <c r="E31" s="328"/>
      <c r="F31" s="479"/>
      <c r="H31" s="472"/>
      <c r="I31" s="472"/>
      <c r="J31" s="477"/>
      <c r="K31" s="477"/>
    </row>
    <row r="32" spans="2:11" ht="13.5">
      <c r="B32" s="477"/>
      <c r="C32" s="328"/>
      <c r="D32" s="328"/>
      <c r="E32" s="328"/>
      <c r="F32" s="479"/>
      <c r="H32" s="472"/>
      <c r="I32" s="472"/>
      <c r="J32" s="477"/>
      <c r="K32" s="477"/>
    </row>
    <row r="33" spans="2:11" ht="24.75" customHeight="1">
      <c r="B33" s="477"/>
      <c r="C33" s="480"/>
      <c r="D33" s="481"/>
      <c r="E33" s="481"/>
      <c r="F33" s="479"/>
      <c r="H33" s="472"/>
      <c r="I33" s="472"/>
      <c r="J33" s="477"/>
      <c r="K33" s="477"/>
    </row>
    <row r="34" spans="2:11" ht="16.5" customHeight="1">
      <c r="B34" s="477"/>
      <c r="C34" s="326"/>
      <c r="D34" s="482"/>
      <c r="E34" s="482"/>
      <c r="F34" s="330"/>
      <c r="H34" s="472"/>
      <c r="I34" s="472"/>
      <c r="J34" s="477"/>
      <c r="K34" s="477"/>
    </row>
    <row r="35" spans="2:11" ht="16.5" customHeight="1">
      <c r="B35" s="477"/>
      <c r="C35" s="326"/>
      <c r="D35" s="482"/>
      <c r="E35" s="482"/>
      <c r="F35" s="330"/>
      <c r="H35" s="472"/>
      <c r="I35" s="472"/>
      <c r="J35" s="477"/>
      <c r="K35" s="477"/>
    </row>
    <row r="36" spans="2:11" ht="16.5" customHeight="1">
      <c r="B36" s="477"/>
      <c r="C36" s="326"/>
      <c r="D36" s="482"/>
      <c r="E36" s="482"/>
      <c r="F36" s="330"/>
      <c r="H36" s="472"/>
      <c r="I36" s="472"/>
      <c r="J36" s="477"/>
      <c r="K36" s="477"/>
    </row>
    <row r="37" spans="2:11" ht="16.5" customHeight="1">
      <c r="B37" s="477"/>
      <c r="C37" s="328"/>
      <c r="D37" s="328"/>
      <c r="E37" s="328"/>
      <c r="F37" s="330"/>
      <c r="H37" s="472"/>
      <c r="I37" s="472"/>
      <c r="J37" s="477"/>
      <c r="K37" s="477"/>
    </row>
    <row r="84" ht="13.5">
      <c r="P84" s="54" t="s">
        <v>311</v>
      </c>
    </row>
    <row r="85" ht="13.5">
      <c r="P85" s="54" t="s">
        <v>86</v>
      </c>
    </row>
  </sheetData>
  <sheetProtection/>
  <mergeCells count="6">
    <mergeCell ref="C6:C7"/>
    <mergeCell ref="D6:D7"/>
    <mergeCell ref="H7:K24"/>
    <mergeCell ref="L7:N9"/>
    <mergeCell ref="C17:C18"/>
    <mergeCell ref="D17:D18"/>
  </mergeCells>
  <printOptions horizontalCentered="1"/>
  <pageMargins left="0.2362204724409449" right="0.2362204724409449" top="0.9055118110236221" bottom="0.5905511811023623" header="0.5118110236220472" footer="0.31496062992125984"/>
  <pageSetup fitToWidth="0" fitToHeight="1" horizontalDpi="600" verticalDpi="600" orientation="portrait" paperSize="9"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Q85"/>
  <sheetViews>
    <sheetView view="pageBreakPreview" zoomScale="70" zoomScaleSheetLayoutView="70" zoomScalePageLayoutView="0" workbookViewId="0" topLeftCell="A1">
      <pane xSplit="2" ySplit="4" topLeftCell="C5"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3.5"/>
  <cols>
    <col min="1" max="1" width="3.375" style="0" customWidth="1"/>
    <col min="2" max="2" width="11.00390625" style="0" bestFit="1" customWidth="1"/>
    <col min="3" max="14" width="6.875" style="0" customWidth="1"/>
    <col min="15" max="15" width="6.125" style="0" customWidth="1"/>
    <col min="16" max="16" width="5.75390625" style="0" bestFit="1" customWidth="1"/>
  </cols>
  <sheetData>
    <row r="1" spans="1:15" ht="19.5" customHeight="1">
      <c r="A1" s="483"/>
      <c r="B1" s="483"/>
      <c r="E1" s="484" t="s">
        <v>312</v>
      </c>
      <c r="F1" s="484"/>
      <c r="G1" s="484"/>
      <c r="H1" s="484"/>
      <c r="I1" s="484"/>
      <c r="J1" s="484"/>
      <c r="K1" s="484"/>
      <c r="L1" s="484"/>
      <c r="M1" s="484"/>
      <c r="N1" s="484"/>
      <c r="O1" s="485"/>
    </row>
    <row r="2" spans="12:17" ht="15" thickBot="1">
      <c r="L2" s="486">
        <v>40817</v>
      </c>
      <c r="M2" s="487"/>
      <c r="N2" s="487"/>
      <c r="O2" s="107" t="s">
        <v>313</v>
      </c>
      <c r="P2" s="107"/>
      <c r="Q2" s="485"/>
    </row>
    <row r="3" spans="1:16" ht="15" customHeight="1">
      <c r="A3" s="488" t="s">
        <v>126</v>
      </c>
      <c r="B3" s="489" t="s">
        <v>25</v>
      </c>
      <c r="C3" s="490" t="s">
        <v>12</v>
      </c>
      <c r="D3" s="491"/>
      <c r="E3" s="490" t="s">
        <v>17</v>
      </c>
      <c r="F3" s="491"/>
      <c r="G3" s="490" t="s">
        <v>314</v>
      </c>
      <c r="H3" s="491"/>
      <c r="I3" s="492" t="s">
        <v>315</v>
      </c>
      <c r="J3" s="493"/>
      <c r="K3" s="490" t="s">
        <v>316</v>
      </c>
      <c r="L3" s="491"/>
      <c r="M3" s="490" t="s">
        <v>317</v>
      </c>
      <c r="N3" s="491"/>
      <c r="O3" s="494" t="s">
        <v>22</v>
      </c>
      <c r="P3" s="495"/>
    </row>
    <row r="4" spans="1:16" ht="15" customHeight="1" thickBot="1">
      <c r="A4" s="146" t="s">
        <v>128</v>
      </c>
      <c r="B4" s="496"/>
      <c r="C4" s="497"/>
      <c r="D4" s="498" t="s">
        <v>318</v>
      </c>
      <c r="E4" s="497"/>
      <c r="F4" s="498" t="s">
        <v>318</v>
      </c>
      <c r="G4" s="497"/>
      <c r="H4" s="498" t="s">
        <v>318</v>
      </c>
      <c r="I4" s="497"/>
      <c r="J4" s="498" t="s">
        <v>318</v>
      </c>
      <c r="K4" s="497"/>
      <c r="L4" s="498" t="s">
        <v>318</v>
      </c>
      <c r="M4" s="497"/>
      <c r="N4" s="498" t="s">
        <v>318</v>
      </c>
      <c r="O4" s="499"/>
      <c r="P4" s="500"/>
    </row>
    <row r="5" spans="1:16" ht="19.5" customHeight="1">
      <c r="A5" s="501">
        <v>1</v>
      </c>
      <c r="B5" s="178" t="s">
        <v>26</v>
      </c>
      <c r="C5" s="502">
        <v>107</v>
      </c>
      <c r="D5" s="503"/>
      <c r="E5" s="181"/>
      <c r="F5" s="190"/>
      <c r="G5" s="179">
        <v>4</v>
      </c>
      <c r="H5" s="159"/>
      <c r="I5" s="504"/>
      <c r="J5" s="188"/>
      <c r="K5" s="502"/>
      <c r="L5" s="503"/>
      <c r="M5" s="502"/>
      <c r="N5" s="503"/>
      <c r="O5" s="505">
        <f aca="true" t="shared" si="0" ref="O5:P49">C5+E5+G5+I5+K5+M5</f>
        <v>111</v>
      </c>
      <c r="P5" s="506">
        <f t="shared" si="0"/>
        <v>0</v>
      </c>
    </row>
    <row r="6" spans="1:16" ht="19.5" customHeight="1">
      <c r="A6" s="507">
        <v>2</v>
      </c>
      <c r="B6" s="166" t="s">
        <v>319</v>
      </c>
      <c r="C6" s="508">
        <v>2</v>
      </c>
      <c r="D6" s="509"/>
      <c r="E6" s="162"/>
      <c r="F6" s="225"/>
      <c r="G6" s="162"/>
      <c r="H6" s="164"/>
      <c r="I6" s="508"/>
      <c r="J6" s="164"/>
      <c r="K6" s="508">
        <v>3</v>
      </c>
      <c r="L6" s="509"/>
      <c r="M6" s="508"/>
      <c r="N6" s="509"/>
      <c r="O6" s="510">
        <f t="shared" si="0"/>
        <v>5</v>
      </c>
      <c r="P6" s="511">
        <f t="shared" si="0"/>
        <v>0</v>
      </c>
    </row>
    <row r="7" spans="1:16" ht="19.5" customHeight="1">
      <c r="A7" s="507">
        <v>3</v>
      </c>
      <c r="B7" s="169" t="s">
        <v>320</v>
      </c>
      <c r="C7" s="508"/>
      <c r="D7" s="509"/>
      <c r="E7" s="162"/>
      <c r="F7" s="225"/>
      <c r="G7" s="162"/>
      <c r="H7" s="164"/>
      <c r="I7" s="508"/>
      <c r="J7" s="164"/>
      <c r="K7" s="508">
        <v>2</v>
      </c>
      <c r="L7" s="509"/>
      <c r="M7" s="508"/>
      <c r="N7" s="509"/>
      <c r="O7" s="510">
        <f t="shared" si="0"/>
        <v>2</v>
      </c>
      <c r="P7" s="511">
        <f t="shared" si="0"/>
        <v>0</v>
      </c>
    </row>
    <row r="8" spans="1:16" ht="19.5" customHeight="1">
      <c r="A8" s="507">
        <v>4</v>
      </c>
      <c r="B8" s="169" t="s">
        <v>27</v>
      </c>
      <c r="C8" s="508">
        <v>8</v>
      </c>
      <c r="D8" s="509"/>
      <c r="E8" s="162"/>
      <c r="F8" s="225"/>
      <c r="G8" s="162"/>
      <c r="H8" s="164"/>
      <c r="I8" s="508"/>
      <c r="J8" s="164"/>
      <c r="K8" s="508"/>
      <c r="L8" s="509"/>
      <c r="M8" s="508"/>
      <c r="N8" s="509"/>
      <c r="O8" s="510">
        <f t="shared" si="0"/>
        <v>8</v>
      </c>
      <c r="P8" s="511">
        <f t="shared" si="0"/>
        <v>0</v>
      </c>
    </row>
    <row r="9" spans="1:16" ht="19.5" customHeight="1" thickBot="1">
      <c r="A9" s="512">
        <v>5</v>
      </c>
      <c r="B9" s="172" t="s">
        <v>28</v>
      </c>
      <c r="C9" s="513">
        <v>20</v>
      </c>
      <c r="D9" s="514"/>
      <c r="E9" s="177"/>
      <c r="F9" s="229"/>
      <c r="G9" s="177"/>
      <c r="H9" s="175"/>
      <c r="I9" s="513"/>
      <c r="J9" s="175"/>
      <c r="K9" s="513"/>
      <c r="L9" s="514"/>
      <c r="M9" s="513"/>
      <c r="N9" s="514"/>
      <c r="O9" s="515">
        <f t="shared" si="0"/>
        <v>20</v>
      </c>
      <c r="P9" s="516">
        <f t="shared" si="0"/>
        <v>0</v>
      </c>
    </row>
    <row r="10" spans="1:16" ht="19.5" customHeight="1">
      <c r="A10" s="501">
        <v>6</v>
      </c>
      <c r="B10" s="178" t="s">
        <v>29</v>
      </c>
      <c r="C10" s="502">
        <v>17</v>
      </c>
      <c r="D10" s="517"/>
      <c r="E10" s="181"/>
      <c r="F10" s="190"/>
      <c r="G10" s="179"/>
      <c r="H10" s="159"/>
      <c r="I10" s="504"/>
      <c r="J10" s="188"/>
      <c r="K10" s="502"/>
      <c r="L10" s="503"/>
      <c r="M10" s="502"/>
      <c r="N10" s="517"/>
      <c r="O10" s="505">
        <f t="shared" si="0"/>
        <v>17</v>
      </c>
      <c r="P10" s="506">
        <f t="shared" si="0"/>
        <v>0</v>
      </c>
    </row>
    <row r="11" spans="1:16" ht="19.5" customHeight="1">
      <c r="A11" s="507">
        <v>7</v>
      </c>
      <c r="B11" s="169" t="s">
        <v>30</v>
      </c>
      <c r="C11" s="508">
        <v>18</v>
      </c>
      <c r="D11" s="509"/>
      <c r="E11" s="162"/>
      <c r="F11" s="225"/>
      <c r="G11" s="162"/>
      <c r="H11" s="164"/>
      <c r="I11" s="508"/>
      <c r="J11" s="164"/>
      <c r="K11" s="508"/>
      <c r="L11" s="509"/>
      <c r="M11" s="508"/>
      <c r="N11" s="509"/>
      <c r="O11" s="510">
        <f t="shared" si="0"/>
        <v>18</v>
      </c>
      <c r="P11" s="511">
        <f t="shared" si="0"/>
        <v>0</v>
      </c>
    </row>
    <row r="12" spans="1:16" ht="19.5" customHeight="1">
      <c r="A12" s="507">
        <v>8</v>
      </c>
      <c r="B12" s="169" t="s">
        <v>31</v>
      </c>
      <c r="C12" s="508">
        <v>4</v>
      </c>
      <c r="D12" s="509"/>
      <c r="E12" s="162"/>
      <c r="F12" s="225"/>
      <c r="G12" s="162"/>
      <c r="H12" s="164"/>
      <c r="I12" s="508"/>
      <c r="J12" s="164"/>
      <c r="K12" s="508"/>
      <c r="L12" s="509"/>
      <c r="M12" s="508"/>
      <c r="N12" s="509"/>
      <c r="O12" s="510">
        <f t="shared" si="0"/>
        <v>4</v>
      </c>
      <c r="P12" s="511">
        <f t="shared" si="0"/>
        <v>0</v>
      </c>
    </row>
    <row r="13" spans="1:16" ht="19.5" customHeight="1">
      <c r="A13" s="507">
        <v>9</v>
      </c>
      <c r="B13" s="169" t="s">
        <v>32</v>
      </c>
      <c r="C13" s="508">
        <v>7</v>
      </c>
      <c r="D13" s="509"/>
      <c r="E13" s="162"/>
      <c r="F13" s="225"/>
      <c r="G13" s="162"/>
      <c r="H13" s="164"/>
      <c r="I13" s="508"/>
      <c r="J13" s="164"/>
      <c r="K13" s="508"/>
      <c r="L13" s="509"/>
      <c r="M13" s="508"/>
      <c r="N13" s="509"/>
      <c r="O13" s="510">
        <f t="shared" si="0"/>
        <v>7</v>
      </c>
      <c r="P13" s="511">
        <f t="shared" si="0"/>
        <v>0</v>
      </c>
    </row>
    <row r="14" spans="1:16" ht="19.5" customHeight="1" thickBot="1">
      <c r="A14" s="512">
        <v>10</v>
      </c>
      <c r="B14" s="172" t="s">
        <v>33</v>
      </c>
      <c r="C14" s="513">
        <v>14</v>
      </c>
      <c r="D14" s="514"/>
      <c r="E14" s="177"/>
      <c r="F14" s="229"/>
      <c r="G14" s="177"/>
      <c r="H14" s="175"/>
      <c r="I14" s="513"/>
      <c r="J14" s="175"/>
      <c r="K14" s="513">
        <v>3</v>
      </c>
      <c r="L14" s="514"/>
      <c r="M14" s="513"/>
      <c r="N14" s="514"/>
      <c r="O14" s="515">
        <f t="shared" si="0"/>
        <v>17</v>
      </c>
      <c r="P14" s="516">
        <f t="shared" si="0"/>
        <v>0</v>
      </c>
    </row>
    <row r="15" spans="1:16" ht="19.5" customHeight="1">
      <c r="A15" s="501">
        <v>11</v>
      </c>
      <c r="B15" s="178" t="s">
        <v>34</v>
      </c>
      <c r="C15" s="502">
        <v>13</v>
      </c>
      <c r="D15" s="517"/>
      <c r="E15" s="181"/>
      <c r="F15" s="190"/>
      <c r="G15" s="179"/>
      <c r="H15" s="159"/>
      <c r="I15" s="504"/>
      <c r="J15" s="188"/>
      <c r="K15" s="502"/>
      <c r="L15" s="503"/>
      <c r="M15" s="502"/>
      <c r="N15" s="517"/>
      <c r="O15" s="505">
        <f t="shared" si="0"/>
        <v>13</v>
      </c>
      <c r="P15" s="506">
        <f t="shared" si="0"/>
        <v>0</v>
      </c>
    </row>
    <row r="16" spans="1:16" ht="19.5" customHeight="1">
      <c r="A16" s="507">
        <v>12</v>
      </c>
      <c r="B16" s="169" t="s">
        <v>35</v>
      </c>
      <c r="C16" s="508">
        <v>8</v>
      </c>
      <c r="D16" s="509"/>
      <c r="E16" s="162"/>
      <c r="F16" s="225"/>
      <c r="G16" s="162"/>
      <c r="H16" s="164"/>
      <c r="I16" s="508"/>
      <c r="J16" s="164"/>
      <c r="K16" s="508"/>
      <c r="L16" s="509"/>
      <c r="M16" s="508"/>
      <c r="N16" s="509"/>
      <c r="O16" s="510">
        <f t="shared" si="0"/>
        <v>8</v>
      </c>
      <c r="P16" s="511">
        <f t="shared" si="0"/>
        <v>0</v>
      </c>
    </row>
    <row r="17" spans="1:16" ht="19.5" customHeight="1">
      <c r="A17" s="507">
        <v>13</v>
      </c>
      <c r="B17" s="169" t="s">
        <v>36</v>
      </c>
      <c r="C17" s="508">
        <v>8</v>
      </c>
      <c r="D17" s="509"/>
      <c r="E17" s="162">
        <v>2</v>
      </c>
      <c r="F17" s="225"/>
      <c r="G17" s="162"/>
      <c r="H17" s="164"/>
      <c r="I17" s="508"/>
      <c r="J17" s="164"/>
      <c r="K17" s="508"/>
      <c r="L17" s="509"/>
      <c r="M17" s="508"/>
      <c r="N17" s="509"/>
      <c r="O17" s="510">
        <f t="shared" si="0"/>
        <v>10</v>
      </c>
      <c r="P17" s="511">
        <f t="shared" si="0"/>
        <v>0</v>
      </c>
    </row>
    <row r="18" spans="1:16" ht="19.5" customHeight="1">
      <c r="A18" s="507">
        <v>14</v>
      </c>
      <c r="B18" s="169" t="s">
        <v>75</v>
      </c>
      <c r="C18" s="508"/>
      <c r="D18" s="509"/>
      <c r="E18" s="162"/>
      <c r="F18" s="225"/>
      <c r="G18" s="162"/>
      <c r="H18" s="164"/>
      <c r="I18" s="508"/>
      <c r="J18" s="164"/>
      <c r="K18" s="508">
        <v>1</v>
      </c>
      <c r="L18" s="509"/>
      <c r="M18" s="508"/>
      <c r="N18" s="509"/>
      <c r="O18" s="510">
        <f t="shared" si="0"/>
        <v>1</v>
      </c>
      <c r="P18" s="511">
        <f t="shared" si="0"/>
        <v>0</v>
      </c>
    </row>
    <row r="19" spans="1:16" ht="19.5" customHeight="1" thickBot="1">
      <c r="A19" s="512">
        <v>15</v>
      </c>
      <c r="B19" s="172" t="s">
        <v>37</v>
      </c>
      <c r="C19" s="513"/>
      <c r="D19" s="514"/>
      <c r="E19" s="177"/>
      <c r="F19" s="229"/>
      <c r="G19" s="177"/>
      <c r="H19" s="175"/>
      <c r="I19" s="513"/>
      <c r="J19" s="175"/>
      <c r="K19" s="513">
        <v>4</v>
      </c>
      <c r="L19" s="514"/>
      <c r="M19" s="513"/>
      <c r="N19" s="514"/>
      <c r="O19" s="515">
        <f t="shared" si="0"/>
        <v>4</v>
      </c>
      <c r="P19" s="516">
        <f t="shared" si="0"/>
        <v>0</v>
      </c>
    </row>
    <row r="20" spans="1:16" ht="19.5" customHeight="1">
      <c r="A20" s="501">
        <v>16</v>
      </c>
      <c r="B20" s="178" t="s">
        <v>38</v>
      </c>
      <c r="C20" s="502">
        <v>11</v>
      </c>
      <c r="D20" s="517"/>
      <c r="E20" s="181"/>
      <c r="F20" s="190"/>
      <c r="G20" s="179"/>
      <c r="H20" s="159"/>
      <c r="I20" s="504"/>
      <c r="J20" s="188"/>
      <c r="K20" s="502">
        <v>4</v>
      </c>
      <c r="L20" s="503"/>
      <c r="M20" s="502"/>
      <c r="N20" s="517"/>
      <c r="O20" s="505">
        <f t="shared" si="0"/>
        <v>15</v>
      </c>
      <c r="P20" s="506">
        <f t="shared" si="0"/>
        <v>0</v>
      </c>
    </row>
    <row r="21" spans="1:16" ht="19.5" customHeight="1">
      <c r="A21" s="507">
        <v>17</v>
      </c>
      <c r="B21" s="169" t="s">
        <v>39</v>
      </c>
      <c r="C21" s="508">
        <v>15</v>
      </c>
      <c r="D21" s="509"/>
      <c r="E21" s="162"/>
      <c r="F21" s="225"/>
      <c r="G21" s="162">
        <v>1</v>
      </c>
      <c r="H21" s="164"/>
      <c r="I21" s="508"/>
      <c r="J21" s="164"/>
      <c r="K21" s="508"/>
      <c r="L21" s="509"/>
      <c r="M21" s="508"/>
      <c r="N21" s="509"/>
      <c r="O21" s="510">
        <f t="shared" si="0"/>
        <v>16</v>
      </c>
      <c r="P21" s="511">
        <f t="shared" si="0"/>
        <v>0</v>
      </c>
    </row>
    <row r="22" spans="1:16" ht="19.5" customHeight="1">
      <c r="A22" s="507">
        <v>18</v>
      </c>
      <c r="B22" s="169" t="s">
        <v>41</v>
      </c>
      <c r="C22" s="508"/>
      <c r="D22" s="509"/>
      <c r="E22" s="162"/>
      <c r="F22" s="225"/>
      <c r="G22" s="162"/>
      <c r="H22" s="164"/>
      <c r="I22" s="508"/>
      <c r="J22" s="164"/>
      <c r="K22" s="508">
        <v>2</v>
      </c>
      <c r="L22" s="509"/>
      <c r="M22" s="508"/>
      <c r="N22" s="509"/>
      <c r="O22" s="510">
        <f t="shared" si="0"/>
        <v>2</v>
      </c>
      <c r="P22" s="511">
        <f t="shared" si="0"/>
        <v>0</v>
      </c>
    </row>
    <row r="23" spans="1:16" ht="19.5" customHeight="1" thickBot="1">
      <c r="A23" s="507">
        <v>19</v>
      </c>
      <c r="B23" s="186" t="s">
        <v>42</v>
      </c>
      <c r="C23" s="513"/>
      <c r="D23" s="514"/>
      <c r="E23" s="177"/>
      <c r="F23" s="229"/>
      <c r="G23" s="177"/>
      <c r="H23" s="175"/>
      <c r="I23" s="513"/>
      <c r="J23" s="175"/>
      <c r="K23" s="513">
        <v>3</v>
      </c>
      <c r="L23" s="514"/>
      <c r="M23" s="513">
        <v>1</v>
      </c>
      <c r="N23" s="514"/>
      <c r="O23" s="515">
        <f t="shared" si="0"/>
        <v>4</v>
      </c>
      <c r="P23" s="516">
        <f t="shared" si="0"/>
        <v>0</v>
      </c>
    </row>
    <row r="24" spans="1:16" ht="19.5" customHeight="1">
      <c r="A24" s="507">
        <v>20</v>
      </c>
      <c r="B24" s="178" t="s">
        <v>43</v>
      </c>
      <c r="C24" s="502"/>
      <c r="D24" s="517"/>
      <c r="E24" s="181"/>
      <c r="F24" s="190"/>
      <c r="G24" s="179"/>
      <c r="H24" s="159"/>
      <c r="I24" s="504"/>
      <c r="J24" s="188"/>
      <c r="K24" s="502">
        <v>3</v>
      </c>
      <c r="L24" s="503"/>
      <c r="M24" s="502"/>
      <c r="N24" s="517"/>
      <c r="O24" s="505">
        <f t="shared" si="0"/>
        <v>3</v>
      </c>
      <c r="P24" s="506">
        <f t="shared" si="0"/>
        <v>0</v>
      </c>
    </row>
    <row r="25" spans="1:16" ht="19.5" customHeight="1">
      <c r="A25" s="507">
        <v>21</v>
      </c>
      <c r="B25" s="169" t="s">
        <v>40</v>
      </c>
      <c r="C25" s="508"/>
      <c r="D25" s="509"/>
      <c r="E25" s="162"/>
      <c r="F25" s="225"/>
      <c r="G25" s="162"/>
      <c r="H25" s="164"/>
      <c r="I25" s="508"/>
      <c r="J25" s="164"/>
      <c r="K25" s="508">
        <v>3</v>
      </c>
      <c r="L25" s="509"/>
      <c r="M25" s="508"/>
      <c r="N25" s="509"/>
      <c r="O25" s="510">
        <f>C25+E25+G25+I25+K25+M25</f>
        <v>3</v>
      </c>
      <c r="P25" s="511">
        <f>D25+F25+H25+J25+L25+N25</f>
        <v>0</v>
      </c>
    </row>
    <row r="26" spans="1:16" ht="19.5" customHeight="1">
      <c r="A26" s="507">
        <v>22</v>
      </c>
      <c r="B26" s="169" t="s">
        <v>44</v>
      </c>
      <c r="C26" s="508"/>
      <c r="D26" s="509"/>
      <c r="E26" s="162"/>
      <c r="F26" s="225"/>
      <c r="G26" s="162"/>
      <c r="H26" s="164"/>
      <c r="I26" s="508"/>
      <c r="J26" s="164"/>
      <c r="K26" s="508">
        <v>2</v>
      </c>
      <c r="L26" s="509"/>
      <c r="M26" s="508"/>
      <c r="N26" s="509"/>
      <c r="O26" s="510">
        <f t="shared" si="0"/>
        <v>2</v>
      </c>
      <c r="P26" s="511">
        <f t="shared" si="0"/>
        <v>0</v>
      </c>
    </row>
    <row r="27" spans="1:16" ht="19.5" customHeight="1">
      <c r="A27" s="507">
        <v>23</v>
      </c>
      <c r="B27" s="169" t="s">
        <v>45</v>
      </c>
      <c r="C27" s="508"/>
      <c r="D27" s="509"/>
      <c r="E27" s="162"/>
      <c r="F27" s="225"/>
      <c r="G27" s="162"/>
      <c r="H27" s="164"/>
      <c r="I27" s="508"/>
      <c r="J27" s="164"/>
      <c r="K27" s="508">
        <v>2</v>
      </c>
      <c r="L27" s="509"/>
      <c r="M27" s="508"/>
      <c r="N27" s="509"/>
      <c r="O27" s="510">
        <f t="shared" si="0"/>
        <v>2</v>
      </c>
      <c r="P27" s="511">
        <f t="shared" si="0"/>
        <v>0</v>
      </c>
    </row>
    <row r="28" spans="1:16" ht="19.5" customHeight="1">
      <c r="A28" s="507">
        <v>24</v>
      </c>
      <c r="B28" s="166" t="s">
        <v>46</v>
      </c>
      <c r="C28" s="508"/>
      <c r="D28" s="509"/>
      <c r="E28" s="162"/>
      <c r="F28" s="225"/>
      <c r="G28" s="162"/>
      <c r="H28" s="164"/>
      <c r="I28" s="508"/>
      <c r="J28" s="164"/>
      <c r="K28" s="508">
        <v>2</v>
      </c>
      <c r="L28" s="509"/>
      <c r="M28" s="508"/>
      <c r="N28" s="509"/>
      <c r="O28" s="510">
        <f t="shared" si="0"/>
        <v>2</v>
      </c>
      <c r="P28" s="511">
        <f t="shared" si="0"/>
        <v>0</v>
      </c>
    </row>
    <row r="29" spans="1:16" ht="19.5" customHeight="1" thickBot="1">
      <c r="A29" s="507">
        <v>25</v>
      </c>
      <c r="B29" s="172" t="s">
        <v>47</v>
      </c>
      <c r="C29" s="513">
        <v>41</v>
      </c>
      <c r="D29" s="514"/>
      <c r="E29" s="177"/>
      <c r="F29" s="229"/>
      <c r="G29" s="177">
        <v>2</v>
      </c>
      <c r="H29" s="175"/>
      <c r="I29" s="513"/>
      <c r="J29" s="175"/>
      <c r="K29" s="513"/>
      <c r="L29" s="514"/>
      <c r="M29" s="513"/>
      <c r="N29" s="514"/>
      <c r="O29" s="515">
        <f t="shared" si="0"/>
        <v>43</v>
      </c>
      <c r="P29" s="516">
        <f t="shared" si="0"/>
        <v>0</v>
      </c>
    </row>
    <row r="30" spans="1:16" ht="19.5" customHeight="1">
      <c r="A30" s="507">
        <v>26</v>
      </c>
      <c r="B30" s="178" t="s">
        <v>48</v>
      </c>
      <c r="C30" s="502">
        <v>5</v>
      </c>
      <c r="D30" s="517"/>
      <c r="E30" s="181"/>
      <c r="F30" s="190"/>
      <c r="G30" s="179"/>
      <c r="H30" s="159"/>
      <c r="I30" s="504"/>
      <c r="J30" s="188"/>
      <c r="K30" s="502"/>
      <c r="L30" s="503"/>
      <c r="M30" s="502"/>
      <c r="N30" s="517"/>
      <c r="O30" s="505">
        <f t="shared" si="0"/>
        <v>5</v>
      </c>
      <c r="P30" s="506">
        <f t="shared" si="0"/>
        <v>0</v>
      </c>
    </row>
    <row r="31" spans="1:16" ht="19.5" customHeight="1">
      <c r="A31" s="507">
        <v>27</v>
      </c>
      <c r="B31" s="169" t="s">
        <v>49</v>
      </c>
      <c r="C31" s="508">
        <v>10</v>
      </c>
      <c r="D31" s="509"/>
      <c r="E31" s="162">
        <v>7</v>
      </c>
      <c r="F31" s="225"/>
      <c r="G31" s="162"/>
      <c r="H31" s="164"/>
      <c r="I31" s="508"/>
      <c r="J31" s="164"/>
      <c r="K31" s="508"/>
      <c r="L31" s="509"/>
      <c r="M31" s="508">
        <v>2</v>
      </c>
      <c r="N31" s="509">
        <v>2</v>
      </c>
      <c r="O31" s="510">
        <f t="shared" si="0"/>
        <v>19</v>
      </c>
      <c r="P31" s="511">
        <f t="shared" si="0"/>
        <v>2</v>
      </c>
    </row>
    <row r="32" spans="1:16" ht="19.5" customHeight="1">
      <c r="A32" s="507">
        <v>28</v>
      </c>
      <c r="B32" s="169" t="s">
        <v>321</v>
      </c>
      <c r="C32" s="508">
        <v>3</v>
      </c>
      <c r="D32" s="509"/>
      <c r="E32" s="162"/>
      <c r="F32" s="225"/>
      <c r="G32" s="162"/>
      <c r="H32" s="164"/>
      <c r="I32" s="508"/>
      <c r="J32" s="164"/>
      <c r="K32" s="508"/>
      <c r="L32" s="509"/>
      <c r="M32" s="508"/>
      <c r="N32" s="509"/>
      <c r="O32" s="510">
        <f t="shared" si="0"/>
        <v>3</v>
      </c>
      <c r="P32" s="511">
        <f t="shared" si="0"/>
        <v>0</v>
      </c>
    </row>
    <row r="33" spans="1:16" ht="19.5" customHeight="1">
      <c r="A33" s="507">
        <v>29</v>
      </c>
      <c r="B33" s="169" t="s">
        <v>50</v>
      </c>
      <c r="C33" s="508">
        <v>14</v>
      </c>
      <c r="D33" s="509"/>
      <c r="E33" s="162"/>
      <c r="F33" s="225"/>
      <c r="G33" s="162"/>
      <c r="H33" s="164"/>
      <c r="I33" s="508"/>
      <c r="J33" s="164"/>
      <c r="K33" s="508"/>
      <c r="L33" s="509"/>
      <c r="M33" s="508"/>
      <c r="N33" s="509"/>
      <c r="O33" s="510">
        <f t="shared" si="0"/>
        <v>14</v>
      </c>
      <c r="P33" s="511">
        <f t="shared" si="0"/>
        <v>0</v>
      </c>
    </row>
    <row r="34" spans="1:16" ht="19.5" customHeight="1" thickBot="1">
      <c r="A34" s="507">
        <v>30</v>
      </c>
      <c r="B34" s="172" t="s">
        <v>51</v>
      </c>
      <c r="C34" s="513">
        <v>6</v>
      </c>
      <c r="D34" s="514"/>
      <c r="E34" s="177"/>
      <c r="F34" s="229"/>
      <c r="G34" s="177"/>
      <c r="H34" s="175"/>
      <c r="I34" s="513"/>
      <c r="J34" s="175"/>
      <c r="K34" s="513"/>
      <c r="L34" s="514"/>
      <c r="M34" s="513"/>
      <c r="N34" s="514"/>
      <c r="O34" s="515">
        <f t="shared" si="0"/>
        <v>6</v>
      </c>
      <c r="P34" s="516">
        <f t="shared" si="0"/>
        <v>0</v>
      </c>
    </row>
    <row r="35" spans="1:16" ht="19.5" customHeight="1">
      <c r="A35" s="507">
        <v>31</v>
      </c>
      <c r="B35" s="178" t="s">
        <v>52</v>
      </c>
      <c r="C35" s="502"/>
      <c r="D35" s="517"/>
      <c r="E35" s="181"/>
      <c r="F35" s="190"/>
      <c r="G35" s="179"/>
      <c r="H35" s="159"/>
      <c r="I35" s="504"/>
      <c r="J35" s="188"/>
      <c r="K35" s="502">
        <v>3</v>
      </c>
      <c r="L35" s="503"/>
      <c r="M35" s="502"/>
      <c r="N35" s="517"/>
      <c r="O35" s="505">
        <f t="shared" si="0"/>
        <v>3</v>
      </c>
      <c r="P35" s="506">
        <f t="shared" si="0"/>
        <v>0</v>
      </c>
    </row>
    <row r="36" spans="1:16" ht="19.5" customHeight="1">
      <c r="A36" s="507">
        <v>32</v>
      </c>
      <c r="B36" s="169" t="s">
        <v>53</v>
      </c>
      <c r="C36" s="508"/>
      <c r="D36" s="509"/>
      <c r="E36" s="162"/>
      <c r="F36" s="225"/>
      <c r="G36" s="162"/>
      <c r="H36" s="164"/>
      <c r="I36" s="508"/>
      <c r="J36" s="164"/>
      <c r="K36" s="508">
        <v>2</v>
      </c>
      <c r="L36" s="509"/>
      <c r="M36" s="508"/>
      <c r="N36" s="509"/>
      <c r="O36" s="510">
        <f t="shared" si="0"/>
        <v>2</v>
      </c>
      <c r="P36" s="511">
        <f t="shared" si="0"/>
        <v>0</v>
      </c>
    </row>
    <row r="37" spans="1:16" ht="19.5" customHeight="1">
      <c r="A37" s="507">
        <v>33</v>
      </c>
      <c r="B37" s="169" t="s">
        <v>54</v>
      </c>
      <c r="C37" s="508"/>
      <c r="D37" s="509"/>
      <c r="E37" s="162"/>
      <c r="F37" s="225"/>
      <c r="G37" s="162"/>
      <c r="H37" s="164"/>
      <c r="I37" s="508"/>
      <c r="J37" s="164"/>
      <c r="K37" s="508">
        <v>2</v>
      </c>
      <c r="L37" s="509"/>
      <c r="M37" s="508"/>
      <c r="N37" s="509"/>
      <c r="O37" s="510">
        <f t="shared" si="0"/>
        <v>2</v>
      </c>
      <c r="P37" s="511">
        <f t="shared" si="0"/>
        <v>0</v>
      </c>
    </row>
    <row r="38" spans="1:16" ht="19.5" customHeight="1">
      <c r="A38" s="507">
        <v>34</v>
      </c>
      <c r="B38" s="169" t="s">
        <v>55</v>
      </c>
      <c r="C38" s="508">
        <v>1</v>
      </c>
      <c r="D38" s="509"/>
      <c r="E38" s="162"/>
      <c r="F38" s="225"/>
      <c r="G38" s="162"/>
      <c r="H38" s="164"/>
      <c r="I38" s="508"/>
      <c r="J38" s="164"/>
      <c r="K38" s="508"/>
      <c r="L38" s="509"/>
      <c r="M38" s="508"/>
      <c r="N38" s="509"/>
      <c r="O38" s="510">
        <f t="shared" si="0"/>
        <v>1</v>
      </c>
      <c r="P38" s="511">
        <f t="shared" si="0"/>
        <v>0</v>
      </c>
    </row>
    <row r="39" spans="1:16" ht="19.5" customHeight="1" thickBot="1">
      <c r="A39" s="507">
        <v>35</v>
      </c>
      <c r="B39" s="172" t="s">
        <v>56</v>
      </c>
      <c r="C39" s="513"/>
      <c r="D39" s="514"/>
      <c r="E39" s="177"/>
      <c r="F39" s="229"/>
      <c r="G39" s="177"/>
      <c r="H39" s="175"/>
      <c r="I39" s="513"/>
      <c r="J39" s="175"/>
      <c r="K39" s="513"/>
      <c r="L39" s="514"/>
      <c r="M39" s="513"/>
      <c r="N39" s="514"/>
      <c r="O39" s="515">
        <f t="shared" si="0"/>
        <v>0</v>
      </c>
      <c r="P39" s="516">
        <f t="shared" si="0"/>
        <v>0</v>
      </c>
    </row>
    <row r="40" spans="1:16" ht="19.5" customHeight="1">
      <c r="A40" s="507">
        <v>36</v>
      </c>
      <c r="B40" s="178" t="s">
        <v>57</v>
      </c>
      <c r="C40" s="502">
        <v>2</v>
      </c>
      <c r="D40" s="517"/>
      <c r="E40" s="181"/>
      <c r="F40" s="190"/>
      <c r="G40" s="179"/>
      <c r="H40" s="159"/>
      <c r="I40" s="504"/>
      <c r="J40" s="188"/>
      <c r="K40" s="502"/>
      <c r="L40" s="503"/>
      <c r="M40" s="502"/>
      <c r="N40" s="517"/>
      <c r="O40" s="505">
        <f t="shared" si="0"/>
        <v>2</v>
      </c>
      <c r="P40" s="506">
        <f t="shared" si="0"/>
        <v>0</v>
      </c>
    </row>
    <row r="41" spans="1:16" ht="19.5" customHeight="1">
      <c r="A41" s="507">
        <v>37</v>
      </c>
      <c r="B41" s="169" t="s">
        <v>58</v>
      </c>
      <c r="C41" s="508"/>
      <c r="D41" s="509"/>
      <c r="E41" s="162"/>
      <c r="F41" s="225"/>
      <c r="G41" s="162"/>
      <c r="H41" s="164"/>
      <c r="I41" s="508"/>
      <c r="J41" s="164"/>
      <c r="K41" s="508">
        <v>1</v>
      </c>
      <c r="L41" s="509"/>
      <c r="M41" s="508"/>
      <c r="N41" s="509"/>
      <c r="O41" s="510">
        <f t="shared" si="0"/>
        <v>1</v>
      </c>
      <c r="P41" s="511">
        <f t="shared" si="0"/>
        <v>0</v>
      </c>
    </row>
    <row r="42" spans="1:16" ht="19.5" customHeight="1">
      <c r="A42" s="507">
        <v>38</v>
      </c>
      <c r="B42" s="169" t="s">
        <v>59</v>
      </c>
      <c r="C42" s="508"/>
      <c r="D42" s="509"/>
      <c r="E42" s="162"/>
      <c r="F42" s="225"/>
      <c r="G42" s="162"/>
      <c r="H42" s="164"/>
      <c r="I42" s="508"/>
      <c r="J42" s="164"/>
      <c r="K42" s="508">
        <v>1</v>
      </c>
      <c r="L42" s="509"/>
      <c r="M42" s="508"/>
      <c r="N42" s="509"/>
      <c r="O42" s="510">
        <f t="shared" si="0"/>
        <v>1</v>
      </c>
      <c r="P42" s="511">
        <f t="shared" si="0"/>
        <v>0</v>
      </c>
    </row>
    <row r="43" spans="1:16" ht="19.5" customHeight="1" thickBot="1">
      <c r="A43" s="507">
        <v>39</v>
      </c>
      <c r="B43" s="172" t="s">
        <v>322</v>
      </c>
      <c r="C43" s="513"/>
      <c r="D43" s="514"/>
      <c r="E43" s="177"/>
      <c r="F43" s="229"/>
      <c r="G43" s="177"/>
      <c r="H43" s="175"/>
      <c r="I43" s="513"/>
      <c r="J43" s="175"/>
      <c r="K43" s="513">
        <v>1</v>
      </c>
      <c r="L43" s="514"/>
      <c r="M43" s="513"/>
      <c r="N43" s="514"/>
      <c r="O43" s="515">
        <f t="shared" si="0"/>
        <v>1</v>
      </c>
      <c r="P43" s="516">
        <f t="shared" si="0"/>
        <v>0</v>
      </c>
    </row>
    <row r="44" spans="1:16" ht="19.5" customHeight="1">
      <c r="A44" s="507">
        <v>40</v>
      </c>
      <c r="B44" s="178" t="s">
        <v>61</v>
      </c>
      <c r="C44" s="502">
        <v>2</v>
      </c>
      <c r="D44" s="517"/>
      <c r="E44" s="181"/>
      <c r="F44" s="190"/>
      <c r="G44" s="179"/>
      <c r="H44" s="159"/>
      <c r="I44" s="504"/>
      <c r="J44" s="188"/>
      <c r="K44" s="502"/>
      <c r="L44" s="503"/>
      <c r="M44" s="502"/>
      <c r="N44" s="517"/>
      <c r="O44" s="505">
        <f t="shared" si="0"/>
        <v>2</v>
      </c>
      <c r="P44" s="506">
        <f t="shared" si="0"/>
        <v>0</v>
      </c>
    </row>
    <row r="45" spans="1:16" ht="19.5" customHeight="1">
      <c r="A45" s="507">
        <v>41</v>
      </c>
      <c r="B45" s="169" t="s">
        <v>62</v>
      </c>
      <c r="C45" s="508">
        <v>3</v>
      </c>
      <c r="D45" s="509"/>
      <c r="E45" s="162">
        <v>1</v>
      </c>
      <c r="F45" s="225"/>
      <c r="G45" s="162"/>
      <c r="H45" s="164"/>
      <c r="I45" s="508"/>
      <c r="J45" s="164"/>
      <c r="K45" s="508"/>
      <c r="L45" s="509"/>
      <c r="M45" s="508"/>
      <c r="N45" s="509"/>
      <c r="O45" s="510">
        <f t="shared" si="0"/>
        <v>4</v>
      </c>
      <c r="P45" s="511">
        <f t="shared" si="0"/>
        <v>0</v>
      </c>
    </row>
    <row r="46" spans="1:16" ht="19.5" customHeight="1">
      <c r="A46" s="507">
        <v>42</v>
      </c>
      <c r="B46" s="169" t="s">
        <v>63</v>
      </c>
      <c r="C46" s="508">
        <v>1</v>
      </c>
      <c r="D46" s="509"/>
      <c r="E46" s="162"/>
      <c r="F46" s="225"/>
      <c r="G46" s="162"/>
      <c r="H46" s="164"/>
      <c r="I46" s="508"/>
      <c r="J46" s="164"/>
      <c r="K46" s="508"/>
      <c r="L46" s="509"/>
      <c r="M46" s="508"/>
      <c r="N46" s="509"/>
      <c r="O46" s="510">
        <f t="shared" si="0"/>
        <v>1</v>
      </c>
      <c r="P46" s="511">
        <f t="shared" si="0"/>
        <v>0</v>
      </c>
    </row>
    <row r="47" spans="1:16" ht="19.5" customHeight="1" thickBot="1">
      <c r="A47" s="512">
        <v>43</v>
      </c>
      <c r="B47" s="172" t="s">
        <v>323</v>
      </c>
      <c r="C47" s="513"/>
      <c r="D47" s="514"/>
      <c r="E47" s="177"/>
      <c r="F47" s="229"/>
      <c r="G47" s="177"/>
      <c r="H47" s="175"/>
      <c r="I47" s="513"/>
      <c r="J47" s="175"/>
      <c r="K47" s="513">
        <v>1</v>
      </c>
      <c r="L47" s="514"/>
      <c r="M47" s="513"/>
      <c r="N47" s="514"/>
      <c r="O47" s="515">
        <f t="shared" si="0"/>
        <v>1</v>
      </c>
      <c r="P47" s="516">
        <f t="shared" si="0"/>
        <v>0</v>
      </c>
    </row>
    <row r="48" spans="1:16" ht="19.5" customHeight="1" thickBot="1">
      <c r="A48" s="518"/>
      <c r="B48" s="519" t="s">
        <v>288</v>
      </c>
      <c r="C48" s="520">
        <f aca="true" t="shared" si="1" ref="C48:P48">SUM(C5:C47)</f>
        <v>340</v>
      </c>
      <c r="D48" s="521">
        <f t="shared" si="1"/>
        <v>0</v>
      </c>
      <c r="E48" s="199">
        <f t="shared" si="1"/>
        <v>10</v>
      </c>
      <c r="F48" s="522">
        <f t="shared" si="1"/>
        <v>0</v>
      </c>
      <c r="G48" s="199">
        <f t="shared" si="1"/>
        <v>7</v>
      </c>
      <c r="H48" s="522">
        <f t="shared" si="1"/>
        <v>0</v>
      </c>
      <c r="I48" s="520">
        <f t="shared" si="1"/>
        <v>0</v>
      </c>
      <c r="J48" s="521">
        <f t="shared" si="1"/>
        <v>0</v>
      </c>
      <c r="K48" s="523">
        <f t="shared" si="1"/>
        <v>45</v>
      </c>
      <c r="L48" s="521">
        <f t="shared" si="1"/>
        <v>0</v>
      </c>
      <c r="M48" s="520">
        <f t="shared" si="1"/>
        <v>3</v>
      </c>
      <c r="N48" s="521">
        <f t="shared" si="1"/>
        <v>2</v>
      </c>
      <c r="O48" s="524">
        <f t="shared" si="1"/>
        <v>405</v>
      </c>
      <c r="P48" s="525">
        <f t="shared" si="1"/>
        <v>2</v>
      </c>
    </row>
    <row r="49" spans="1:16" ht="19.5" customHeight="1" thickBot="1">
      <c r="A49" s="526"/>
      <c r="B49" s="519" t="s">
        <v>324</v>
      </c>
      <c r="C49" s="520"/>
      <c r="D49" s="521"/>
      <c r="E49" s="199"/>
      <c r="F49" s="523"/>
      <c r="G49" s="199">
        <v>21</v>
      </c>
      <c r="H49" s="522">
        <v>0</v>
      </c>
      <c r="I49" s="520"/>
      <c r="J49" s="527"/>
      <c r="K49" s="523"/>
      <c r="L49" s="521"/>
      <c r="M49" s="520">
        <v>1</v>
      </c>
      <c r="N49" s="521"/>
      <c r="O49" s="515">
        <f t="shared" si="0"/>
        <v>22</v>
      </c>
      <c r="P49" s="516">
        <f>D49+F49+H49+J49+L49+N49</f>
        <v>0</v>
      </c>
    </row>
    <row r="50" spans="1:16" ht="19.5" customHeight="1" thickBot="1">
      <c r="A50" s="528"/>
      <c r="B50" s="529" t="s">
        <v>22</v>
      </c>
      <c r="C50" s="515">
        <f aca="true" t="shared" si="2" ref="C50:N50">SUM(C48:C49)</f>
        <v>340</v>
      </c>
      <c r="D50" s="530">
        <f t="shared" si="2"/>
        <v>0</v>
      </c>
      <c r="E50" s="531">
        <f t="shared" si="2"/>
        <v>10</v>
      </c>
      <c r="F50" s="532">
        <f t="shared" si="2"/>
        <v>0</v>
      </c>
      <c r="G50" s="531">
        <f t="shared" si="2"/>
        <v>28</v>
      </c>
      <c r="H50" s="532">
        <f t="shared" si="2"/>
        <v>0</v>
      </c>
      <c r="I50" s="515">
        <f t="shared" si="2"/>
        <v>0</v>
      </c>
      <c r="J50" s="530">
        <f t="shared" si="2"/>
        <v>0</v>
      </c>
      <c r="K50" s="533">
        <f t="shared" si="2"/>
        <v>45</v>
      </c>
      <c r="L50" s="530">
        <f t="shared" si="2"/>
        <v>0</v>
      </c>
      <c r="M50" s="515">
        <f t="shared" si="2"/>
        <v>4</v>
      </c>
      <c r="N50" s="530">
        <f t="shared" si="2"/>
        <v>2</v>
      </c>
      <c r="O50" s="515">
        <f>O48+O49</f>
        <v>427</v>
      </c>
      <c r="P50" s="525">
        <f>P48+P49</f>
        <v>2</v>
      </c>
    </row>
    <row r="51" spans="2:3" ht="19.5" customHeight="1">
      <c r="B51" s="534" t="s">
        <v>98</v>
      </c>
      <c r="C51" t="s">
        <v>325</v>
      </c>
    </row>
    <row r="52" ht="19.5" customHeight="1"/>
    <row r="84" ht="13.5">
      <c r="P84" s="202" t="s">
        <v>326</v>
      </c>
    </row>
    <row r="85" ht="13.5">
      <c r="P85" s="202" t="s">
        <v>86</v>
      </c>
    </row>
  </sheetData>
  <sheetProtection/>
  <mergeCells count="11">
    <mergeCell ref="O3:P4"/>
    <mergeCell ref="A1:B1"/>
    <mergeCell ref="E1:N1"/>
    <mergeCell ref="L2:N2"/>
    <mergeCell ref="B3:B4"/>
    <mergeCell ref="C3:D3"/>
    <mergeCell ref="E3:F3"/>
    <mergeCell ref="G3:H3"/>
    <mergeCell ref="I3:J3"/>
    <mergeCell ref="K3:L3"/>
    <mergeCell ref="M3:N3"/>
  </mergeCells>
  <printOptions horizontalCentered="1"/>
  <pageMargins left="0.2362204724409449" right="0.2362204724409449" top="0.9055118110236221" bottom="0.5905511811023623" header="0.5118110236220472" footer="0.31496062992125984"/>
  <pageSetup fitToWidth="0" fitToHeight="1" horizontalDpi="600" verticalDpi="600" orientation="portrait" paperSize="9" scale="77"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V85"/>
  <sheetViews>
    <sheetView view="pageBreakPreview" zoomScale="85" zoomScaleSheetLayoutView="85" zoomScalePageLayoutView="0" workbookViewId="0" topLeftCell="A1">
      <selection activeCell="A2" sqref="A2"/>
    </sheetView>
  </sheetViews>
  <sheetFormatPr defaultColWidth="9.00390625" defaultRowHeight="13.5"/>
  <cols>
    <col min="1" max="1" width="5.375" style="0" customWidth="1"/>
    <col min="2" max="2" width="12.25390625" style="0" customWidth="1"/>
    <col min="3" max="3" width="5.00390625" style="0" customWidth="1"/>
    <col min="4" max="4" width="5.375" style="0" customWidth="1"/>
    <col min="5" max="5" width="4.375" style="0" customWidth="1"/>
    <col min="6" max="6" width="5.00390625" style="0" customWidth="1"/>
    <col min="7" max="7" width="5.125" style="0" customWidth="1"/>
    <col min="8" max="8" width="4.00390625" style="0" customWidth="1"/>
    <col min="9" max="9" width="5.375" style="0" customWidth="1"/>
    <col min="10" max="10" width="5.25390625" style="0" customWidth="1"/>
    <col min="11" max="11" width="4.50390625" style="0" customWidth="1"/>
    <col min="12" max="13" width="4.875" style="0" customWidth="1"/>
    <col min="14" max="15" width="4.375" style="0" customWidth="1"/>
    <col min="16" max="16" width="4.75390625" style="0" customWidth="1"/>
    <col min="17" max="17" width="4.00390625" style="0" customWidth="1"/>
    <col min="18" max="18" width="5.625" style="0" customWidth="1"/>
    <col min="19" max="19" width="4.75390625" style="0" customWidth="1"/>
    <col min="20" max="20" width="5.625" style="0" customWidth="1"/>
    <col min="21" max="21" width="5.00390625" style="0" customWidth="1"/>
    <col min="22" max="22" width="4.625" style="0" customWidth="1"/>
  </cols>
  <sheetData>
    <row r="1" spans="6:22" ht="19.5" customHeight="1">
      <c r="F1" s="484" t="s">
        <v>327</v>
      </c>
      <c r="G1" s="484"/>
      <c r="H1" s="484"/>
      <c r="I1" s="484"/>
      <c r="J1" s="484"/>
      <c r="K1" s="484"/>
      <c r="L1" s="484"/>
      <c r="M1" s="484"/>
      <c r="N1" s="484"/>
      <c r="O1" s="484"/>
      <c r="P1" s="484"/>
      <c r="Q1" s="484"/>
      <c r="R1" s="484"/>
      <c r="S1" s="484"/>
      <c r="T1" s="484"/>
      <c r="U1" s="535" t="s">
        <v>328</v>
      </c>
      <c r="V1" s="535"/>
    </row>
    <row r="2" spans="15:22" ht="15" thickBot="1">
      <c r="O2" s="107"/>
      <c r="P2" s="536" t="s">
        <v>122</v>
      </c>
      <c r="Q2" s="536"/>
      <c r="R2" s="536"/>
      <c r="S2" s="536"/>
      <c r="T2" s="536"/>
      <c r="U2" s="107" t="s">
        <v>313</v>
      </c>
      <c r="V2" s="107"/>
    </row>
    <row r="3" spans="1:22" ht="13.5">
      <c r="A3" s="537" t="s">
        <v>126</v>
      </c>
      <c r="B3" s="538" t="s">
        <v>25</v>
      </c>
      <c r="C3" s="539" t="s">
        <v>12</v>
      </c>
      <c r="D3" s="540"/>
      <c r="E3" s="541"/>
      <c r="F3" s="539" t="s">
        <v>17</v>
      </c>
      <c r="G3" s="540"/>
      <c r="H3" s="541"/>
      <c r="I3" s="539" t="s">
        <v>314</v>
      </c>
      <c r="J3" s="540"/>
      <c r="K3" s="541"/>
      <c r="L3" s="539" t="s">
        <v>315</v>
      </c>
      <c r="M3" s="540"/>
      <c r="N3" s="541"/>
      <c r="O3" s="539" t="s">
        <v>316</v>
      </c>
      <c r="P3" s="540"/>
      <c r="Q3" s="541"/>
      <c r="R3" s="539" t="s">
        <v>317</v>
      </c>
      <c r="S3" s="540"/>
      <c r="T3" s="541"/>
      <c r="U3" s="542" t="s">
        <v>22</v>
      </c>
      <c r="V3" s="543"/>
    </row>
    <row r="4" spans="1:22" ht="14.25" thickBot="1">
      <c r="A4" s="544" t="s">
        <v>128</v>
      </c>
      <c r="B4" s="545"/>
      <c r="C4" s="546"/>
      <c r="D4" s="547" t="s">
        <v>329</v>
      </c>
      <c r="E4" s="548" t="s">
        <v>330</v>
      </c>
      <c r="F4" s="546"/>
      <c r="G4" s="547" t="s">
        <v>329</v>
      </c>
      <c r="H4" s="548" t="s">
        <v>330</v>
      </c>
      <c r="I4" s="546"/>
      <c r="J4" s="547" t="s">
        <v>329</v>
      </c>
      <c r="K4" s="549" t="s">
        <v>330</v>
      </c>
      <c r="L4" s="546"/>
      <c r="M4" s="547" t="s">
        <v>329</v>
      </c>
      <c r="N4" s="549" t="s">
        <v>330</v>
      </c>
      <c r="O4" s="546"/>
      <c r="P4" s="547" t="s">
        <v>329</v>
      </c>
      <c r="Q4" s="549" t="s">
        <v>330</v>
      </c>
      <c r="R4" s="546"/>
      <c r="S4" s="547" t="s">
        <v>329</v>
      </c>
      <c r="T4" s="549" t="s">
        <v>330</v>
      </c>
      <c r="U4" s="550"/>
      <c r="V4" s="551" t="s">
        <v>331</v>
      </c>
    </row>
    <row r="5" spans="1:22" ht="21" customHeight="1">
      <c r="A5" s="552">
        <v>1</v>
      </c>
      <c r="B5" s="553" t="s">
        <v>26</v>
      </c>
      <c r="C5" s="502">
        <v>15</v>
      </c>
      <c r="D5" s="554"/>
      <c r="E5" s="555"/>
      <c r="F5" s="502"/>
      <c r="G5" s="193"/>
      <c r="H5" s="190"/>
      <c r="I5" s="502">
        <v>5</v>
      </c>
      <c r="J5" s="554"/>
      <c r="K5" s="159"/>
      <c r="L5" s="502"/>
      <c r="M5" s="556"/>
      <c r="N5" s="188"/>
      <c r="O5" s="502"/>
      <c r="P5" s="557"/>
      <c r="Q5" s="503"/>
      <c r="R5" s="502">
        <v>3</v>
      </c>
      <c r="S5" s="558">
        <v>3</v>
      </c>
      <c r="T5" s="555"/>
      <c r="U5" s="505">
        <f>C5+F5+I5+L5+O5+R5</f>
        <v>23</v>
      </c>
      <c r="V5" s="506">
        <f>D5+G5+J5+M5+P5+S5</f>
        <v>3</v>
      </c>
    </row>
    <row r="6" spans="1:22" ht="21" customHeight="1">
      <c r="A6" s="559">
        <v>2</v>
      </c>
      <c r="B6" s="560" t="s">
        <v>319</v>
      </c>
      <c r="C6" s="508"/>
      <c r="D6" s="554"/>
      <c r="E6" s="561">
        <v>3</v>
      </c>
      <c r="F6" s="508"/>
      <c r="G6" s="168"/>
      <c r="H6" s="225"/>
      <c r="I6" s="508"/>
      <c r="J6" s="562"/>
      <c r="K6" s="164"/>
      <c r="L6" s="508"/>
      <c r="M6" s="562"/>
      <c r="N6" s="164"/>
      <c r="O6" s="508"/>
      <c r="P6" s="563"/>
      <c r="Q6" s="509">
        <v>3</v>
      </c>
      <c r="R6" s="508">
        <v>2</v>
      </c>
      <c r="S6" s="554">
        <v>2</v>
      </c>
      <c r="T6" s="561"/>
      <c r="U6" s="510">
        <f aca="true" t="shared" si="0" ref="U6:V50">C6+F6+I6+L6+O6+R6</f>
        <v>2</v>
      </c>
      <c r="V6" s="511">
        <f t="shared" si="0"/>
        <v>2</v>
      </c>
    </row>
    <row r="7" spans="1:22" ht="21" customHeight="1">
      <c r="A7" s="559">
        <v>3</v>
      </c>
      <c r="B7" s="564" t="s">
        <v>320</v>
      </c>
      <c r="C7" s="508"/>
      <c r="D7" s="554"/>
      <c r="E7" s="561"/>
      <c r="F7" s="508"/>
      <c r="G7" s="168"/>
      <c r="H7" s="225"/>
      <c r="I7" s="508"/>
      <c r="J7" s="562"/>
      <c r="K7" s="164"/>
      <c r="L7" s="508"/>
      <c r="M7" s="562"/>
      <c r="N7" s="164"/>
      <c r="O7" s="508"/>
      <c r="P7" s="563"/>
      <c r="Q7" s="509"/>
      <c r="R7" s="508"/>
      <c r="S7" s="554"/>
      <c r="T7" s="561"/>
      <c r="U7" s="510">
        <f t="shared" si="0"/>
        <v>0</v>
      </c>
      <c r="V7" s="511">
        <f t="shared" si="0"/>
        <v>0</v>
      </c>
    </row>
    <row r="8" spans="1:22" ht="21" customHeight="1">
      <c r="A8" s="559">
        <v>4</v>
      </c>
      <c r="B8" s="564" t="s">
        <v>27</v>
      </c>
      <c r="C8" s="508">
        <v>4</v>
      </c>
      <c r="D8" s="554">
        <v>3</v>
      </c>
      <c r="E8" s="561"/>
      <c r="F8" s="508"/>
      <c r="G8" s="168"/>
      <c r="H8" s="225"/>
      <c r="I8" s="508"/>
      <c r="J8" s="562"/>
      <c r="K8" s="164"/>
      <c r="L8" s="508"/>
      <c r="M8" s="562"/>
      <c r="N8" s="164"/>
      <c r="O8" s="508"/>
      <c r="P8" s="563"/>
      <c r="Q8" s="509"/>
      <c r="R8" s="508">
        <v>5</v>
      </c>
      <c r="S8" s="554">
        <v>5</v>
      </c>
      <c r="T8" s="561"/>
      <c r="U8" s="510">
        <f t="shared" si="0"/>
        <v>9</v>
      </c>
      <c r="V8" s="511">
        <f t="shared" si="0"/>
        <v>8</v>
      </c>
    </row>
    <row r="9" spans="1:22" ht="21" customHeight="1" thickBot="1">
      <c r="A9" s="565">
        <v>5</v>
      </c>
      <c r="B9" s="566" t="s">
        <v>28</v>
      </c>
      <c r="C9" s="513">
        <v>2</v>
      </c>
      <c r="D9" s="567"/>
      <c r="E9" s="568"/>
      <c r="F9" s="513"/>
      <c r="G9" s="174"/>
      <c r="H9" s="229"/>
      <c r="I9" s="513"/>
      <c r="J9" s="569"/>
      <c r="K9" s="175"/>
      <c r="L9" s="513"/>
      <c r="M9" s="569"/>
      <c r="N9" s="175"/>
      <c r="O9" s="513"/>
      <c r="P9" s="570"/>
      <c r="Q9" s="514"/>
      <c r="R9" s="513">
        <v>4</v>
      </c>
      <c r="S9" s="571">
        <v>4</v>
      </c>
      <c r="T9" s="568"/>
      <c r="U9" s="515">
        <f t="shared" si="0"/>
        <v>6</v>
      </c>
      <c r="V9" s="516">
        <f t="shared" si="0"/>
        <v>4</v>
      </c>
    </row>
    <row r="10" spans="1:22" ht="21" customHeight="1">
      <c r="A10" s="552">
        <v>6</v>
      </c>
      <c r="B10" s="553" t="s">
        <v>29</v>
      </c>
      <c r="C10" s="504">
        <v>3</v>
      </c>
      <c r="D10" s="572"/>
      <c r="E10" s="555"/>
      <c r="F10" s="504"/>
      <c r="G10" s="155"/>
      <c r="H10" s="190"/>
      <c r="I10" s="504"/>
      <c r="J10" s="573"/>
      <c r="K10" s="159"/>
      <c r="L10" s="504"/>
      <c r="M10" s="573"/>
      <c r="N10" s="159"/>
      <c r="O10" s="504"/>
      <c r="P10" s="574"/>
      <c r="Q10" s="517"/>
      <c r="R10" s="504"/>
      <c r="S10" s="558"/>
      <c r="T10" s="555"/>
      <c r="U10" s="505">
        <f t="shared" si="0"/>
        <v>3</v>
      </c>
      <c r="V10" s="506">
        <f t="shared" si="0"/>
        <v>0</v>
      </c>
    </row>
    <row r="11" spans="1:22" ht="21" customHeight="1">
      <c r="A11" s="559">
        <v>7</v>
      </c>
      <c r="B11" s="564" t="s">
        <v>30</v>
      </c>
      <c r="C11" s="508">
        <v>6</v>
      </c>
      <c r="D11" s="554"/>
      <c r="E11" s="561"/>
      <c r="F11" s="508"/>
      <c r="G11" s="168"/>
      <c r="H11" s="225"/>
      <c r="I11" s="508"/>
      <c r="J11" s="562"/>
      <c r="K11" s="164"/>
      <c r="L11" s="508"/>
      <c r="M11" s="562"/>
      <c r="N11" s="164"/>
      <c r="O11" s="508"/>
      <c r="P11" s="563"/>
      <c r="Q11" s="509"/>
      <c r="R11" s="508"/>
      <c r="S11" s="554"/>
      <c r="T11" s="561"/>
      <c r="U11" s="510">
        <f t="shared" si="0"/>
        <v>6</v>
      </c>
      <c r="V11" s="511">
        <f t="shared" si="0"/>
        <v>0</v>
      </c>
    </row>
    <row r="12" spans="1:22" ht="21" customHeight="1">
      <c r="A12" s="559">
        <v>8</v>
      </c>
      <c r="B12" s="564" t="s">
        <v>31</v>
      </c>
      <c r="C12" s="508">
        <v>2</v>
      </c>
      <c r="D12" s="554"/>
      <c r="E12" s="561"/>
      <c r="F12" s="508"/>
      <c r="G12" s="168"/>
      <c r="H12" s="225"/>
      <c r="I12" s="508"/>
      <c r="J12" s="562"/>
      <c r="K12" s="164"/>
      <c r="L12" s="508"/>
      <c r="M12" s="562"/>
      <c r="N12" s="164"/>
      <c r="O12" s="508"/>
      <c r="P12" s="563"/>
      <c r="Q12" s="509"/>
      <c r="R12" s="508">
        <v>1</v>
      </c>
      <c r="S12" s="554">
        <v>1</v>
      </c>
      <c r="T12" s="561"/>
      <c r="U12" s="510">
        <f t="shared" si="0"/>
        <v>3</v>
      </c>
      <c r="V12" s="511">
        <f t="shared" si="0"/>
        <v>1</v>
      </c>
    </row>
    <row r="13" spans="1:22" ht="21" customHeight="1">
      <c r="A13" s="559">
        <v>9</v>
      </c>
      <c r="B13" s="564" t="s">
        <v>32</v>
      </c>
      <c r="C13" s="508">
        <v>2</v>
      </c>
      <c r="D13" s="554"/>
      <c r="E13" s="561"/>
      <c r="F13" s="508"/>
      <c r="G13" s="168"/>
      <c r="H13" s="225"/>
      <c r="I13" s="508"/>
      <c r="J13" s="562"/>
      <c r="K13" s="164"/>
      <c r="L13" s="508"/>
      <c r="M13" s="562"/>
      <c r="N13" s="164"/>
      <c r="O13" s="508"/>
      <c r="P13" s="563"/>
      <c r="Q13" s="509"/>
      <c r="R13" s="508">
        <v>6</v>
      </c>
      <c r="S13" s="554">
        <v>6</v>
      </c>
      <c r="T13" s="561">
        <v>1</v>
      </c>
      <c r="U13" s="510">
        <f t="shared" si="0"/>
        <v>8</v>
      </c>
      <c r="V13" s="511">
        <f t="shared" si="0"/>
        <v>6</v>
      </c>
    </row>
    <row r="14" spans="1:22" ht="21" customHeight="1" thickBot="1">
      <c r="A14" s="565">
        <v>10</v>
      </c>
      <c r="B14" s="566" t="s">
        <v>33</v>
      </c>
      <c r="C14" s="513">
        <v>4</v>
      </c>
      <c r="D14" s="571"/>
      <c r="E14" s="568">
        <v>7</v>
      </c>
      <c r="F14" s="513"/>
      <c r="G14" s="174"/>
      <c r="H14" s="229"/>
      <c r="I14" s="513"/>
      <c r="J14" s="569"/>
      <c r="K14" s="175"/>
      <c r="L14" s="513"/>
      <c r="M14" s="569"/>
      <c r="N14" s="175"/>
      <c r="O14" s="513">
        <v>1</v>
      </c>
      <c r="P14" s="570"/>
      <c r="Q14" s="514"/>
      <c r="R14" s="513">
        <v>2</v>
      </c>
      <c r="S14" s="571">
        <v>2</v>
      </c>
      <c r="T14" s="568">
        <v>2</v>
      </c>
      <c r="U14" s="515">
        <f t="shared" si="0"/>
        <v>7</v>
      </c>
      <c r="V14" s="516">
        <f t="shared" si="0"/>
        <v>2</v>
      </c>
    </row>
    <row r="15" spans="1:22" ht="21" customHeight="1">
      <c r="A15" s="552">
        <v>11</v>
      </c>
      <c r="B15" s="553" t="s">
        <v>34</v>
      </c>
      <c r="C15" s="504">
        <v>2</v>
      </c>
      <c r="D15" s="558"/>
      <c r="E15" s="555"/>
      <c r="F15" s="504"/>
      <c r="G15" s="155"/>
      <c r="H15" s="190"/>
      <c r="I15" s="504"/>
      <c r="J15" s="573"/>
      <c r="K15" s="159"/>
      <c r="L15" s="504"/>
      <c r="M15" s="573"/>
      <c r="N15" s="159"/>
      <c r="O15" s="504"/>
      <c r="P15" s="574"/>
      <c r="Q15" s="517"/>
      <c r="R15" s="504"/>
      <c r="S15" s="558"/>
      <c r="T15" s="555"/>
      <c r="U15" s="505">
        <f t="shared" si="0"/>
        <v>2</v>
      </c>
      <c r="V15" s="506">
        <f t="shared" si="0"/>
        <v>0</v>
      </c>
    </row>
    <row r="16" spans="1:22" ht="21" customHeight="1">
      <c r="A16" s="559">
        <v>12</v>
      </c>
      <c r="B16" s="564" t="s">
        <v>35</v>
      </c>
      <c r="C16" s="508">
        <v>1</v>
      </c>
      <c r="D16" s="554"/>
      <c r="E16" s="561">
        <v>5</v>
      </c>
      <c r="F16" s="508"/>
      <c r="G16" s="168"/>
      <c r="H16" s="225"/>
      <c r="I16" s="508"/>
      <c r="J16" s="562"/>
      <c r="K16" s="164"/>
      <c r="L16" s="508"/>
      <c r="M16" s="562"/>
      <c r="N16" s="164"/>
      <c r="O16" s="508"/>
      <c r="P16" s="563"/>
      <c r="Q16" s="509"/>
      <c r="R16" s="508">
        <v>2</v>
      </c>
      <c r="S16" s="554">
        <v>2</v>
      </c>
      <c r="T16" s="561"/>
      <c r="U16" s="510">
        <f t="shared" si="0"/>
        <v>3</v>
      </c>
      <c r="V16" s="511">
        <f t="shared" si="0"/>
        <v>2</v>
      </c>
    </row>
    <row r="17" spans="1:22" ht="21" customHeight="1">
      <c r="A17" s="559">
        <v>13</v>
      </c>
      <c r="B17" s="564" t="s">
        <v>36</v>
      </c>
      <c r="C17" s="508">
        <v>4</v>
      </c>
      <c r="D17" s="554"/>
      <c r="E17" s="561"/>
      <c r="F17" s="508">
        <v>1</v>
      </c>
      <c r="G17" s="168"/>
      <c r="H17" s="225"/>
      <c r="I17" s="508"/>
      <c r="J17" s="562"/>
      <c r="K17" s="164"/>
      <c r="L17" s="508"/>
      <c r="M17" s="562"/>
      <c r="N17" s="164"/>
      <c r="O17" s="508"/>
      <c r="P17" s="563"/>
      <c r="Q17" s="509"/>
      <c r="R17" s="508"/>
      <c r="S17" s="554"/>
      <c r="T17" s="561"/>
      <c r="U17" s="510">
        <f t="shared" si="0"/>
        <v>5</v>
      </c>
      <c r="V17" s="511">
        <f t="shared" si="0"/>
        <v>0</v>
      </c>
    </row>
    <row r="18" spans="1:22" ht="21" customHeight="1">
      <c r="A18" s="559">
        <v>14</v>
      </c>
      <c r="B18" s="564" t="s">
        <v>332</v>
      </c>
      <c r="C18" s="508"/>
      <c r="D18" s="554"/>
      <c r="E18" s="561"/>
      <c r="F18" s="508"/>
      <c r="G18" s="168"/>
      <c r="H18" s="225"/>
      <c r="I18" s="508"/>
      <c r="J18" s="562"/>
      <c r="K18" s="164"/>
      <c r="L18" s="508"/>
      <c r="M18" s="562"/>
      <c r="N18" s="164"/>
      <c r="O18" s="508">
        <v>2</v>
      </c>
      <c r="P18" s="563">
        <v>1</v>
      </c>
      <c r="Q18" s="509">
        <v>1</v>
      </c>
      <c r="R18" s="508"/>
      <c r="S18" s="554"/>
      <c r="T18" s="561"/>
      <c r="U18" s="510">
        <f t="shared" si="0"/>
        <v>2</v>
      </c>
      <c r="V18" s="511">
        <f t="shared" si="0"/>
        <v>1</v>
      </c>
    </row>
    <row r="19" spans="1:22" ht="21" customHeight="1" thickBot="1">
      <c r="A19" s="565">
        <v>15</v>
      </c>
      <c r="B19" s="566" t="s">
        <v>37</v>
      </c>
      <c r="C19" s="513"/>
      <c r="D19" s="571"/>
      <c r="E19" s="568"/>
      <c r="F19" s="513"/>
      <c r="G19" s="174"/>
      <c r="H19" s="229"/>
      <c r="I19" s="513"/>
      <c r="J19" s="569"/>
      <c r="K19" s="175"/>
      <c r="L19" s="513"/>
      <c r="M19" s="569"/>
      <c r="N19" s="175"/>
      <c r="O19" s="513">
        <v>2</v>
      </c>
      <c r="P19" s="570"/>
      <c r="Q19" s="514"/>
      <c r="R19" s="513"/>
      <c r="S19" s="571"/>
      <c r="T19" s="568"/>
      <c r="U19" s="515">
        <f t="shared" si="0"/>
        <v>2</v>
      </c>
      <c r="V19" s="516">
        <f t="shared" si="0"/>
        <v>0</v>
      </c>
    </row>
    <row r="20" spans="1:22" ht="21" customHeight="1">
      <c r="A20" s="552">
        <v>16</v>
      </c>
      <c r="B20" s="553" t="s">
        <v>38</v>
      </c>
      <c r="C20" s="504">
        <v>5</v>
      </c>
      <c r="D20" s="558"/>
      <c r="E20" s="555"/>
      <c r="F20" s="504"/>
      <c r="G20" s="155"/>
      <c r="H20" s="190"/>
      <c r="I20" s="504"/>
      <c r="J20" s="573"/>
      <c r="K20" s="159"/>
      <c r="L20" s="504"/>
      <c r="M20" s="573"/>
      <c r="N20" s="159"/>
      <c r="O20" s="504">
        <v>4</v>
      </c>
      <c r="P20" s="574">
        <v>1</v>
      </c>
      <c r="Q20" s="517"/>
      <c r="R20" s="504">
        <v>3</v>
      </c>
      <c r="S20" s="558">
        <v>3</v>
      </c>
      <c r="T20" s="555"/>
      <c r="U20" s="505">
        <f t="shared" si="0"/>
        <v>12</v>
      </c>
      <c r="V20" s="506">
        <f t="shared" si="0"/>
        <v>4</v>
      </c>
    </row>
    <row r="21" spans="1:22" ht="21" customHeight="1">
      <c r="A21" s="559">
        <v>17</v>
      </c>
      <c r="B21" s="564" t="s">
        <v>39</v>
      </c>
      <c r="C21" s="508">
        <v>14</v>
      </c>
      <c r="D21" s="554">
        <v>10</v>
      </c>
      <c r="E21" s="561"/>
      <c r="F21" s="508"/>
      <c r="G21" s="168"/>
      <c r="H21" s="225"/>
      <c r="I21" s="508"/>
      <c r="J21" s="562"/>
      <c r="K21" s="164"/>
      <c r="L21" s="508"/>
      <c r="M21" s="562"/>
      <c r="N21" s="164"/>
      <c r="O21" s="508"/>
      <c r="P21" s="563"/>
      <c r="Q21" s="509"/>
      <c r="R21" s="508">
        <v>7</v>
      </c>
      <c r="S21" s="554">
        <v>7</v>
      </c>
      <c r="T21" s="561"/>
      <c r="U21" s="510">
        <f t="shared" si="0"/>
        <v>21</v>
      </c>
      <c r="V21" s="511">
        <f t="shared" si="0"/>
        <v>17</v>
      </c>
    </row>
    <row r="22" spans="1:22" ht="21" customHeight="1">
      <c r="A22" s="559">
        <v>18</v>
      </c>
      <c r="B22" s="564" t="s">
        <v>41</v>
      </c>
      <c r="C22" s="508"/>
      <c r="D22" s="554"/>
      <c r="E22" s="561"/>
      <c r="F22" s="508"/>
      <c r="G22" s="168"/>
      <c r="H22" s="225"/>
      <c r="I22" s="508"/>
      <c r="J22" s="562"/>
      <c r="K22" s="164"/>
      <c r="L22" s="508"/>
      <c r="M22" s="562"/>
      <c r="N22" s="164"/>
      <c r="O22" s="508"/>
      <c r="P22" s="563"/>
      <c r="Q22" s="509"/>
      <c r="R22" s="508"/>
      <c r="S22" s="554"/>
      <c r="T22" s="561"/>
      <c r="U22" s="510">
        <f t="shared" si="0"/>
        <v>0</v>
      </c>
      <c r="V22" s="511">
        <f t="shared" si="0"/>
        <v>0</v>
      </c>
    </row>
    <row r="23" spans="1:22" ht="21" customHeight="1" thickBot="1">
      <c r="A23" s="559">
        <v>19</v>
      </c>
      <c r="B23" s="575" t="s">
        <v>42</v>
      </c>
      <c r="C23" s="513"/>
      <c r="D23" s="571"/>
      <c r="E23" s="568"/>
      <c r="F23" s="513"/>
      <c r="G23" s="174"/>
      <c r="H23" s="229"/>
      <c r="I23" s="513"/>
      <c r="J23" s="569"/>
      <c r="K23" s="175"/>
      <c r="L23" s="513"/>
      <c r="M23" s="569"/>
      <c r="N23" s="175"/>
      <c r="O23" s="513">
        <v>2</v>
      </c>
      <c r="P23" s="570"/>
      <c r="Q23" s="514"/>
      <c r="R23" s="513">
        <v>3</v>
      </c>
      <c r="S23" s="571">
        <v>2</v>
      </c>
      <c r="T23" s="568"/>
      <c r="U23" s="515">
        <f t="shared" si="0"/>
        <v>5</v>
      </c>
      <c r="V23" s="516">
        <f t="shared" si="0"/>
        <v>2</v>
      </c>
    </row>
    <row r="24" spans="1:22" ht="21" customHeight="1">
      <c r="A24" s="559">
        <v>20</v>
      </c>
      <c r="B24" s="553" t="s">
        <v>43</v>
      </c>
      <c r="C24" s="504"/>
      <c r="D24" s="558"/>
      <c r="E24" s="555"/>
      <c r="F24" s="504"/>
      <c r="G24" s="155"/>
      <c r="H24" s="190"/>
      <c r="I24" s="504"/>
      <c r="J24" s="573"/>
      <c r="K24" s="159"/>
      <c r="L24" s="504"/>
      <c r="M24" s="573"/>
      <c r="N24" s="159"/>
      <c r="O24" s="504"/>
      <c r="P24" s="574"/>
      <c r="Q24" s="517"/>
      <c r="R24" s="504"/>
      <c r="S24" s="558"/>
      <c r="T24" s="555"/>
      <c r="U24" s="505">
        <f t="shared" si="0"/>
        <v>0</v>
      </c>
      <c r="V24" s="506">
        <f t="shared" si="0"/>
        <v>0</v>
      </c>
    </row>
    <row r="25" spans="1:22" ht="21" customHeight="1">
      <c r="A25" s="559">
        <v>21</v>
      </c>
      <c r="B25" s="564" t="s">
        <v>40</v>
      </c>
      <c r="C25" s="508"/>
      <c r="D25" s="554"/>
      <c r="E25" s="561"/>
      <c r="F25" s="508"/>
      <c r="G25" s="168"/>
      <c r="H25" s="225"/>
      <c r="I25" s="508"/>
      <c r="J25" s="562"/>
      <c r="K25" s="164"/>
      <c r="L25" s="508"/>
      <c r="M25" s="562"/>
      <c r="N25" s="164"/>
      <c r="O25" s="508">
        <v>1</v>
      </c>
      <c r="P25" s="563"/>
      <c r="Q25" s="509"/>
      <c r="R25" s="508"/>
      <c r="S25" s="554"/>
      <c r="T25" s="561"/>
      <c r="U25" s="510">
        <f>C25+F25+I25+L25+O25+R25</f>
        <v>1</v>
      </c>
      <c r="V25" s="511">
        <f>D25+G25+J25+M25+P25+S25</f>
        <v>0</v>
      </c>
    </row>
    <row r="26" spans="1:22" ht="21" customHeight="1">
      <c r="A26" s="559">
        <v>22</v>
      </c>
      <c r="B26" s="564" t="s">
        <v>44</v>
      </c>
      <c r="C26" s="508"/>
      <c r="D26" s="554"/>
      <c r="E26" s="561"/>
      <c r="F26" s="508"/>
      <c r="G26" s="168"/>
      <c r="H26" s="225"/>
      <c r="I26" s="508"/>
      <c r="J26" s="562"/>
      <c r="K26" s="164"/>
      <c r="L26" s="508"/>
      <c r="M26" s="562"/>
      <c r="N26" s="164"/>
      <c r="O26" s="508">
        <v>2</v>
      </c>
      <c r="P26" s="563"/>
      <c r="Q26" s="509"/>
      <c r="R26" s="508"/>
      <c r="S26" s="554"/>
      <c r="T26" s="561"/>
      <c r="U26" s="510">
        <f t="shared" si="0"/>
        <v>2</v>
      </c>
      <c r="V26" s="511">
        <f t="shared" si="0"/>
        <v>0</v>
      </c>
    </row>
    <row r="27" spans="1:22" ht="21" customHeight="1">
      <c r="A27" s="559">
        <v>23</v>
      </c>
      <c r="B27" s="564" t="s">
        <v>45</v>
      </c>
      <c r="C27" s="508"/>
      <c r="D27" s="554"/>
      <c r="E27" s="561"/>
      <c r="F27" s="508"/>
      <c r="G27" s="168"/>
      <c r="H27" s="225"/>
      <c r="I27" s="508"/>
      <c r="J27" s="562"/>
      <c r="K27" s="164"/>
      <c r="L27" s="508"/>
      <c r="M27" s="562"/>
      <c r="N27" s="164"/>
      <c r="O27" s="508"/>
      <c r="P27" s="563"/>
      <c r="Q27" s="509"/>
      <c r="R27" s="508"/>
      <c r="S27" s="554"/>
      <c r="T27" s="561"/>
      <c r="U27" s="510">
        <f t="shared" si="0"/>
        <v>0</v>
      </c>
      <c r="V27" s="511">
        <f t="shared" si="0"/>
        <v>0</v>
      </c>
    </row>
    <row r="28" spans="1:22" ht="21" customHeight="1">
      <c r="A28" s="559">
        <v>24</v>
      </c>
      <c r="B28" s="560" t="s">
        <v>46</v>
      </c>
      <c r="C28" s="508"/>
      <c r="D28" s="554"/>
      <c r="E28" s="561"/>
      <c r="F28" s="508"/>
      <c r="G28" s="168"/>
      <c r="H28" s="225"/>
      <c r="I28" s="508"/>
      <c r="J28" s="562"/>
      <c r="K28" s="164"/>
      <c r="L28" s="508"/>
      <c r="M28" s="562"/>
      <c r="N28" s="164"/>
      <c r="O28" s="508">
        <v>1</v>
      </c>
      <c r="P28" s="563">
        <v>1</v>
      </c>
      <c r="Q28" s="509"/>
      <c r="R28" s="508"/>
      <c r="S28" s="554"/>
      <c r="T28" s="561"/>
      <c r="U28" s="510">
        <f t="shared" si="0"/>
        <v>1</v>
      </c>
      <c r="V28" s="511">
        <f t="shared" si="0"/>
        <v>1</v>
      </c>
    </row>
    <row r="29" spans="1:22" ht="21" customHeight="1" thickBot="1">
      <c r="A29" s="559">
        <v>25</v>
      </c>
      <c r="B29" s="566" t="s">
        <v>47</v>
      </c>
      <c r="C29" s="513">
        <v>12</v>
      </c>
      <c r="D29" s="571"/>
      <c r="E29" s="568"/>
      <c r="F29" s="513"/>
      <c r="G29" s="174"/>
      <c r="H29" s="229"/>
      <c r="I29" s="513">
        <v>1</v>
      </c>
      <c r="J29" s="569"/>
      <c r="K29" s="175"/>
      <c r="L29" s="513"/>
      <c r="M29" s="569"/>
      <c r="N29" s="175"/>
      <c r="O29" s="513"/>
      <c r="P29" s="570"/>
      <c r="Q29" s="514"/>
      <c r="R29" s="513">
        <v>8</v>
      </c>
      <c r="S29" s="571">
        <v>8</v>
      </c>
      <c r="T29" s="568">
        <v>7</v>
      </c>
      <c r="U29" s="515">
        <f t="shared" si="0"/>
        <v>21</v>
      </c>
      <c r="V29" s="516">
        <f t="shared" si="0"/>
        <v>8</v>
      </c>
    </row>
    <row r="30" spans="1:22" ht="21" customHeight="1">
      <c r="A30" s="559">
        <v>26</v>
      </c>
      <c r="B30" s="553" t="s">
        <v>48</v>
      </c>
      <c r="C30" s="504">
        <v>3</v>
      </c>
      <c r="D30" s="558"/>
      <c r="E30" s="555"/>
      <c r="F30" s="504"/>
      <c r="G30" s="155"/>
      <c r="H30" s="190"/>
      <c r="I30" s="504"/>
      <c r="J30" s="573"/>
      <c r="K30" s="159"/>
      <c r="L30" s="504"/>
      <c r="M30" s="573"/>
      <c r="N30" s="159"/>
      <c r="O30" s="504"/>
      <c r="P30" s="574"/>
      <c r="Q30" s="517"/>
      <c r="R30" s="504"/>
      <c r="S30" s="558"/>
      <c r="T30" s="555"/>
      <c r="U30" s="505">
        <f t="shared" si="0"/>
        <v>3</v>
      </c>
      <c r="V30" s="506">
        <f t="shared" si="0"/>
        <v>0</v>
      </c>
    </row>
    <row r="31" spans="1:22" ht="21" customHeight="1">
      <c r="A31" s="559">
        <v>27</v>
      </c>
      <c r="B31" s="564" t="s">
        <v>49</v>
      </c>
      <c r="C31" s="508">
        <v>5</v>
      </c>
      <c r="D31" s="554"/>
      <c r="E31" s="561"/>
      <c r="F31" s="508"/>
      <c r="G31" s="168"/>
      <c r="H31" s="225"/>
      <c r="I31" s="508"/>
      <c r="J31" s="562"/>
      <c r="K31" s="164"/>
      <c r="L31" s="508"/>
      <c r="M31" s="562"/>
      <c r="N31" s="164"/>
      <c r="O31" s="508"/>
      <c r="P31" s="563"/>
      <c r="Q31" s="509"/>
      <c r="R31" s="508">
        <v>1</v>
      </c>
      <c r="S31" s="554">
        <v>1</v>
      </c>
      <c r="T31" s="561"/>
      <c r="U31" s="510">
        <f t="shared" si="0"/>
        <v>6</v>
      </c>
      <c r="V31" s="511">
        <f t="shared" si="0"/>
        <v>1</v>
      </c>
    </row>
    <row r="32" spans="1:22" ht="21" customHeight="1">
      <c r="A32" s="559">
        <v>28</v>
      </c>
      <c r="B32" s="564" t="s">
        <v>321</v>
      </c>
      <c r="C32" s="508">
        <v>2</v>
      </c>
      <c r="D32" s="554"/>
      <c r="E32" s="561">
        <v>3</v>
      </c>
      <c r="F32" s="508"/>
      <c r="G32" s="168"/>
      <c r="H32" s="225"/>
      <c r="I32" s="508"/>
      <c r="J32" s="562"/>
      <c r="K32" s="164"/>
      <c r="L32" s="508"/>
      <c r="M32" s="562"/>
      <c r="N32" s="164"/>
      <c r="O32" s="508"/>
      <c r="P32" s="563"/>
      <c r="Q32" s="509"/>
      <c r="R32" s="508"/>
      <c r="S32" s="554"/>
      <c r="T32" s="561"/>
      <c r="U32" s="510">
        <f t="shared" si="0"/>
        <v>2</v>
      </c>
      <c r="V32" s="511">
        <f t="shared" si="0"/>
        <v>0</v>
      </c>
    </row>
    <row r="33" spans="1:22" ht="21" customHeight="1">
      <c r="A33" s="559">
        <v>29</v>
      </c>
      <c r="B33" s="564" t="s">
        <v>50</v>
      </c>
      <c r="C33" s="508">
        <v>1</v>
      </c>
      <c r="D33" s="554"/>
      <c r="E33" s="561"/>
      <c r="F33" s="508"/>
      <c r="G33" s="168"/>
      <c r="H33" s="225"/>
      <c r="I33" s="508"/>
      <c r="J33" s="562"/>
      <c r="K33" s="164"/>
      <c r="L33" s="508"/>
      <c r="M33" s="562"/>
      <c r="N33" s="164"/>
      <c r="O33" s="508"/>
      <c r="P33" s="563"/>
      <c r="Q33" s="509"/>
      <c r="R33" s="508">
        <v>1</v>
      </c>
      <c r="S33" s="554">
        <v>1</v>
      </c>
      <c r="T33" s="561">
        <v>2</v>
      </c>
      <c r="U33" s="510">
        <f t="shared" si="0"/>
        <v>2</v>
      </c>
      <c r="V33" s="511">
        <f t="shared" si="0"/>
        <v>1</v>
      </c>
    </row>
    <row r="34" spans="1:22" ht="21" customHeight="1" thickBot="1">
      <c r="A34" s="559">
        <v>30</v>
      </c>
      <c r="B34" s="566" t="s">
        <v>51</v>
      </c>
      <c r="C34" s="513">
        <v>1</v>
      </c>
      <c r="D34" s="571"/>
      <c r="E34" s="568"/>
      <c r="F34" s="513"/>
      <c r="G34" s="174"/>
      <c r="H34" s="229"/>
      <c r="I34" s="513"/>
      <c r="J34" s="569"/>
      <c r="K34" s="175"/>
      <c r="L34" s="513"/>
      <c r="M34" s="569"/>
      <c r="N34" s="175"/>
      <c r="O34" s="513"/>
      <c r="P34" s="570"/>
      <c r="Q34" s="514"/>
      <c r="R34" s="513">
        <v>1</v>
      </c>
      <c r="S34" s="571">
        <v>1</v>
      </c>
      <c r="T34" s="568"/>
      <c r="U34" s="515">
        <f t="shared" si="0"/>
        <v>2</v>
      </c>
      <c r="V34" s="516">
        <f t="shared" si="0"/>
        <v>1</v>
      </c>
    </row>
    <row r="35" spans="1:22" ht="21" customHeight="1">
      <c r="A35" s="559">
        <v>31</v>
      </c>
      <c r="B35" s="553" t="s">
        <v>52</v>
      </c>
      <c r="C35" s="504"/>
      <c r="D35" s="558"/>
      <c r="E35" s="555"/>
      <c r="F35" s="504"/>
      <c r="G35" s="155"/>
      <c r="H35" s="190"/>
      <c r="I35" s="504"/>
      <c r="J35" s="573"/>
      <c r="K35" s="159"/>
      <c r="L35" s="504"/>
      <c r="M35" s="573"/>
      <c r="N35" s="159"/>
      <c r="O35" s="504"/>
      <c r="P35" s="574"/>
      <c r="Q35" s="517"/>
      <c r="R35" s="504"/>
      <c r="S35" s="558"/>
      <c r="T35" s="555"/>
      <c r="U35" s="505">
        <f t="shared" si="0"/>
        <v>0</v>
      </c>
      <c r="V35" s="506">
        <f t="shared" si="0"/>
        <v>0</v>
      </c>
    </row>
    <row r="36" spans="1:22" ht="21" customHeight="1">
      <c r="A36" s="559">
        <v>32</v>
      </c>
      <c r="B36" s="564" t="s">
        <v>53</v>
      </c>
      <c r="C36" s="508"/>
      <c r="D36" s="554"/>
      <c r="E36" s="561"/>
      <c r="F36" s="508"/>
      <c r="G36" s="168"/>
      <c r="H36" s="225"/>
      <c r="I36" s="508"/>
      <c r="J36" s="562"/>
      <c r="K36" s="164"/>
      <c r="L36" s="508"/>
      <c r="M36" s="562"/>
      <c r="N36" s="164"/>
      <c r="O36" s="508">
        <v>1</v>
      </c>
      <c r="P36" s="563"/>
      <c r="Q36" s="509"/>
      <c r="R36" s="508"/>
      <c r="S36" s="554"/>
      <c r="T36" s="561"/>
      <c r="U36" s="510">
        <f t="shared" si="0"/>
        <v>1</v>
      </c>
      <c r="V36" s="511">
        <f t="shared" si="0"/>
        <v>0</v>
      </c>
    </row>
    <row r="37" spans="1:22" ht="21" customHeight="1">
      <c r="A37" s="559">
        <v>33</v>
      </c>
      <c r="B37" s="564" t="s">
        <v>54</v>
      </c>
      <c r="C37" s="508"/>
      <c r="D37" s="554"/>
      <c r="E37" s="561"/>
      <c r="F37" s="508"/>
      <c r="G37" s="168"/>
      <c r="H37" s="225"/>
      <c r="I37" s="508"/>
      <c r="J37" s="562"/>
      <c r="K37" s="164"/>
      <c r="L37" s="508"/>
      <c r="M37" s="562"/>
      <c r="N37" s="164"/>
      <c r="O37" s="508"/>
      <c r="P37" s="563"/>
      <c r="Q37" s="509"/>
      <c r="R37" s="508"/>
      <c r="S37" s="554"/>
      <c r="T37" s="561"/>
      <c r="U37" s="510">
        <f t="shared" si="0"/>
        <v>0</v>
      </c>
      <c r="V37" s="511">
        <f t="shared" si="0"/>
        <v>0</v>
      </c>
    </row>
    <row r="38" spans="1:22" ht="21" customHeight="1">
      <c r="A38" s="559">
        <v>34</v>
      </c>
      <c r="B38" s="564" t="s">
        <v>55</v>
      </c>
      <c r="C38" s="508">
        <v>1</v>
      </c>
      <c r="D38" s="554"/>
      <c r="E38" s="561"/>
      <c r="F38" s="508"/>
      <c r="G38" s="168"/>
      <c r="H38" s="225"/>
      <c r="I38" s="508"/>
      <c r="J38" s="562"/>
      <c r="K38" s="164"/>
      <c r="L38" s="508"/>
      <c r="M38" s="562"/>
      <c r="N38" s="164"/>
      <c r="O38" s="508"/>
      <c r="P38" s="563"/>
      <c r="Q38" s="509"/>
      <c r="R38" s="508"/>
      <c r="S38" s="554"/>
      <c r="T38" s="561"/>
      <c r="U38" s="510">
        <f t="shared" si="0"/>
        <v>1</v>
      </c>
      <c r="V38" s="511">
        <f t="shared" si="0"/>
        <v>0</v>
      </c>
    </row>
    <row r="39" spans="1:22" ht="21" customHeight="1" thickBot="1">
      <c r="A39" s="559">
        <v>35</v>
      </c>
      <c r="B39" s="566" t="s">
        <v>56</v>
      </c>
      <c r="C39" s="513">
        <v>1</v>
      </c>
      <c r="D39" s="571"/>
      <c r="E39" s="568"/>
      <c r="F39" s="513"/>
      <c r="G39" s="174"/>
      <c r="H39" s="229"/>
      <c r="I39" s="513"/>
      <c r="J39" s="569"/>
      <c r="K39" s="175"/>
      <c r="L39" s="513"/>
      <c r="M39" s="569"/>
      <c r="N39" s="175"/>
      <c r="O39" s="513"/>
      <c r="P39" s="570"/>
      <c r="Q39" s="514"/>
      <c r="R39" s="513"/>
      <c r="S39" s="571"/>
      <c r="T39" s="568"/>
      <c r="U39" s="515">
        <f t="shared" si="0"/>
        <v>1</v>
      </c>
      <c r="V39" s="516">
        <f t="shared" si="0"/>
        <v>0</v>
      </c>
    </row>
    <row r="40" spans="1:22" ht="21" customHeight="1">
      <c r="A40" s="559">
        <v>36</v>
      </c>
      <c r="B40" s="553" t="s">
        <v>57</v>
      </c>
      <c r="C40" s="504"/>
      <c r="D40" s="558"/>
      <c r="E40" s="555">
        <v>2</v>
      </c>
      <c r="F40" s="504"/>
      <c r="G40" s="155"/>
      <c r="H40" s="190"/>
      <c r="I40" s="504"/>
      <c r="J40" s="573"/>
      <c r="K40" s="159"/>
      <c r="L40" s="504"/>
      <c r="M40" s="573"/>
      <c r="N40" s="159"/>
      <c r="O40" s="504"/>
      <c r="P40" s="574"/>
      <c r="Q40" s="517"/>
      <c r="R40" s="504"/>
      <c r="S40" s="558"/>
      <c r="T40" s="555"/>
      <c r="U40" s="505">
        <f t="shared" si="0"/>
        <v>0</v>
      </c>
      <c r="V40" s="506">
        <f t="shared" si="0"/>
        <v>0</v>
      </c>
    </row>
    <row r="41" spans="1:22" ht="21" customHeight="1">
      <c r="A41" s="559">
        <v>37</v>
      </c>
      <c r="B41" s="564" t="s">
        <v>58</v>
      </c>
      <c r="C41" s="508"/>
      <c r="D41" s="554"/>
      <c r="E41" s="561"/>
      <c r="F41" s="508"/>
      <c r="G41" s="168"/>
      <c r="H41" s="225"/>
      <c r="I41" s="508"/>
      <c r="J41" s="562"/>
      <c r="K41" s="164"/>
      <c r="L41" s="508"/>
      <c r="M41" s="562"/>
      <c r="N41" s="164"/>
      <c r="O41" s="508"/>
      <c r="P41" s="563"/>
      <c r="Q41" s="509"/>
      <c r="R41" s="508"/>
      <c r="S41" s="554"/>
      <c r="T41" s="561"/>
      <c r="U41" s="510">
        <f t="shared" si="0"/>
        <v>0</v>
      </c>
      <c r="V41" s="511">
        <f t="shared" si="0"/>
        <v>0</v>
      </c>
    </row>
    <row r="42" spans="1:22" ht="21" customHeight="1">
      <c r="A42" s="559">
        <v>38</v>
      </c>
      <c r="B42" s="564" t="s">
        <v>59</v>
      </c>
      <c r="C42" s="508"/>
      <c r="D42" s="554"/>
      <c r="E42" s="561"/>
      <c r="F42" s="508"/>
      <c r="G42" s="168"/>
      <c r="H42" s="225"/>
      <c r="I42" s="508"/>
      <c r="J42" s="562"/>
      <c r="K42" s="164"/>
      <c r="L42" s="508"/>
      <c r="M42" s="562"/>
      <c r="N42" s="164"/>
      <c r="O42" s="508">
        <v>1</v>
      </c>
      <c r="P42" s="563">
        <v>1</v>
      </c>
      <c r="Q42" s="509">
        <v>1</v>
      </c>
      <c r="R42" s="508"/>
      <c r="S42" s="554"/>
      <c r="T42" s="561"/>
      <c r="U42" s="510">
        <f t="shared" si="0"/>
        <v>1</v>
      </c>
      <c r="V42" s="511">
        <f t="shared" si="0"/>
        <v>1</v>
      </c>
    </row>
    <row r="43" spans="1:22" ht="21" customHeight="1" thickBot="1">
      <c r="A43" s="559">
        <v>39</v>
      </c>
      <c r="B43" s="566" t="s">
        <v>322</v>
      </c>
      <c r="C43" s="513"/>
      <c r="D43" s="571"/>
      <c r="E43" s="568"/>
      <c r="F43" s="513"/>
      <c r="G43" s="174"/>
      <c r="H43" s="229"/>
      <c r="I43" s="513"/>
      <c r="J43" s="569"/>
      <c r="K43" s="175"/>
      <c r="L43" s="513"/>
      <c r="M43" s="569"/>
      <c r="N43" s="175"/>
      <c r="O43" s="513"/>
      <c r="P43" s="570"/>
      <c r="Q43" s="514"/>
      <c r="R43" s="513"/>
      <c r="S43" s="571"/>
      <c r="T43" s="568"/>
      <c r="U43" s="515">
        <f t="shared" si="0"/>
        <v>0</v>
      </c>
      <c r="V43" s="516">
        <f t="shared" si="0"/>
        <v>0</v>
      </c>
    </row>
    <row r="44" spans="1:22" ht="21" customHeight="1">
      <c r="A44" s="559">
        <v>40</v>
      </c>
      <c r="B44" s="553" t="s">
        <v>61</v>
      </c>
      <c r="C44" s="504"/>
      <c r="D44" s="558"/>
      <c r="E44" s="555"/>
      <c r="F44" s="504"/>
      <c r="G44" s="155"/>
      <c r="H44" s="190"/>
      <c r="I44" s="504"/>
      <c r="J44" s="573"/>
      <c r="K44" s="159"/>
      <c r="L44" s="504"/>
      <c r="M44" s="573"/>
      <c r="N44" s="159"/>
      <c r="O44" s="504"/>
      <c r="P44" s="574"/>
      <c r="Q44" s="517"/>
      <c r="R44" s="504"/>
      <c r="S44" s="558"/>
      <c r="T44" s="555"/>
      <c r="U44" s="505">
        <f t="shared" si="0"/>
        <v>0</v>
      </c>
      <c r="V44" s="506">
        <f t="shared" si="0"/>
        <v>0</v>
      </c>
    </row>
    <row r="45" spans="1:22" ht="21" customHeight="1">
      <c r="A45" s="559">
        <v>41</v>
      </c>
      <c r="B45" s="564" t="s">
        <v>62</v>
      </c>
      <c r="C45" s="508">
        <v>1</v>
      </c>
      <c r="D45" s="554"/>
      <c r="E45" s="561"/>
      <c r="F45" s="508"/>
      <c r="G45" s="168"/>
      <c r="H45" s="225"/>
      <c r="I45" s="508"/>
      <c r="J45" s="562"/>
      <c r="K45" s="164"/>
      <c r="L45" s="508"/>
      <c r="M45" s="562"/>
      <c r="N45" s="164"/>
      <c r="O45" s="508"/>
      <c r="P45" s="563"/>
      <c r="Q45" s="509"/>
      <c r="R45" s="508"/>
      <c r="S45" s="554"/>
      <c r="T45" s="561"/>
      <c r="U45" s="510">
        <f t="shared" si="0"/>
        <v>1</v>
      </c>
      <c r="V45" s="511">
        <f t="shared" si="0"/>
        <v>0</v>
      </c>
    </row>
    <row r="46" spans="1:22" ht="21" customHeight="1">
      <c r="A46" s="559">
        <v>42</v>
      </c>
      <c r="B46" s="564" t="s">
        <v>63</v>
      </c>
      <c r="C46" s="508"/>
      <c r="D46" s="554"/>
      <c r="E46" s="561"/>
      <c r="F46" s="508"/>
      <c r="G46" s="168"/>
      <c r="H46" s="225"/>
      <c r="I46" s="508"/>
      <c r="J46" s="562"/>
      <c r="K46" s="164"/>
      <c r="L46" s="508"/>
      <c r="M46" s="562"/>
      <c r="N46" s="164"/>
      <c r="O46" s="508"/>
      <c r="P46" s="563"/>
      <c r="Q46" s="509"/>
      <c r="R46" s="508"/>
      <c r="S46" s="554"/>
      <c r="T46" s="561"/>
      <c r="U46" s="510">
        <f t="shared" si="0"/>
        <v>0</v>
      </c>
      <c r="V46" s="511">
        <f t="shared" si="0"/>
        <v>0</v>
      </c>
    </row>
    <row r="47" spans="1:22" ht="21" customHeight="1" thickBot="1">
      <c r="A47" s="559">
        <v>43</v>
      </c>
      <c r="B47" s="566" t="s">
        <v>323</v>
      </c>
      <c r="C47" s="513"/>
      <c r="D47" s="571"/>
      <c r="E47" s="568"/>
      <c r="F47" s="513">
        <v>1</v>
      </c>
      <c r="G47" s="174"/>
      <c r="H47" s="229"/>
      <c r="I47" s="513"/>
      <c r="J47" s="569"/>
      <c r="K47" s="175"/>
      <c r="L47" s="513"/>
      <c r="M47" s="569"/>
      <c r="N47" s="175"/>
      <c r="O47" s="513"/>
      <c r="P47" s="570"/>
      <c r="Q47" s="514"/>
      <c r="R47" s="513"/>
      <c r="S47" s="571"/>
      <c r="T47" s="568"/>
      <c r="U47" s="576">
        <f t="shared" si="0"/>
        <v>1</v>
      </c>
      <c r="V47" s="577">
        <f t="shared" si="0"/>
        <v>0</v>
      </c>
    </row>
    <row r="48" spans="1:22" ht="21" customHeight="1" thickBot="1">
      <c r="A48" s="578"/>
      <c r="B48" s="579" t="s">
        <v>288</v>
      </c>
      <c r="C48" s="520">
        <f aca="true" t="shared" si="1" ref="C48:T48">SUM(C5:C47)</f>
        <v>91</v>
      </c>
      <c r="D48" s="580">
        <f t="shared" si="1"/>
        <v>13</v>
      </c>
      <c r="E48" s="581">
        <f t="shared" si="1"/>
        <v>20</v>
      </c>
      <c r="F48" s="520">
        <f t="shared" si="1"/>
        <v>2</v>
      </c>
      <c r="G48" s="523">
        <f t="shared" si="1"/>
        <v>0</v>
      </c>
      <c r="H48" s="521">
        <f t="shared" si="1"/>
        <v>0</v>
      </c>
      <c r="I48" s="520">
        <f t="shared" si="1"/>
        <v>6</v>
      </c>
      <c r="J48" s="580">
        <f t="shared" si="1"/>
        <v>0</v>
      </c>
      <c r="K48" s="521">
        <f t="shared" si="1"/>
        <v>0</v>
      </c>
      <c r="L48" s="520">
        <f t="shared" si="1"/>
        <v>0</v>
      </c>
      <c r="M48" s="580">
        <f t="shared" si="1"/>
        <v>0</v>
      </c>
      <c r="N48" s="521">
        <f t="shared" si="1"/>
        <v>0</v>
      </c>
      <c r="O48" s="520">
        <f t="shared" si="1"/>
        <v>17</v>
      </c>
      <c r="P48" s="522">
        <f t="shared" si="1"/>
        <v>4</v>
      </c>
      <c r="Q48" s="521">
        <f t="shared" si="1"/>
        <v>5</v>
      </c>
      <c r="R48" s="520">
        <f t="shared" si="1"/>
        <v>49</v>
      </c>
      <c r="S48" s="580">
        <f t="shared" si="1"/>
        <v>48</v>
      </c>
      <c r="T48" s="581">
        <f t="shared" si="1"/>
        <v>12</v>
      </c>
      <c r="U48" s="524">
        <f>C48+F48+I48+L48+O48+R48</f>
        <v>165</v>
      </c>
      <c r="V48" s="525">
        <f t="shared" si="0"/>
        <v>65</v>
      </c>
    </row>
    <row r="49" spans="1:22" ht="21" customHeight="1" thickBot="1">
      <c r="A49" s="582"/>
      <c r="B49" s="583" t="s">
        <v>324</v>
      </c>
      <c r="C49" s="584"/>
      <c r="D49" s="567"/>
      <c r="E49" s="585"/>
      <c r="F49" s="584"/>
      <c r="G49" s="586"/>
      <c r="H49" s="587"/>
      <c r="I49" s="584">
        <v>3</v>
      </c>
      <c r="J49" s="580">
        <v>0</v>
      </c>
      <c r="K49" s="521">
        <v>2</v>
      </c>
      <c r="L49" s="584"/>
      <c r="M49" s="586"/>
      <c r="N49" s="587"/>
      <c r="O49" s="584"/>
      <c r="P49" s="588"/>
      <c r="Q49" s="589"/>
      <c r="R49" s="584">
        <v>1</v>
      </c>
      <c r="S49" s="567">
        <v>0</v>
      </c>
      <c r="T49" s="585">
        <v>0</v>
      </c>
      <c r="U49" s="576">
        <f t="shared" si="0"/>
        <v>4</v>
      </c>
      <c r="V49" s="577">
        <f t="shared" si="0"/>
        <v>0</v>
      </c>
    </row>
    <row r="50" spans="1:22" ht="21" customHeight="1" thickBot="1">
      <c r="A50" s="590"/>
      <c r="B50" s="591" t="s">
        <v>22</v>
      </c>
      <c r="C50" s="520">
        <f aca="true" t="shared" si="2" ref="C50:T50">SUM(C48:C49)</f>
        <v>91</v>
      </c>
      <c r="D50" s="580">
        <f t="shared" si="2"/>
        <v>13</v>
      </c>
      <c r="E50" s="581">
        <f t="shared" si="2"/>
        <v>20</v>
      </c>
      <c r="F50" s="520">
        <f t="shared" si="2"/>
        <v>2</v>
      </c>
      <c r="G50" s="580">
        <f t="shared" si="2"/>
        <v>0</v>
      </c>
      <c r="H50" s="581">
        <f t="shared" si="2"/>
        <v>0</v>
      </c>
      <c r="I50" s="520">
        <f>SUM(I48:I49)</f>
        <v>9</v>
      </c>
      <c r="J50" s="580">
        <f t="shared" si="2"/>
        <v>0</v>
      </c>
      <c r="K50" s="521">
        <f t="shared" si="2"/>
        <v>2</v>
      </c>
      <c r="L50" s="520">
        <f t="shared" si="2"/>
        <v>0</v>
      </c>
      <c r="M50" s="580">
        <f t="shared" si="2"/>
        <v>0</v>
      </c>
      <c r="N50" s="521">
        <f t="shared" si="2"/>
        <v>0</v>
      </c>
      <c r="O50" s="520">
        <f t="shared" si="2"/>
        <v>17</v>
      </c>
      <c r="P50" s="522">
        <f t="shared" si="2"/>
        <v>4</v>
      </c>
      <c r="Q50" s="521">
        <f t="shared" si="2"/>
        <v>5</v>
      </c>
      <c r="R50" s="520">
        <f>SUM(R48:R49)</f>
        <v>50</v>
      </c>
      <c r="S50" s="580">
        <f t="shared" si="2"/>
        <v>48</v>
      </c>
      <c r="T50" s="581">
        <f t="shared" si="2"/>
        <v>12</v>
      </c>
      <c r="U50" s="524">
        <f t="shared" si="0"/>
        <v>169</v>
      </c>
      <c r="V50" s="525">
        <f t="shared" si="0"/>
        <v>65</v>
      </c>
    </row>
    <row r="51" spans="1:15" ht="24.75" customHeight="1">
      <c r="A51" s="107"/>
      <c r="B51" s="592" t="s">
        <v>98</v>
      </c>
      <c r="C51" s="323" t="s">
        <v>333</v>
      </c>
      <c r="D51" s="323"/>
      <c r="E51" s="323"/>
      <c r="F51" s="323"/>
      <c r="G51" s="323"/>
      <c r="H51" s="323"/>
      <c r="I51" s="323"/>
      <c r="J51" s="323"/>
      <c r="K51" s="323"/>
      <c r="L51" s="323"/>
      <c r="M51" s="323"/>
      <c r="N51" s="323"/>
      <c r="O51" s="323"/>
    </row>
    <row r="84" ht="13.5">
      <c r="P84" s="202"/>
    </row>
    <row r="85" ht="13.5">
      <c r="P85" s="202"/>
    </row>
  </sheetData>
  <sheetProtection/>
  <mergeCells count="10">
    <mergeCell ref="U3:V3"/>
    <mergeCell ref="F1:T1"/>
    <mergeCell ref="P2:T2"/>
    <mergeCell ref="B3:B4"/>
    <mergeCell ref="C3:E3"/>
    <mergeCell ref="F3:H3"/>
    <mergeCell ref="I3:K3"/>
    <mergeCell ref="L3:N3"/>
    <mergeCell ref="O3:Q3"/>
    <mergeCell ref="R3:T3"/>
  </mergeCells>
  <printOptions horizontalCentered="1"/>
  <pageMargins left="0.2362204724409449" right="0.2362204724409449" top="0.9055118110236221" bottom="0.5905511811023623" header="0.5118110236220472" footer="0.31496062992125984"/>
  <pageSetup fitToWidth="0" fitToHeight="1" horizontalDpi="600" verticalDpi="600" orientation="portrait" paperSize="9" scale="76"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B1:AK85"/>
  <sheetViews>
    <sheetView view="pageBreakPreview" zoomScaleSheetLayoutView="100" zoomScalePageLayoutView="0" workbookViewId="0" topLeftCell="B1">
      <selection activeCell="B2" sqref="B2"/>
    </sheetView>
  </sheetViews>
  <sheetFormatPr defaultColWidth="9.00390625" defaultRowHeight="13.5"/>
  <cols>
    <col min="1" max="1" width="2.625" style="1" customWidth="1"/>
    <col min="2" max="2" width="4.625" style="1" customWidth="1"/>
    <col min="3" max="3" width="11.25390625" style="1" customWidth="1"/>
    <col min="4" max="4" width="19.375" style="1" customWidth="1"/>
    <col min="5" max="8" width="9.00390625" style="1" customWidth="1"/>
    <col min="9" max="9" width="10.875" style="1" customWidth="1"/>
    <col min="10" max="10" width="10.375" style="1" customWidth="1"/>
    <col min="11" max="16384" width="9.00390625" style="1" customWidth="1"/>
  </cols>
  <sheetData>
    <row r="1" spans="2:37" ht="24" customHeight="1">
      <c r="B1" s="79" t="s">
        <v>334</v>
      </c>
      <c r="C1" s="80"/>
      <c r="G1" s="463"/>
      <c r="H1" s="463"/>
      <c r="I1" s="593"/>
      <c r="J1" s="463"/>
      <c r="AH1" s="594"/>
      <c r="AI1" s="594"/>
      <c r="AJ1" s="594"/>
      <c r="AK1" s="594"/>
    </row>
    <row r="2" spans="7:37" ht="24" customHeight="1">
      <c r="G2" s="463"/>
      <c r="H2" s="463"/>
      <c r="I2" s="593"/>
      <c r="J2" s="463"/>
      <c r="AH2" s="594"/>
      <c r="AI2" s="594"/>
      <c r="AJ2" s="594"/>
      <c r="AK2" s="594"/>
    </row>
    <row r="3" ht="17.25">
      <c r="B3" s="2" t="s">
        <v>335</v>
      </c>
    </row>
    <row r="4" spans="2:3" ht="17.25">
      <c r="B4" s="2"/>
      <c r="C4" s="595"/>
    </row>
    <row r="5" ht="21" customHeight="1">
      <c r="B5" s="1" t="s">
        <v>336</v>
      </c>
    </row>
    <row r="6" ht="21" customHeight="1" thickBot="1"/>
    <row r="7" spans="3:10" ht="31.5" customHeight="1" thickBot="1">
      <c r="C7" s="596" t="s">
        <v>21</v>
      </c>
      <c r="D7" s="597"/>
      <c r="E7" s="598" t="s">
        <v>309</v>
      </c>
      <c r="F7" s="597"/>
      <c r="G7" s="599" t="s">
        <v>337</v>
      </c>
      <c r="H7" s="600"/>
      <c r="I7" s="236" t="s">
        <v>1</v>
      </c>
      <c r="J7" s="601"/>
    </row>
    <row r="8" spans="3:10" ht="30" customHeight="1" thickBot="1" thickTop="1">
      <c r="C8" s="602" t="s">
        <v>12</v>
      </c>
      <c r="D8" s="603" t="s">
        <v>338</v>
      </c>
      <c r="E8" s="604">
        <v>1423</v>
      </c>
      <c r="F8" s="605"/>
      <c r="G8" s="604">
        <v>503</v>
      </c>
      <c r="H8" s="606"/>
      <c r="I8" s="607">
        <f>SUM(E8,G8)</f>
        <v>1926</v>
      </c>
      <c r="J8" s="608"/>
    </row>
    <row r="9" spans="3:10" ht="18" customHeight="1" thickBot="1" thickTop="1">
      <c r="C9" s="609"/>
      <c r="D9" s="610" t="s">
        <v>339</v>
      </c>
      <c r="E9" s="611">
        <v>1113</v>
      </c>
      <c r="F9" s="612"/>
      <c r="G9" s="611">
        <v>257</v>
      </c>
      <c r="H9" s="613"/>
      <c r="I9" s="614">
        <f aca="true" t="shared" si="0" ref="I9:I17">SUM(E9,G9)</f>
        <v>1370</v>
      </c>
      <c r="J9" s="615"/>
    </row>
    <row r="10" spans="3:10" ht="30" customHeight="1" thickBot="1" thickTop="1">
      <c r="C10" s="616" t="s">
        <v>17</v>
      </c>
      <c r="D10" s="617" t="s">
        <v>338</v>
      </c>
      <c r="E10" s="604">
        <v>28</v>
      </c>
      <c r="F10" s="605"/>
      <c r="G10" s="604">
        <v>23</v>
      </c>
      <c r="H10" s="606"/>
      <c r="I10" s="607">
        <f t="shared" si="0"/>
        <v>51</v>
      </c>
      <c r="J10" s="608"/>
    </row>
    <row r="11" spans="3:10" ht="18" customHeight="1" thickBot="1" thickTop="1">
      <c r="C11" s="609"/>
      <c r="D11" s="618" t="s">
        <v>339</v>
      </c>
      <c r="E11" s="611">
        <v>26</v>
      </c>
      <c r="F11" s="612"/>
      <c r="G11" s="611">
        <v>19</v>
      </c>
      <c r="H11" s="613"/>
      <c r="I11" s="614">
        <f t="shared" si="0"/>
        <v>45</v>
      </c>
      <c r="J11" s="615"/>
    </row>
    <row r="12" spans="3:10" ht="30" customHeight="1" thickBot="1" thickTop="1">
      <c r="C12" s="619" t="s">
        <v>340</v>
      </c>
      <c r="D12" s="620" t="s">
        <v>338</v>
      </c>
      <c r="E12" s="604">
        <v>84</v>
      </c>
      <c r="F12" s="605"/>
      <c r="G12" s="604">
        <v>38</v>
      </c>
      <c r="H12" s="606"/>
      <c r="I12" s="607">
        <f t="shared" si="0"/>
        <v>122</v>
      </c>
      <c r="J12" s="608"/>
    </row>
    <row r="13" spans="3:10" ht="18" customHeight="1" thickBot="1" thickTop="1">
      <c r="C13" s="621"/>
      <c r="D13" s="622" t="s">
        <v>339</v>
      </c>
      <c r="E13" s="611">
        <v>49</v>
      </c>
      <c r="F13" s="612"/>
      <c r="G13" s="611">
        <v>11</v>
      </c>
      <c r="H13" s="613"/>
      <c r="I13" s="614">
        <f t="shared" si="0"/>
        <v>60</v>
      </c>
      <c r="J13" s="615"/>
    </row>
    <row r="14" spans="3:10" ht="30" customHeight="1" thickBot="1" thickTop="1">
      <c r="C14" s="619" t="s">
        <v>210</v>
      </c>
      <c r="D14" s="617" t="s">
        <v>338</v>
      </c>
      <c r="E14" s="604"/>
      <c r="F14" s="605"/>
      <c r="G14" s="604"/>
      <c r="H14" s="606"/>
      <c r="I14" s="607">
        <f t="shared" si="0"/>
        <v>0</v>
      </c>
      <c r="J14" s="608"/>
    </row>
    <row r="15" spans="3:10" ht="18" customHeight="1" thickBot="1" thickTop="1">
      <c r="C15" s="609"/>
      <c r="D15" s="618" t="s">
        <v>339</v>
      </c>
      <c r="E15" s="611"/>
      <c r="F15" s="612"/>
      <c r="G15" s="611"/>
      <c r="H15" s="613"/>
      <c r="I15" s="614">
        <f t="shared" si="0"/>
        <v>0</v>
      </c>
      <c r="J15" s="615"/>
    </row>
    <row r="16" spans="3:10" ht="30" customHeight="1" thickBot="1" thickTop="1">
      <c r="C16" s="619" t="s">
        <v>306</v>
      </c>
      <c r="D16" s="603" t="s">
        <v>338</v>
      </c>
      <c r="E16" s="604">
        <v>168</v>
      </c>
      <c r="F16" s="605"/>
      <c r="G16" s="604">
        <v>196</v>
      </c>
      <c r="H16" s="606"/>
      <c r="I16" s="607">
        <f t="shared" si="0"/>
        <v>364</v>
      </c>
      <c r="J16" s="608"/>
    </row>
    <row r="17" spans="3:10" ht="21" customHeight="1" thickBot="1" thickTop="1">
      <c r="C17" s="623"/>
      <c r="D17" s="624" t="s">
        <v>339</v>
      </c>
      <c r="E17" s="625">
        <v>136</v>
      </c>
      <c r="F17" s="626"/>
      <c r="G17" s="625">
        <v>99</v>
      </c>
      <c r="H17" s="627"/>
      <c r="I17" s="628">
        <f t="shared" si="0"/>
        <v>235</v>
      </c>
      <c r="J17" s="629"/>
    </row>
    <row r="18" spans="3:10" ht="23.25" customHeight="1" thickTop="1">
      <c r="C18" s="630" t="s">
        <v>1</v>
      </c>
      <c r="D18" s="603" t="s">
        <v>338</v>
      </c>
      <c r="E18" s="631">
        <f aca="true" t="shared" si="1" ref="E18:I19">SUM(E8,E10,E12,E14,E16)</f>
        <v>1703</v>
      </c>
      <c r="F18" s="632"/>
      <c r="G18" s="631">
        <f t="shared" si="1"/>
        <v>760</v>
      </c>
      <c r="H18" s="632"/>
      <c r="I18" s="633">
        <f t="shared" si="1"/>
        <v>2463</v>
      </c>
      <c r="J18" s="634"/>
    </row>
    <row r="19" spans="3:10" ht="23.25" customHeight="1" thickBot="1">
      <c r="C19" s="635"/>
      <c r="D19" s="636" t="s">
        <v>339</v>
      </c>
      <c r="E19" s="637">
        <f t="shared" si="1"/>
        <v>1324</v>
      </c>
      <c r="F19" s="638"/>
      <c r="G19" s="637">
        <f t="shared" si="1"/>
        <v>386</v>
      </c>
      <c r="H19" s="638"/>
      <c r="I19" s="637">
        <f t="shared" si="1"/>
        <v>1710</v>
      </c>
      <c r="J19" s="639"/>
    </row>
    <row r="20" spans="3:10" ht="23.25" customHeight="1">
      <c r="C20" s="640"/>
      <c r="D20" s="640"/>
      <c r="E20" s="640"/>
      <c r="F20" s="640"/>
      <c r="G20" s="640"/>
      <c r="H20" s="640"/>
      <c r="I20" s="640"/>
      <c r="J20" s="640"/>
    </row>
    <row r="21" spans="2:3" s="104" customFormat="1" ht="13.5">
      <c r="B21" s="104" t="s">
        <v>98</v>
      </c>
      <c r="C21" s="104" t="s">
        <v>341</v>
      </c>
    </row>
    <row r="22" s="104" customFormat="1" ht="13.5">
      <c r="C22" s="104" t="s">
        <v>342</v>
      </c>
    </row>
    <row r="23" s="104" customFormat="1" ht="13.5">
      <c r="C23" s="104" t="s">
        <v>343</v>
      </c>
    </row>
    <row r="24" s="104" customFormat="1" ht="13.5">
      <c r="C24" s="322" t="s">
        <v>344</v>
      </c>
    </row>
    <row r="25" s="104" customFormat="1" ht="13.5">
      <c r="C25" s="322" t="s">
        <v>345</v>
      </c>
    </row>
    <row r="26" s="104" customFormat="1" ht="13.5"/>
    <row r="84" ht="13.5">
      <c r="P84" s="54" t="s">
        <v>222</v>
      </c>
    </row>
    <row r="85" ht="13.5">
      <c r="P85" s="54" t="s">
        <v>86</v>
      </c>
    </row>
  </sheetData>
  <sheetProtection/>
  <mergeCells count="47">
    <mergeCell ref="C18:C19"/>
    <mergeCell ref="E18:F18"/>
    <mergeCell ref="G18:H18"/>
    <mergeCell ref="I18:J18"/>
    <mergeCell ref="E19:F19"/>
    <mergeCell ref="G19:H19"/>
    <mergeCell ref="I19:J19"/>
    <mergeCell ref="C16:C17"/>
    <mergeCell ref="E16:F16"/>
    <mergeCell ref="G16:H16"/>
    <mergeCell ref="I16:J16"/>
    <mergeCell ref="E17:F17"/>
    <mergeCell ref="G17:H17"/>
    <mergeCell ref="I17:J17"/>
    <mergeCell ref="C14:C15"/>
    <mergeCell ref="E14:F14"/>
    <mergeCell ref="G14:H14"/>
    <mergeCell ref="I14:J14"/>
    <mergeCell ref="E15:F15"/>
    <mergeCell ref="G15:H15"/>
    <mergeCell ref="I15:J15"/>
    <mergeCell ref="C12:C13"/>
    <mergeCell ref="E12:F12"/>
    <mergeCell ref="G12:H12"/>
    <mergeCell ref="I12:J12"/>
    <mergeCell ref="E13:F13"/>
    <mergeCell ref="G13:H13"/>
    <mergeCell ref="I13:J13"/>
    <mergeCell ref="G9:H9"/>
    <mergeCell ref="I9:J9"/>
    <mergeCell ref="C10:C11"/>
    <mergeCell ref="E10:F10"/>
    <mergeCell ref="G10:H10"/>
    <mergeCell ref="I10:J10"/>
    <mergeCell ref="E11:F11"/>
    <mergeCell ref="G11:H11"/>
    <mergeCell ref="I11:J11"/>
    <mergeCell ref="B1:C1"/>
    <mergeCell ref="C7:D7"/>
    <mergeCell ref="E7:F7"/>
    <mergeCell ref="G7:H7"/>
    <mergeCell ref="I7:J7"/>
    <mergeCell ref="C8:C9"/>
    <mergeCell ref="E8:F8"/>
    <mergeCell ref="G8:H8"/>
    <mergeCell ref="I8:J8"/>
    <mergeCell ref="E9:F9"/>
  </mergeCells>
  <printOptions horizontalCentered="1"/>
  <pageMargins left="0.2362204724409449" right="0.2362204724409449" top="0.9055118110236221" bottom="0.5905511811023623" header="0.5118110236220472" footer="0.31496062992125984"/>
  <pageSetup fitToWidth="0" fitToHeight="1" horizontalDpi="600" verticalDpi="600" orientation="portrait" paperSize="9"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sheetPr>
    <tabColor rgb="FF0070C0"/>
    <pageSetUpPr fitToPage="1"/>
  </sheetPr>
  <dimension ref="A1:P85"/>
  <sheetViews>
    <sheetView view="pageBreakPreview" zoomScale="85" zoomScaleSheetLayoutView="85"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3" sqref="A3"/>
    </sheetView>
  </sheetViews>
  <sheetFormatPr defaultColWidth="9.00390625" defaultRowHeight="13.5"/>
  <cols>
    <col min="1" max="1" width="3.625" style="535" bestFit="1" customWidth="1"/>
    <col min="2" max="2" width="9.625" style="535" bestFit="1" customWidth="1"/>
    <col min="3" max="10" width="7.25390625" style="535" customWidth="1"/>
    <col min="11" max="11" width="8.125" style="535" customWidth="1"/>
    <col min="12" max="12" width="7.625" style="535" customWidth="1"/>
    <col min="13" max="14" width="7.25390625" style="535" customWidth="1"/>
    <col min="15" max="16384" width="9.00390625" style="535" customWidth="1"/>
  </cols>
  <sheetData>
    <row r="1" spans="1:14" ht="13.5" customHeight="1">
      <c r="A1" s="641" t="s">
        <v>346</v>
      </c>
      <c r="B1" s="641"/>
      <c r="C1" s="641"/>
      <c r="D1" s="641"/>
      <c r="E1" s="641"/>
      <c r="F1" s="641"/>
      <c r="G1" s="641"/>
      <c r="H1" s="641"/>
      <c r="I1" s="641"/>
      <c r="J1" s="641"/>
      <c r="K1" s="641"/>
      <c r="L1" s="641"/>
      <c r="M1" s="641"/>
      <c r="N1" s="641"/>
    </row>
    <row r="2" spans="1:14" ht="13.5" customHeight="1">
      <c r="A2" s="641"/>
      <c r="B2" s="641"/>
      <c r="C2" s="641"/>
      <c r="D2" s="641"/>
      <c r="E2" s="641"/>
      <c r="F2" s="641"/>
      <c r="G2" s="641"/>
      <c r="H2" s="641"/>
      <c r="I2" s="641"/>
      <c r="J2" s="641"/>
      <c r="K2" s="641"/>
      <c r="L2" s="641"/>
      <c r="M2" s="641"/>
      <c r="N2" s="641"/>
    </row>
    <row r="3" spans="1:15" ht="14.25" customHeight="1" thickBot="1">
      <c r="A3" s="642"/>
      <c r="B3" s="642"/>
      <c r="C3" s="642"/>
      <c r="D3" s="642"/>
      <c r="E3" s="642"/>
      <c r="F3" s="642"/>
      <c r="G3" s="642"/>
      <c r="H3" s="642"/>
      <c r="I3" s="642"/>
      <c r="J3" s="642"/>
      <c r="K3" s="642"/>
      <c r="L3" s="642"/>
      <c r="M3" s="643"/>
      <c r="N3" s="644" t="s">
        <v>122</v>
      </c>
      <c r="O3" s="645"/>
    </row>
    <row r="4" spans="1:15" ht="24.75" customHeight="1">
      <c r="A4" s="646"/>
      <c r="B4" s="647"/>
      <c r="C4" s="647" t="s">
        <v>12</v>
      </c>
      <c r="D4" s="647"/>
      <c r="E4" s="648" t="s">
        <v>17</v>
      </c>
      <c r="F4" s="647"/>
      <c r="G4" s="649" t="s">
        <v>316</v>
      </c>
      <c r="H4" s="647"/>
      <c r="I4" s="648" t="s">
        <v>67</v>
      </c>
      <c r="J4" s="647"/>
      <c r="K4" s="650" t="s">
        <v>347</v>
      </c>
      <c r="L4" s="651"/>
      <c r="M4" s="652" t="s">
        <v>348</v>
      </c>
      <c r="N4" s="653"/>
      <c r="O4" s="654" t="s">
        <v>22</v>
      </c>
    </row>
    <row r="5" spans="1:15" ht="13.5">
      <c r="A5" s="655"/>
      <c r="B5" s="656"/>
      <c r="C5" s="657" t="s">
        <v>309</v>
      </c>
      <c r="D5" s="658" t="s">
        <v>349</v>
      </c>
      <c r="E5" s="659" t="s">
        <v>309</v>
      </c>
      <c r="F5" s="657" t="s">
        <v>349</v>
      </c>
      <c r="G5" s="657" t="s">
        <v>309</v>
      </c>
      <c r="H5" s="658" t="s">
        <v>349</v>
      </c>
      <c r="I5" s="659" t="s">
        <v>309</v>
      </c>
      <c r="J5" s="657" t="s">
        <v>349</v>
      </c>
      <c r="K5" s="657" t="s">
        <v>309</v>
      </c>
      <c r="L5" s="658" t="s">
        <v>349</v>
      </c>
      <c r="M5" s="659" t="s">
        <v>309</v>
      </c>
      <c r="N5" s="660" t="s">
        <v>349</v>
      </c>
      <c r="O5" s="661"/>
    </row>
    <row r="6" spans="1:15" ht="14.25" thickBot="1">
      <c r="A6" s="662"/>
      <c r="B6" s="657"/>
      <c r="C6" s="663"/>
      <c r="D6" s="664"/>
      <c r="E6" s="665"/>
      <c r="F6" s="663"/>
      <c r="G6" s="663"/>
      <c r="H6" s="664"/>
      <c r="I6" s="665"/>
      <c r="J6" s="663"/>
      <c r="K6" s="663"/>
      <c r="L6" s="664"/>
      <c r="M6" s="665"/>
      <c r="N6" s="666"/>
      <c r="O6" s="667"/>
    </row>
    <row r="7" spans="1:15" ht="18" customHeight="1">
      <c r="A7" s="646">
        <v>1</v>
      </c>
      <c r="B7" s="647" t="s">
        <v>26</v>
      </c>
      <c r="C7" s="668">
        <v>711</v>
      </c>
      <c r="D7" s="668"/>
      <c r="E7" s="669"/>
      <c r="F7" s="668"/>
      <c r="G7" s="670"/>
      <c r="H7" s="668"/>
      <c r="I7" s="669">
        <v>39</v>
      </c>
      <c r="J7" s="668"/>
      <c r="K7" s="670"/>
      <c r="L7" s="668"/>
      <c r="M7" s="671">
        <f aca="true" t="shared" si="0" ref="M7:N38">C7+E7+G7+I7+K7</f>
        <v>750</v>
      </c>
      <c r="N7" s="672">
        <f t="shared" si="0"/>
        <v>0</v>
      </c>
      <c r="O7" s="673">
        <f>M7+N7</f>
        <v>750</v>
      </c>
    </row>
    <row r="8" spans="1:15" ht="18" customHeight="1">
      <c r="A8" s="655"/>
      <c r="B8" s="656"/>
      <c r="C8" s="674">
        <v>615</v>
      </c>
      <c r="D8" s="674"/>
      <c r="E8" s="675"/>
      <c r="F8" s="674"/>
      <c r="G8" s="676"/>
      <c r="H8" s="674"/>
      <c r="I8" s="675">
        <v>8</v>
      </c>
      <c r="J8" s="674"/>
      <c r="K8" s="676"/>
      <c r="L8" s="674"/>
      <c r="M8" s="677">
        <f t="shared" si="0"/>
        <v>623</v>
      </c>
      <c r="N8" s="678">
        <f t="shared" si="0"/>
        <v>0</v>
      </c>
      <c r="O8" s="679">
        <f aca="true" t="shared" si="1" ref="O8:O56">M8+N8</f>
        <v>623</v>
      </c>
    </row>
    <row r="9" spans="1:15" ht="18" customHeight="1">
      <c r="A9" s="655">
        <v>2</v>
      </c>
      <c r="B9" s="656" t="s">
        <v>319</v>
      </c>
      <c r="C9" s="680">
        <v>12</v>
      </c>
      <c r="D9" s="680">
        <v>9</v>
      </c>
      <c r="E9" s="681"/>
      <c r="F9" s="680"/>
      <c r="G9" s="682">
        <v>52</v>
      </c>
      <c r="H9" s="680">
        <v>54</v>
      </c>
      <c r="I9" s="681"/>
      <c r="J9" s="680"/>
      <c r="K9" s="682"/>
      <c r="L9" s="680"/>
      <c r="M9" s="683">
        <f t="shared" si="0"/>
        <v>64</v>
      </c>
      <c r="N9" s="684">
        <f t="shared" si="0"/>
        <v>63</v>
      </c>
      <c r="O9" s="685">
        <f t="shared" si="1"/>
        <v>127</v>
      </c>
    </row>
    <row r="10" spans="1:15" ht="18" customHeight="1">
      <c r="A10" s="655"/>
      <c r="B10" s="656"/>
      <c r="C10" s="686">
        <v>9</v>
      </c>
      <c r="D10" s="686">
        <v>4</v>
      </c>
      <c r="E10" s="687"/>
      <c r="F10" s="686"/>
      <c r="G10" s="688">
        <v>35</v>
      </c>
      <c r="H10" s="686">
        <v>25</v>
      </c>
      <c r="I10" s="687"/>
      <c r="J10" s="686"/>
      <c r="K10" s="688"/>
      <c r="L10" s="686"/>
      <c r="M10" s="689">
        <f t="shared" si="0"/>
        <v>44</v>
      </c>
      <c r="N10" s="690">
        <f t="shared" si="0"/>
        <v>29</v>
      </c>
      <c r="O10" s="691">
        <f t="shared" si="1"/>
        <v>73</v>
      </c>
    </row>
    <row r="11" spans="1:15" ht="18" customHeight="1">
      <c r="A11" s="655">
        <v>3</v>
      </c>
      <c r="B11" s="656" t="s">
        <v>320</v>
      </c>
      <c r="C11" s="680"/>
      <c r="D11" s="680"/>
      <c r="E11" s="681"/>
      <c r="F11" s="680"/>
      <c r="G11" s="682">
        <v>7</v>
      </c>
      <c r="H11" s="680">
        <v>26</v>
      </c>
      <c r="I11" s="681"/>
      <c r="J11" s="680"/>
      <c r="K11" s="682"/>
      <c r="L11" s="680"/>
      <c r="M11" s="683">
        <f t="shared" si="0"/>
        <v>7</v>
      </c>
      <c r="N11" s="684">
        <f t="shared" si="0"/>
        <v>26</v>
      </c>
      <c r="O11" s="685">
        <f t="shared" si="1"/>
        <v>33</v>
      </c>
    </row>
    <row r="12" spans="1:15" ht="18" customHeight="1">
      <c r="A12" s="655"/>
      <c r="B12" s="656"/>
      <c r="C12" s="686"/>
      <c r="D12" s="686"/>
      <c r="E12" s="687"/>
      <c r="F12" s="686"/>
      <c r="G12" s="688">
        <v>6</v>
      </c>
      <c r="H12" s="686">
        <v>11</v>
      </c>
      <c r="I12" s="687"/>
      <c r="J12" s="686"/>
      <c r="K12" s="688"/>
      <c r="L12" s="686"/>
      <c r="M12" s="689">
        <f t="shared" si="0"/>
        <v>6</v>
      </c>
      <c r="N12" s="690">
        <f t="shared" si="0"/>
        <v>11</v>
      </c>
      <c r="O12" s="691">
        <f t="shared" si="1"/>
        <v>17</v>
      </c>
    </row>
    <row r="13" spans="1:15" ht="18" customHeight="1">
      <c r="A13" s="655">
        <v>4</v>
      </c>
      <c r="B13" s="656" t="s">
        <v>27</v>
      </c>
      <c r="C13" s="680">
        <v>21</v>
      </c>
      <c r="D13" s="680">
        <v>3</v>
      </c>
      <c r="E13" s="681"/>
      <c r="F13" s="680"/>
      <c r="G13" s="682"/>
      <c r="H13" s="680"/>
      <c r="I13" s="681"/>
      <c r="J13" s="680"/>
      <c r="K13" s="682"/>
      <c r="L13" s="680"/>
      <c r="M13" s="683">
        <f t="shared" si="0"/>
        <v>21</v>
      </c>
      <c r="N13" s="684">
        <f t="shared" si="0"/>
        <v>3</v>
      </c>
      <c r="O13" s="685">
        <f t="shared" si="1"/>
        <v>24</v>
      </c>
    </row>
    <row r="14" spans="1:15" ht="18" customHeight="1">
      <c r="A14" s="655"/>
      <c r="B14" s="656"/>
      <c r="C14" s="686">
        <v>14</v>
      </c>
      <c r="D14" s="686"/>
      <c r="E14" s="687"/>
      <c r="F14" s="686"/>
      <c r="G14" s="688"/>
      <c r="H14" s="686"/>
      <c r="I14" s="687"/>
      <c r="J14" s="686"/>
      <c r="K14" s="688"/>
      <c r="L14" s="686"/>
      <c r="M14" s="689">
        <f t="shared" si="0"/>
        <v>14</v>
      </c>
      <c r="N14" s="690">
        <f t="shared" si="0"/>
        <v>0</v>
      </c>
      <c r="O14" s="691">
        <f t="shared" si="1"/>
        <v>14</v>
      </c>
    </row>
    <row r="15" spans="1:15" ht="18" customHeight="1">
      <c r="A15" s="655">
        <v>5</v>
      </c>
      <c r="B15" s="656" t="s">
        <v>28</v>
      </c>
      <c r="C15" s="680">
        <v>169</v>
      </c>
      <c r="D15" s="680">
        <v>54</v>
      </c>
      <c r="E15" s="681"/>
      <c r="F15" s="680"/>
      <c r="G15" s="682"/>
      <c r="H15" s="680"/>
      <c r="I15" s="681"/>
      <c r="J15" s="680"/>
      <c r="K15" s="682"/>
      <c r="L15" s="680"/>
      <c r="M15" s="683">
        <f t="shared" si="0"/>
        <v>169</v>
      </c>
      <c r="N15" s="684">
        <f t="shared" si="0"/>
        <v>54</v>
      </c>
      <c r="O15" s="685">
        <f t="shared" si="1"/>
        <v>223</v>
      </c>
    </row>
    <row r="16" spans="1:15" ht="18" customHeight="1" thickBot="1">
      <c r="A16" s="692"/>
      <c r="B16" s="693"/>
      <c r="C16" s="694">
        <v>67</v>
      </c>
      <c r="D16" s="694">
        <v>19</v>
      </c>
      <c r="E16" s="695"/>
      <c r="F16" s="694"/>
      <c r="G16" s="696"/>
      <c r="H16" s="694"/>
      <c r="I16" s="695"/>
      <c r="J16" s="694"/>
      <c r="K16" s="696"/>
      <c r="L16" s="694"/>
      <c r="M16" s="697">
        <f t="shared" si="0"/>
        <v>67</v>
      </c>
      <c r="N16" s="698">
        <f t="shared" si="0"/>
        <v>19</v>
      </c>
      <c r="O16" s="699">
        <f t="shared" si="1"/>
        <v>86</v>
      </c>
    </row>
    <row r="17" spans="1:15" ht="18" customHeight="1">
      <c r="A17" s="646">
        <v>6</v>
      </c>
      <c r="B17" s="647" t="s">
        <v>29</v>
      </c>
      <c r="C17" s="668">
        <v>44</v>
      </c>
      <c r="D17" s="668">
        <v>167</v>
      </c>
      <c r="E17" s="669"/>
      <c r="F17" s="668"/>
      <c r="G17" s="670"/>
      <c r="H17" s="668"/>
      <c r="I17" s="669"/>
      <c r="J17" s="668"/>
      <c r="K17" s="670"/>
      <c r="L17" s="668"/>
      <c r="M17" s="671">
        <f t="shared" si="0"/>
        <v>44</v>
      </c>
      <c r="N17" s="672">
        <f t="shared" si="0"/>
        <v>167</v>
      </c>
      <c r="O17" s="673">
        <f t="shared" si="1"/>
        <v>211</v>
      </c>
    </row>
    <row r="18" spans="1:15" ht="18" customHeight="1">
      <c r="A18" s="655"/>
      <c r="B18" s="656"/>
      <c r="C18" s="686">
        <v>31</v>
      </c>
      <c r="D18" s="686">
        <v>64</v>
      </c>
      <c r="E18" s="687"/>
      <c r="F18" s="686"/>
      <c r="G18" s="688"/>
      <c r="H18" s="686"/>
      <c r="I18" s="687"/>
      <c r="J18" s="686"/>
      <c r="K18" s="688"/>
      <c r="L18" s="686"/>
      <c r="M18" s="689">
        <f t="shared" si="0"/>
        <v>31</v>
      </c>
      <c r="N18" s="690">
        <f t="shared" si="0"/>
        <v>64</v>
      </c>
      <c r="O18" s="691">
        <f t="shared" si="1"/>
        <v>95</v>
      </c>
    </row>
    <row r="19" spans="1:15" ht="18" customHeight="1">
      <c r="A19" s="655">
        <v>7</v>
      </c>
      <c r="B19" s="656" t="s">
        <v>30</v>
      </c>
      <c r="C19" s="680">
        <v>60</v>
      </c>
      <c r="D19" s="680">
        <v>17</v>
      </c>
      <c r="E19" s="681"/>
      <c r="F19" s="680"/>
      <c r="G19" s="682"/>
      <c r="H19" s="680"/>
      <c r="I19" s="681"/>
      <c r="J19" s="680"/>
      <c r="K19" s="682"/>
      <c r="L19" s="680"/>
      <c r="M19" s="683">
        <f t="shared" si="0"/>
        <v>60</v>
      </c>
      <c r="N19" s="684">
        <f t="shared" si="0"/>
        <v>17</v>
      </c>
      <c r="O19" s="685">
        <f t="shared" si="1"/>
        <v>77</v>
      </c>
    </row>
    <row r="20" spans="1:15" ht="18" customHeight="1">
      <c r="A20" s="655"/>
      <c r="B20" s="656"/>
      <c r="C20" s="686">
        <v>45</v>
      </c>
      <c r="D20" s="686">
        <v>2</v>
      </c>
      <c r="E20" s="687"/>
      <c r="F20" s="686"/>
      <c r="G20" s="688"/>
      <c r="H20" s="686"/>
      <c r="I20" s="687"/>
      <c r="J20" s="686"/>
      <c r="K20" s="688"/>
      <c r="L20" s="686"/>
      <c r="M20" s="689">
        <f t="shared" si="0"/>
        <v>45</v>
      </c>
      <c r="N20" s="690">
        <f t="shared" si="0"/>
        <v>2</v>
      </c>
      <c r="O20" s="691">
        <f t="shared" si="1"/>
        <v>47</v>
      </c>
    </row>
    <row r="21" spans="1:15" ht="18" customHeight="1">
      <c r="A21" s="655">
        <v>8</v>
      </c>
      <c r="B21" s="656" t="s">
        <v>31</v>
      </c>
      <c r="C21" s="680">
        <v>26</v>
      </c>
      <c r="D21" s="680">
        <v>17</v>
      </c>
      <c r="E21" s="681"/>
      <c r="F21" s="680"/>
      <c r="G21" s="682"/>
      <c r="H21" s="680"/>
      <c r="I21" s="681"/>
      <c r="J21" s="680"/>
      <c r="K21" s="682"/>
      <c r="L21" s="680"/>
      <c r="M21" s="683">
        <f t="shared" si="0"/>
        <v>26</v>
      </c>
      <c r="N21" s="684">
        <f t="shared" si="0"/>
        <v>17</v>
      </c>
      <c r="O21" s="685">
        <f t="shared" si="1"/>
        <v>43</v>
      </c>
    </row>
    <row r="22" spans="1:15" ht="18" customHeight="1">
      <c r="A22" s="655"/>
      <c r="B22" s="656"/>
      <c r="C22" s="686">
        <v>24</v>
      </c>
      <c r="D22" s="686">
        <v>4</v>
      </c>
      <c r="E22" s="687"/>
      <c r="F22" s="686"/>
      <c r="G22" s="688"/>
      <c r="H22" s="686"/>
      <c r="I22" s="687"/>
      <c r="J22" s="686"/>
      <c r="K22" s="688"/>
      <c r="L22" s="686"/>
      <c r="M22" s="689">
        <f t="shared" si="0"/>
        <v>24</v>
      </c>
      <c r="N22" s="690">
        <f t="shared" si="0"/>
        <v>4</v>
      </c>
      <c r="O22" s="691">
        <f t="shared" si="1"/>
        <v>28</v>
      </c>
    </row>
    <row r="23" spans="1:15" ht="18" customHeight="1">
      <c r="A23" s="655">
        <v>9</v>
      </c>
      <c r="B23" s="656" t="s">
        <v>32</v>
      </c>
      <c r="C23" s="680">
        <v>21</v>
      </c>
      <c r="D23" s="680">
        <v>9</v>
      </c>
      <c r="E23" s="681"/>
      <c r="F23" s="680"/>
      <c r="G23" s="682"/>
      <c r="H23" s="680"/>
      <c r="I23" s="681"/>
      <c r="J23" s="680"/>
      <c r="K23" s="682"/>
      <c r="L23" s="680"/>
      <c r="M23" s="683">
        <f t="shared" si="0"/>
        <v>21</v>
      </c>
      <c r="N23" s="684">
        <f t="shared" si="0"/>
        <v>9</v>
      </c>
      <c r="O23" s="685">
        <f t="shared" si="1"/>
        <v>30</v>
      </c>
    </row>
    <row r="24" spans="1:15" ht="18" customHeight="1">
      <c r="A24" s="655"/>
      <c r="B24" s="656"/>
      <c r="C24" s="686">
        <v>19</v>
      </c>
      <c r="D24" s="686"/>
      <c r="E24" s="687"/>
      <c r="F24" s="686"/>
      <c r="G24" s="688"/>
      <c r="H24" s="686"/>
      <c r="I24" s="687"/>
      <c r="J24" s="686"/>
      <c r="K24" s="688"/>
      <c r="L24" s="686"/>
      <c r="M24" s="689">
        <f t="shared" si="0"/>
        <v>19</v>
      </c>
      <c r="N24" s="690">
        <f t="shared" si="0"/>
        <v>0</v>
      </c>
      <c r="O24" s="691">
        <f t="shared" si="1"/>
        <v>19</v>
      </c>
    </row>
    <row r="25" spans="1:15" ht="18" customHeight="1">
      <c r="A25" s="655">
        <v>10</v>
      </c>
      <c r="B25" s="656" t="s">
        <v>33</v>
      </c>
      <c r="C25" s="680">
        <v>30</v>
      </c>
      <c r="D25" s="680">
        <v>54</v>
      </c>
      <c r="E25" s="681"/>
      <c r="F25" s="680"/>
      <c r="G25" s="682">
        <v>17</v>
      </c>
      <c r="H25" s="680">
        <v>20</v>
      </c>
      <c r="I25" s="681"/>
      <c r="J25" s="680"/>
      <c r="K25" s="682"/>
      <c r="L25" s="680"/>
      <c r="M25" s="683">
        <f t="shared" si="0"/>
        <v>47</v>
      </c>
      <c r="N25" s="684">
        <f t="shared" si="0"/>
        <v>74</v>
      </c>
      <c r="O25" s="685">
        <f t="shared" si="1"/>
        <v>121</v>
      </c>
    </row>
    <row r="26" spans="1:15" ht="18" customHeight="1" thickBot="1">
      <c r="A26" s="692"/>
      <c r="B26" s="693"/>
      <c r="C26" s="694">
        <v>24</v>
      </c>
      <c r="D26" s="694">
        <v>47</v>
      </c>
      <c r="E26" s="695"/>
      <c r="F26" s="694"/>
      <c r="G26" s="696">
        <v>15</v>
      </c>
      <c r="H26" s="694">
        <v>17</v>
      </c>
      <c r="I26" s="695"/>
      <c r="J26" s="694"/>
      <c r="K26" s="696"/>
      <c r="L26" s="694"/>
      <c r="M26" s="697">
        <f t="shared" si="0"/>
        <v>39</v>
      </c>
      <c r="N26" s="698">
        <f t="shared" si="0"/>
        <v>64</v>
      </c>
      <c r="O26" s="699">
        <f t="shared" si="1"/>
        <v>103</v>
      </c>
    </row>
    <row r="27" spans="1:15" ht="18" customHeight="1">
      <c r="A27" s="646">
        <v>11</v>
      </c>
      <c r="B27" s="647" t="s">
        <v>34</v>
      </c>
      <c r="C27" s="668">
        <v>88</v>
      </c>
      <c r="D27" s="668"/>
      <c r="E27" s="669"/>
      <c r="F27" s="668"/>
      <c r="G27" s="670"/>
      <c r="H27" s="668"/>
      <c r="I27" s="669"/>
      <c r="J27" s="668"/>
      <c r="K27" s="670"/>
      <c r="L27" s="668"/>
      <c r="M27" s="671">
        <f t="shared" si="0"/>
        <v>88</v>
      </c>
      <c r="N27" s="672">
        <f t="shared" si="0"/>
        <v>0</v>
      </c>
      <c r="O27" s="673">
        <f t="shared" si="1"/>
        <v>88</v>
      </c>
    </row>
    <row r="28" spans="1:15" ht="18" customHeight="1">
      <c r="A28" s="655"/>
      <c r="B28" s="656"/>
      <c r="C28" s="686">
        <v>70</v>
      </c>
      <c r="D28" s="686"/>
      <c r="E28" s="687"/>
      <c r="F28" s="686"/>
      <c r="G28" s="688"/>
      <c r="H28" s="686"/>
      <c r="I28" s="687"/>
      <c r="J28" s="686"/>
      <c r="K28" s="688"/>
      <c r="L28" s="686"/>
      <c r="M28" s="689">
        <f t="shared" si="0"/>
        <v>70</v>
      </c>
      <c r="N28" s="690">
        <f t="shared" si="0"/>
        <v>0</v>
      </c>
      <c r="O28" s="691">
        <f t="shared" si="1"/>
        <v>70</v>
      </c>
    </row>
    <row r="29" spans="1:15" ht="18" customHeight="1">
      <c r="A29" s="655">
        <v>12</v>
      </c>
      <c r="B29" s="656" t="s">
        <v>35</v>
      </c>
      <c r="C29" s="680">
        <v>2</v>
      </c>
      <c r="D29" s="680">
        <v>2</v>
      </c>
      <c r="E29" s="681"/>
      <c r="F29" s="680"/>
      <c r="G29" s="682"/>
      <c r="H29" s="680"/>
      <c r="I29" s="681"/>
      <c r="J29" s="680"/>
      <c r="K29" s="682"/>
      <c r="L29" s="680"/>
      <c r="M29" s="683">
        <f t="shared" si="0"/>
        <v>2</v>
      </c>
      <c r="N29" s="684">
        <f t="shared" si="0"/>
        <v>2</v>
      </c>
      <c r="O29" s="685">
        <f t="shared" si="1"/>
        <v>4</v>
      </c>
    </row>
    <row r="30" spans="1:15" ht="18" customHeight="1">
      <c r="A30" s="655"/>
      <c r="B30" s="656"/>
      <c r="C30" s="686">
        <v>2</v>
      </c>
      <c r="D30" s="686">
        <v>2</v>
      </c>
      <c r="E30" s="687"/>
      <c r="F30" s="686"/>
      <c r="G30" s="688"/>
      <c r="H30" s="686"/>
      <c r="I30" s="687"/>
      <c r="J30" s="686"/>
      <c r="K30" s="688"/>
      <c r="L30" s="686"/>
      <c r="M30" s="689">
        <f t="shared" si="0"/>
        <v>2</v>
      </c>
      <c r="N30" s="690">
        <f t="shared" si="0"/>
        <v>2</v>
      </c>
      <c r="O30" s="691">
        <f t="shared" si="1"/>
        <v>4</v>
      </c>
    </row>
    <row r="31" spans="1:15" ht="18" customHeight="1">
      <c r="A31" s="655">
        <v>13</v>
      </c>
      <c r="B31" s="656" t="s">
        <v>36</v>
      </c>
      <c r="C31" s="680">
        <v>38</v>
      </c>
      <c r="D31" s="680"/>
      <c r="E31" s="681"/>
      <c r="F31" s="680"/>
      <c r="G31" s="682"/>
      <c r="H31" s="680"/>
      <c r="I31" s="681"/>
      <c r="J31" s="680"/>
      <c r="K31" s="682"/>
      <c r="L31" s="680"/>
      <c r="M31" s="683">
        <f t="shared" si="0"/>
        <v>38</v>
      </c>
      <c r="N31" s="684">
        <f t="shared" si="0"/>
        <v>0</v>
      </c>
      <c r="O31" s="685">
        <f t="shared" si="1"/>
        <v>38</v>
      </c>
    </row>
    <row r="32" spans="1:15" ht="18" customHeight="1">
      <c r="A32" s="655"/>
      <c r="B32" s="656"/>
      <c r="C32" s="686">
        <v>37</v>
      </c>
      <c r="D32" s="686"/>
      <c r="E32" s="687"/>
      <c r="F32" s="686"/>
      <c r="G32" s="688"/>
      <c r="H32" s="686"/>
      <c r="I32" s="687"/>
      <c r="J32" s="686"/>
      <c r="K32" s="688"/>
      <c r="L32" s="686"/>
      <c r="M32" s="689">
        <f t="shared" si="0"/>
        <v>37</v>
      </c>
      <c r="N32" s="690">
        <f t="shared" si="0"/>
        <v>0</v>
      </c>
      <c r="O32" s="691">
        <f t="shared" si="1"/>
        <v>37</v>
      </c>
    </row>
    <row r="33" spans="1:15" ht="18" customHeight="1">
      <c r="A33" s="655">
        <v>14</v>
      </c>
      <c r="B33" s="656" t="s">
        <v>332</v>
      </c>
      <c r="C33" s="680"/>
      <c r="D33" s="680"/>
      <c r="E33" s="681"/>
      <c r="F33" s="680"/>
      <c r="G33" s="682">
        <v>19</v>
      </c>
      <c r="H33" s="680">
        <v>17</v>
      </c>
      <c r="I33" s="681"/>
      <c r="J33" s="680"/>
      <c r="K33" s="682"/>
      <c r="L33" s="680"/>
      <c r="M33" s="683">
        <f t="shared" si="0"/>
        <v>19</v>
      </c>
      <c r="N33" s="684">
        <f t="shared" si="0"/>
        <v>17</v>
      </c>
      <c r="O33" s="685">
        <f t="shared" si="1"/>
        <v>36</v>
      </c>
    </row>
    <row r="34" spans="1:15" ht="18" customHeight="1">
      <c r="A34" s="655"/>
      <c r="B34" s="656"/>
      <c r="C34" s="686"/>
      <c r="D34" s="686"/>
      <c r="E34" s="687"/>
      <c r="F34" s="686"/>
      <c r="G34" s="688">
        <v>13</v>
      </c>
      <c r="H34" s="686"/>
      <c r="I34" s="687"/>
      <c r="J34" s="686"/>
      <c r="K34" s="688"/>
      <c r="L34" s="686"/>
      <c r="M34" s="689">
        <f t="shared" si="0"/>
        <v>13</v>
      </c>
      <c r="N34" s="690">
        <f t="shared" si="0"/>
        <v>0</v>
      </c>
      <c r="O34" s="691">
        <f t="shared" si="1"/>
        <v>13</v>
      </c>
    </row>
    <row r="35" spans="1:15" ht="18" customHeight="1">
      <c r="A35" s="655">
        <v>15</v>
      </c>
      <c r="B35" s="656" t="s">
        <v>37</v>
      </c>
      <c r="C35" s="680"/>
      <c r="D35" s="680"/>
      <c r="E35" s="681"/>
      <c r="F35" s="680"/>
      <c r="G35" s="682">
        <v>35</v>
      </c>
      <c r="H35" s="680">
        <v>19</v>
      </c>
      <c r="I35" s="681"/>
      <c r="J35" s="680"/>
      <c r="K35" s="682"/>
      <c r="L35" s="680"/>
      <c r="M35" s="683">
        <f t="shared" si="0"/>
        <v>35</v>
      </c>
      <c r="N35" s="684">
        <f t="shared" si="0"/>
        <v>19</v>
      </c>
      <c r="O35" s="685">
        <f t="shared" si="1"/>
        <v>54</v>
      </c>
    </row>
    <row r="36" spans="1:15" ht="18" customHeight="1" thickBot="1">
      <c r="A36" s="692"/>
      <c r="B36" s="693"/>
      <c r="C36" s="694"/>
      <c r="D36" s="694"/>
      <c r="E36" s="695"/>
      <c r="F36" s="694"/>
      <c r="G36" s="696">
        <v>32</v>
      </c>
      <c r="H36" s="694">
        <v>2</v>
      </c>
      <c r="I36" s="695"/>
      <c r="J36" s="694"/>
      <c r="K36" s="696"/>
      <c r="L36" s="694"/>
      <c r="M36" s="697">
        <f t="shared" si="0"/>
        <v>32</v>
      </c>
      <c r="N36" s="698">
        <f t="shared" si="0"/>
        <v>2</v>
      </c>
      <c r="O36" s="699">
        <f t="shared" si="1"/>
        <v>34</v>
      </c>
    </row>
    <row r="37" spans="1:15" ht="18" customHeight="1">
      <c r="A37" s="646">
        <v>16</v>
      </c>
      <c r="B37" s="647" t="s">
        <v>38</v>
      </c>
      <c r="C37" s="668">
        <v>27</v>
      </c>
      <c r="D37" s="668">
        <v>98</v>
      </c>
      <c r="E37" s="669"/>
      <c r="F37" s="668"/>
      <c r="G37" s="670">
        <v>1</v>
      </c>
      <c r="H37" s="668">
        <v>20</v>
      </c>
      <c r="I37" s="669"/>
      <c r="J37" s="668"/>
      <c r="K37" s="670"/>
      <c r="L37" s="668"/>
      <c r="M37" s="671">
        <f t="shared" si="0"/>
        <v>28</v>
      </c>
      <c r="N37" s="672">
        <f t="shared" si="0"/>
        <v>118</v>
      </c>
      <c r="O37" s="673">
        <f t="shared" si="1"/>
        <v>146</v>
      </c>
    </row>
    <row r="38" spans="1:15" ht="18" customHeight="1">
      <c r="A38" s="655"/>
      <c r="B38" s="656"/>
      <c r="C38" s="686">
        <v>19</v>
      </c>
      <c r="D38" s="686">
        <v>55</v>
      </c>
      <c r="E38" s="687"/>
      <c r="F38" s="686"/>
      <c r="G38" s="688">
        <v>1</v>
      </c>
      <c r="H38" s="686">
        <v>13</v>
      </c>
      <c r="I38" s="687"/>
      <c r="J38" s="686"/>
      <c r="K38" s="688"/>
      <c r="L38" s="686"/>
      <c r="M38" s="689">
        <f t="shared" si="0"/>
        <v>20</v>
      </c>
      <c r="N38" s="690">
        <f t="shared" si="0"/>
        <v>68</v>
      </c>
      <c r="O38" s="691">
        <f t="shared" si="1"/>
        <v>88</v>
      </c>
    </row>
    <row r="39" spans="1:15" ht="18" customHeight="1">
      <c r="A39" s="655">
        <v>17</v>
      </c>
      <c r="B39" s="656" t="s">
        <v>39</v>
      </c>
      <c r="C39" s="680"/>
      <c r="D39" s="680"/>
      <c r="E39" s="681"/>
      <c r="F39" s="680"/>
      <c r="G39" s="682"/>
      <c r="H39" s="680"/>
      <c r="I39" s="681"/>
      <c r="J39" s="680"/>
      <c r="K39" s="682"/>
      <c r="L39" s="680"/>
      <c r="M39" s="683">
        <f aca="true" t="shared" si="2" ref="M39:N56">C39+E39+G39+I39+K39</f>
        <v>0</v>
      </c>
      <c r="N39" s="684">
        <f t="shared" si="2"/>
        <v>0</v>
      </c>
      <c r="O39" s="685">
        <f t="shared" si="1"/>
        <v>0</v>
      </c>
    </row>
    <row r="40" spans="1:15" ht="18" customHeight="1">
      <c r="A40" s="655"/>
      <c r="B40" s="656"/>
      <c r="C40" s="686"/>
      <c r="D40" s="686"/>
      <c r="E40" s="687"/>
      <c r="F40" s="686"/>
      <c r="G40" s="688"/>
      <c r="H40" s="686"/>
      <c r="I40" s="687"/>
      <c r="J40" s="686"/>
      <c r="K40" s="688"/>
      <c r="L40" s="686"/>
      <c r="M40" s="689">
        <f t="shared" si="2"/>
        <v>0</v>
      </c>
      <c r="N40" s="690">
        <f t="shared" si="2"/>
        <v>0</v>
      </c>
      <c r="O40" s="691">
        <f t="shared" si="1"/>
        <v>0</v>
      </c>
    </row>
    <row r="41" spans="1:15" ht="18" customHeight="1">
      <c r="A41" s="655">
        <v>18</v>
      </c>
      <c r="B41" s="656" t="s">
        <v>41</v>
      </c>
      <c r="C41" s="680"/>
      <c r="D41" s="680"/>
      <c r="E41" s="681"/>
      <c r="F41" s="680"/>
      <c r="G41" s="682">
        <v>12</v>
      </c>
      <c r="H41" s="680">
        <v>15</v>
      </c>
      <c r="I41" s="681"/>
      <c r="J41" s="680"/>
      <c r="K41" s="682"/>
      <c r="L41" s="680"/>
      <c r="M41" s="683">
        <f t="shared" si="2"/>
        <v>12</v>
      </c>
      <c r="N41" s="684">
        <f t="shared" si="2"/>
        <v>15</v>
      </c>
      <c r="O41" s="685">
        <f t="shared" si="1"/>
        <v>27</v>
      </c>
    </row>
    <row r="42" spans="1:15" ht="18" customHeight="1">
      <c r="A42" s="655"/>
      <c r="B42" s="656"/>
      <c r="C42" s="686"/>
      <c r="D42" s="686"/>
      <c r="E42" s="687"/>
      <c r="F42" s="686"/>
      <c r="G42" s="688">
        <v>12</v>
      </c>
      <c r="H42" s="686">
        <v>13</v>
      </c>
      <c r="I42" s="687"/>
      <c r="J42" s="686"/>
      <c r="K42" s="688"/>
      <c r="L42" s="686"/>
      <c r="M42" s="689">
        <f t="shared" si="2"/>
        <v>12</v>
      </c>
      <c r="N42" s="690">
        <f t="shared" si="2"/>
        <v>13</v>
      </c>
      <c r="O42" s="691">
        <f t="shared" si="1"/>
        <v>25</v>
      </c>
    </row>
    <row r="43" spans="1:15" ht="18" customHeight="1">
      <c r="A43" s="655">
        <v>19</v>
      </c>
      <c r="B43" s="656" t="s">
        <v>42</v>
      </c>
      <c r="C43" s="680"/>
      <c r="D43" s="680"/>
      <c r="E43" s="681"/>
      <c r="F43" s="680"/>
      <c r="G43" s="682"/>
      <c r="H43" s="680"/>
      <c r="I43" s="681"/>
      <c r="J43" s="680"/>
      <c r="K43" s="682"/>
      <c r="L43" s="680"/>
      <c r="M43" s="683">
        <f t="shared" si="2"/>
        <v>0</v>
      </c>
      <c r="N43" s="684">
        <f t="shared" si="2"/>
        <v>0</v>
      </c>
      <c r="O43" s="685">
        <f t="shared" si="1"/>
        <v>0</v>
      </c>
    </row>
    <row r="44" spans="1:15" ht="18" customHeight="1">
      <c r="A44" s="655"/>
      <c r="B44" s="656"/>
      <c r="C44" s="686"/>
      <c r="D44" s="686"/>
      <c r="E44" s="687"/>
      <c r="F44" s="686"/>
      <c r="G44" s="688"/>
      <c r="H44" s="686"/>
      <c r="I44" s="687"/>
      <c r="J44" s="686"/>
      <c r="K44" s="688"/>
      <c r="L44" s="686"/>
      <c r="M44" s="689">
        <f t="shared" si="2"/>
        <v>0</v>
      </c>
      <c r="N44" s="690">
        <f t="shared" si="2"/>
        <v>0</v>
      </c>
      <c r="O44" s="691">
        <f t="shared" si="1"/>
        <v>0</v>
      </c>
    </row>
    <row r="45" spans="1:15" ht="18" customHeight="1">
      <c r="A45" s="655">
        <v>20</v>
      </c>
      <c r="B45" s="700" t="s">
        <v>43</v>
      </c>
      <c r="C45" s="701"/>
      <c r="D45" s="701"/>
      <c r="E45" s="702"/>
      <c r="F45" s="701"/>
      <c r="G45" s="703"/>
      <c r="H45" s="701"/>
      <c r="I45" s="702"/>
      <c r="J45" s="701"/>
      <c r="K45" s="703"/>
      <c r="L45" s="701"/>
      <c r="M45" s="704">
        <f t="shared" si="2"/>
        <v>0</v>
      </c>
      <c r="N45" s="705">
        <f t="shared" si="2"/>
        <v>0</v>
      </c>
      <c r="O45" s="706">
        <f t="shared" si="1"/>
        <v>0</v>
      </c>
    </row>
    <row r="46" spans="1:15" ht="18" customHeight="1" thickBot="1">
      <c r="A46" s="655"/>
      <c r="B46" s="693"/>
      <c r="C46" s="694"/>
      <c r="D46" s="694"/>
      <c r="E46" s="695"/>
      <c r="F46" s="694"/>
      <c r="G46" s="696"/>
      <c r="H46" s="694"/>
      <c r="I46" s="695"/>
      <c r="J46" s="694"/>
      <c r="K46" s="696"/>
      <c r="L46" s="694"/>
      <c r="M46" s="697">
        <f t="shared" si="2"/>
        <v>0</v>
      </c>
      <c r="N46" s="698">
        <f t="shared" si="2"/>
        <v>0</v>
      </c>
      <c r="O46" s="699">
        <f t="shared" si="1"/>
        <v>0</v>
      </c>
    </row>
    <row r="47" spans="1:15" ht="18" customHeight="1">
      <c r="A47" s="655">
        <v>21</v>
      </c>
      <c r="B47" s="700" t="s">
        <v>40</v>
      </c>
      <c r="C47" s="701"/>
      <c r="D47" s="701"/>
      <c r="E47" s="702"/>
      <c r="F47" s="701"/>
      <c r="G47" s="703"/>
      <c r="H47" s="701"/>
      <c r="I47" s="702"/>
      <c r="J47" s="701"/>
      <c r="K47" s="703"/>
      <c r="L47" s="701"/>
      <c r="M47" s="704">
        <f>C47+E47+G47+I47+K47</f>
        <v>0</v>
      </c>
      <c r="N47" s="705">
        <f>D47+F47+H47+J47+L47</f>
        <v>0</v>
      </c>
      <c r="O47" s="706">
        <f>M47+N47</f>
        <v>0</v>
      </c>
    </row>
    <row r="48" spans="1:15" ht="17.25" customHeight="1">
      <c r="A48" s="655"/>
      <c r="B48" s="656"/>
      <c r="C48" s="686"/>
      <c r="D48" s="686"/>
      <c r="E48" s="687"/>
      <c r="F48" s="686"/>
      <c r="G48" s="688"/>
      <c r="H48" s="686"/>
      <c r="I48" s="687"/>
      <c r="J48" s="686"/>
      <c r="K48" s="688"/>
      <c r="L48" s="686"/>
      <c r="M48" s="689">
        <f>C48+E48+G48+I48+K48</f>
        <v>0</v>
      </c>
      <c r="N48" s="690">
        <f>D48+F48+H48+J48+L48</f>
        <v>0</v>
      </c>
      <c r="O48" s="691">
        <f>M48+N48</f>
        <v>0</v>
      </c>
    </row>
    <row r="49" spans="1:15" ht="18" customHeight="1">
      <c r="A49" s="655">
        <v>22</v>
      </c>
      <c r="B49" s="656" t="s">
        <v>44</v>
      </c>
      <c r="C49" s="680"/>
      <c r="D49" s="680"/>
      <c r="E49" s="681"/>
      <c r="F49" s="680"/>
      <c r="G49" s="682"/>
      <c r="H49" s="680"/>
      <c r="I49" s="681"/>
      <c r="J49" s="680"/>
      <c r="K49" s="682"/>
      <c r="L49" s="680"/>
      <c r="M49" s="683">
        <f t="shared" si="2"/>
        <v>0</v>
      </c>
      <c r="N49" s="684">
        <f t="shared" si="2"/>
        <v>0</v>
      </c>
      <c r="O49" s="685">
        <f t="shared" si="1"/>
        <v>0</v>
      </c>
    </row>
    <row r="50" spans="1:15" ht="18" customHeight="1">
      <c r="A50" s="655"/>
      <c r="B50" s="656"/>
      <c r="C50" s="686"/>
      <c r="D50" s="686"/>
      <c r="E50" s="687"/>
      <c r="F50" s="686"/>
      <c r="G50" s="688"/>
      <c r="H50" s="686"/>
      <c r="I50" s="687"/>
      <c r="J50" s="686"/>
      <c r="K50" s="688"/>
      <c r="L50" s="686"/>
      <c r="M50" s="689">
        <f t="shared" si="2"/>
        <v>0</v>
      </c>
      <c r="N50" s="690">
        <f t="shared" si="2"/>
        <v>0</v>
      </c>
      <c r="O50" s="691">
        <f t="shared" si="1"/>
        <v>0</v>
      </c>
    </row>
    <row r="51" spans="1:15" ht="18" customHeight="1">
      <c r="A51" s="655">
        <v>23</v>
      </c>
      <c r="B51" s="656" t="s">
        <v>45</v>
      </c>
      <c r="C51" s="680"/>
      <c r="D51" s="680"/>
      <c r="E51" s="681"/>
      <c r="F51" s="680"/>
      <c r="G51" s="682">
        <v>12</v>
      </c>
      <c r="H51" s="680">
        <v>15</v>
      </c>
      <c r="I51" s="681"/>
      <c r="J51" s="680"/>
      <c r="K51" s="682"/>
      <c r="L51" s="680"/>
      <c r="M51" s="683">
        <f t="shared" si="2"/>
        <v>12</v>
      </c>
      <c r="N51" s="684">
        <f t="shared" si="2"/>
        <v>15</v>
      </c>
      <c r="O51" s="685">
        <f t="shared" si="1"/>
        <v>27</v>
      </c>
    </row>
    <row r="52" spans="1:15" ht="18" customHeight="1">
      <c r="A52" s="655"/>
      <c r="B52" s="656"/>
      <c r="C52" s="686"/>
      <c r="D52" s="686"/>
      <c r="E52" s="687"/>
      <c r="F52" s="686"/>
      <c r="G52" s="688">
        <v>12</v>
      </c>
      <c r="H52" s="686">
        <v>12</v>
      </c>
      <c r="I52" s="687"/>
      <c r="J52" s="686"/>
      <c r="K52" s="688"/>
      <c r="L52" s="686"/>
      <c r="M52" s="689">
        <f t="shared" si="2"/>
        <v>12</v>
      </c>
      <c r="N52" s="690">
        <f t="shared" si="2"/>
        <v>12</v>
      </c>
      <c r="O52" s="691">
        <f t="shared" si="1"/>
        <v>24</v>
      </c>
    </row>
    <row r="53" spans="1:15" ht="18" customHeight="1">
      <c r="A53" s="655">
        <v>24</v>
      </c>
      <c r="B53" s="656" t="s">
        <v>46</v>
      </c>
      <c r="C53" s="680"/>
      <c r="D53" s="680"/>
      <c r="E53" s="681"/>
      <c r="F53" s="680"/>
      <c r="G53" s="680">
        <v>2</v>
      </c>
      <c r="H53" s="680">
        <v>2</v>
      </c>
      <c r="I53" s="681"/>
      <c r="J53" s="680"/>
      <c r="K53" s="682"/>
      <c r="L53" s="680"/>
      <c r="M53" s="683">
        <f t="shared" si="2"/>
        <v>2</v>
      </c>
      <c r="N53" s="684">
        <f t="shared" si="2"/>
        <v>2</v>
      </c>
      <c r="O53" s="685">
        <f t="shared" si="1"/>
        <v>4</v>
      </c>
    </row>
    <row r="54" spans="1:15" ht="18" customHeight="1">
      <c r="A54" s="655"/>
      <c r="B54" s="656"/>
      <c r="C54" s="686"/>
      <c r="D54" s="686"/>
      <c r="E54" s="687"/>
      <c r="F54" s="686"/>
      <c r="G54" s="686">
        <v>2</v>
      </c>
      <c r="H54" s="686">
        <v>2</v>
      </c>
      <c r="I54" s="687"/>
      <c r="J54" s="686"/>
      <c r="K54" s="688"/>
      <c r="L54" s="686"/>
      <c r="M54" s="689">
        <f t="shared" si="2"/>
        <v>2</v>
      </c>
      <c r="N54" s="690">
        <f t="shared" si="2"/>
        <v>2</v>
      </c>
      <c r="O54" s="691">
        <f t="shared" si="1"/>
        <v>4</v>
      </c>
    </row>
    <row r="55" spans="1:15" ht="18" customHeight="1">
      <c r="A55" s="655">
        <v>25</v>
      </c>
      <c r="B55" s="656" t="s">
        <v>47</v>
      </c>
      <c r="C55" s="680"/>
      <c r="D55" s="680"/>
      <c r="E55" s="681"/>
      <c r="F55" s="680"/>
      <c r="G55" s="682"/>
      <c r="H55" s="680"/>
      <c r="I55" s="682"/>
      <c r="J55" s="680">
        <v>3</v>
      </c>
      <c r="K55" s="682"/>
      <c r="L55" s="680"/>
      <c r="M55" s="683">
        <f t="shared" si="2"/>
        <v>0</v>
      </c>
      <c r="N55" s="684">
        <f t="shared" si="2"/>
        <v>3</v>
      </c>
      <c r="O55" s="685">
        <f t="shared" si="1"/>
        <v>3</v>
      </c>
    </row>
    <row r="56" spans="1:15" ht="18" customHeight="1" thickBot="1">
      <c r="A56" s="655"/>
      <c r="B56" s="693"/>
      <c r="C56" s="694"/>
      <c r="D56" s="694"/>
      <c r="E56" s="695"/>
      <c r="F56" s="694"/>
      <c r="G56" s="696"/>
      <c r="H56" s="694"/>
      <c r="I56" s="696"/>
      <c r="J56" s="694">
        <v>3</v>
      </c>
      <c r="K56" s="696"/>
      <c r="L56" s="694"/>
      <c r="M56" s="697">
        <f t="shared" si="2"/>
        <v>0</v>
      </c>
      <c r="N56" s="698">
        <f t="shared" si="2"/>
        <v>3</v>
      </c>
      <c r="O56" s="699">
        <f t="shared" si="1"/>
        <v>3</v>
      </c>
    </row>
    <row r="57" spans="1:15" ht="18" customHeight="1">
      <c r="A57" s="646" t="s">
        <v>288</v>
      </c>
      <c r="B57" s="647"/>
      <c r="C57" s="707">
        <f>C7+C9+C11+C13+C15+C17+C19+C21+C23+C25+C27+C29+C31+C33+C35+C37+C39+C41+C43+C45+C49+C51+C53+C55</f>
        <v>1249</v>
      </c>
      <c r="D57" s="707">
        <f aca="true" t="shared" si="3" ref="D57:O58">D7+D9+D11+D13+D15+D17+D19+D21+D23+D25+D27+D29+D31+D33+D35+D37+D39+D41+D43+D45+D49+D51+D53+D55</f>
        <v>430</v>
      </c>
      <c r="E57" s="707">
        <f t="shared" si="3"/>
        <v>0</v>
      </c>
      <c r="F57" s="707">
        <f t="shared" si="3"/>
        <v>0</v>
      </c>
      <c r="G57" s="707">
        <f t="shared" si="3"/>
        <v>157</v>
      </c>
      <c r="H57" s="707">
        <f t="shared" si="3"/>
        <v>188</v>
      </c>
      <c r="I57" s="707">
        <f t="shared" si="3"/>
        <v>39</v>
      </c>
      <c r="J57" s="707">
        <f t="shared" si="3"/>
        <v>3</v>
      </c>
      <c r="K57" s="707">
        <f t="shared" si="3"/>
        <v>0</v>
      </c>
      <c r="L57" s="707">
        <f t="shared" si="3"/>
        <v>0</v>
      </c>
      <c r="M57" s="707">
        <f t="shared" si="3"/>
        <v>1445</v>
      </c>
      <c r="N57" s="707">
        <f t="shared" si="3"/>
        <v>621</v>
      </c>
      <c r="O57" s="707">
        <f t="shared" si="3"/>
        <v>2066</v>
      </c>
    </row>
    <row r="58" spans="1:15" ht="18" customHeight="1" thickBot="1">
      <c r="A58" s="692"/>
      <c r="B58" s="693"/>
      <c r="C58" s="708">
        <f>C8+C10+C12+C14+C16+C18+C20+C22+C24+C26+C28+C30+C32+C34+C36+C38+C40+C42+C44+C46+C50+C52+C54+C56</f>
        <v>976</v>
      </c>
      <c r="D58" s="708">
        <f t="shared" si="3"/>
        <v>197</v>
      </c>
      <c r="E58" s="708">
        <f t="shared" si="3"/>
        <v>0</v>
      </c>
      <c r="F58" s="708">
        <f t="shared" si="3"/>
        <v>0</v>
      </c>
      <c r="G58" s="708">
        <f t="shared" si="3"/>
        <v>128</v>
      </c>
      <c r="H58" s="708">
        <f t="shared" si="3"/>
        <v>95</v>
      </c>
      <c r="I58" s="708">
        <f t="shared" si="3"/>
        <v>8</v>
      </c>
      <c r="J58" s="708">
        <f t="shared" si="3"/>
        <v>3</v>
      </c>
      <c r="K58" s="708">
        <f t="shared" si="3"/>
        <v>0</v>
      </c>
      <c r="L58" s="708">
        <f t="shared" si="3"/>
        <v>0</v>
      </c>
      <c r="M58" s="708">
        <f t="shared" si="3"/>
        <v>1112</v>
      </c>
      <c r="N58" s="708">
        <f t="shared" si="3"/>
        <v>295</v>
      </c>
      <c r="O58" s="708">
        <f t="shared" si="3"/>
        <v>1407</v>
      </c>
    </row>
    <row r="59" spans="2:4" ht="17.25" customHeight="1">
      <c r="B59" s="709" t="s">
        <v>350</v>
      </c>
      <c r="C59" s="710"/>
      <c r="D59" s="710"/>
    </row>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c r="P84" s="711"/>
    </row>
    <row r="85" ht="17.25" customHeight="1">
      <c r="P85" s="711"/>
    </row>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sheetData>
  <sheetProtection/>
  <mergeCells count="72">
    <mergeCell ref="A55:A56"/>
    <mergeCell ref="B55:B56"/>
    <mergeCell ref="A57:B58"/>
    <mergeCell ref="A49:A50"/>
    <mergeCell ref="B49:B50"/>
    <mergeCell ref="A51:A52"/>
    <mergeCell ref="B51:B52"/>
    <mergeCell ref="A53:A54"/>
    <mergeCell ref="B53:B54"/>
    <mergeCell ref="A43:A44"/>
    <mergeCell ref="B43:B44"/>
    <mergeCell ref="A45:A46"/>
    <mergeCell ref="B45:B46"/>
    <mergeCell ref="A47:A48"/>
    <mergeCell ref="B47:B48"/>
    <mergeCell ref="A37:A38"/>
    <mergeCell ref="B37:B38"/>
    <mergeCell ref="A39:A40"/>
    <mergeCell ref="B39:B40"/>
    <mergeCell ref="A41:A42"/>
    <mergeCell ref="B41:B42"/>
    <mergeCell ref="A31:A32"/>
    <mergeCell ref="B31:B32"/>
    <mergeCell ref="A33:A34"/>
    <mergeCell ref="B33:B34"/>
    <mergeCell ref="A35:A36"/>
    <mergeCell ref="B35:B36"/>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N5:N6"/>
    <mergeCell ref="A7:A8"/>
    <mergeCell ref="B7:B8"/>
    <mergeCell ref="A9:A10"/>
    <mergeCell ref="B9:B10"/>
    <mergeCell ref="A11:A12"/>
    <mergeCell ref="B11:B12"/>
    <mergeCell ref="O4:O6"/>
    <mergeCell ref="C5:C6"/>
    <mergeCell ref="D5:D6"/>
    <mergeCell ref="E5:E6"/>
    <mergeCell ref="F5:F6"/>
    <mergeCell ref="G5:G6"/>
    <mergeCell ref="H5:H6"/>
    <mergeCell ref="I5:I6"/>
    <mergeCell ref="J5:J6"/>
    <mergeCell ref="K5:K6"/>
    <mergeCell ref="A1:N2"/>
    <mergeCell ref="A4:B6"/>
    <mergeCell ref="C4:D4"/>
    <mergeCell ref="E4:F4"/>
    <mergeCell ref="G4:H4"/>
    <mergeCell ref="I4:J4"/>
    <mergeCell ref="K4:L4"/>
    <mergeCell ref="M4:N4"/>
    <mergeCell ref="L5:L6"/>
    <mergeCell ref="M5:M6"/>
  </mergeCells>
  <printOptions horizontalCentered="1"/>
  <pageMargins left="0.2362204724409449" right="0.2362204724409449" top="0.9055118110236221" bottom="0.5905511811023623" header="0.5118110236220472" footer="0.31496062992125984"/>
  <pageSetup fitToWidth="0" fitToHeight="1" horizontalDpi="600" verticalDpi="600" orientation="portrait" paperSize="9" scale="71"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P85"/>
  <sheetViews>
    <sheetView view="pageBreakPreview" zoomScale="85" zoomScaleSheetLayoutView="85" zoomScalePageLayoutView="0" workbookViewId="0" topLeftCell="A1">
      <pane xSplit="2" ySplit="12" topLeftCell="C13" activePane="bottomRight" state="frozen"/>
      <selection pane="topLeft" activeCell="A2" sqref="A2"/>
      <selection pane="topRight" activeCell="A2" sqref="A2"/>
      <selection pane="bottomLeft" activeCell="A2" sqref="A2"/>
      <selection pane="bottomRight" activeCell="A3" sqref="A3"/>
    </sheetView>
  </sheetViews>
  <sheetFormatPr defaultColWidth="9.00390625" defaultRowHeight="13.5"/>
  <cols>
    <col min="1" max="1" width="3.625" style="535" bestFit="1" customWidth="1"/>
    <col min="2" max="2" width="9.625" style="535" bestFit="1" customWidth="1"/>
    <col min="3" max="11" width="7.25390625" style="535" customWidth="1"/>
    <col min="12" max="12" width="8.00390625" style="535" customWidth="1"/>
    <col min="13" max="14" width="7.25390625" style="535" customWidth="1"/>
    <col min="15" max="15" width="9.00390625" style="535" customWidth="1"/>
    <col min="16" max="16" width="5.00390625" style="535" customWidth="1"/>
    <col min="17" max="16384" width="9.00390625" style="535" customWidth="1"/>
  </cols>
  <sheetData>
    <row r="1" spans="1:14" ht="13.5" customHeight="1">
      <c r="A1" s="641" t="s">
        <v>346</v>
      </c>
      <c r="B1" s="641"/>
      <c r="C1" s="641"/>
      <c r="D1" s="641"/>
      <c r="E1" s="641"/>
      <c r="F1" s="641"/>
      <c r="G1" s="641"/>
      <c r="H1" s="641"/>
      <c r="I1" s="641"/>
      <c r="J1" s="641"/>
      <c r="K1" s="641"/>
      <c r="L1" s="641"/>
      <c r="M1" s="641"/>
      <c r="N1" s="641"/>
    </row>
    <row r="2" spans="1:14" ht="13.5" customHeight="1">
      <c r="A2" s="641"/>
      <c r="B2" s="641"/>
      <c r="C2" s="641"/>
      <c r="D2" s="641"/>
      <c r="E2" s="641"/>
      <c r="F2" s="641"/>
      <c r="G2" s="641"/>
      <c r="H2" s="641"/>
      <c r="I2" s="641"/>
      <c r="J2" s="641"/>
      <c r="K2" s="641"/>
      <c r="L2" s="641"/>
      <c r="M2" s="641"/>
      <c r="N2" s="641"/>
    </row>
    <row r="3" spans="1:15" ht="14.25" customHeight="1" thickBot="1">
      <c r="A3" s="642"/>
      <c r="B3" s="642"/>
      <c r="C3" s="642"/>
      <c r="D3" s="642"/>
      <c r="E3" s="642"/>
      <c r="F3" s="642"/>
      <c r="G3" s="642"/>
      <c r="H3" s="642"/>
      <c r="I3" s="642"/>
      <c r="J3" s="642"/>
      <c r="K3" s="642"/>
      <c r="L3" s="642"/>
      <c r="M3" s="643"/>
      <c r="N3" s="644" t="s">
        <v>122</v>
      </c>
      <c r="O3" s="645"/>
    </row>
    <row r="4" spans="1:15" ht="20.25" customHeight="1">
      <c r="A4" s="646"/>
      <c r="B4" s="647"/>
      <c r="C4" s="647" t="s">
        <v>12</v>
      </c>
      <c r="D4" s="647"/>
      <c r="E4" s="648" t="s">
        <v>17</v>
      </c>
      <c r="F4" s="647"/>
      <c r="G4" s="649" t="s">
        <v>316</v>
      </c>
      <c r="H4" s="647"/>
      <c r="I4" s="648" t="s">
        <v>67</v>
      </c>
      <c r="J4" s="647"/>
      <c r="K4" s="650" t="s">
        <v>347</v>
      </c>
      <c r="L4" s="651"/>
      <c r="M4" s="652" t="s">
        <v>348</v>
      </c>
      <c r="N4" s="653"/>
      <c r="O4" s="654" t="s">
        <v>22</v>
      </c>
    </row>
    <row r="5" spans="1:15" ht="13.5">
      <c r="A5" s="655"/>
      <c r="B5" s="656"/>
      <c r="C5" s="657" t="s">
        <v>309</v>
      </c>
      <c r="D5" s="658" t="s">
        <v>349</v>
      </c>
      <c r="E5" s="659" t="s">
        <v>309</v>
      </c>
      <c r="F5" s="657" t="s">
        <v>349</v>
      </c>
      <c r="G5" s="657" t="s">
        <v>309</v>
      </c>
      <c r="H5" s="658" t="s">
        <v>349</v>
      </c>
      <c r="I5" s="659" t="s">
        <v>309</v>
      </c>
      <c r="J5" s="657" t="s">
        <v>349</v>
      </c>
      <c r="K5" s="657" t="s">
        <v>309</v>
      </c>
      <c r="L5" s="658" t="s">
        <v>349</v>
      </c>
      <c r="M5" s="659" t="s">
        <v>309</v>
      </c>
      <c r="N5" s="660" t="s">
        <v>349</v>
      </c>
      <c r="O5" s="661"/>
    </row>
    <row r="6" spans="1:15" ht="14.25" thickBot="1">
      <c r="A6" s="662"/>
      <c r="B6" s="657"/>
      <c r="C6" s="663"/>
      <c r="D6" s="664"/>
      <c r="E6" s="665"/>
      <c r="F6" s="663"/>
      <c r="G6" s="663"/>
      <c r="H6" s="664"/>
      <c r="I6" s="665"/>
      <c r="J6" s="663"/>
      <c r="K6" s="663"/>
      <c r="L6" s="664"/>
      <c r="M6" s="665"/>
      <c r="N6" s="666"/>
      <c r="O6" s="667"/>
    </row>
    <row r="7" spans="1:15" ht="18" customHeight="1">
      <c r="A7" s="646">
        <v>26</v>
      </c>
      <c r="B7" s="647" t="s">
        <v>48</v>
      </c>
      <c r="C7" s="668"/>
      <c r="D7" s="668"/>
      <c r="E7" s="669"/>
      <c r="F7" s="668"/>
      <c r="G7" s="670"/>
      <c r="H7" s="668"/>
      <c r="I7" s="669"/>
      <c r="J7" s="668"/>
      <c r="K7" s="670"/>
      <c r="L7" s="668"/>
      <c r="M7" s="671">
        <f aca="true" t="shared" si="0" ref="M7:N38">C7+E7+G7+I7+K7</f>
        <v>0</v>
      </c>
      <c r="N7" s="672">
        <f t="shared" si="0"/>
        <v>0</v>
      </c>
      <c r="O7" s="673">
        <f aca="true" t="shared" si="1" ref="O7:O48">M7+N7</f>
        <v>0</v>
      </c>
    </row>
    <row r="8" spans="1:15" ht="18" customHeight="1">
      <c r="A8" s="655"/>
      <c r="B8" s="656"/>
      <c r="C8" s="686"/>
      <c r="D8" s="686"/>
      <c r="E8" s="687"/>
      <c r="F8" s="686"/>
      <c r="G8" s="688"/>
      <c r="H8" s="686"/>
      <c r="I8" s="687"/>
      <c r="J8" s="686"/>
      <c r="K8" s="688"/>
      <c r="L8" s="686"/>
      <c r="M8" s="689">
        <f t="shared" si="0"/>
        <v>0</v>
      </c>
      <c r="N8" s="690">
        <f t="shared" si="0"/>
        <v>0</v>
      </c>
      <c r="O8" s="691">
        <f t="shared" si="1"/>
        <v>0</v>
      </c>
    </row>
    <row r="9" spans="1:15" ht="18" customHeight="1">
      <c r="A9" s="655">
        <v>27</v>
      </c>
      <c r="B9" s="656" t="s">
        <v>49</v>
      </c>
      <c r="C9" s="680">
        <v>44</v>
      </c>
      <c r="D9" s="680">
        <v>53</v>
      </c>
      <c r="E9" s="681">
        <v>23</v>
      </c>
      <c r="F9" s="680">
        <v>23</v>
      </c>
      <c r="G9" s="682"/>
      <c r="H9" s="680"/>
      <c r="I9" s="681"/>
      <c r="J9" s="680"/>
      <c r="K9" s="682"/>
      <c r="L9" s="680"/>
      <c r="M9" s="683">
        <f t="shared" si="0"/>
        <v>67</v>
      </c>
      <c r="N9" s="684">
        <f t="shared" si="0"/>
        <v>76</v>
      </c>
      <c r="O9" s="685">
        <f t="shared" si="1"/>
        <v>143</v>
      </c>
    </row>
    <row r="10" spans="1:15" ht="18" customHeight="1">
      <c r="A10" s="655"/>
      <c r="B10" s="656"/>
      <c r="C10" s="686">
        <v>41</v>
      </c>
      <c r="D10" s="686">
        <v>48</v>
      </c>
      <c r="E10" s="687">
        <v>21</v>
      </c>
      <c r="F10" s="686">
        <v>19</v>
      </c>
      <c r="G10" s="688"/>
      <c r="H10" s="686"/>
      <c r="I10" s="687"/>
      <c r="J10" s="686"/>
      <c r="K10" s="688"/>
      <c r="L10" s="686"/>
      <c r="M10" s="689">
        <f t="shared" si="0"/>
        <v>62</v>
      </c>
      <c r="N10" s="690">
        <f t="shared" si="0"/>
        <v>67</v>
      </c>
      <c r="O10" s="691">
        <f t="shared" si="1"/>
        <v>129</v>
      </c>
    </row>
    <row r="11" spans="1:15" ht="18" customHeight="1">
      <c r="A11" s="655">
        <v>28</v>
      </c>
      <c r="B11" s="656" t="s">
        <v>321</v>
      </c>
      <c r="C11" s="680">
        <v>18</v>
      </c>
      <c r="D11" s="680">
        <v>3</v>
      </c>
      <c r="E11" s="681"/>
      <c r="F11" s="680"/>
      <c r="G11" s="682"/>
      <c r="H11" s="680"/>
      <c r="I11" s="681"/>
      <c r="J11" s="680"/>
      <c r="K11" s="682"/>
      <c r="L11" s="680"/>
      <c r="M11" s="683">
        <f t="shared" si="0"/>
        <v>18</v>
      </c>
      <c r="N11" s="684">
        <f t="shared" si="0"/>
        <v>3</v>
      </c>
      <c r="O11" s="685">
        <f t="shared" si="1"/>
        <v>21</v>
      </c>
    </row>
    <row r="12" spans="1:15" ht="18" customHeight="1">
      <c r="A12" s="655"/>
      <c r="B12" s="656"/>
      <c r="C12" s="686">
        <v>6</v>
      </c>
      <c r="D12" s="686">
        <v>0</v>
      </c>
      <c r="E12" s="687"/>
      <c r="F12" s="686"/>
      <c r="G12" s="688"/>
      <c r="H12" s="686"/>
      <c r="I12" s="687"/>
      <c r="J12" s="686"/>
      <c r="K12" s="688"/>
      <c r="L12" s="686"/>
      <c r="M12" s="689">
        <f t="shared" si="0"/>
        <v>6</v>
      </c>
      <c r="N12" s="690">
        <f t="shared" si="0"/>
        <v>0</v>
      </c>
      <c r="O12" s="691">
        <f t="shared" si="1"/>
        <v>6</v>
      </c>
    </row>
    <row r="13" spans="1:15" ht="18" customHeight="1">
      <c r="A13" s="655">
        <v>29</v>
      </c>
      <c r="B13" s="656" t="s">
        <v>50</v>
      </c>
      <c r="C13" s="680">
        <v>61</v>
      </c>
      <c r="D13" s="680">
        <v>4</v>
      </c>
      <c r="E13" s="681"/>
      <c r="F13" s="680"/>
      <c r="G13" s="682"/>
      <c r="H13" s="680"/>
      <c r="I13" s="681"/>
      <c r="J13" s="680"/>
      <c r="K13" s="682"/>
      <c r="L13" s="680"/>
      <c r="M13" s="683">
        <f t="shared" si="0"/>
        <v>61</v>
      </c>
      <c r="N13" s="684">
        <f t="shared" si="0"/>
        <v>4</v>
      </c>
      <c r="O13" s="685">
        <f t="shared" si="1"/>
        <v>65</v>
      </c>
    </row>
    <row r="14" spans="1:15" ht="18" customHeight="1">
      <c r="A14" s="655"/>
      <c r="B14" s="656"/>
      <c r="C14" s="686">
        <v>58</v>
      </c>
      <c r="D14" s="686">
        <v>4</v>
      </c>
      <c r="E14" s="687"/>
      <c r="F14" s="686"/>
      <c r="G14" s="688"/>
      <c r="H14" s="686"/>
      <c r="I14" s="687"/>
      <c r="J14" s="686"/>
      <c r="K14" s="688"/>
      <c r="L14" s="686"/>
      <c r="M14" s="689">
        <f t="shared" si="0"/>
        <v>58</v>
      </c>
      <c r="N14" s="690">
        <f t="shared" si="0"/>
        <v>4</v>
      </c>
      <c r="O14" s="691">
        <f t="shared" si="1"/>
        <v>62</v>
      </c>
    </row>
    <row r="15" spans="1:15" ht="18" customHeight="1">
      <c r="A15" s="655">
        <v>30</v>
      </c>
      <c r="B15" s="656" t="s">
        <v>51</v>
      </c>
      <c r="C15" s="680">
        <v>43</v>
      </c>
      <c r="D15" s="680">
        <v>0</v>
      </c>
      <c r="E15" s="681"/>
      <c r="F15" s="680"/>
      <c r="G15" s="682"/>
      <c r="H15" s="680"/>
      <c r="I15" s="681"/>
      <c r="J15" s="680"/>
      <c r="K15" s="682"/>
      <c r="L15" s="680"/>
      <c r="M15" s="683">
        <f t="shared" si="0"/>
        <v>43</v>
      </c>
      <c r="N15" s="684">
        <f t="shared" si="0"/>
        <v>0</v>
      </c>
      <c r="O15" s="685">
        <f t="shared" si="1"/>
        <v>43</v>
      </c>
    </row>
    <row r="16" spans="1:15" ht="18" customHeight="1" thickBot="1">
      <c r="A16" s="692"/>
      <c r="B16" s="693"/>
      <c r="C16" s="694">
        <v>24</v>
      </c>
      <c r="D16" s="694">
        <v>0</v>
      </c>
      <c r="E16" s="695"/>
      <c r="F16" s="694"/>
      <c r="G16" s="696"/>
      <c r="H16" s="694"/>
      <c r="I16" s="695"/>
      <c r="J16" s="694"/>
      <c r="K16" s="696"/>
      <c r="L16" s="694"/>
      <c r="M16" s="697">
        <f t="shared" si="0"/>
        <v>24</v>
      </c>
      <c r="N16" s="698">
        <f t="shared" si="0"/>
        <v>0</v>
      </c>
      <c r="O16" s="699">
        <f t="shared" si="1"/>
        <v>24</v>
      </c>
    </row>
    <row r="17" spans="1:15" ht="18" customHeight="1">
      <c r="A17" s="646">
        <v>31</v>
      </c>
      <c r="B17" s="647" t="s">
        <v>52</v>
      </c>
      <c r="C17" s="668"/>
      <c r="D17" s="668"/>
      <c r="E17" s="669"/>
      <c r="F17" s="668"/>
      <c r="G17" s="670"/>
      <c r="H17" s="668"/>
      <c r="I17" s="669"/>
      <c r="J17" s="668"/>
      <c r="K17" s="670"/>
      <c r="L17" s="668"/>
      <c r="M17" s="671">
        <f t="shared" si="0"/>
        <v>0</v>
      </c>
      <c r="N17" s="672">
        <f t="shared" si="0"/>
        <v>0</v>
      </c>
      <c r="O17" s="673">
        <f t="shared" si="1"/>
        <v>0</v>
      </c>
    </row>
    <row r="18" spans="1:15" ht="18" customHeight="1">
      <c r="A18" s="655"/>
      <c r="B18" s="656"/>
      <c r="C18" s="686"/>
      <c r="D18" s="686"/>
      <c r="E18" s="687"/>
      <c r="F18" s="686"/>
      <c r="G18" s="688"/>
      <c r="H18" s="686"/>
      <c r="I18" s="687"/>
      <c r="J18" s="686"/>
      <c r="K18" s="688"/>
      <c r="L18" s="686"/>
      <c r="M18" s="689">
        <f t="shared" si="0"/>
        <v>0</v>
      </c>
      <c r="N18" s="690">
        <f t="shared" si="0"/>
        <v>0</v>
      </c>
      <c r="O18" s="691">
        <f t="shared" si="1"/>
        <v>0</v>
      </c>
    </row>
    <row r="19" spans="1:15" ht="18" customHeight="1">
      <c r="A19" s="655">
        <v>32</v>
      </c>
      <c r="B19" s="656" t="s">
        <v>53</v>
      </c>
      <c r="C19" s="680"/>
      <c r="D19" s="680"/>
      <c r="E19" s="681"/>
      <c r="F19" s="680"/>
      <c r="G19" s="682"/>
      <c r="H19" s="680"/>
      <c r="I19" s="681"/>
      <c r="J19" s="680"/>
      <c r="K19" s="682"/>
      <c r="L19" s="680"/>
      <c r="M19" s="683">
        <f t="shared" si="0"/>
        <v>0</v>
      </c>
      <c r="N19" s="684">
        <f t="shared" si="0"/>
        <v>0</v>
      </c>
      <c r="O19" s="685">
        <f t="shared" si="1"/>
        <v>0</v>
      </c>
    </row>
    <row r="20" spans="1:15" ht="18" customHeight="1">
      <c r="A20" s="655"/>
      <c r="B20" s="656"/>
      <c r="C20" s="686"/>
      <c r="D20" s="686"/>
      <c r="E20" s="687"/>
      <c r="F20" s="686"/>
      <c r="G20" s="688"/>
      <c r="H20" s="686"/>
      <c r="I20" s="687"/>
      <c r="J20" s="686"/>
      <c r="K20" s="688"/>
      <c r="L20" s="686"/>
      <c r="M20" s="689">
        <f t="shared" si="0"/>
        <v>0</v>
      </c>
      <c r="N20" s="690">
        <f t="shared" si="0"/>
        <v>0</v>
      </c>
      <c r="O20" s="691">
        <f t="shared" si="1"/>
        <v>0</v>
      </c>
    </row>
    <row r="21" spans="1:15" ht="18" customHeight="1">
      <c r="A21" s="655">
        <v>33</v>
      </c>
      <c r="B21" s="656" t="s">
        <v>54</v>
      </c>
      <c r="C21" s="680"/>
      <c r="D21" s="680"/>
      <c r="E21" s="681"/>
      <c r="F21" s="680"/>
      <c r="G21" s="682"/>
      <c r="H21" s="680"/>
      <c r="I21" s="681"/>
      <c r="J21" s="680"/>
      <c r="K21" s="682"/>
      <c r="L21" s="680"/>
      <c r="M21" s="683">
        <f t="shared" si="0"/>
        <v>0</v>
      </c>
      <c r="N21" s="684">
        <f t="shared" si="0"/>
        <v>0</v>
      </c>
      <c r="O21" s="685">
        <f t="shared" si="1"/>
        <v>0</v>
      </c>
    </row>
    <row r="22" spans="1:15" ht="18" customHeight="1">
      <c r="A22" s="655"/>
      <c r="B22" s="656"/>
      <c r="C22" s="686"/>
      <c r="D22" s="686"/>
      <c r="E22" s="687"/>
      <c r="F22" s="686"/>
      <c r="G22" s="688"/>
      <c r="H22" s="686"/>
      <c r="I22" s="687"/>
      <c r="J22" s="686"/>
      <c r="K22" s="688"/>
      <c r="L22" s="686"/>
      <c r="M22" s="689">
        <f t="shared" si="0"/>
        <v>0</v>
      </c>
      <c r="N22" s="690">
        <f t="shared" si="0"/>
        <v>0</v>
      </c>
      <c r="O22" s="691">
        <f t="shared" si="1"/>
        <v>0</v>
      </c>
    </row>
    <row r="23" spans="1:15" ht="18" customHeight="1">
      <c r="A23" s="655">
        <v>34</v>
      </c>
      <c r="B23" s="656" t="s">
        <v>55</v>
      </c>
      <c r="C23" s="680">
        <v>7</v>
      </c>
      <c r="D23" s="680">
        <v>8</v>
      </c>
      <c r="E23" s="681"/>
      <c r="F23" s="680"/>
      <c r="G23" s="682"/>
      <c r="H23" s="680"/>
      <c r="I23" s="681"/>
      <c r="J23" s="680"/>
      <c r="K23" s="682"/>
      <c r="L23" s="680"/>
      <c r="M23" s="683">
        <f t="shared" si="0"/>
        <v>7</v>
      </c>
      <c r="N23" s="684">
        <f t="shared" si="0"/>
        <v>8</v>
      </c>
      <c r="O23" s="685">
        <f t="shared" si="1"/>
        <v>15</v>
      </c>
    </row>
    <row r="24" spans="1:15" ht="18" customHeight="1">
      <c r="A24" s="655"/>
      <c r="B24" s="656"/>
      <c r="C24" s="686">
        <v>7</v>
      </c>
      <c r="D24" s="686">
        <v>8</v>
      </c>
      <c r="E24" s="687"/>
      <c r="F24" s="686"/>
      <c r="G24" s="688"/>
      <c r="H24" s="686"/>
      <c r="I24" s="687"/>
      <c r="J24" s="686"/>
      <c r="K24" s="688"/>
      <c r="L24" s="686"/>
      <c r="M24" s="689">
        <f t="shared" si="0"/>
        <v>7</v>
      </c>
      <c r="N24" s="690">
        <f t="shared" si="0"/>
        <v>8</v>
      </c>
      <c r="O24" s="691">
        <f t="shared" si="1"/>
        <v>15</v>
      </c>
    </row>
    <row r="25" spans="1:15" ht="18" customHeight="1">
      <c r="A25" s="655">
        <v>35</v>
      </c>
      <c r="B25" s="656" t="s">
        <v>56</v>
      </c>
      <c r="C25" s="680"/>
      <c r="D25" s="680"/>
      <c r="E25" s="681"/>
      <c r="F25" s="680"/>
      <c r="G25" s="682"/>
      <c r="H25" s="680"/>
      <c r="I25" s="681"/>
      <c r="J25" s="680"/>
      <c r="K25" s="682"/>
      <c r="L25" s="680"/>
      <c r="M25" s="683">
        <f t="shared" si="0"/>
        <v>0</v>
      </c>
      <c r="N25" s="684">
        <f t="shared" si="0"/>
        <v>0</v>
      </c>
      <c r="O25" s="685">
        <f t="shared" si="1"/>
        <v>0</v>
      </c>
    </row>
    <row r="26" spans="1:15" ht="18" customHeight="1" thickBot="1">
      <c r="A26" s="692"/>
      <c r="B26" s="693"/>
      <c r="C26" s="694"/>
      <c r="D26" s="694"/>
      <c r="E26" s="695"/>
      <c r="F26" s="694"/>
      <c r="G26" s="696"/>
      <c r="H26" s="694"/>
      <c r="I26" s="695"/>
      <c r="J26" s="694"/>
      <c r="K26" s="696"/>
      <c r="L26" s="694"/>
      <c r="M26" s="697">
        <f t="shared" si="0"/>
        <v>0</v>
      </c>
      <c r="N26" s="698">
        <f t="shared" si="0"/>
        <v>0</v>
      </c>
      <c r="O26" s="699">
        <f t="shared" si="1"/>
        <v>0</v>
      </c>
    </row>
    <row r="27" spans="1:15" ht="18" customHeight="1">
      <c r="A27" s="646">
        <v>36</v>
      </c>
      <c r="B27" s="647" t="s">
        <v>57</v>
      </c>
      <c r="C27" s="668">
        <v>1</v>
      </c>
      <c r="D27" s="668">
        <v>5</v>
      </c>
      <c r="E27" s="669"/>
      <c r="F27" s="668"/>
      <c r="G27" s="670"/>
      <c r="H27" s="668"/>
      <c r="I27" s="669"/>
      <c r="J27" s="668"/>
      <c r="K27" s="670"/>
      <c r="L27" s="668"/>
      <c r="M27" s="671">
        <f t="shared" si="0"/>
        <v>1</v>
      </c>
      <c r="N27" s="672">
        <f t="shared" si="0"/>
        <v>5</v>
      </c>
      <c r="O27" s="673">
        <f t="shared" si="1"/>
        <v>6</v>
      </c>
    </row>
    <row r="28" spans="1:15" ht="18" customHeight="1">
      <c r="A28" s="655"/>
      <c r="B28" s="656"/>
      <c r="C28" s="686">
        <v>1</v>
      </c>
      <c r="D28" s="686">
        <v>0</v>
      </c>
      <c r="E28" s="687"/>
      <c r="F28" s="686"/>
      <c r="G28" s="688"/>
      <c r="H28" s="686"/>
      <c r="I28" s="687"/>
      <c r="J28" s="686"/>
      <c r="K28" s="688"/>
      <c r="L28" s="686"/>
      <c r="M28" s="689">
        <f t="shared" si="0"/>
        <v>1</v>
      </c>
      <c r="N28" s="690">
        <f t="shared" si="0"/>
        <v>0</v>
      </c>
      <c r="O28" s="691">
        <f t="shared" si="1"/>
        <v>1</v>
      </c>
    </row>
    <row r="29" spans="1:15" ht="18" customHeight="1">
      <c r="A29" s="655">
        <v>37</v>
      </c>
      <c r="B29" s="656" t="s">
        <v>58</v>
      </c>
      <c r="C29" s="680"/>
      <c r="D29" s="680"/>
      <c r="E29" s="681"/>
      <c r="F29" s="680"/>
      <c r="G29" s="682"/>
      <c r="H29" s="680"/>
      <c r="I29" s="681"/>
      <c r="J29" s="680"/>
      <c r="K29" s="682"/>
      <c r="L29" s="680"/>
      <c r="M29" s="683">
        <f t="shared" si="0"/>
        <v>0</v>
      </c>
      <c r="N29" s="684">
        <f t="shared" si="0"/>
        <v>0</v>
      </c>
      <c r="O29" s="685">
        <f t="shared" si="1"/>
        <v>0</v>
      </c>
    </row>
    <row r="30" spans="1:15" ht="18" customHeight="1">
      <c r="A30" s="655"/>
      <c r="B30" s="656"/>
      <c r="C30" s="686"/>
      <c r="D30" s="686"/>
      <c r="E30" s="687"/>
      <c r="F30" s="686"/>
      <c r="G30" s="688"/>
      <c r="H30" s="686"/>
      <c r="I30" s="687"/>
      <c r="J30" s="686"/>
      <c r="K30" s="688"/>
      <c r="L30" s="686"/>
      <c r="M30" s="689">
        <f t="shared" si="0"/>
        <v>0</v>
      </c>
      <c r="N30" s="690">
        <f t="shared" si="0"/>
        <v>0</v>
      </c>
      <c r="O30" s="691">
        <f t="shared" si="1"/>
        <v>0</v>
      </c>
    </row>
    <row r="31" spans="1:15" ht="18" customHeight="1">
      <c r="A31" s="655">
        <v>38</v>
      </c>
      <c r="B31" s="656" t="s">
        <v>59</v>
      </c>
      <c r="C31" s="680"/>
      <c r="D31" s="680"/>
      <c r="E31" s="681"/>
      <c r="F31" s="680"/>
      <c r="G31" s="682"/>
      <c r="H31" s="680">
        <v>8</v>
      </c>
      <c r="I31" s="681"/>
      <c r="J31" s="680"/>
      <c r="K31" s="682"/>
      <c r="L31" s="680"/>
      <c r="M31" s="683">
        <f t="shared" si="0"/>
        <v>0</v>
      </c>
      <c r="N31" s="684">
        <f t="shared" si="0"/>
        <v>8</v>
      </c>
      <c r="O31" s="685">
        <f t="shared" si="1"/>
        <v>8</v>
      </c>
    </row>
    <row r="32" spans="1:15" ht="18" customHeight="1">
      <c r="A32" s="655"/>
      <c r="B32" s="656"/>
      <c r="C32" s="686"/>
      <c r="D32" s="686"/>
      <c r="E32" s="687"/>
      <c r="F32" s="686"/>
      <c r="G32" s="688"/>
      <c r="H32" s="686">
        <v>4</v>
      </c>
      <c r="I32" s="687"/>
      <c r="J32" s="686"/>
      <c r="K32" s="688"/>
      <c r="L32" s="686"/>
      <c r="M32" s="689">
        <f t="shared" si="0"/>
        <v>0</v>
      </c>
      <c r="N32" s="690">
        <f t="shared" si="0"/>
        <v>4</v>
      </c>
      <c r="O32" s="691">
        <f t="shared" si="1"/>
        <v>4</v>
      </c>
    </row>
    <row r="33" spans="1:15" ht="18" customHeight="1">
      <c r="A33" s="655">
        <v>39</v>
      </c>
      <c r="B33" s="656" t="s">
        <v>60</v>
      </c>
      <c r="C33" s="680"/>
      <c r="D33" s="680"/>
      <c r="E33" s="681"/>
      <c r="F33" s="680"/>
      <c r="G33" s="682"/>
      <c r="H33" s="680"/>
      <c r="I33" s="681"/>
      <c r="J33" s="680"/>
      <c r="K33" s="682"/>
      <c r="L33" s="680"/>
      <c r="M33" s="683">
        <f t="shared" si="0"/>
        <v>0</v>
      </c>
      <c r="N33" s="684">
        <f t="shared" si="0"/>
        <v>0</v>
      </c>
      <c r="O33" s="685">
        <f t="shared" si="1"/>
        <v>0</v>
      </c>
    </row>
    <row r="34" spans="1:15" ht="18" customHeight="1" thickBot="1">
      <c r="A34" s="655"/>
      <c r="B34" s="693"/>
      <c r="C34" s="694"/>
      <c r="D34" s="694"/>
      <c r="E34" s="695"/>
      <c r="F34" s="694"/>
      <c r="G34" s="696"/>
      <c r="H34" s="694"/>
      <c r="I34" s="695"/>
      <c r="J34" s="694"/>
      <c r="K34" s="696"/>
      <c r="L34" s="694"/>
      <c r="M34" s="697">
        <f t="shared" si="0"/>
        <v>0</v>
      </c>
      <c r="N34" s="698">
        <f t="shared" si="0"/>
        <v>0</v>
      </c>
      <c r="O34" s="699">
        <f t="shared" si="1"/>
        <v>0</v>
      </c>
    </row>
    <row r="35" spans="1:15" ht="18" customHeight="1">
      <c r="A35" s="655">
        <v>40</v>
      </c>
      <c r="B35" s="647" t="s">
        <v>61</v>
      </c>
      <c r="C35" s="668"/>
      <c r="D35" s="668"/>
      <c r="E35" s="669"/>
      <c r="F35" s="668"/>
      <c r="G35" s="670"/>
      <c r="H35" s="668"/>
      <c r="I35" s="669"/>
      <c r="J35" s="668"/>
      <c r="K35" s="670"/>
      <c r="L35" s="668"/>
      <c r="M35" s="671">
        <f t="shared" si="0"/>
        <v>0</v>
      </c>
      <c r="N35" s="672">
        <f t="shared" si="0"/>
        <v>0</v>
      </c>
      <c r="O35" s="673">
        <f t="shared" si="1"/>
        <v>0</v>
      </c>
    </row>
    <row r="36" spans="1:15" ht="18" customHeight="1">
      <c r="A36" s="655"/>
      <c r="B36" s="656"/>
      <c r="C36" s="686"/>
      <c r="D36" s="686"/>
      <c r="E36" s="687"/>
      <c r="F36" s="686"/>
      <c r="G36" s="688"/>
      <c r="H36" s="686"/>
      <c r="I36" s="687"/>
      <c r="J36" s="686"/>
      <c r="K36" s="688"/>
      <c r="L36" s="686"/>
      <c r="M36" s="689">
        <f t="shared" si="0"/>
        <v>0</v>
      </c>
      <c r="N36" s="690">
        <f t="shared" si="0"/>
        <v>0</v>
      </c>
      <c r="O36" s="691">
        <f t="shared" si="1"/>
        <v>0</v>
      </c>
    </row>
    <row r="37" spans="1:15" ht="18" customHeight="1">
      <c r="A37" s="655">
        <v>41</v>
      </c>
      <c r="B37" s="656" t="s">
        <v>62</v>
      </c>
      <c r="C37" s="680"/>
      <c r="D37" s="680"/>
      <c r="E37" s="681"/>
      <c r="F37" s="680"/>
      <c r="G37" s="682"/>
      <c r="H37" s="680"/>
      <c r="I37" s="681"/>
      <c r="J37" s="680"/>
      <c r="K37" s="682"/>
      <c r="L37" s="680"/>
      <c r="M37" s="683">
        <f t="shared" si="0"/>
        <v>0</v>
      </c>
      <c r="N37" s="684">
        <f t="shared" si="0"/>
        <v>0</v>
      </c>
      <c r="O37" s="685">
        <f t="shared" si="1"/>
        <v>0</v>
      </c>
    </row>
    <row r="38" spans="1:15" ht="18" customHeight="1">
      <c r="A38" s="655"/>
      <c r="B38" s="656"/>
      <c r="C38" s="686"/>
      <c r="D38" s="686"/>
      <c r="E38" s="687"/>
      <c r="F38" s="686"/>
      <c r="G38" s="688"/>
      <c r="H38" s="686"/>
      <c r="I38" s="687"/>
      <c r="J38" s="686"/>
      <c r="K38" s="688"/>
      <c r="L38" s="686"/>
      <c r="M38" s="689">
        <f t="shared" si="0"/>
        <v>0</v>
      </c>
      <c r="N38" s="690">
        <f t="shared" si="0"/>
        <v>0</v>
      </c>
      <c r="O38" s="691">
        <f t="shared" si="1"/>
        <v>0</v>
      </c>
    </row>
    <row r="39" spans="1:15" ht="18" customHeight="1">
      <c r="A39" s="655">
        <v>42</v>
      </c>
      <c r="B39" s="656" t="s">
        <v>63</v>
      </c>
      <c r="C39" s="680"/>
      <c r="D39" s="680"/>
      <c r="E39" s="681"/>
      <c r="F39" s="680"/>
      <c r="G39" s="682"/>
      <c r="H39" s="680"/>
      <c r="I39" s="681"/>
      <c r="J39" s="680"/>
      <c r="K39" s="682"/>
      <c r="L39" s="680"/>
      <c r="M39" s="683">
        <f aca="true" t="shared" si="2" ref="M39:N42">C39+E39+G39+I39+K39</f>
        <v>0</v>
      </c>
      <c r="N39" s="684">
        <f t="shared" si="2"/>
        <v>0</v>
      </c>
      <c r="O39" s="685">
        <f t="shared" si="1"/>
        <v>0</v>
      </c>
    </row>
    <row r="40" spans="1:15" ht="18" customHeight="1">
      <c r="A40" s="655"/>
      <c r="B40" s="656"/>
      <c r="C40" s="686"/>
      <c r="D40" s="686"/>
      <c r="E40" s="687"/>
      <c r="F40" s="686"/>
      <c r="G40" s="688"/>
      <c r="H40" s="686"/>
      <c r="I40" s="687"/>
      <c r="J40" s="686"/>
      <c r="K40" s="688"/>
      <c r="L40" s="686"/>
      <c r="M40" s="689">
        <f t="shared" si="2"/>
        <v>0</v>
      </c>
      <c r="N40" s="690">
        <f t="shared" si="2"/>
        <v>0</v>
      </c>
      <c r="O40" s="691">
        <f t="shared" si="1"/>
        <v>0</v>
      </c>
    </row>
    <row r="41" spans="1:15" ht="18" customHeight="1">
      <c r="A41" s="655">
        <v>43</v>
      </c>
      <c r="B41" s="656" t="s">
        <v>323</v>
      </c>
      <c r="C41" s="680"/>
      <c r="D41" s="680"/>
      <c r="E41" s="681">
        <v>5</v>
      </c>
      <c r="F41" s="680"/>
      <c r="G41" s="682">
        <v>11</v>
      </c>
      <c r="H41" s="680">
        <v>0</v>
      </c>
      <c r="I41" s="681"/>
      <c r="J41" s="680"/>
      <c r="K41" s="682"/>
      <c r="L41" s="680"/>
      <c r="M41" s="683">
        <f t="shared" si="2"/>
        <v>16</v>
      </c>
      <c r="N41" s="684">
        <f t="shared" si="2"/>
        <v>0</v>
      </c>
      <c r="O41" s="685">
        <f t="shared" si="1"/>
        <v>16</v>
      </c>
    </row>
    <row r="42" spans="1:15" ht="18" customHeight="1" thickBot="1">
      <c r="A42" s="655"/>
      <c r="B42" s="693"/>
      <c r="C42" s="694"/>
      <c r="D42" s="694"/>
      <c r="E42" s="695">
        <v>5</v>
      </c>
      <c r="F42" s="694"/>
      <c r="G42" s="696">
        <v>8</v>
      </c>
      <c r="H42" s="694">
        <v>0</v>
      </c>
      <c r="I42" s="695"/>
      <c r="J42" s="694"/>
      <c r="K42" s="696"/>
      <c r="L42" s="694"/>
      <c r="M42" s="697">
        <f t="shared" si="2"/>
        <v>13</v>
      </c>
      <c r="N42" s="698">
        <f t="shared" si="2"/>
        <v>0</v>
      </c>
      <c r="O42" s="699">
        <f t="shared" si="1"/>
        <v>13</v>
      </c>
    </row>
    <row r="43" spans="1:15" ht="18" customHeight="1">
      <c r="A43" s="646" t="s">
        <v>288</v>
      </c>
      <c r="B43" s="647"/>
      <c r="C43" s="707">
        <f aca="true" t="shared" si="3" ref="C43:N44">C7+C9+C11+C13+C15+C17+C19+C21+C23+C25+C27+C29+C31+C33+C35+C37+C39+C41</f>
        <v>174</v>
      </c>
      <c r="D43" s="712">
        <f t="shared" si="3"/>
        <v>73</v>
      </c>
      <c r="E43" s="713">
        <f t="shared" si="3"/>
        <v>28</v>
      </c>
      <c r="F43" s="707">
        <f t="shared" si="3"/>
        <v>23</v>
      </c>
      <c r="G43" s="707">
        <f t="shared" si="3"/>
        <v>11</v>
      </c>
      <c r="H43" s="707">
        <f t="shared" si="3"/>
        <v>8</v>
      </c>
      <c r="I43" s="713">
        <f t="shared" si="3"/>
        <v>0</v>
      </c>
      <c r="J43" s="707">
        <f t="shared" si="3"/>
        <v>0</v>
      </c>
      <c r="K43" s="707">
        <f t="shared" si="3"/>
        <v>0</v>
      </c>
      <c r="L43" s="707">
        <f t="shared" si="3"/>
        <v>0</v>
      </c>
      <c r="M43" s="713">
        <f t="shared" si="3"/>
        <v>213</v>
      </c>
      <c r="N43" s="712">
        <f t="shared" si="3"/>
        <v>104</v>
      </c>
      <c r="O43" s="714">
        <f t="shared" si="1"/>
        <v>317</v>
      </c>
    </row>
    <row r="44" spans="1:15" ht="18" customHeight="1" thickBot="1">
      <c r="A44" s="692"/>
      <c r="B44" s="693"/>
      <c r="C44" s="708">
        <f t="shared" si="3"/>
        <v>137</v>
      </c>
      <c r="D44" s="715">
        <f t="shared" si="3"/>
        <v>60</v>
      </c>
      <c r="E44" s="716">
        <f t="shared" si="3"/>
        <v>26</v>
      </c>
      <c r="F44" s="708">
        <f t="shared" si="3"/>
        <v>19</v>
      </c>
      <c r="G44" s="708">
        <f t="shared" si="3"/>
        <v>8</v>
      </c>
      <c r="H44" s="708">
        <f t="shared" si="3"/>
        <v>4</v>
      </c>
      <c r="I44" s="717">
        <f t="shared" si="3"/>
        <v>0</v>
      </c>
      <c r="J44" s="708">
        <f t="shared" si="3"/>
        <v>0</v>
      </c>
      <c r="K44" s="708">
        <f t="shared" si="3"/>
        <v>0</v>
      </c>
      <c r="L44" s="708">
        <f t="shared" si="3"/>
        <v>0</v>
      </c>
      <c r="M44" s="716">
        <f t="shared" si="3"/>
        <v>171</v>
      </c>
      <c r="N44" s="715">
        <f t="shared" si="3"/>
        <v>83</v>
      </c>
      <c r="O44" s="718">
        <f t="shared" si="1"/>
        <v>254</v>
      </c>
    </row>
    <row r="45" spans="1:15" ht="18" customHeight="1">
      <c r="A45" s="719" t="s">
        <v>324</v>
      </c>
      <c r="B45" s="720"/>
      <c r="C45" s="721"/>
      <c r="D45" s="721"/>
      <c r="E45" s="722"/>
      <c r="F45" s="721"/>
      <c r="G45" s="723"/>
      <c r="H45" s="721"/>
      <c r="I45" s="722">
        <v>45</v>
      </c>
      <c r="J45" s="721">
        <v>35</v>
      </c>
      <c r="K45" s="723"/>
      <c r="L45" s="721"/>
      <c r="M45" s="713">
        <f>C45+E45+G45+I45+K45</f>
        <v>45</v>
      </c>
      <c r="N45" s="712">
        <f>D45+F45+H45+J45+L45</f>
        <v>35</v>
      </c>
      <c r="O45" s="714">
        <f t="shared" si="1"/>
        <v>80</v>
      </c>
    </row>
    <row r="46" spans="1:15" ht="18" customHeight="1" thickBot="1">
      <c r="A46" s="724"/>
      <c r="B46" s="725"/>
      <c r="C46" s="726"/>
      <c r="D46" s="726"/>
      <c r="E46" s="727"/>
      <c r="F46" s="726"/>
      <c r="G46" s="728"/>
      <c r="H46" s="726"/>
      <c r="I46" s="727">
        <v>41</v>
      </c>
      <c r="J46" s="726">
        <v>8</v>
      </c>
      <c r="K46" s="728"/>
      <c r="L46" s="726"/>
      <c r="M46" s="729">
        <f>C46+E46+G46+I46+K46</f>
        <v>41</v>
      </c>
      <c r="N46" s="730">
        <f>D46+F46+H46+J46+L46</f>
        <v>8</v>
      </c>
      <c r="O46" s="731">
        <f t="shared" si="1"/>
        <v>49</v>
      </c>
    </row>
    <row r="47" spans="1:15" ht="18" customHeight="1">
      <c r="A47" s="732" t="s">
        <v>22</v>
      </c>
      <c r="B47" s="700"/>
      <c r="C47" s="733">
        <f>C43+C45+'（調理員数１）'!C57</f>
        <v>1423</v>
      </c>
      <c r="D47" s="733">
        <f>D43+D45+'（調理員数１）'!D57</f>
        <v>503</v>
      </c>
      <c r="E47" s="734">
        <f>E43+E45+'（調理員数１）'!E57</f>
        <v>28</v>
      </c>
      <c r="F47" s="733">
        <f>F43+F45+'（調理員数１）'!F57</f>
        <v>23</v>
      </c>
      <c r="G47" s="735">
        <f>G43+G45+'（調理員数１）'!G57</f>
        <v>168</v>
      </c>
      <c r="H47" s="733">
        <f>H43+H45+'（調理員数１）'!H57</f>
        <v>196</v>
      </c>
      <c r="I47" s="734">
        <f>I43+I45+'（調理員数１）'!I57</f>
        <v>84</v>
      </c>
      <c r="J47" s="733">
        <f>J43+J45+'（調理員数１）'!J57</f>
        <v>38</v>
      </c>
      <c r="K47" s="735">
        <f>K43+K45+'（調理員数１）'!K57</f>
        <v>0</v>
      </c>
      <c r="L47" s="733">
        <f>L43+L45+'（調理員数１）'!L57</f>
        <v>0</v>
      </c>
      <c r="M47" s="734">
        <f>M43+M45+'（調理員数１）'!M57</f>
        <v>1703</v>
      </c>
      <c r="N47" s="736">
        <f>N43+N45+'（調理員数１）'!N57</f>
        <v>760</v>
      </c>
      <c r="O47" s="737">
        <f t="shared" si="1"/>
        <v>2463</v>
      </c>
    </row>
    <row r="48" spans="1:15" ht="18" customHeight="1" thickBot="1">
      <c r="A48" s="692"/>
      <c r="B48" s="693"/>
      <c r="C48" s="708">
        <f>C44+C46+'（調理員数１）'!C58</f>
        <v>1113</v>
      </c>
      <c r="D48" s="738">
        <f>D44+D46+'（調理員数１）'!D58</f>
        <v>257</v>
      </c>
      <c r="E48" s="729">
        <f>E44+E46+'（調理員数１）'!E58</f>
        <v>26</v>
      </c>
      <c r="F48" s="738">
        <f>F44+F46+'（調理員数１）'!F58</f>
        <v>19</v>
      </c>
      <c r="G48" s="739">
        <f>G44+G46+'（調理員数１）'!G58</f>
        <v>136</v>
      </c>
      <c r="H48" s="738">
        <f>H44+H46+'（調理員数１）'!H58</f>
        <v>99</v>
      </c>
      <c r="I48" s="729">
        <f>I44+I46+'（調理員数１）'!I58</f>
        <v>49</v>
      </c>
      <c r="J48" s="738">
        <f>J44+J46+'（調理員数１）'!J58</f>
        <v>11</v>
      </c>
      <c r="K48" s="739">
        <f>K44+K46+'（調理員数１）'!K58</f>
        <v>0</v>
      </c>
      <c r="L48" s="738">
        <f>L44+L46+'（調理員数１）'!L58</f>
        <v>0</v>
      </c>
      <c r="M48" s="716">
        <f>M44+M46+'（調理員数１）'!M58</f>
        <v>1324</v>
      </c>
      <c r="N48" s="730">
        <f>N44+N46+'（調理員数１）'!N58</f>
        <v>386</v>
      </c>
      <c r="O48" s="718">
        <f t="shared" si="1"/>
        <v>1710</v>
      </c>
    </row>
    <row r="49" spans="2:4" ht="17.25" customHeight="1">
      <c r="B49" s="709" t="s">
        <v>350</v>
      </c>
      <c r="C49" s="710"/>
      <c r="D49" s="710"/>
    </row>
    <row r="84" ht="13.5">
      <c r="P84" s="711"/>
    </row>
    <row r="85" ht="13.5">
      <c r="P85" s="711"/>
    </row>
  </sheetData>
  <sheetProtection/>
  <mergeCells count="60">
    <mergeCell ref="A43:B44"/>
    <mergeCell ref="A45:B46"/>
    <mergeCell ref="A47:B48"/>
    <mergeCell ref="A37:A38"/>
    <mergeCell ref="B37:B38"/>
    <mergeCell ref="A39:A40"/>
    <mergeCell ref="B39:B40"/>
    <mergeCell ref="A41:A42"/>
    <mergeCell ref="B41:B42"/>
    <mergeCell ref="A31:A32"/>
    <mergeCell ref="B31:B32"/>
    <mergeCell ref="A33:A34"/>
    <mergeCell ref="B33:B34"/>
    <mergeCell ref="A35:A36"/>
    <mergeCell ref="B35:B36"/>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N5:N6"/>
    <mergeCell ref="A7:A8"/>
    <mergeCell ref="B7:B8"/>
    <mergeCell ref="A9:A10"/>
    <mergeCell ref="B9:B10"/>
    <mergeCell ref="A11:A12"/>
    <mergeCell ref="B11:B12"/>
    <mergeCell ref="O4:O6"/>
    <mergeCell ref="C5:C6"/>
    <mergeCell ref="D5:D6"/>
    <mergeCell ref="E5:E6"/>
    <mergeCell ref="F5:F6"/>
    <mergeCell ref="G5:G6"/>
    <mergeCell ref="H5:H6"/>
    <mergeCell ref="I5:I6"/>
    <mergeCell ref="J5:J6"/>
    <mergeCell ref="K5:K6"/>
    <mergeCell ref="A1:N2"/>
    <mergeCell ref="A4:B6"/>
    <mergeCell ref="C4:D4"/>
    <mergeCell ref="E4:F4"/>
    <mergeCell ref="G4:H4"/>
    <mergeCell ref="I4:J4"/>
    <mergeCell ref="K4:L4"/>
    <mergeCell ref="M4:N4"/>
    <mergeCell ref="L5:L6"/>
    <mergeCell ref="M5:M6"/>
  </mergeCells>
  <printOptions horizontalCentered="1"/>
  <pageMargins left="0.2362204724409449" right="0.2362204724409449" top="0.9055118110236221" bottom="0.5905511811023623" header="0.5118110236220472" footer="0.31496062992125984"/>
  <pageSetup fitToWidth="0" fitToHeight="1" horizontalDpi="600" verticalDpi="600" orientation="portrait" paperSize="9" scale="83"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dimension ref="A2:S24"/>
  <sheetViews>
    <sheetView zoomScale="85" zoomScaleNormal="85" zoomScalePageLayoutView="0" workbookViewId="0" topLeftCell="A1">
      <selection activeCell="A1" sqref="A1"/>
    </sheetView>
  </sheetViews>
  <sheetFormatPr defaultColWidth="9.00390625" defaultRowHeight="13.5"/>
  <cols>
    <col min="1" max="2" width="4.875" style="104" customWidth="1"/>
    <col min="3" max="17" width="3.875" style="104" customWidth="1"/>
    <col min="18" max="16384" width="9.00390625" style="104" customWidth="1"/>
  </cols>
  <sheetData>
    <row r="2" spans="1:11" ht="13.5">
      <c r="A2" s="742"/>
      <c r="B2" s="742"/>
      <c r="C2" s="742"/>
      <c r="D2" s="742"/>
      <c r="E2" s="742"/>
      <c r="F2" s="742"/>
      <c r="G2" s="742"/>
      <c r="H2" s="742"/>
      <c r="I2" s="742"/>
      <c r="J2" s="742"/>
      <c r="K2" s="742"/>
    </row>
    <row r="3" spans="1:11" ht="13.5">
      <c r="A3" s="742"/>
      <c r="B3" s="742"/>
      <c r="C3" s="742"/>
      <c r="D3" s="742"/>
      <c r="E3" s="742"/>
      <c r="F3" s="742"/>
      <c r="G3" s="742"/>
      <c r="H3" s="742"/>
      <c r="I3" s="742"/>
      <c r="J3" s="742"/>
      <c r="K3" s="742"/>
    </row>
    <row r="4" spans="1:19" ht="13.5" customHeight="1">
      <c r="A4" s="742"/>
      <c r="B4" s="743" t="s">
        <v>351</v>
      </c>
      <c r="C4" s="743"/>
      <c r="D4" s="743"/>
      <c r="E4" s="743"/>
      <c r="F4" s="743"/>
      <c r="G4" s="743"/>
      <c r="H4" s="743"/>
      <c r="I4" s="743"/>
      <c r="J4" s="743"/>
      <c r="K4" s="743"/>
      <c r="L4" s="105"/>
      <c r="M4" s="105"/>
      <c r="N4" s="105"/>
      <c r="O4" s="105"/>
      <c r="P4" s="105"/>
      <c r="Q4" s="105"/>
      <c r="R4" s="105"/>
      <c r="S4" s="105"/>
    </row>
    <row r="5" spans="1:19" ht="31.5" customHeight="1">
      <c r="A5" s="742"/>
      <c r="B5" s="743"/>
      <c r="C5" s="743"/>
      <c r="D5" s="743"/>
      <c r="E5" s="743"/>
      <c r="F5" s="743"/>
      <c r="G5" s="743"/>
      <c r="H5" s="743"/>
      <c r="I5" s="743"/>
      <c r="J5" s="743"/>
      <c r="K5" s="743"/>
      <c r="L5" s="105"/>
      <c r="M5" s="105"/>
      <c r="N5" s="105"/>
      <c r="O5" s="105"/>
      <c r="P5" s="105"/>
      <c r="Q5" s="105"/>
      <c r="R5" s="105"/>
      <c r="S5" s="105"/>
    </row>
    <row r="6" spans="1:11" ht="21" customHeight="1">
      <c r="A6" s="742"/>
      <c r="B6" s="742"/>
      <c r="C6" s="742"/>
      <c r="D6" s="742"/>
      <c r="E6" s="742"/>
      <c r="F6" s="742"/>
      <c r="G6" s="742"/>
      <c r="H6" s="742"/>
      <c r="I6" s="742"/>
      <c r="J6" s="742"/>
      <c r="K6" s="742"/>
    </row>
    <row r="7" spans="1:11" ht="21" customHeight="1">
      <c r="A7" s="742"/>
      <c r="B7" s="742"/>
      <c r="C7" s="742"/>
      <c r="D7" s="742"/>
      <c r="E7" s="742"/>
      <c r="F7" s="742"/>
      <c r="G7" s="742"/>
      <c r="H7" s="742"/>
      <c r="I7" s="742"/>
      <c r="J7" s="742"/>
      <c r="K7" s="742"/>
    </row>
    <row r="8" spans="1:19" ht="57.75" customHeight="1">
      <c r="A8" s="742"/>
      <c r="B8" s="742"/>
      <c r="C8" s="744" t="s">
        <v>352</v>
      </c>
      <c r="D8" s="745"/>
      <c r="E8" s="745"/>
      <c r="F8" s="745"/>
      <c r="G8" s="745"/>
      <c r="H8" s="742"/>
      <c r="I8" s="742"/>
      <c r="J8" s="742"/>
      <c r="K8" s="742"/>
      <c r="S8" s="746">
        <v>1</v>
      </c>
    </row>
    <row r="9" spans="1:19" ht="57.75" customHeight="1">
      <c r="A9" s="742"/>
      <c r="B9" s="742"/>
      <c r="C9" s="741" t="s">
        <v>353</v>
      </c>
      <c r="D9" s="744"/>
      <c r="E9" s="742"/>
      <c r="F9" s="742"/>
      <c r="G9" s="742"/>
      <c r="H9" s="742"/>
      <c r="I9" s="742"/>
      <c r="J9" s="742"/>
      <c r="K9" s="742"/>
      <c r="S9" s="746">
        <v>2</v>
      </c>
    </row>
    <row r="10" spans="1:19" ht="57.75" customHeight="1">
      <c r="A10" s="742"/>
      <c r="B10" s="742"/>
      <c r="C10" s="745" t="s">
        <v>354</v>
      </c>
      <c r="D10" s="747"/>
      <c r="E10" s="747"/>
      <c r="F10" s="747"/>
      <c r="G10" s="747"/>
      <c r="H10" s="747"/>
      <c r="I10" s="747"/>
      <c r="J10" s="747"/>
      <c r="K10" s="742"/>
      <c r="S10" s="746">
        <v>12</v>
      </c>
    </row>
    <row r="11" spans="1:19" ht="57.75" customHeight="1">
      <c r="A11" s="742"/>
      <c r="B11" s="742"/>
      <c r="C11" s="748" t="s">
        <v>355</v>
      </c>
      <c r="D11" s="748"/>
      <c r="E11" s="748"/>
      <c r="F11" s="748"/>
      <c r="G11" s="748"/>
      <c r="H11" s="748"/>
      <c r="I11" s="748"/>
      <c r="J11" s="748"/>
      <c r="K11" s="748"/>
      <c r="L11" s="749"/>
      <c r="M11" s="749"/>
      <c r="S11" s="746">
        <v>15</v>
      </c>
    </row>
    <row r="12" spans="1:19" ht="57.75" customHeight="1">
      <c r="A12" s="742"/>
      <c r="B12" s="742"/>
      <c r="C12" s="748" t="s">
        <v>356</v>
      </c>
      <c r="D12" s="748"/>
      <c r="E12" s="748"/>
      <c r="F12" s="748"/>
      <c r="G12" s="748"/>
      <c r="H12" s="748"/>
      <c r="I12" s="748"/>
      <c r="J12" s="742"/>
      <c r="K12" s="742"/>
      <c r="S12" s="746">
        <v>18</v>
      </c>
    </row>
    <row r="13" spans="1:19" ht="57.75" customHeight="1">
      <c r="A13" s="742"/>
      <c r="B13" s="742"/>
      <c r="C13" s="741" t="s">
        <v>357</v>
      </c>
      <c r="D13" s="741"/>
      <c r="E13" s="742"/>
      <c r="F13" s="742"/>
      <c r="G13" s="742"/>
      <c r="H13" s="742"/>
      <c r="I13" s="742"/>
      <c r="J13" s="742"/>
      <c r="K13" s="742"/>
      <c r="S13" s="746">
        <v>20</v>
      </c>
    </row>
    <row r="14" spans="1:19" ht="57.75" customHeight="1">
      <c r="A14" s="742"/>
      <c r="B14" s="742"/>
      <c r="C14" s="742"/>
      <c r="D14" s="742"/>
      <c r="E14" s="742"/>
      <c r="F14" s="742"/>
      <c r="G14" s="742"/>
      <c r="H14" s="742"/>
      <c r="I14" s="742"/>
      <c r="J14" s="742"/>
      <c r="K14" s="742"/>
      <c r="S14" s="746"/>
    </row>
    <row r="15" spans="1:19" ht="57.75" customHeight="1">
      <c r="A15" s="742"/>
      <c r="B15" s="742"/>
      <c r="C15" s="742"/>
      <c r="D15" s="742"/>
      <c r="E15" s="742"/>
      <c r="F15" s="742"/>
      <c r="G15" s="742"/>
      <c r="H15" s="742"/>
      <c r="I15" s="742"/>
      <c r="J15" s="742"/>
      <c r="K15" s="742"/>
      <c r="S15" s="746"/>
    </row>
    <row r="16" spans="1:19" ht="15" customHeight="1">
      <c r="A16" s="742"/>
      <c r="B16" s="742"/>
      <c r="C16" s="750" t="s">
        <v>358</v>
      </c>
      <c r="D16" s="742"/>
      <c r="E16" s="742"/>
      <c r="F16" s="742"/>
      <c r="G16" s="742"/>
      <c r="H16" s="742"/>
      <c r="I16" s="742"/>
      <c r="J16" s="742"/>
      <c r="K16" s="742"/>
      <c r="S16" s="746"/>
    </row>
    <row r="17" spans="1:11" ht="15" customHeight="1">
      <c r="A17" s="742"/>
      <c r="B17" s="742"/>
      <c r="C17" s="750" t="s">
        <v>359</v>
      </c>
      <c r="D17" s="742"/>
      <c r="E17" s="742"/>
      <c r="F17" s="742"/>
      <c r="G17" s="742"/>
      <c r="H17" s="742"/>
      <c r="I17" s="742"/>
      <c r="J17" s="742"/>
      <c r="K17" s="742"/>
    </row>
    <row r="18" spans="1:11" ht="15" customHeight="1">
      <c r="A18" s="742"/>
      <c r="B18" s="742"/>
      <c r="C18" s="742"/>
      <c r="D18" s="742"/>
      <c r="E18" s="742"/>
      <c r="F18" s="742"/>
      <c r="G18" s="742"/>
      <c r="H18" s="742"/>
      <c r="I18" s="742"/>
      <c r="J18" s="742"/>
      <c r="K18" s="742"/>
    </row>
    <row r="19" spans="1:11" ht="15" customHeight="1">
      <c r="A19" s="742"/>
      <c r="B19" s="742"/>
      <c r="C19" s="742"/>
      <c r="D19" s="742"/>
      <c r="E19" s="742"/>
      <c r="F19" s="742"/>
      <c r="G19" s="742"/>
      <c r="H19" s="742"/>
      <c r="I19" s="742"/>
      <c r="J19" s="742"/>
      <c r="K19" s="742"/>
    </row>
    <row r="20" spans="1:11" ht="13.5">
      <c r="A20" s="742"/>
      <c r="B20" s="742"/>
      <c r="C20" s="742"/>
      <c r="D20" s="742"/>
      <c r="E20" s="742"/>
      <c r="F20" s="742"/>
      <c r="G20" s="742"/>
      <c r="H20" s="742"/>
      <c r="I20" s="742"/>
      <c r="J20" s="742"/>
      <c r="K20" s="742"/>
    </row>
    <row r="21" spans="1:11" ht="13.5">
      <c r="A21" s="742"/>
      <c r="B21" s="742"/>
      <c r="C21" s="742"/>
      <c r="D21" s="742"/>
      <c r="E21" s="742"/>
      <c r="F21" s="742"/>
      <c r="G21" s="742"/>
      <c r="H21" s="742"/>
      <c r="I21" s="742"/>
      <c r="J21" s="742"/>
      <c r="K21" s="742"/>
    </row>
    <row r="22" spans="1:2" ht="13.5">
      <c r="A22" s="742"/>
      <c r="B22" s="742"/>
    </row>
    <row r="23" spans="1:2" ht="13.5">
      <c r="A23" s="742"/>
      <c r="B23" s="742"/>
    </row>
    <row r="24" spans="1:2" ht="13.5">
      <c r="A24" s="742"/>
      <c r="B24" s="742"/>
    </row>
  </sheetData>
  <sheetProtection/>
  <mergeCells count="3">
    <mergeCell ref="B4:S5"/>
    <mergeCell ref="C11:M11"/>
    <mergeCell ref="C12:I12"/>
  </mergeCells>
  <printOptions horizontalCentered="1"/>
  <pageMargins left="0.1968503937007874" right="0.1968503937007874" top="0.984251968503937" bottom="0.7874015748031497" header="0.5118110236220472" footer="0.5118110236220472"/>
  <pageSetup horizontalDpi="600" verticalDpi="600" orientation="portrait" paperSize="9" scale="80" r:id="rId2"/>
  <drawing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P85"/>
  <sheetViews>
    <sheetView view="pageBreakPreview" zoomScaleSheetLayoutView="100" zoomScalePageLayoutView="0" workbookViewId="0" topLeftCell="A1">
      <selection activeCell="A2" sqref="A2"/>
    </sheetView>
  </sheetViews>
  <sheetFormatPr defaultColWidth="9.00390625" defaultRowHeight="13.5"/>
  <cols>
    <col min="1" max="1" width="10.00390625" style="1" customWidth="1"/>
    <col min="2" max="2" width="9.625" style="1" customWidth="1"/>
    <col min="3" max="3" width="10.625" style="1" customWidth="1"/>
    <col min="4" max="7" width="11.50390625" style="1" customWidth="1"/>
    <col min="8" max="8" width="9.00390625" style="1" customWidth="1"/>
    <col min="9" max="9" width="11.375" style="1" customWidth="1"/>
    <col min="10" max="16384" width="9.00390625" style="1" customWidth="1"/>
  </cols>
  <sheetData>
    <row r="1" spans="1:9" ht="24" customHeight="1">
      <c r="A1" s="79"/>
      <c r="B1" s="80"/>
      <c r="I1" s="81"/>
    </row>
    <row r="2" ht="30" customHeight="1">
      <c r="I2" s="81"/>
    </row>
    <row r="3" spans="1:6" ht="23.25" customHeight="1" thickBot="1">
      <c r="A3" s="79" t="s">
        <v>90</v>
      </c>
      <c r="B3" s="82"/>
      <c r="C3" s="82"/>
      <c r="D3" s="82"/>
      <c r="E3" s="82"/>
      <c r="F3" s="82"/>
    </row>
    <row r="4" spans="2:6" ht="36" customHeight="1">
      <c r="B4" s="83" t="s">
        <v>21</v>
      </c>
      <c r="C4" s="84"/>
      <c r="D4" s="85" t="s">
        <v>91</v>
      </c>
      <c r="E4" s="85" t="s">
        <v>92</v>
      </c>
      <c r="F4" s="86" t="s">
        <v>93</v>
      </c>
    </row>
    <row r="5" spans="2:6" ht="36" customHeight="1">
      <c r="B5" s="87" t="s">
        <v>12</v>
      </c>
      <c r="C5" s="88" t="s">
        <v>94</v>
      </c>
      <c r="D5" s="89">
        <v>1017</v>
      </c>
      <c r="E5" s="89">
        <v>187</v>
      </c>
      <c r="F5" s="90">
        <v>3556</v>
      </c>
    </row>
    <row r="6" spans="2:6" ht="36" customHeight="1">
      <c r="B6" s="91"/>
      <c r="C6" s="88" t="s">
        <v>95</v>
      </c>
      <c r="D6" s="89">
        <v>1017</v>
      </c>
      <c r="E6" s="89">
        <v>187</v>
      </c>
      <c r="F6" s="90">
        <v>3629</v>
      </c>
    </row>
    <row r="7" spans="2:6" ht="36" customHeight="1">
      <c r="B7" s="92"/>
      <c r="C7" s="88" t="s">
        <v>96</v>
      </c>
      <c r="D7" s="89">
        <v>1016</v>
      </c>
      <c r="E7" s="89">
        <v>187</v>
      </c>
      <c r="F7" s="90">
        <v>3698</v>
      </c>
    </row>
    <row r="8" spans="2:6" ht="36" customHeight="1">
      <c r="B8" s="93" t="s">
        <v>97</v>
      </c>
      <c r="C8" s="94"/>
      <c r="D8" s="89">
        <v>61</v>
      </c>
      <c r="E8" s="89">
        <v>176</v>
      </c>
      <c r="F8" s="90">
        <v>4407</v>
      </c>
    </row>
    <row r="9" spans="2:6" ht="36" customHeight="1" thickBot="1">
      <c r="B9" s="95" t="s">
        <v>16</v>
      </c>
      <c r="C9" s="96"/>
      <c r="D9" s="97">
        <v>15</v>
      </c>
      <c r="E9" s="97">
        <v>160</v>
      </c>
      <c r="F9" s="98">
        <v>4218</v>
      </c>
    </row>
    <row r="10" spans="2:7" ht="13.5" customHeight="1">
      <c r="B10" s="3"/>
      <c r="C10" s="3"/>
      <c r="E10" s="99"/>
      <c r="F10" s="99"/>
      <c r="G10" s="99"/>
    </row>
    <row r="11" ht="13.5" customHeight="1">
      <c r="B11" s="1" t="s">
        <v>98</v>
      </c>
    </row>
    <row r="12" ht="13.5" customHeight="1"/>
    <row r="13" ht="13.5" customHeight="1">
      <c r="B13" s="1" t="s">
        <v>99</v>
      </c>
    </row>
    <row r="14" ht="13.5" customHeight="1">
      <c r="B14" s="1" t="s">
        <v>100</v>
      </c>
    </row>
    <row r="15" ht="13.5" customHeight="1">
      <c r="B15" s="1" t="s">
        <v>101</v>
      </c>
    </row>
    <row r="16" ht="13.5" customHeight="1">
      <c r="B16" s="1" t="s">
        <v>102</v>
      </c>
    </row>
    <row r="17" spans="2:3" ht="13.5" customHeight="1">
      <c r="B17" s="100"/>
      <c r="C17" s="1" t="s">
        <v>103</v>
      </c>
    </row>
    <row r="18" spans="2:3" ht="13.5" customHeight="1">
      <c r="B18" s="100"/>
      <c r="C18" s="1" t="s">
        <v>104</v>
      </c>
    </row>
    <row r="19" ht="13.5" customHeight="1"/>
    <row r="20" ht="13.5" customHeight="1">
      <c r="B20" s="1" t="s">
        <v>105</v>
      </c>
    </row>
    <row r="21" ht="13.5" customHeight="1">
      <c r="B21" s="1" t="s">
        <v>102</v>
      </c>
    </row>
    <row r="22" ht="13.5" customHeight="1">
      <c r="B22" s="1" t="s">
        <v>106</v>
      </c>
    </row>
    <row r="23" ht="13.5" customHeight="1">
      <c r="C23" s="1" t="s">
        <v>107</v>
      </c>
    </row>
    <row r="24" ht="13.5" customHeight="1">
      <c r="B24" s="1" t="s">
        <v>108</v>
      </c>
    </row>
    <row r="25" spans="2:3" ht="13.5" customHeight="1">
      <c r="B25" s="1" t="s">
        <v>109</v>
      </c>
      <c r="C25" s="1" t="s">
        <v>110</v>
      </c>
    </row>
    <row r="26" spans="2:3" ht="13.5" customHeight="1">
      <c r="B26" s="100"/>
      <c r="C26" s="1" t="s">
        <v>111</v>
      </c>
    </row>
    <row r="27" spans="2:3" ht="13.5" customHeight="1">
      <c r="B27" s="100"/>
      <c r="C27" s="1" t="s">
        <v>112</v>
      </c>
    </row>
    <row r="28" ht="13.5" customHeight="1">
      <c r="B28" s="1" t="s">
        <v>113</v>
      </c>
    </row>
    <row r="29" ht="13.5" customHeight="1">
      <c r="B29" s="100"/>
    </row>
    <row r="30" ht="13.5" customHeight="1">
      <c r="B30" s="1" t="s">
        <v>114</v>
      </c>
    </row>
    <row r="31" ht="13.5" customHeight="1">
      <c r="B31" s="1" t="s">
        <v>115</v>
      </c>
    </row>
    <row r="32" ht="13.5" customHeight="1"/>
    <row r="33" spans="2:8" ht="13.5" customHeight="1">
      <c r="B33" s="101" t="s">
        <v>116</v>
      </c>
      <c r="C33" s="102"/>
      <c r="D33" s="102"/>
      <c r="E33" s="102"/>
      <c r="F33" s="102"/>
      <c r="G33" s="102"/>
      <c r="H33" s="102"/>
    </row>
    <row r="34" spans="2:3" ht="13.5" customHeight="1">
      <c r="B34" s="81" t="s">
        <v>79</v>
      </c>
      <c r="C34" s="1" t="s">
        <v>117</v>
      </c>
    </row>
    <row r="35" ht="26.25" customHeight="1">
      <c r="C35" s="1" t="s">
        <v>118</v>
      </c>
    </row>
    <row r="36" spans="2:9" ht="13.5" customHeight="1">
      <c r="B36" s="103" t="s">
        <v>119</v>
      </c>
      <c r="C36" s="103"/>
      <c r="D36" s="103"/>
      <c r="E36" s="103"/>
      <c r="F36" s="103"/>
      <c r="G36" s="103"/>
      <c r="H36" s="103"/>
      <c r="I36" s="103"/>
    </row>
    <row r="37" spans="2:9" ht="13.5" customHeight="1">
      <c r="B37" s="103"/>
      <c r="C37" s="103"/>
      <c r="D37" s="103"/>
      <c r="E37" s="103"/>
      <c r="F37" s="103"/>
      <c r="G37" s="103"/>
      <c r="H37" s="103"/>
      <c r="I37" s="103"/>
    </row>
    <row r="38" spans="2:9" ht="13.5" customHeight="1">
      <c r="B38" s="104"/>
      <c r="C38" s="104"/>
      <c r="D38" s="104"/>
      <c r="E38" s="104"/>
      <c r="F38" s="104"/>
      <c r="G38" s="104"/>
      <c r="H38" s="104"/>
      <c r="I38" s="104"/>
    </row>
    <row r="39" spans="2:9" ht="13.5" customHeight="1">
      <c r="B39" s="104"/>
      <c r="C39" s="104"/>
      <c r="D39" s="104"/>
      <c r="E39" s="104"/>
      <c r="F39" s="104"/>
      <c r="G39" s="104"/>
      <c r="H39" s="104"/>
      <c r="I39" s="104"/>
    </row>
    <row r="84" ht="13.5">
      <c r="P84" s="54" t="s">
        <v>85</v>
      </c>
    </row>
    <row r="85" ht="13.5">
      <c r="P85" s="54" t="s">
        <v>86</v>
      </c>
    </row>
  </sheetData>
  <sheetProtection/>
  <mergeCells count="8">
    <mergeCell ref="B33:H33"/>
    <mergeCell ref="B36:I37"/>
    <mergeCell ref="A1:B1"/>
    <mergeCell ref="A3:F3"/>
    <mergeCell ref="B4:C4"/>
    <mergeCell ref="B5:B7"/>
    <mergeCell ref="B8:C8"/>
    <mergeCell ref="B9:C9"/>
  </mergeCells>
  <printOptions horizontalCentered="1"/>
  <pageMargins left="0.2362204724409449" right="0.2362204724409449" top="0.9055118110236221" bottom="0.5905511811023623" header="0.5118110236220472" footer="0.31496062992125984"/>
  <pageSetup fitToWidth="0" fitToHeight="1" horizontalDpi="600" verticalDpi="600" orientation="portrait" paperSize="9"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sheetPr>
    <tabColor rgb="FF0070C0"/>
  </sheetPr>
  <dimension ref="A2:S85"/>
  <sheetViews>
    <sheetView view="pageBreakPreview" zoomScale="85" zoomScaleSheetLayoutView="85" zoomScalePageLayoutView="0" workbookViewId="0" topLeftCell="A1">
      <selection activeCell="A1" sqref="A1"/>
    </sheetView>
  </sheetViews>
  <sheetFormatPr defaultColWidth="9.00390625" defaultRowHeight="13.5"/>
  <cols>
    <col min="1" max="1" width="3.75390625" style="0" customWidth="1"/>
    <col min="2" max="2" width="11.125" style="0" customWidth="1"/>
    <col min="3" max="3" width="7.625" style="0" bestFit="1" customWidth="1"/>
    <col min="4" max="5" width="8.625" style="0" customWidth="1"/>
    <col min="6" max="6" width="6.50390625" style="0" bestFit="1" customWidth="1"/>
    <col min="7" max="8" width="8.625" style="0" customWidth="1"/>
    <col min="9" max="9" width="6.50390625" style="0" bestFit="1" customWidth="1"/>
    <col min="10" max="11" width="8.625" style="0" customWidth="1"/>
    <col min="12" max="12" width="4.625" style="0" customWidth="1"/>
    <col min="13" max="13" width="11.125" style="0" bestFit="1" customWidth="1"/>
    <col min="14" max="14" width="11.50390625" style="0" customWidth="1"/>
    <col min="15" max="15" width="11.125" style="0" bestFit="1" customWidth="1"/>
    <col min="16" max="16" width="3.625" style="0" customWidth="1"/>
    <col min="17" max="17" width="9.625" style="0" customWidth="1"/>
  </cols>
  <sheetData>
    <row r="1" ht="9.75" customHeight="1"/>
    <row r="2" spans="1:15" ht="19.5" customHeight="1">
      <c r="A2" s="105" t="s">
        <v>120</v>
      </c>
      <c r="B2" s="105"/>
      <c r="C2" s="105"/>
      <c r="D2" s="105"/>
      <c r="E2" s="105"/>
      <c r="F2" s="105"/>
      <c r="G2" s="105"/>
      <c r="H2" s="105"/>
      <c r="I2" s="105"/>
      <c r="J2" s="105"/>
      <c r="K2" s="105"/>
      <c r="L2" s="105"/>
      <c r="M2" s="105"/>
      <c r="N2" s="105"/>
      <c r="O2" s="105"/>
    </row>
    <row r="3" spans="1:19" ht="15.75" customHeight="1" thickBot="1">
      <c r="A3" s="106" t="s">
        <v>121</v>
      </c>
      <c r="B3" s="107"/>
      <c r="J3" s="108"/>
      <c r="K3" s="108"/>
      <c r="L3" s="109"/>
      <c r="M3" s="110"/>
      <c r="N3" s="111" t="s">
        <v>122</v>
      </c>
      <c r="O3" s="112"/>
      <c r="P3" s="113"/>
      <c r="Q3" s="113"/>
      <c r="R3" s="113"/>
      <c r="S3" s="113"/>
    </row>
    <row r="4" spans="1:19" ht="12.75" customHeight="1">
      <c r="A4" s="114"/>
      <c r="B4" s="115"/>
      <c r="C4" s="116"/>
      <c r="D4" s="117" t="s">
        <v>94</v>
      </c>
      <c r="E4" s="118"/>
      <c r="F4" s="119"/>
      <c r="G4" s="120" t="s">
        <v>95</v>
      </c>
      <c r="H4" s="121"/>
      <c r="I4" s="119"/>
      <c r="J4" s="120" t="s">
        <v>123</v>
      </c>
      <c r="K4" s="121"/>
      <c r="L4" s="122" t="s">
        <v>124</v>
      </c>
      <c r="M4" s="123" t="s">
        <v>125</v>
      </c>
      <c r="N4" s="117"/>
      <c r="O4" s="118"/>
      <c r="P4" s="113"/>
      <c r="Q4" s="113"/>
      <c r="R4" s="113"/>
      <c r="S4" s="113"/>
    </row>
    <row r="5" spans="1:19" ht="12.75" customHeight="1">
      <c r="A5" s="124" t="s">
        <v>126</v>
      </c>
      <c r="B5" s="125"/>
      <c r="C5" s="126"/>
      <c r="D5" s="127"/>
      <c r="E5" s="125" t="s">
        <v>127</v>
      </c>
      <c r="F5" s="128"/>
      <c r="G5" s="129"/>
      <c r="H5" s="130" t="s">
        <v>127</v>
      </c>
      <c r="I5" s="128"/>
      <c r="J5" s="131"/>
      <c r="K5" s="130" t="s">
        <v>127</v>
      </c>
      <c r="L5" s="126"/>
      <c r="M5" s="132" t="s">
        <v>94</v>
      </c>
      <c r="N5" s="133" t="s">
        <v>95</v>
      </c>
      <c r="O5" s="134" t="s">
        <v>123</v>
      </c>
      <c r="P5" s="113"/>
      <c r="Q5" s="113"/>
      <c r="R5" s="113"/>
      <c r="S5" s="113"/>
    </row>
    <row r="6" spans="1:19" ht="12.75" customHeight="1">
      <c r="A6" s="124" t="s">
        <v>128</v>
      </c>
      <c r="B6" s="134" t="s">
        <v>25</v>
      </c>
      <c r="C6" s="135" t="s">
        <v>129</v>
      </c>
      <c r="D6" s="136" t="s">
        <v>130</v>
      </c>
      <c r="E6" s="125" t="s">
        <v>131</v>
      </c>
      <c r="F6" s="135" t="s">
        <v>129</v>
      </c>
      <c r="G6" s="137" t="s">
        <v>130</v>
      </c>
      <c r="H6" s="130" t="s">
        <v>131</v>
      </c>
      <c r="I6" s="135" t="s">
        <v>129</v>
      </c>
      <c r="J6" s="137" t="s">
        <v>130</v>
      </c>
      <c r="K6" s="130" t="s">
        <v>131</v>
      </c>
      <c r="L6" s="126"/>
      <c r="M6" s="128"/>
      <c r="N6" s="127"/>
      <c r="O6" s="125"/>
      <c r="P6" s="113"/>
      <c r="Q6" s="113"/>
      <c r="R6" s="113"/>
      <c r="S6" s="113"/>
    </row>
    <row r="7" spans="1:19" ht="12.75" customHeight="1" thickBot="1">
      <c r="A7" s="138"/>
      <c r="B7" s="139"/>
      <c r="C7" s="140" t="s">
        <v>132</v>
      </c>
      <c r="D7" s="141" t="s">
        <v>133</v>
      </c>
      <c r="E7" s="142" t="s">
        <v>134</v>
      </c>
      <c r="F7" s="140"/>
      <c r="G7" s="143" t="s">
        <v>135</v>
      </c>
      <c r="H7" s="144" t="s">
        <v>134</v>
      </c>
      <c r="I7" s="140"/>
      <c r="J7" s="143" t="s">
        <v>136</v>
      </c>
      <c r="K7" s="144" t="s">
        <v>134</v>
      </c>
      <c r="L7" s="145"/>
      <c r="M7" s="146" t="s">
        <v>137</v>
      </c>
      <c r="N7" s="141" t="s">
        <v>138</v>
      </c>
      <c r="O7" s="142" t="s">
        <v>139</v>
      </c>
      <c r="P7" s="113"/>
      <c r="Q7" s="113"/>
      <c r="R7" s="113"/>
      <c r="S7" s="113"/>
    </row>
    <row r="8" spans="1:19" ht="12" customHeight="1">
      <c r="A8" s="128"/>
      <c r="B8" s="125"/>
      <c r="C8" s="147" t="s">
        <v>140</v>
      </c>
      <c r="D8" s="148" t="s">
        <v>141</v>
      </c>
      <c r="E8" s="149" t="s">
        <v>142</v>
      </c>
      <c r="F8" s="147" t="s">
        <v>140</v>
      </c>
      <c r="G8" s="150" t="s">
        <v>141</v>
      </c>
      <c r="H8" s="151" t="s">
        <v>142</v>
      </c>
      <c r="I8" s="147" t="s">
        <v>140</v>
      </c>
      <c r="J8" s="150" t="s">
        <v>141</v>
      </c>
      <c r="K8" s="151" t="s">
        <v>142</v>
      </c>
      <c r="L8" s="126"/>
      <c r="M8" s="114"/>
      <c r="N8" s="152"/>
      <c r="O8" s="125"/>
      <c r="P8" s="113"/>
      <c r="Q8" s="113"/>
      <c r="R8" s="113"/>
      <c r="S8" s="113"/>
    </row>
    <row r="9" spans="1:19" ht="18" customHeight="1">
      <c r="A9" s="153">
        <v>1</v>
      </c>
      <c r="B9" s="125" t="s">
        <v>143</v>
      </c>
      <c r="C9" s="154">
        <v>300</v>
      </c>
      <c r="D9" s="155">
        <v>3572</v>
      </c>
      <c r="E9" s="156">
        <v>188</v>
      </c>
      <c r="F9" s="157">
        <v>300</v>
      </c>
      <c r="G9" s="158">
        <v>3623</v>
      </c>
      <c r="H9" s="159">
        <v>188</v>
      </c>
      <c r="I9" s="157">
        <v>300</v>
      </c>
      <c r="J9" s="158">
        <v>3675</v>
      </c>
      <c r="K9" s="160">
        <v>188</v>
      </c>
      <c r="L9" s="161" t="s">
        <v>144</v>
      </c>
      <c r="M9" s="162">
        <f aca="true" t="shared" si="0" ref="M9:M51">C9*D9</f>
        <v>1071600</v>
      </c>
      <c r="N9" s="163">
        <f aca="true" t="shared" si="1" ref="N9:N51">C9*G9</f>
        <v>1086900</v>
      </c>
      <c r="O9" s="164">
        <f aca="true" t="shared" si="2" ref="O9:O40">C9*J9</f>
        <v>1102500</v>
      </c>
      <c r="P9" s="113"/>
      <c r="Q9" s="113"/>
      <c r="R9" s="113"/>
      <c r="S9" s="113"/>
    </row>
    <row r="10" spans="1:19" ht="18" customHeight="1">
      <c r="A10" s="165">
        <v>2</v>
      </c>
      <c r="B10" s="166" t="s">
        <v>145</v>
      </c>
      <c r="C10" s="167">
        <v>41</v>
      </c>
      <c r="D10" s="168">
        <v>3230</v>
      </c>
      <c r="E10" s="164">
        <v>184</v>
      </c>
      <c r="F10" s="167">
        <v>41</v>
      </c>
      <c r="G10" s="163">
        <v>3260</v>
      </c>
      <c r="H10" s="164">
        <v>184</v>
      </c>
      <c r="I10" s="167">
        <v>41</v>
      </c>
      <c r="J10" s="163">
        <v>3300</v>
      </c>
      <c r="K10" s="164">
        <v>184</v>
      </c>
      <c r="L10" s="167"/>
      <c r="M10" s="162">
        <f t="shared" si="0"/>
        <v>132430</v>
      </c>
      <c r="N10" s="163">
        <f t="shared" si="1"/>
        <v>133660</v>
      </c>
      <c r="O10" s="164">
        <f t="shared" si="2"/>
        <v>135300</v>
      </c>
      <c r="P10" s="113"/>
      <c r="Q10" s="113"/>
      <c r="R10" s="113"/>
      <c r="S10" s="113"/>
    </row>
    <row r="11" spans="1:19" ht="18" customHeight="1">
      <c r="A11" s="165">
        <v>3</v>
      </c>
      <c r="B11" s="169" t="s">
        <v>146</v>
      </c>
      <c r="C11" s="167">
        <v>11</v>
      </c>
      <c r="D11" s="168">
        <v>3620</v>
      </c>
      <c r="E11" s="164">
        <v>181</v>
      </c>
      <c r="F11" s="167">
        <v>11</v>
      </c>
      <c r="G11" s="163">
        <v>3620</v>
      </c>
      <c r="H11" s="164">
        <v>181</v>
      </c>
      <c r="I11" s="167">
        <v>11</v>
      </c>
      <c r="J11" s="163">
        <v>3620</v>
      </c>
      <c r="K11" s="164">
        <v>181</v>
      </c>
      <c r="L11" s="170"/>
      <c r="M11" s="162">
        <f t="shared" si="0"/>
        <v>39820</v>
      </c>
      <c r="N11" s="163">
        <f t="shared" si="1"/>
        <v>39820</v>
      </c>
      <c r="O11" s="164">
        <f t="shared" si="2"/>
        <v>39820</v>
      </c>
      <c r="P11" s="113"/>
      <c r="Q11" s="113"/>
      <c r="R11" s="113"/>
      <c r="S11" s="113"/>
    </row>
    <row r="12" spans="1:19" ht="18" customHeight="1">
      <c r="A12" s="165">
        <v>4</v>
      </c>
      <c r="B12" s="169" t="s">
        <v>147</v>
      </c>
      <c r="C12" s="167">
        <v>14</v>
      </c>
      <c r="D12" s="168">
        <v>3451</v>
      </c>
      <c r="E12" s="164">
        <v>187</v>
      </c>
      <c r="F12" s="167">
        <v>14</v>
      </c>
      <c r="G12" s="163">
        <v>3519</v>
      </c>
      <c r="H12" s="164">
        <v>187</v>
      </c>
      <c r="I12" s="167">
        <v>14</v>
      </c>
      <c r="J12" s="163">
        <v>3570</v>
      </c>
      <c r="K12" s="164">
        <v>187</v>
      </c>
      <c r="L12" s="167"/>
      <c r="M12" s="162">
        <f t="shared" si="0"/>
        <v>48314</v>
      </c>
      <c r="N12" s="163">
        <f t="shared" si="1"/>
        <v>49266</v>
      </c>
      <c r="O12" s="164">
        <f t="shared" si="2"/>
        <v>49980</v>
      </c>
      <c r="P12" s="113"/>
      <c r="Q12" s="113"/>
      <c r="R12" s="113"/>
      <c r="S12" s="113"/>
    </row>
    <row r="13" spans="1:19" ht="18" customHeight="1" thickBot="1">
      <c r="A13" s="171">
        <v>5</v>
      </c>
      <c r="B13" s="172" t="s">
        <v>148</v>
      </c>
      <c r="C13" s="173">
        <v>35</v>
      </c>
      <c r="D13" s="174">
        <v>3400</v>
      </c>
      <c r="E13" s="175">
        <v>192</v>
      </c>
      <c r="F13" s="173">
        <v>35</v>
      </c>
      <c r="G13" s="176">
        <v>3450</v>
      </c>
      <c r="H13" s="175">
        <v>192</v>
      </c>
      <c r="I13" s="173">
        <v>35</v>
      </c>
      <c r="J13" s="176">
        <v>3500</v>
      </c>
      <c r="K13" s="175">
        <v>192</v>
      </c>
      <c r="L13" s="173"/>
      <c r="M13" s="177">
        <f t="shared" si="0"/>
        <v>119000</v>
      </c>
      <c r="N13" s="176">
        <f t="shared" si="1"/>
        <v>120750</v>
      </c>
      <c r="O13" s="175">
        <f t="shared" si="2"/>
        <v>122500</v>
      </c>
      <c r="P13" s="113"/>
      <c r="Q13" s="113"/>
      <c r="R13" s="113"/>
      <c r="S13" s="113"/>
    </row>
    <row r="14" spans="1:19" ht="18" customHeight="1">
      <c r="A14" s="153">
        <v>6</v>
      </c>
      <c r="B14" s="178" t="s">
        <v>149</v>
      </c>
      <c r="C14" s="157">
        <v>41</v>
      </c>
      <c r="D14" s="155">
        <v>3170</v>
      </c>
      <c r="E14" s="159">
        <v>188</v>
      </c>
      <c r="F14" s="157">
        <v>41</v>
      </c>
      <c r="G14" s="158">
        <v>3390</v>
      </c>
      <c r="H14" s="159">
        <v>188</v>
      </c>
      <c r="I14" s="157">
        <v>41</v>
      </c>
      <c r="J14" s="158">
        <v>3580</v>
      </c>
      <c r="K14" s="159">
        <v>188</v>
      </c>
      <c r="L14" s="157"/>
      <c r="M14" s="179">
        <f t="shared" si="0"/>
        <v>129970</v>
      </c>
      <c r="N14" s="158">
        <f t="shared" si="1"/>
        <v>138990</v>
      </c>
      <c r="O14" s="159">
        <f t="shared" si="2"/>
        <v>146780</v>
      </c>
      <c r="P14" s="113"/>
      <c r="Q14" s="113"/>
      <c r="R14" s="113"/>
      <c r="S14" s="113"/>
    </row>
    <row r="15" spans="1:19" ht="18" customHeight="1">
      <c r="A15" s="165">
        <v>7</v>
      </c>
      <c r="B15" s="169" t="s">
        <v>150</v>
      </c>
      <c r="C15" s="167">
        <v>32</v>
      </c>
      <c r="D15" s="168">
        <v>3350</v>
      </c>
      <c r="E15" s="164">
        <v>196</v>
      </c>
      <c r="F15" s="167">
        <v>32</v>
      </c>
      <c r="G15" s="163">
        <v>3500</v>
      </c>
      <c r="H15" s="164">
        <v>196</v>
      </c>
      <c r="I15" s="167">
        <v>32</v>
      </c>
      <c r="J15" s="163">
        <v>3650</v>
      </c>
      <c r="K15" s="164">
        <v>196</v>
      </c>
      <c r="L15" s="167"/>
      <c r="M15" s="162">
        <f t="shared" si="0"/>
        <v>107200</v>
      </c>
      <c r="N15" s="163">
        <f t="shared" si="1"/>
        <v>112000</v>
      </c>
      <c r="O15" s="164">
        <f t="shared" si="2"/>
        <v>116800</v>
      </c>
      <c r="P15" s="113"/>
      <c r="Q15" s="113"/>
      <c r="R15" s="113"/>
      <c r="S15" s="113"/>
    </row>
    <row r="16" spans="1:19" ht="18" customHeight="1">
      <c r="A16" s="165">
        <v>8</v>
      </c>
      <c r="B16" s="169" t="s">
        <v>151</v>
      </c>
      <c r="C16" s="167">
        <v>10</v>
      </c>
      <c r="D16" s="168">
        <v>3100</v>
      </c>
      <c r="E16" s="164">
        <v>187</v>
      </c>
      <c r="F16" s="167">
        <v>10</v>
      </c>
      <c r="G16" s="163">
        <v>3200</v>
      </c>
      <c r="H16" s="164">
        <v>187</v>
      </c>
      <c r="I16" s="167">
        <v>10</v>
      </c>
      <c r="J16" s="163">
        <v>3300</v>
      </c>
      <c r="K16" s="164">
        <v>187</v>
      </c>
      <c r="L16" s="167"/>
      <c r="M16" s="162">
        <f t="shared" si="0"/>
        <v>31000</v>
      </c>
      <c r="N16" s="163">
        <f t="shared" si="1"/>
        <v>32000</v>
      </c>
      <c r="O16" s="164">
        <f t="shared" si="2"/>
        <v>33000</v>
      </c>
      <c r="P16" s="113"/>
      <c r="Q16" s="113"/>
      <c r="R16" s="113"/>
      <c r="S16" s="113"/>
    </row>
    <row r="17" spans="1:19" ht="18" customHeight="1">
      <c r="A17" s="165">
        <v>9</v>
      </c>
      <c r="B17" s="169" t="s">
        <v>152</v>
      </c>
      <c r="C17" s="167">
        <v>18</v>
      </c>
      <c r="D17" s="168">
        <v>3200</v>
      </c>
      <c r="E17" s="164">
        <v>186</v>
      </c>
      <c r="F17" s="167">
        <v>18</v>
      </c>
      <c r="G17" s="163">
        <v>3250</v>
      </c>
      <c r="H17" s="164">
        <v>186</v>
      </c>
      <c r="I17" s="167">
        <v>18</v>
      </c>
      <c r="J17" s="163">
        <v>3300</v>
      </c>
      <c r="K17" s="164">
        <v>186</v>
      </c>
      <c r="L17" s="167"/>
      <c r="M17" s="162">
        <f t="shared" si="0"/>
        <v>57600</v>
      </c>
      <c r="N17" s="163">
        <f t="shared" si="1"/>
        <v>58500</v>
      </c>
      <c r="O17" s="164">
        <f t="shared" si="2"/>
        <v>59400</v>
      </c>
      <c r="P17" s="113"/>
      <c r="Q17" s="113"/>
      <c r="R17" s="113"/>
      <c r="S17" s="113"/>
    </row>
    <row r="18" spans="1:19" ht="18" customHeight="1" thickBot="1">
      <c r="A18" s="171">
        <v>10</v>
      </c>
      <c r="B18" s="172" t="s">
        <v>153</v>
      </c>
      <c r="C18" s="173">
        <v>45</v>
      </c>
      <c r="D18" s="174">
        <v>3600</v>
      </c>
      <c r="E18" s="175">
        <v>192</v>
      </c>
      <c r="F18" s="173">
        <v>45</v>
      </c>
      <c r="G18" s="176">
        <v>3600</v>
      </c>
      <c r="H18" s="175">
        <v>192</v>
      </c>
      <c r="I18" s="173">
        <v>45</v>
      </c>
      <c r="J18" s="176">
        <v>3600</v>
      </c>
      <c r="K18" s="175">
        <v>192</v>
      </c>
      <c r="L18" s="173"/>
      <c r="M18" s="180">
        <f t="shared" si="0"/>
        <v>162000</v>
      </c>
      <c r="N18" s="176">
        <f t="shared" si="1"/>
        <v>162000</v>
      </c>
      <c r="O18" s="175">
        <f t="shared" si="2"/>
        <v>162000</v>
      </c>
      <c r="P18" s="113"/>
      <c r="Q18" s="113"/>
      <c r="R18" s="113"/>
      <c r="S18" s="113"/>
    </row>
    <row r="19" spans="1:19" ht="18" customHeight="1">
      <c r="A19" s="153">
        <v>11</v>
      </c>
      <c r="B19" s="178" t="s">
        <v>154</v>
      </c>
      <c r="C19" s="157">
        <v>24</v>
      </c>
      <c r="D19" s="155">
        <v>3600</v>
      </c>
      <c r="E19" s="159">
        <v>186</v>
      </c>
      <c r="F19" s="157">
        <v>24</v>
      </c>
      <c r="G19" s="158">
        <v>3600</v>
      </c>
      <c r="H19" s="159">
        <v>186</v>
      </c>
      <c r="I19" s="157">
        <v>24</v>
      </c>
      <c r="J19" s="158">
        <v>3600</v>
      </c>
      <c r="K19" s="159">
        <v>186</v>
      </c>
      <c r="L19" s="157"/>
      <c r="M19" s="181">
        <f t="shared" si="0"/>
        <v>86400</v>
      </c>
      <c r="N19" s="158">
        <f t="shared" si="1"/>
        <v>86400</v>
      </c>
      <c r="O19" s="159">
        <f t="shared" si="2"/>
        <v>86400</v>
      </c>
      <c r="P19" s="113"/>
      <c r="Q19" s="113"/>
      <c r="R19" s="113"/>
      <c r="S19" s="113"/>
    </row>
    <row r="20" spans="1:19" ht="18" customHeight="1">
      <c r="A20" s="165">
        <v>12</v>
      </c>
      <c r="B20" s="169" t="s">
        <v>155</v>
      </c>
      <c r="C20" s="167">
        <v>14</v>
      </c>
      <c r="D20" s="168">
        <v>3337</v>
      </c>
      <c r="E20" s="164">
        <v>191</v>
      </c>
      <c r="F20" s="167">
        <v>14</v>
      </c>
      <c r="G20" s="163">
        <v>3551</v>
      </c>
      <c r="H20" s="164">
        <v>193</v>
      </c>
      <c r="I20" s="167">
        <v>14</v>
      </c>
      <c r="J20" s="163">
        <v>3700</v>
      </c>
      <c r="K20" s="164">
        <v>192</v>
      </c>
      <c r="L20" s="167"/>
      <c r="M20" s="162">
        <f t="shared" si="0"/>
        <v>46718</v>
      </c>
      <c r="N20" s="163">
        <f t="shared" si="1"/>
        <v>49714</v>
      </c>
      <c r="O20" s="164">
        <f t="shared" si="2"/>
        <v>51800</v>
      </c>
      <c r="P20" s="113"/>
      <c r="Q20" s="113"/>
      <c r="R20" s="113"/>
      <c r="S20" s="113"/>
    </row>
    <row r="21" spans="1:19" ht="18" customHeight="1">
      <c r="A21" s="165">
        <v>13</v>
      </c>
      <c r="B21" s="169" t="s">
        <v>156</v>
      </c>
      <c r="C21" s="167">
        <v>15</v>
      </c>
      <c r="D21" s="168">
        <v>3900</v>
      </c>
      <c r="E21" s="164">
        <v>190</v>
      </c>
      <c r="F21" s="167">
        <v>15</v>
      </c>
      <c r="G21" s="163">
        <v>4000</v>
      </c>
      <c r="H21" s="164">
        <v>190</v>
      </c>
      <c r="I21" s="167">
        <v>15</v>
      </c>
      <c r="J21" s="163">
        <v>4000</v>
      </c>
      <c r="K21" s="164">
        <v>190</v>
      </c>
      <c r="L21" s="167"/>
      <c r="M21" s="162">
        <f t="shared" si="0"/>
        <v>58500</v>
      </c>
      <c r="N21" s="163">
        <f t="shared" si="1"/>
        <v>60000</v>
      </c>
      <c r="O21" s="164">
        <f t="shared" si="2"/>
        <v>60000</v>
      </c>
      <c r="P21" s="113"/>
      <c r="Q21" s="113"/>
      <c r="R21" s="113"/>
      <c r="S21" s="113"/>
    </row>
    <row r="22" spans="1:19" ht="18" customHeight="1">
      <c r="A22" s="165">
        <v>14</v>
      </c>
      <c r="B22" s="169" t="s">
        <v>157</v>
      </c>
      <c r="C22" s="182">
        <v>7</v>
      </c>
      <c r="D22" s="183">
        <v>3900</v>
      </c>
      <c r="E22" s="184">
        <v>188</v>
      </c>
      <c r="F22" s="167">
        <v>7</v>
      </c>
      <c r="G22" s="163">
        <v>3900</v>
      </c>
      <c r="H22" s="164">
        <v>188</v>
      </c>
      <c r="I22" s="182">
        <v>7</v>
      </c>
      <c r="J22" s="185">
        <v>3900</v>
      </c>
      <c r="K22" s="184">
        <v>188</v>
      </c>
      <c r="L22" s="167"/>
      <c r="M22" s="162">
        <f t="shared" si="0"/>
        <v>27300</v>
      </c>
      <c r="N22" s="163">
        <f t="shared" si="1"/>
        <v>27300</v>
      </c>
      <c r="O22" s="164">
        <f t="shared" si="2"/>
        <v>27300</v>
      </c>
      <c r="P22" s="113"/>
      <c r="Q22" s="113"/>
      <c r="R22" s="113"/>
      <c r="S22" s="113"/>
    </row>
    <row r="23" spans="1:19" ht="18" customHeight="1" thickBot="1">
      <c r="A23" s="171">
        <v>15</v>
      </c>
      <c r="B23" s="172" t="s">
        <v>158</v>
      </c>
      <c r="C23" s="173">
        <v>10</v>
      </c>
      <c r="D23" s="174">
        <v>3680</v>
      </c>
      <c r="E23" s="175">
        <v>192</v>
      </c>
      <c r="F23" s="173">
        <v>10</v>
      </c>
      <c r="G23" s="176">
        <v>3765</v>
      </c>
      <c r="H23" s="175">
        <v>192</v>
      </c>
      <c r="I23" s="173">
        <v>10</v>
      </c>
      <c r="J23" s="176">
        <v>3850</v>
      </c>
      <c r="K23" s="175">
        <v>192</v>
      </c>
      <c r="L23" s="173"/>
      <c r="M23" s="177">
        <f t="shared" si="0"/>
        <v>36800</v>
      </c>
      <c r="N23" s="176">
        <f t="shared" si="1"/>
        <v>37650</v>
      </c>
      <c r="O23" s="175">
        <f t="shared" si="2"/>
        <v>38500</v>
      </c>
      <c r="P23" s="113"/>
      <c r="Q23" s="113"/>
      <c r="R23" s="113"/>
      <c r="S23" s="113"/>
    </row>
    <row r="24" spans="1:19" ht="18" customHeight="1">
      <c r="A24" s="153">
        <v>16</v>
      </c>
      <c r="B24" s="178" t="s">
        <v>159</v>
      </c>
      <c r="C24" s="157">
        <v>54</v>
      </c>
      <c r="D24" s="155">
        <v>4021</v>
      </c>
      <c r="E24" s="159">
        <v>194</v>
      </c>
      <c r="F24" s="157">
        <v>54</v>
      </c>
      <c r="G24" s="158">
        <v>4109</v>
      </c>
      <c r="H24" s="159">
        <v>194</v>
      </c>
      <c r="I24" s="157">
        <v>54</v>
      </c>
      <c r="J24" s="158">
        <v>4197</v>
      </c>
      <c r="K24" s="159">
        <v>194</v>
      </c>
      <c r="L24" s="157"/>
      <c r="M24" s="179">
        <f t="shared" si="0"/>
        <v>217134</v>
      </c>
      <c r="N24" s="158">
        <f t="shared" si="1"/>
        <v>221886</v>
      </c>
      <c r="O24" s="159">
        <f t="shared" si="2"/>
        <v>226638</v>
      </c>
      <c r="P24" s="113"/>
      <c r="Q24" s="113"/>
      <c r="R24" s="113"/>
      <c r="S24" s="113"/>
    </row>
    <row r="25" spans="1:19" ht="18" customHeight="1">
      <c r="A25" s="165">
        <v>17</v>
      </c>
      <c r="B25" s="166" t="s">
        <v>160</v>
      </c>
      <c r="C25" s="167">
        <v>29</v>
      </c>
      <c r="D25" s="168">
        <v>3500</v>
      </c>
      <c r="E25" s="164">
        <v>187</v>
      </c>
      <c r="F25" s="167">
        <v>29</v>
      </c>
      <c r="G25" s="163">
        <v>3600</v>
      </c>
      <c r="H25" s="164">
        <v>187</v>
      </c>
      <c r="I25" s="167">
        <v>29</v>
      </c>
      <c r="J25" s="163">
        <v>3700</v>
      </c>
      <c r="K25" s="164">
        <v>187</v>
      </c>
      <c r="L25" s="167"/>
      <c r="M25" s="162">
        <f t="shared" si="0"/>
        <v>101500</v>
      </c>
      <c r="N25" s="163">
        <f t="shared" si="1"/>
        <v>104400</v>
      </c>
      <c r="O25" s="164">
        <f t="shared" si="2"/>
        <v>107300</v>
      </c>
      <c r="P25" s="113"/>
      <c r="Q25" s="113"/>
      <c r="R25" s="113"/>
      <c r="S25" s="113"/>
    </row>
    <row r="26" spans="1:19" ht="18" customHeight="1">
      <c r="A26" s="165">
        <v>18</v>
      </c>
      <c r="B26" s="166" t="s">
        <v>161</v>
      </c>
      <c r="C26" s="167">
        <v>11</v>
      </c>
      <c r="D26" s="168">
        <v>3500</v>
      </c>
      <c r="E26" s="164">
        <v>183</v>
      </c>
      <c r="F26" s="167">
        <v>11</v>
      </c>
      <c r="G26" s="163">
        <v>3600</v>
      </c>
      <c r="H26" s="164">
        <v>183</v>
      </c>
      <c r="I26" s="167">
        <v>11</v>
      </c>
      <c r="J26" s="163">
        <v>3700</v>
      </c>
      <c r="K26" s="164">
        <v>183</v>
      </c>
      <c r="L26" s="167"/>
      <c r="M26" s="162">
        <f t="shared" si="0"/>
        <v>38500</v>
      </c>
      <c r="N26" s="163">
        <f t="shared" si="1"/>
        <v>39600</v>
      </c>
      <c r="O26" s="164">
        <f t="shared" si="2"/>
        <v>40700</v>
      </c>
      <c r="P26" s="113"/>
      <c r="Q26" s="113"/>
      <c r="R26" s="113"/>
      <c r="S26" s="113"/>
    </row>
    <row r="27" spans="1:19" ht="18" customHeight="1" thickBot="1">
      <c r="A27" s="165">
        <v>19</v>
      </c>
      <c r="B27" s="186" t="s">
        <v>162</v>
      </c>
      <c r="C27" s="173">
        <v>16</v>
      </c>
      <c r="D27" s="174">
        <v>3805</v>
      </c>
      <c r="E27" s="175">
        <v>186</v>
      </c>
      <c r="F27" s="173">
        <v>16</v>
      </c>
      <c r="G27" s="176">
        <v>3889</v>
      </c>
      <c r="H27" s="175">
        <v>186</v>
      </c>
      <c r="I27" s="173">
        <v>16</v>
      </c>
      <c r="J27" s="176">
        <v>3974</v>
      </c>
      <c r="K27" s="175">
        <v>186</v>
      </c>
      <c r="L27" s="173"/>
      <c r="M27" s="177">
        <f t="shared" si="0"/>
        <v>60880</v>
      </c>
      <c r="N27" s="176">
        <f t="shared" si="1"/>
        <v>62224</v>
      </c>
      <c r="O27" s="175">
        <f t="shared" si="2"/>
        <v>63584</v>
      </c>
      <c r="P27" s="113"/>
      <c r="Q27" s="113"/>
      <c r="R27" s="113"/>
      <c r="S27" s="113"/>
    </row>
    <row r="28" spans="1:19" ht="18" customHeight="1">
      <c r="A28" s="165">
        <v>20</v>
      </c>
      <c r="B28" s="178" t="s">
        <v>163</v>
      </c>
      <c r="C28" s="157">
        <v>14</v>
      </c>
      <c r="D28" s="155">
        <v>3700</v>
      </c>
      <c r="E28" s="159">
        <v>187</v>
      </c>
      <c r="F28" s="157">
        <v>14</v>
      </c>
      <c r="G28" s="158">
        <v>3800</v>
      </c>
      <c r="H28" s="159">
        <v>187</v>
      </c>
      <c r="I28" s="157">
        <v>14</v>
      </c>
      <c r="J28" s="158">
        <v>3900</v>
      </c>
      <c r="K28" s="159">
        <v>187</v>
      </c>
      <c r="L28" s="157"/>
      <c r="M28" s="179">
        <f t="shared" si="0"/>
        <v>51800</v>
      </c>
      <c r="N28" s="158">
        <f t="shared" si="1"/>
        <v>53200</v>
      </c>
      <c r="O28" s="159">
        <f t="shared" si="2"/>
        <v>54600</v>
      </c>
      <c r="P28" s="113"/>
      <c r="Q28" s="113"/>
      <c r="R28" s="113"/>
      <c r="S28" s="113"/>
    </row>
    <row r="29" spans="1:19" ht="18" customHeight="1">
      <c r="A29" s="165">
        <v>21</v>
      </c>
      <c r="B29" s="166" t="s">
        <v>164</v>
      </c>
      <c r="C29" s="167">
        <v>15</v>
      </c>
      <c r="D29" s="168">
        <v>3825</v>
      </c>
      <c r="E29" s="164">
        <v>188</v>
      </c>
      <c r="F29" s="167">
        <v>15</v>
      </c>
      <c r="G29" s="163">
        <v>3910</v>
      </c>
      <c r="H29" s="164">
        <v>188</v>
      </c>
      <c r="I29" s="167">
        <v>15</v>
      </c>
      <c r="J29" s="163">
        <v>3995</v>
      </c>
      <c r="K29" s="164">
        <v>188</v>
      </c>
      <c r="L29" s="167"/>
      <c r="M29" s="162">
        <f>C29*D29</f>
        <v>57375</v>
      </c>
      <c r="N29" s="163">
        <f>C29*G29</f>
        <v>58650</v>
      </c>
      <c r="O29" s="164">
        <f>C29*J29</f>
        <v>59925</v>
      </c>
      <c r="P29" s="113"/>
      <c r="Q29" s="113"/>
      <c r="R29" s="113"/>
      <c r="S29" s="113"/>
    </row>
    <row r="30" spans="1:19" ht="18" customHeight="1">
      <c r="A30" s="165">
        <v>22</v>
      </c>
      <c r="B30" s="169" t="s">
        <v>165</v>
      </c>
      <c r="C30" s="182">
        <v>14</v>
      </c>
      <c r="D30" s="183">
        <v>3646</v>
      </c>
      <c r="E30" s="184">
        <v>191</v>
      </c>
      <c r="F30" s="182">
        <v>14</v>
      </c>
      <c r="G30" s="185">
        <v>3733</v>
      </c>
      <c r="H30" s="164">
        <v>191</v>
      </c>
      <c r="I30" s="182">
        <v>14</v>
      </c>
      <c r="J30" s="185">
        <v>3820</v>
      </c>
      <c r="K30" s="164">
        <v>191</v>
      </c>
      <c r="L30" s="167"/>
      <c r="M30" s="162">
        <f t="shared" si="0"/>
        <v>51044</v>
      </c>
      <c r="N30" s="163">
        <f t="shared" si="1"/>
        <v>52262</v>
      </c>
      <c r="O30" s="164">
        <f t="shared" si="2"/>
        <v>53480</v>
      </c>
      <c r="P30" s="113"/>
      <c r="Q30" s="113"/>
      <c r="R30" s="113"/>
      <c r="S30" s="113"/>
    </row>
    <row r="31" spans="1:19" ht="18" customHeight="1">
      <c r="A31" s="165">
        <v>23</v>
      </c>
      <c r="B31" s="169" t="s">
        <v>166</v>
      </c>
      <c r="C31" s="167">
        <v>7</v>
      </c>
      <c r="D31" s="168">
        <v>3500</v>
      </c>
      <c r="E31" s="164">
        <v>183</v>
      </c>
      <c r="F31" s="167">
        <v>7</v>
      </c>
      <c r="G31" s="163">
        <v>3600</v>
      </c>
      <c r="H31" s="164">
        <v>183</v>
      </c>
      <c r="I31" s="167">
        <v>7</v>
      </c>
      <c r="J31" s="163">
        <v>3700</v>
      </c>
      <c r="K31" s="164">
        <v>183</v>
      </c>
      <c r="L31" s="167"/>
      <c r="M31" s="162">
        <f t="shared" si="0"/>
        <v>24500</v>
      </c>
      <c r="N31" s="163">
        <f t="shared" si="1"/>
        <v>25200</v>
      </c>
      <c r="O31" s="164">
        <f t="shared" si="2"/>
        <v>25900</v>
      </c>
      <c r="P31" s="113"/>
      <c r="Q31" s="113"/>
      <c r="R31" s="113"/>
      <c r="S31" s="113"/>
    </row>
    <row r="32" spans="1:19" ht="18" customHeight="1">
      <c r="A32" s="165">
        <v>24</v>
      </c>
      <c r="B32" s="169" t="s">
        <v>167</v>
      </c>
      <c r="C32" s="167">
        <v>7</v>
      </c>
      <c r="D32" s="168">
        <v>3780</v>
      </c>
      <c r="E32" s="164">
        <v>182</v>
      </c>
      <c r="F32" s="167">
        <v>7</v>
      </c>
      <c r="G32" s="163">
        <v>3840</v>
      </c>
      <c r="H32" s="164">
        <v>182</v>
      </c>
      <c r="I32" s="167">
        <v>7</v>
      </c>
      <c r="J32" s="163">
        <v>3900</v>
      </c>
      <c r="K32" s="164">
        <v>182</v>
      </c>
      <c r="L32" s="167"/>
      <c r="M32" s="162">
        <f t="shared" si="0"/>
        <v>26460</v>
      </c>
      <c r="N32" s="163">
        <f t="shared" si="1"/>
        <v>26880</v>
      </c>
      <c r="O32" s="164">
        <f t="shared" si="2"/>
        <v>27300</v>
      </c>
      <c r="P32" s="113"/>
      <c r="Q32" s="113"/>
      <c r="R32" s="113"/>
      <c r="S32" s="113"/>
    </row>
    <row r="33" spans="1:19" ht="18" customHeight="1" thickBot="1">
      <c r="A33" s="165">
        <v>25</v>
      </c>
      <c r="B33" s="172" t="s">
        <v>168</v>
      </c>
      <c r="C33" s="173">
        <v>94</v>
      </c>
      <c r="D33" s="174">
        <v>3400</v>
      </c>
      <c r="E33" s="175">
        <v>190</v>
      </c>
      <c r="F33" s="173">
        <v>94</v>
      </c>
      <c r="G33" s="176">
        <v>3485</v>
      </c>
      <c r="H33" s="175">
        <v>190</v>
      </c>
      <c r="I33" s="173">
        <v>94</v>
      </c>
      <c r="J33" s="176">
        <v>3570</v>
      </c>
      <c r="K33" s="175">
        <v>190</v>
      </c>
      <c r="L33" s="173"/>
      <c r="M33" s="180">
        <f t="shared" si="0"/>
        <v>319600</v>
      </c>
      <c r="N33" s="176">
        <f t="shared" si="1"/>
        <v>327590</v>
      </c>
      <c r="O33" s="175">
        <f t="shared" si="2"/>
        <v>335580</v>
      </c>
      <c r="P33" s="113"/>
      <c r="Q33" s="113"/>
      <c r="R33" s="113"/>
      <c r="S33" s="113"/>
    </row>
    <row r="34" spans="1:19" ht="18" customHeight="1">
      <c r="A34" s="165">
        <v>26</v>
      </c>
      <c r="B34" s="178" t="s">
        <v>169</v>
      </c>
      <c r="C34" s="157">
        <v>8</v>
      </c>
      <c r="D34" s="155">
        <v>3500</v>
      </c>
      <c r="E34" s="159">
        <v>184</v>
      </c>
      <c r="F34" s="157">
        <v>8</v>
      </c>
      <c r="G34" s="158">
        <v>3600</v>
      </c>
      <c r="H34" s="159">
        <v>184</v>
      </c>
      <c r="I34" s="157">
        <v>8</v>
      </c>
      <c r="J34" s="158">
        <v>3700</v>
      </c>
      <c r="K34" s="159">
        <v>184</v>
      </c>
      <c r="L34" s="157"/>
      <c r="M34" s="181">
        <f t="shared" si="0"/>
        <v>28000</v>
      </c>
      <c r="N34" s="158">
        <f t="shared" si="1"/>
        <v>28800</v>
      </c>
      <c r="O34" s="159">
        <f t="shared" si="2"/>
        <v>29600</v>
      </c>
      <c r="P34" s="113"/>
      <c r="Q34" s="113"/>
      <c r="R34" s="113"/>
      <c r="S34" s="113"/>
    </row>
    <row r="35" spans="1:19" ht="18" customHeight="1">
      <c r="A35" s="165">
        <v>27</v>
      </c>
      <c r="B35" s="169" t="s">
        <v>170</v>
      </c>
      <c r="C35" s="167">
        <v>21</v>
      </c>
      <c r="D35" s="168">
        <v>3850</v>
      </c>
      <c r="E35" s="164">
        <v>183</v>
      </c>
      <c r="F35" s="167">
        <v>21</v>
      </c>
      <c r="G35" s="163">
        <v>3850</v>
      </c>
      <c r="H35" s="164">
        <v>183</v>
      </c>
      <c r="I35" s="167">
        <v>21</v>
      </c>
      <c r="J35" s="163">
        <v>3850</v>
      </c>
      <c r="K35" s="164">
        <v>183</v>
      </c>
      <c r="L35" s="167"/>
      <c r="M35" s="162">
        <f t="shared" si="0"/>
        <v>80850</v>
      </c>
      <c r="N35" s="163">
        <f t="shared" si="1"/>
        <v>80850</v>
      </c>
      <c r="O35" s="164">
        <f t="shared" si="2"/>
        <v>80850</v>
      </c>
      <c r="P35" s="113"/>
      <c r="Q35" s="113"/>
      <c r="R35" s="113"/>
      <c r="S35" s="113"/>
    </row>
    <row r="36" spans="1:19" ht="18" customHeight="1">
      <c r="A36" s="165">
        <v>28</v>
      </c>
      <c r="B36" s="169" t="s">
        <v>171</v>
      </c>
      <c r="C36" s="167">
        <v>7</v>
      </c>
      <c r="D36" s="168">
        <v>3400</v>
      </c>
      <c r="E36" s="164">
        <v>192</v>
      </c>
      <c r="F36" s="167">
        <v>7</v>
      </c>
      <c r="G36" s="163">
        <v>3500</v>
      </c>
      <c r="H36" s="164">
        <v>192</v>
      </c>
      <c r="I36" s="167">
        <v>7</v>
      </c>
      <c r="J36" s="163">
        <v>3600</v>
      </c>
      <c r="K36" s="164">
        <v>192</v>
      </c>
      <c r="L36" s="167"/>
      <c r="M36" s="162">
        <f t="shared" si="0"/>
        <v>23800</v>
      </c>
      <c r="N36" s="163">
        <f t="shared" si="1"/>
        <v>24500</v>
      </c>
      <c r="O36" s="164">
        <f t="shared" si="2"/>
        <v>25200</v>
      </c>
      <c r="P36" s="113"/>
      <c r="Q36" s="113"/>
      <c r="R36" s="113"/>
      <c r="S36" s="113"/>
    </row>
    <row r="37" spans="1:19" ht="18" customHeight="1">
      <c r="A37" s="165">
        <v>29</v>
      </c>
      <c r="B37" s="169" t="s">
        <v>172</v>
      </c>
      <c r="C37" s="167">
        <v>24</v>
      </c>
      <c r="D37" s="168">
        <v>3601</v>
      </c>
      <c r="E37" s="164">
        <v>186</v>
      </c>
      <c r="F37" s="167">
        <v>24</v>
      </c>
      <c r="G37" s="163">
        <v>3694</v>
      </c>
      <c r="H37" s="164">
        <v>189</v>
      </c>
      <c r="I37" s="167">
        <v>24</v>
      </c>
      <c r="J37" s="163">
        <v>3728</v>
      </c>
      <c r="K37" s="164">
        <v>189</v>
      </c>
      <c r="L37" s="167"/>
      <c r="M37" s="162">
        <f t="shared" si="0"/>
        <v>86424</v>
      </c>
      <c r="N37" s="163">
        <f t="shared" si="1"/>
        <v>88656</v>
      </c>
      <c r="O37" s="164">
        <f t="shared" si="2"/>
        <v>89472</v>
      </c>
      <c r="P37" s="113"/>
      <c r="Q37" s="113"/>
      <c r="R37" s="113"/>
      <c r="S37" s="113"/>
    </row>
    <row r="38" spans="1:19" ht="18" customHeight="1" thickBot="1">
      <c r="A38" s="165">
        <v>30</v>
      </c>
      <c r="B38" s="172" t="s">
        <v>173</v>
      </c>
      <c r="C38" s="173">
        <v>11</v>
      </c>
      <c r="D38" s="174">
        <v>3750</v>
      </c>
      <c r="E38" s="175">
        <v>190</v>
      </c>
      <c r="F38" s="173">
        <v>11</v>
      </c>
      <c r="G38" s="176">
        <v>3900</v>
      </c>
      <c r="H38" s="175">
        <v>190</v>
      </c>
      <c r="I38" s="173">
        <v>11</v>
      </c>
      <c r="J38" s="176">
        <v>4050</v>
      </c>
      <c r="K38" s="175">
        <v>190</v>
      </c>
      <c r="L38" s="173"/>
      <c r="M38" s="180">
        <f t="shared" si="0"/>
        <v>41250</v>
      </c>
      <c r="N38" s="176">
        <f t="shared" si="1"/>
        <v>42900</v>
      </c>
      <c r="O38" s="175">
        <f t="shared" si="2"/>
        <v>44550</v>
      </c>
      <c r="P38" s="113"/>
      <c r="Q38" s="113"/>
      <c r="R38" s="113"/>
      <c r="S38" s="113"/>
    </row>
    <row r="39" spans="1:19" ht="18" customHeight="1">
      <c r="A39" s="165">
        <v>31</v>
      </c>
      <c r="B39" s="178" t="s">
        <v>174</v>
      </c>
      <c r="C39" s="157">
        <v>13</v>
      </c>
      <c r="D39" s="155">
        <v>3800</v>
      </c>
      <c r="E39" s="159">
        <v>191</v>
      </c>
      <c r="F39" s="157">
        <v>13</v>
      </c>
      <c r="G39" s="158">
        <v>4000</v>
      </c>
      <c r="H39" s="159">
        <v>191</v>
      </c>
      <c r="I39" s="157">
        <v>13</v>
      </c>
      <c r="J39" s="158">
        <v>4200</v>
      </c>
      <c r="K39" s="159">
        <v>191</v>
      </c>
      <c r="L39" s="157"/>
      <c r="M39" s="181">
        <f t="shared" si="0"/>
        <v>49400</v>
      </c>
      <c r="N39" s="187">
        <f t="shared" si="1"/>
        <v>52000</v>
      </c>
      <c r="O39" s="188">
        <f t="shared" si="2"/>
        <v>54600</v>
      </c>
      <c r="P39" s="113"/>
      <c r="Q39" s="113"/>
      <c r="R39" s="113"/>
      <c r="S39" s="113"/>
    </row>
    <row r="40" spans="1:19" ht="18" customHeight="1">
      <c r="A40" s="165">
        <v>32</v>
      </c>
      <c r="B40" s="169" t="s">
        <v>175</v>
      </c>
      <c r="C40" s="167">
        <v>10</v>
      </c>
      <c r="D40" s="168">
        <v>3400</v>
      </c>
      <c r="E40" s="164">
        <v>182</v>
      </c>
      <c r="F40" s="167">
        <v>10</v>
      </c>
      <c r="G40" s="163">
        <v>3500</v>
      </c>
      <c r="H40" s="164">
        <v>182</v>
      </c>
      <c r="I40" s="167">
        <v>10</v>
      </c>
      <c r="J40" s="163">
        <v>3600</v>
      </c>
      <c r="K40" s="164">
        <v>182</v>
      </c>
      <c r="L40" s="167"/>
      <c r="M40" s="162">
        <f t="shared" si="0"/>
        <v>34000</v>
      </c>
      <c r="N40" s="163">
        <f t="shared" si="1"/>
        <v>35000</v>
      </c>
      <c r="O40" s="164">
        <f t="shared" si="2"/>
        <v>36000</v>
      </c>
      <c r="P40" s="113"/>
      <c r="Q40" s="113"/>
      <c r="R40" s="113"/>
      <c r="S40" s="113"/>
    </row>
    <row r="41" spans="1:19" ht="18" customHeight="1">
      <c r="A41" s="165">
        <v>33</v>
      </c>
      <c r="B41" s="169" t="s">
        <v>176</v>
      </c>
      <c r="C41" s="189">
        <v>12</v>
      </c>
      <c r="D41" s="168">
        <v>3808</v>
      </c>
      <c r="E41" s="164">
        <v>187</v>
      </c>
      <c r="F41" s="189">
        <v>12</v>
      </c>
      <c r="G41" s="163">
        <v>3859</v>
      </c>
      <c r="H41" s="164">
        <v>187</v>
      </c>
      <c r="I41" s="189">
        <v>11</v>
      </c>
      <c r="J41" s="163">
        <v>3910</v>
      </c>
      <c r="K41" s="164">
        <v>187</v>
      </c>
      <c r="L41" s="167"/>
      <c r="M41" s="162">
        <f t="shared" si="0"/>
        <v>45696</v>
      </c>
      <c r="N41" s="163">
        <f t="shared" si="1"/>
        <v>46308</v>
      </c>
      <c r="O41" s="164">
        <f>I41*J41</f>
        <v>43010</v>
      </c>
      <c r="P41" s="113"/>
      <c r="Q41" s="113"/>
      <c r="R41" s="113"/>
      <c r="S41" s="113"/>
    </row>
    <row r="42" spans="1:19" ht="18" customHeight="1">
      <c r="A42" s="165">
        <v>34</v>
      </c>
      <c r="B42" s="166" t="s">
        <v>177</v>
      </c>
      <c r="C42" s="167">
        <v>6</v>
      </c>
      <c r="D42" s="168">
        <v>3672</v>
      </c>
      <c r="E42" s="164">
        <v>187</v>
      </c>
      <c r="F42" s="167">
        <v>6</v>
      </c>
      <c r="G42" s="163">
        <v>3672</v>
      </c>
      <c r="H42" s="164">
        <v>187</v>
      </c>
      <c r="I42" s="167">
        <v>6</v>
      </c>
      <c r="J42" s="163">
        <v>3672</v>
      </c>
      <c r="K42" s="164">
        <v>187</v>
      </c>
      <c r="L42" s="167"/>
      <c r="M42" s="162">
        <f t="shared" si="0"/>
        <v>22032</v>
      </c>
      <c r="N42" s="163">
        <f t="shared" si="1"/>
        <v>22032</v>
      </c>
      <c r="O42" s="190">
        <f>D42*F42</f>
        <v>22032</v>
      </c>
      <c r="P42" s="113"/>
      <c r="Q42" s="113"/>
      <c r="R42" s="113"/>
      <c r="S42" s="113"/>
    </row>
    <row r="43" spans="1:19" ht="18" customHeight="1" thickBot="1">
      <c r="A43" s="165">
        <v>35</v>
      </c>
      <c r="B43" s="172" t="s">
        <v>178</v>
      </c>
      <c r="C43" s="173">
        <v>4</v>
      </c>
      <c r="D43" s="174">
        <v>3500</v>
      </c>
      <c r="E43" s="175">
        <v>185</v>
      </c>
      <c r="F43" s="173">
        <v>4</v>
      </c>
      <c r="G43" s="176">
        <v>3500</v>
      </c>
      <c r="H43" s="175">
        <v>185</v>
      </c>
      <c r="I43" s="173">
        <v>4</v>
      </c>
      <c r="J43" s="176">
        <v>3500</v>
      </c>
      <c r="K43" s="175">
        <v>185</v>
      </c>
      <c r="L43" s="173"/>
      <c r="M43" s="177">
        <f t="shared" si="0"/>
        <v>14000</v>
      </c>
      <c r="N43" s="176">
        <f t="shared" si="1"/>
        <v>14000</v>
      </c>
      <c r="O43" s="175">
        <f aca="true" t="shared" si="3" ref="O43:O51">C43*J43</f>
        <v>14000</v>
      </c>
      <c r="P43" s="113"/>
      <c r="Q43" s="113"/>
      <c r="R43" s="113"/>
      <c r="S43" s="113"/>
    </row>
    <row r="44" spans="1:19" ht="18" customHeight="1">
      <c r="A44" s="165">
        <v>36</v>
      </c>
      <c r="B44" s="191" t="s">
        <v>179</v>
      </c>
      <c r="C44" s="192">
        <v>4</v>
      </c>
      <c r="D44" s="193">
        <v>3700</v>
      </c>
      <c r="E44" s="188">
        <v>186</v>
      </c>
      <c r="F44" s="192">
        <v>4</v>
      </c>
      <c r="G44" s="187">
        <v>3750</v>
      </c>
      <c r="H44" s="188">
        <v>186</v>
      </c>
      <c r="I44" s="192">
        <v>4</v>
      </c>
      <c r="J44" s="187">
        <v>3800</v>
      </c>
      <c r="K44" s="188">
        <v>186</v>
      </c>
      <c r="L44" s="192"/>
      <c r="M44" s="181">
        <f t="shared" si="0"/>
        <v>14800</v>
      </c>
      <c r="N44" s="187">
        <f t="shared" si="1"/>
        <v>15000</v>
      </c>
      <c r="O44" s="188">
        <f t="shared" si="3"/>
        <v>15200</v>
      </c>
      <c r="P44" s="113"/>
      <c r="Q44" s="113"/>
      <c r="R44" s="113"/>
      <c r="S44" s="113"/>
    </row>
    <row r="45" spans="1:19" ht="18" customHeight="1">
      <c r="A45" s="165">
        <v>37</v>
      </c>
      <c r="B45" s="166" t="s">
        <v>180</v>
      </c>
      <c r="C45" s="167">
        <v>2</v>
      </c>
      <c r="D45" s="168">
        <v>4100</v>
      </c>
      <c r="E45" s="164">
        <v>182</v>
      </c>
      <c r="F45" s="167">
        <v>2</v>
      </c>
      <c r="G45" s="163">
        <v>4100</v>
      </c>
      <c r="H45" s="164">
        <v>182</v>
      </c>
      <c r="I45" s="167">
        <v>2</v>
      </c>
      <c r="J45" s="163">
        <v>4100</v>
      </c>
      <c r="K45" s="164">
        <v>182</v>
      </c>
      <c r="L45" s="167"/>
      <c r="M45" s="162">
        <f t="shared" si="0"/>
        <v>8200</v>
      </c>
      <c r="N45" s="163">
        <f t="shared" si="1"/>
        <v>8200</v>
      </c>
      <c r="O45" s="164">
        <f t="shared" si="3"/>
        <v>8200</v>
      </c>
      <c r="P45" s="113"/>
      <c r="Q45" s="113"/>
      <c r="R45" s="113"/>
      <c r="S45" s="113"/>
    </row>
    <row r="46" spans="1:19" ht="18" customHeight="1">
      <c r="A46" s="165">
        <v>38</v>
      </c>
      <c r="B46" s="169" t="s">
        <v>181</v>
      </c>
      <c r="C46" s="167">
        <v>4</v>
      </c>
      <c r="D46" s="168">
        <v>4000</v>
      </c>
      <c r="E46" s="164">
        <v>182</v>
      </c>
      <c r="F46" s="167">
        <v>4</v>
      </c>
      <c r="G46" s="163">
        <v>4050</v>
      </c>
      <c r="H46" s="164">
        <v>182</v>
      </c>
      <c r="I46" s="167">
        <v>4</v>
      </c>
      <c r="J46" s="163">
        <v>4100</v>
      </c>
      <c r="K46" s="164">
        <v>182</v>
      </c>
      <c r="L46" s="167"/>
      <c r="M46" s="162">
        <f t="shared" si="0"/>
        <v>16000</v>
      </c>
      <c r="N46" s="163">
        <f t="shared" si="1"/>
        <v>16200</v>
      </c>
      <c r="O46" s="164">
        <f t="shared" si="3"/>
        <v>16400</v>
      </c>
      <c r="P46" s="113"/>
      <c r="Q46" s="113"/>
      <c r="R46" s="113"/>
      <c r="S46" s="113"/>
    </row>
    <row r="47" spans="1:19" ht="18" customHeight="1">
      <c r="A47" s="165">
        <v>39</v>
      </c>
      <c r="B47" s="169" t="s">
        <v>182</v>
      </c>
      <c r="C47" s="167">
        <v>2</v>
      </c>
      <c r="D47" s="168">
        <v>4400</v>
      </c>
      <c r="E47" s="164">
        <v>182</v>
      </c>
      <c r="F47" s="167">
        <v>2</v>
      </c>
      <c r="G47" s="163">
        <v>4450</v>
      </c>
      <c r="H47" s="164">
        <v>182</v>
      </c>
      <c r="I47" s="167">
        <v>2</v>
      </c>
      <c r="J47" s="163">
        <v>4500</v>
      </c>
      <c r="K47" s="164">
        <v>182</v>
      </c>
      <c r="L47" s="167"/>
      <c r="M47" s="162">
        <f t="shared" si="0"/>
        <v>8800</v>
      </c>
      <c r="N47" s="163">
        <f t="shared" si="1"/>
        <v>8900</v>
      </c>
      <c r="O47" s="164">
        <f t="shared" si="3"/>
        <v>9000</v>
      </c>
      <c r="P47" s="113"/>
      <c r="Q47" s="113"/>
      <c r="R47" s="113"/>
      <c r="S47" s="113"/>
    </row>
    <row r="48" spans="1:19" ht="18" customHeight="1" thickBot="1">
      <c r="A48" s="165">
        <v>40</v>
      </c>
      <c r="B48" s="172" t="s">
        <v>183</v>
      </c>
      <c r="C48" s="173">
        <v>2</v>
      </c>
      <c r="D48" s="174">
        <v>3500</v>
      </c>
      <c r="E48" s="175">
        <v>184</v>
      </c>
      <c r="F48" s="173">
        <v>2</v>
      </c>
      <c r="G48" s="176">
        <v>3600</v>
      </c>
      <c r="H48" s="175">
        <v>184</v>
      </c>
      <c r="I48" s="173">
        <v>2</v>
      </c>
      <c r="J48" s="176">
        <v>3700</v>
      </c>
      <c r="K48" s="175">
        <v>184</v>
      </c>
      <c r="L48" s="173"/>
      <c r="M48" s="177">
        <f t="shared" si="0"/>
        <v>7000</v>
      </c>
      <c r="N48" s="176">
        <f t="shared" si="1"/>
        <v>7200</v>
      </c>
      <c r="O48" s="175">
        <f t="shared" si="3"/>
        <v>7400</v>
      </c>
      <c r="P48" s="113"/>
      <c r="Q48" s="113"/>
      <c r="R48" s="113"/>
      <c r="S48" s="113"/>
    </row>
    <row r="49" spans="1:19" ht="18" customHeight="1">
      <c r="A49" s="165">
        <v>41</v>
      </c>
      <c r="B49" s="178" t="s">
        <v>184</v>
      </c>
      <c r="C49" s="157">
        <v>5</v>
      </c>
      <c r="D49" s="155">
        <v>3570</v>
      </c>
      <c r="E49" s="159">
        <v>187</v>
      </c>
      <c r="F49" s="157">
        <v>5</v>
      </c>
      <c r="G49" s="158">
        <v>3740</v>
      </c>
      <c r="H49" s="159">
        <v>187</v>
      </c>
      <c r="I49" s="157">
        <v>5</v>
      </c>
      <c r="J49" s="158">
        <v>3910</v>
      </c>
      <c r="K49" s="159">
        <v>187</v>
      </c>
      <c r="L49" s="157"/>
      <c r="M49" s="179">
        <f t="shared" si="0"/>
        <v>17850</v>
      </c>
      <c r="N49" s="158">
        <f t="shared" si="1"/>
        <v>18700</v>
      </c>
      <c r="O49" s="159">
        <f t="shared" si="3"/>
        <v>19550</v>
      </c>
      <c r="P49" s="113"/>
      <c r="Q49" s="113"/>
      <c r="R49" s="113"/>
      <c r="S49" s="113"/>
    </row>
    <row r="50" spans="1:19" ht="18" customHeight="1">
      <c r="A50" s="165">
        <v>42</v>
      </c>
      <c r="B50" s="169" t="s">
        <v>185</v>
      </c>
      <c r="C50" s="167">
        <v>1</v>
      </c>
      <c r="D50" s="168">
        <v>3600</v>
      </c>
      <c r="E50" s="164">
        <v>185</v>
      </c>
      <c r="F50" s="167">
        <v>1</v>
      </c>
      <c r="G50" s="163">
        <v>3600</v>
      </c>
      <c r="H50" s="164">
        <v>185</v>
      </c>
      <c r="I50" s="167">
        <v>1</v>
      </c>
      <c r="J50" s="163">
        <v>3600</v>
      </c>
      <c r="K50" s="164">
        <v>185</v>
      </c>
      <c r="L50" s="167"/>
      <c r="M50" s="162">
        <f t="shared" si="0"/>
        <v>3600</v>
      </c>
      <c r="N50" s="163">
        <f t="shared" si="1"/>
        <v>3600</v>
      </c>
      <c r="O50" s="164">
        <f t="shared" si="3"/>
        <v>3600</v>
      </c>
      <c r="P50" s="113"/>
      <c r="Q50" s="113"/>
      <c r="R50" s="113"/>
      <c r="S50" s="113"/>
    </row>
    <row r="51" spans="1:19" ht="18" customHeight="1" thickBot="1">
      <c r="A51" s="165">
        <v>43</v>
      </c>
      <c r="B51" s="172" t="s">
        <v>186</v>
      </c>
      <c r="C51" s="173">
        <v>3</v>
      </c>
      <c r="D51" s="174">
        <v>3627</v>
      </c>
      <c r="E51" s="175">
        <v>190</v>
      </c>
      <c r="F51" s="173">
        <v>3</v>
      </c>
      <c r="G51" s="176">
        <v>3800</v>
      </c>
      <c r="H51" s="175">
        <v>190</v>
      </c>
      <c r="I51" s="173">
        <v>3</v>
      </c>
      <c r="J51" s="176">
        <v>3973</v>
      </c>
      <c r="K51" s="175">
        <v>190</v>
      </c>
      <c r="L51" s="173"/>
      <c r="M51" s="162">
        <f t="shared" si="0"/>
        <v>10881</v>
      </c>
      <c r="N51" s="163">
        <f t="shared" si="1"/>
        <v>11400</v>
      </c>
      <c r="O51" s="164">
        <f t="shared" si="3"/>
        <v>11919</v>
      </c>
      <c r="P51" s="113"/>
      <c r="Q51" s="113"/>
      <c r="R51" s="113"/>
      <c r="S51" s="113"/>
    </row>
    <row r="52" spans="1:19" ht="18" customHeight="1" thickBot="1">
      <c r="A52" s="194"/>
      <c r="B52" s="195" t="s">
        <v>187</v>
      </c>
      <c r="C52" s="196">
        <f>SUM(C9:C51)</f>
        <v>1017</v>
      </c>
      <c r="D52" s="197">
        <f>M52/C52</f>
        <v>3555.583087512291</v>
      </c>
      <c r="E52" s="198">
        <f>AVERAGE(E9:E51)</f>
        <v>187.06976744186048</v>
      </c>
      <c r="F52" s="196">
        <f>SUM(F9:F51)</f>
        <v>1017</v>
      </c>
      <c r="G52" s="197">
        <f>N52/F52</f>
        <v>3629.3883972468043</v>
      </c>
      <c r="H52" s="198">
        <f>AVERAGE(H9:H51)</f>
        <v>187.1860465116279</v>
      </c>
      <c r="I52" s="196">
        <f>SUM(I9:I51)</f>
        <v>1016</v>
      </c>
      <c r="J52" s="197">
        <f>O52/I52</f>
        <v>3698.494094488189</v>
      </c>
      <c r="K52" s="198">
        <f>AVERAGE(K9:K51)</f>
        <v>187.1627906976744</v>
      </c>
      <c r="L52" s="196"/>
      <c r="M52" s="199">
        <f>SUM(M9:M51)</f>
        <v>3616028</v>
      </c>
      <c r="N52" s="200">
        <f>SUM(N9:N51)</f>
        <v>3691088</v>
      </c>
      <c r="O52" s="198">
        <f>SUM(O9:O51)</f>
        <v>3757670</v>
      </c>
      <c r="P52" s="113"/>
      <c r="Q52" s="113"/>
      <c r="R52" s="113"/>
      <c r="S52" s="113"/>
    </row>
    <row r="53" spans="4:19" ht="13.5">
      <c r="D53" s="201"/>
      <c r="E53" s="113"/>
      <c r="F53" s="113"/>
      <c r="G53" s="201"/>
      <c r="J53" s="201"/>
      <c r="P53" s="113"/>
      <c r="Q53" s="113"/>
      <c r="R53" s="113"/>
      <c r="S53" s="113"/>
    </row>
    <row r="54" spans="16:19" ht="13.5">
      <c r="P54" s="113"/>
      <c r="Q54" s="113"/>
      <c r="R54" s="113"/>
      <c r="S54" s="113"/>
    </row>
    <row r="55" spans="16:19" ht="13.5">
      <c r="P55" s="113"/>
      <c r="Q55" s="113"/>
      <c r="R55" s="113"/>
      <c r="S55" s="113"/>
    </row>
    <row r="56" spans="16:19" ht="13.5">
      <c r="P56" s="113"/>
      <c r="Q56" s="113"/>
      <c r="R56" s="113"/>
      <c r="S56" s="113"/>
    </row>
    <row r="57" spans="16:19" ht="13.5">
      <c r="P57" s="113"/>
      <c r="Q57" s="113"/>
      <c r="R57" s="113"/>
      <c r="S57" s="113"/>
    </row>
    <row r="58" spans="16:19" ht="13.5">
      <c r="P58" s="113"/>
      <c r="Q58" s="113"/>
      <c r="R58" s="113"/>
      <c r="S58" s="113"/>
    </row>
    <row r="59" spans="16:19" ht="13.5">
      <c r="P59" s="113"/>
      <c r="Q59" s="113"/>
      <c r="R59" s="113"/>
      <c r="S59" s="113"/>
    </row>
    <row r="84" ht="13.5">
      <c r="P84" s="202" t="s">
        <v>85</v>
      </c>
    </row>
    <row r="85" ht="13.5">
      <c r="P85" s="202" t="s">
        <v>86</v>
      </c>
    </row>
  </sheetData>
  <sheetProtection/>
  <mergeCells count="6">
    <mergeCell ref="A2:O2"/>
    <mergeCell ref="J3:K3"/>
    <mergeCell ref="D4:E4"/>
    <mergeCell ref="G4:H4"/>
    <mergeCell ref="J4:K4"/>
    <mergeCell ref="M4:O4"/>
  </mergeCells>
  <printOptions horizontalCentered="1"/>
  <pageMargins left="0.25" right="0.25" top="0.75" bottom="0.75" header="0.3" footer="0.3"/>
  <pageSetup fitToWidth="0" horizontalDpi="600" verticalDpi="600" orientation="portrait" paperSize="9" scale="75"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sheetPr>
    <tabColor rgb="FF0070C0"/>
    <pageSetUpPr fitToPage="1"/>
  </sheetPr>
  <dimension ref="A2:P85"/>
  <sheetViews>
    <sheetView view="pageBreakPreview" zoomScale="85" zoomScaleSheetLayoutView="85" zoomScalePageLayoutView="0" workbookViewId="0" topLeftCell="A1">
      <selection activeCell="A1" sqref="A1"/>
    </sheetView>
  </sheetViews>
  <sheetFormatPr defaultColWidth="9.00390625" defaultRowHeight="13.5"/>
  <cols>
    <col min="1" max="1" width="4.125" style="0" customWidth="1"/>
    <col min="2" max="2" width="12.625" style="0" customWidth="1"/>
    <col min="3" max="7" width="13.375" style="0" customWidth="1"/>
    <col min="8" max="8" width="3.625" style="0" customWidth="1"/>
  </cols>
  <sheetData>
    <row r="2" spans="2:8" ht="14.25" customHeight="1">
      <c r="B2" s="105" t="s">
        <v>188</v>
      </c>
      <c r="C2" s="105"/>
      <c r="D2" s="105"/>
      <c r="E2" s="105"/>
      <c r="F2" s="105"/>
      <c r="G2" s="203"/>
      <c r="H2" s="204"/>
    </row>
    <row r="3" spans="5:9" ht="13.5">
      <c r="E3" s="113"/>
      <c r="F3" s="113"/>
      <c r="G3" s="113"/>
      <c r="H3" s="205"/>
      <c r="I3" s="113"/>
    </row>
    <row r="4" spans="1:8" ht="15" thickBot="1">
      <c r="A4" s="206" t="s">
        <v>189</v>
      </c>
      <c r="B4" s="207"/>
      <c r="C4" s="113"/>
      <c r="D4" s="113"/>
      <c r="E4" s="208"/>
      <c r="F4" s="209" t="s">
        <v>122</v>
      </c>
      <c r="G4" s="210"/>
      <c r="H4" s="113"/>
    </row>
    <row r="5" spans="1:7" ht="13.5">
      <c r="A5" s="211" t="s">
        <v>190</v>
      </c>
      <c r="B5" s="125"/>
      <c r="C5" s="114"/>
      <c r="D5" s="212"/>
      <c r="E5" s="213" t="s">
        <v>127</v>
      </c>
      <c r="F5" s="212"/>
      <c r="G5" s="214" t="s">
        <v>191</v>
      </c>
    </row>
    <row r="6" spans="1:7" ht="13.5">
      <c r="A6" s="215"/>
      <c r="B6" s="134" t="s">
        <v>25</v>
      </c>
      <c r="C6" s="216" t="s">
        <v>129</v>
      </c>
      <c r="D6" s="136" t="s">
        <v>130</v>
      </c>
      <c r="E6" s="136" t="s">
        <v>131</v>
      </c>
      <c r="F6" s="136" t="s">
        <v>192</v>
      </c>
      <c r="G6" s="134" t="s">
        <v>193</v>
      </c>
    </row>
    <row r="7" spans="1:7" ht="14.25" thickBot="1">
      <c r="A7" s="217"/>
      <c r="B7" s="139"/>
      <c r="C7" s="146" t="s">
        <v>132</v>
      </c>
      <c r="D7" s="141" t="s">
        <v>133</v>
      </c>
      <c r="E7" s="141" t="s">
        <v>134</v>
      </c>
      <c r="F7" s="218"/>
      <c r="G7" s="142" t="s">
        <v>137</v>
      </c>
    </row>
    <row r="8" spans="1:7" ht="13.5">
      <c r="A8" s="128"/>
      <c r="B8" s="125"/>
      <c r="C8" s="219" t="s">
        <v>140</v>
      </c>
      <c r="D8" s="148" t="s">
        <v>141</v>
      </c>
      <c r="E8" s="148" t="s">
        <v>142</v>
      </c>
      <c r="F8" s="127"/>
      <c r="G8" s="115" t="s">
        <v>194</v>
      </c>
    </row>
    <row r="9" spans="1:7" ht="13.5">
      <c r="A9" s="153">
        <v>1</v>
      </c>
      <c r="B9" s="125" t="s">
        <v>143</v>
      </c>
      <c r="C9" s="220"/>
      <c r="D9" s="221"/>
      <c r="E9" s="222"/>
      <c r="F9" s="223"/>
      <c r="G9" s="224"/>
    </row>
    <row r="10" spans="1:7" ht="14.25">
      <c r="A10" s="165">
        <v>2</v>
      </c>
      <c r="B10" s="169" t="s">
        <v>145</v>
      </c>
      <c r="C10" s="162"/>
      <c r="D10" s="168"/>
      <c r="E10" s="163"/>
      <c r="F10" s="168"/>
      <c r="G10" s="225" t="s">
        <v>195</v>
      </c>
    </row>
    <row r="11" spans="1:7" ht="14.25">
      <c r="A11" s="165">
        <v>3</v>
      </c>
      <c r="B11" s="169" t="s">
        <v>146</v>
      </c>
      <c r="C11" s="162"/>
      <c r="D11" s="168"/>
      <c r="E11" s="163"/>
      <c r="F11" s="226"/>
      <c r="G11" s="190"/>
    </row>
    <row r="12" spans="1:7" ht="14.25">
      <c r="A12" s="165">
        <v>4</v>
      </c>
      <c r="B12" s="169" t="s">
        <v>147</v>
      </c>
      <c r="C12" s="162">
        <v>2</v>
      </c>
      <c r="D12" s="168">
        <v>4386</v>
      </c>
      <c r="E12" s="163">
        <v>187</v>
      </c>
      <c r="F12" s="168"/>
      <c r="G12" s="225">
        <f>C12*D12</f>
        <v>8772</v>
      </c>
    </row>
    <row r="13" spans="1:7" ht="15" thickBot="1">
      <c r="A13" s="171">
        <v>5</v>
      </c>
      <c r="B13" s="172" t="s">
        <v>148</v>
      </c>
      <c r="C13" s="177">
        <v>17</v>
      </c>
      <c r="D13" s="174">
        <v>4909</v>
      </c>
      <c r="E13" s="176">
        <v>180</v>
      </c>
      <c r="F13" s="174"/>
      <c r="G13" s="225">
        <f>C13*D13</f>
        <v>83453</v>
      </c>
    </row>
    <row r="14" spans="1:7" ht="14.25">
      <c r="A14" s="153">
        <v>6</v>
      </c>
      <c r="B14" s="178" t="s">
        <v>149</v>
      </c>
      <c r="C14" s="179"/>
      <c r="D14" s="155"/>
      <c r="E14" s="158"/>
      <c r="F14" s="155"/>
      <c r="G14" s="227" t="s">
        <v>195</v>
      </c>
    </row>
    <row r="15" spans="1:7" ht="14.25">
      <c r="A15" s="165">
        <v>7</v>
      </c>
      <c r="B15" s="169" t="s">
        <v>150</v>
      </c>
      <c r="C15" s="162"/>
      <c r="D15" s="168"/>
      <c r="E15" s="163"/>
      <c r="F15" s="168"/>
      <c r="G15" s="225" t="s">
        <v>195</v>
      </c>
    </row>
    <row r="16" spans="1:7" ht="14.25">
      <c r="A16" s="165">
        <v>8</v>
      </c>
      <c r="B16" s="169" t="s">
        <v>151</v>
      </c>
      <c r="C16" s="162"/>
      <c r="D16" s="168"/>
      <c r="E16" s="163"/>
      <c r="F16" s="168"/>
      <c r="G16" s="225" t="s">
        <v>195</v>
      </c>
    </row>
    <row r="17" spans="1:7" ht="14.25">
      <c r="A17" s="165">
        <v>9</v>
      </c>
      <c r="B17" s="169" t="s">
        <v>152</v>
      </c>
      <c r="C17" s="162"/>
      <c r="D17" s="168"/>
      <c r="E17" s="163"/>
      <c r="F17" s="168"/>
      <c r="G17" s="225" t="s">
        <v>195</v>
      </c>
    </row>
    <row r="18" spans="1:7" ht="15" thickBot="1">
      <c r="A18" s="171">
        <v>10</v>
      </c>
      <c r="B18" s="172" t="s">
        <v>153</v>
      </c>
      <c r="C18" s="177"/>
      <c r="D18" s="174"/>
      <c r="E18" s="176"/>
      <c r="F18" s="174"/>
      <c r="G18" s="228" t="s">
        <v>195</v>
      </c>
    </row>
    <row r="19" spans="1:7" ht="14.25">
      <c r="A19" s="153">
        <v>11</v>
      </c>
      <c r="B19" s="178" t="s">
        <v>154</v>
      </c>
      <c r="C19" s="179"/>
      <c r="D19" s="155"/>
      <c r="E19" s="158"/>
      <c r="F19" s="155"/>
      <c r="G19" s="227"/>
    </row>
    <row r="20" spans="1:7" ht="14.25">
      <c r="A20" s="165">
        <v>12</v>
      </c>
      <c r="B20" s="169" t="s">
        <v>155</v>
      </c>
      <c r="C20" s="162"/>
      <c r="D20" s="168"/>
      <c r="E20" s="163"/>
      <c r="F20" s="168"/>
      <c r="G20" s="225" t="s">
        <v>195</v>
      </c>
    </row>
    <row r="21" spans="1:7" ht="14.25">
      <c r="A21" s="165">
        <v>13</v>
      </c>
      <c r="B21" s="169" t="s">
        <v>156</v>
      </c>
      <c r="C21" s="162">
        <v>7</v>
      </c>
      <c r="D21" s="168">
        <v>4250</v>
      </c>
      <c r="E21" s="163">
        <v>180</v>
      </c>
      <c r="F21" s="168"/>
      <c r="G21" s="225">
        <f>C21*D21</f>
        <v>29750</v>
      </c>
    </row>
    <row r="22" spans="1:7" ht="14.25">
      <c r="A22" s="165">
        <v>14</v>
      </c>
      <c r="B22" s="169" t="s">
        <v>157</v>
      </c>
      <c r="C22" s="162">
        <v>4</v>
      </c>
      <c r="D22" s="168">
        <v>4300</v>
      </c>
      <c r="E22" s="163">
        <v>188</v>
      </c>
      <c r="F22" s="168"/>
      <c r="G22" s="225">
        <f>C22*D22</f>
        <v>17200</v>
      </c>
    </row>
    <row r="23" spans="1:7" ht="15" thickBot="1">
      <c r="A23" s="171">
        <v>15</v>
      </c>
      <c r="B23" s="172" t="s">
        <v>158</v>
      </c>
      <c r="C23" s="177">
        <v>4</v>
      </c>
      <c r="D23" s="174">
        <v>4100</v>
      </c>
      <c r="E23" s="176">
        <v>192</v>
      </c>
      <c r="F23" s="174"/>
      <c r="G23" s="225">
        <f>C23*D23</f>
        <v>16400</v>
      </c>
    </row>
    <row r="24" spans="1:7" ht="14.25">
      <c r="A24" s="153">
        <v>16</v>
      </c>
      <c r="B24" s="178" t="s">
        <v>159</v>
      </c>
      <c r="C24" s="181"/>
      <c r="D24" s="193"/>
      <c r="E24" s="187"/>
      <c r="F24" s="193"/>
      <c r="G24" s="227" t="s">
        <v>195</v>
      </c>
    </row>
    <row r="25" spans="1:7" ht="14.25">
      <c r="A25" s="165">
        <v>17</v>
      </c>
      <c r="B25" s="169" t="s">
        <v>160</v>
      </c>
      <c r="C25" s="162"/>
      <c r="D25" s="168"/>
      <c r="E25" s="163"/>
      <c r="F25" s="168"/>
      <c r="G25" s="225" t="s">
        <v>195</v>
      </c>
    </row>
    <row r="26" spans="1:7" ht="14.25">
      <c r="A26" s="165">
        <v>18</v>
      </c>
      <c r="B26" s="169" t="s">
        <v>161</v>
      </c>
      <c r="C26" s="162"/>
      <c r="D26" s="168"/>
      <c r="E26" s="163"/>
      <c r="F26" s="168"/>
      <c r="G26" s="225" t="s">
        <v>195</v>
      </c>
    </row>
    <row r="27" spans="1:7" ht="15" thickBot="1">
      <c r="A27" s="165">
        <v>19</v>
      </c>
      <c r="B27" s="172" t="s">
        <v>162</v>
      </c>
      <c r="C27" s="177">
        <v>8</v>
      </c>
      <c r="D27" s="174">
        <v>4500</v>
      </c>
      <c r="E27" s="176">
        <v>150</v>
      </c>
      <c r="F27" s="174"/>
      <c r="G27" s="229">
        <f>C27*D27</f>
        <v>36000</v>
      </c>
    </row>
    <row r="28" spans="1:7" ht="14.25">
      <c r="A28" s="165">
        <v>20</v>
      </c>
      <c r="B28" s="178" t="s">
        <v>163</v>
      </c>
      <c r="C28" s="179"/>
      <c r="D28" s="155"/>
      <c r="E28" s="158"/>
      <c r="F28" s="155"/>
      <c r="G28" s="190" t="s">
        <v>195</v>
      </c>
    </row>
    <row r="29" spans="1:7" ht="14.25">
      <c r="A29" s="165">
        <v>21</v>
      </c>
      <c r="B29" s="169" t="s">
        <v>164</v>
      </c>
      <c r="C29" s="162">
        <v>1</v>
      </c>
      <c r="D29" s="168">
        <v>4335</v>
      </c>
      <c r="E29" s="163">
        <v>188</v>
      </c>
      <c r="F29" s="168"/>
      <c r="G29" s="225">
        <f>C29*D29</f>
        <v>4335</v>
      </c>
    </row>
    <row r="30" spans="1:7" ht="14.25">
      <c r="A30" s="165">
        <v>22</v>
      </c>
      <c r="B30" s="169" t="s">
        <v>165</v>
      </c>
      <c r="C30" s="162"/>
      <c r="D30" s="168"/>
      <c r="E30" s="163"/>
      <c r="F30" s="168"/>
      <c r="G30" s="225" t="s">
        <v>195</v>
      </c>
    </row>
    <row r="31" spans="1:7" ht="14.25">
      <c r="A31" s="165">
        <v>23</v>
      </c>
      <c r="B31" s="169" t="s">
        <v>166</v>
      </c>
      <c r="C31" s="162"/>
      <c r="D31" s="168"/>
      <c r="E31" s="163"/>
      <c r="F31" s="168"/>
      <c r="G31" s="225" t="s">
        <v>195</v>
      </c>
    </row>
    <row r="32" spans="1:7" ht="14.25">
      <c r="A32" s="165">
        <v>24</v>
      </c>
      <c r="B32" s="169" t="s">
        <v>167</v>
      </c>
      <c r="C32" s="162">
        <v>3</v>
      </c>
      <c r="D32" s="168">
        <v>3890</v>
      </c>
      <c r="E32" s="163">
        <v>170</v>
      </c>
      <c r="F32" s="168"/>
      <c r="G32" s="228">
        <f>C32*D32</f>
        <v>11670</v>
      </c>
    </row>
    <row r="33" spans="1:7" ht="15" thickBot="1">
      <c r="A33" s="165">
        <v>25</v>
      </c>
      <c r="B33" s="172" t="s">
        <v>168</v>
      </c>
      <c r="C33" s="177"/>
      <c r="D33" s="174"/>
      <c r="E33" s="176"/>
      <c r="F33" s="174"/>
      <c r="G33" s="229" t="s">
        <v>195</v>
      </c>
    </row>
    <row r="34" spans="1:7" ht="14.25">
      <c r="A34" s="165">
        <v>26</v>
      </c>
      <c r="B34" s="178" t="s">
        <v>169</v>
      </c>
      <c r="C34" s="179"/>
      <c r="D34" s="155"/>
      <c r="E34" s="158"/>
      <c r="F34" s="155"/>
      <c r="G34" s="190" t="s">
        <v>195</v>
      </c>
    </row>
    <row r="35" spans="1:7" ht="14.25">
      <c r="A35" s="165">
        <v>27</v>
      </c>
      <c r="B35" s="169" t="s">
        <v>170</v>
      </c>
      <c r="C35" s="162">
        <v>10</v>
      </c>
      <c r="D35" s="168">
        <v>4200</v>
      </c>
      <c r="E35" s="163">
        <v>167</v>
      </c>
      <c r="F35" s="168"/>
      <c r="G35" s="225">
        <f>C35*D35</f>
        <v>42000</v>
      </c>
    </row>
    <row r="36" spans="1:7" ht="14.25">
      <c r="A36" s="165">
        <v>28</v>
      </c>
      <c r="B36" s="169" t="s">
        <v>171</v>
      </c>
      <c r="C36" s="162"/>
      <c r="D36" s="168"/>
      <c r="E36" s="163"/>
      <c r="F36" s="168"/>
      <c r="G36" s="225" t="s">
        <v>195</v>
      </c>
    </row>
    <row r="37" spans="1:7" ht="14.25">
      <c r="A37" s="165">
        <v>29</v>
      </c>
      <c r="B37" s="169" t="s">
        <v>172</v>
      </c>
      <c r="C37" s="162"/>
      <c r="D37" s="168"/>
      <c r="E37" s="163"/>
      <c r="F37" s="168"/>
      <c r="G37" s="225" t="s">
        <v>195</v>
      </c>
    </row>
    <row r="38" spans="1:7" ht="15" thickBot="1">
      <c r="A38" s="165">
        <v>30</v>
      </c>
      <c r="B38" s="172" t="s">
        <v>173</v>
      </c>
      <c r="C38" s="177"/>
      <c r="D38" s="174"/>
      <c r="E38" s="176"/>
      <c r="F38" s="174"/>
      <c r="G38" s="229" t="s">
        <v>195</v>
      </c>
    </row>
    <row r="39" spans="1:7" ht="14.25">
      <c r="A39" s="165">
        <v>31</v>
      </c>
      <c r="B39" s="178" t="s">
        <v>174</v>
      </c>
      <c r="C39" s="179"/>
      <c r="D39" s="155"/>
      <c r="E39" s="158"/>
      <c r="F39" s="155"/>
      <c r="G39" s="190" t="s">
        <v>195</v>
      </c>
    </row>
    <row r="40" spans="1:7" ht="14.25">
      <c r="A40" s="165">
        <v>32</v>
      </c>
      <c r="B40" s="169" t="s">
        <v>175</v>
      </c>
      <c r="C40" s="162"/>
      <c r="D40" s="168"/>
      <c r="E40" s="163"/>
      <c r="F40" s="168"/>
      <c r="G40" s="225" t="s">
        <v>195</v>
      </c>
    </row>
    <row r="41" spans="1:7" ht="14.25">
      <c r="A41" s="165">
        <v>33</v>
      </c>
      <c r="B41" s="169" t="s">
        <v>176</v>
      </c>
      <c r="C41" s="162"/>
      <c r="D41" s="168"/>
      <c r="E41" s="163"/>
      <c r="F41" s="168"/>
      <c r="G41" s="225" t="s">
        <v>195</v>
      </c>
    </row>
    <row r="42" spans="1:7" ht="14.25">
      <c r="A42" s="165">
        <v>34</v>
      </c>
      <c r="B42" s="169" t="s">
        <v>177</v>
      </c>
      <c r="C42" s="162"/>
      <c r="D42" s="168"/>
      <c r="E42" s="163"/>
      <c r="F42" s="168"/>
      <c r="G42" s="225" t="s">
        <v>195</v>
      </c>
    </row>
    <row r="43" spans="1:7" ht="15" thickBot="1">
      <c r="A43" s="165">
        <v>35</v>
      </c>
      <c r="B43" s="172" t="s">
        <v>178</v>
      </c>
      <c r="C43" s="177"/>
      <c r="D43" s="174"/>
      <c r="E43" s="176"/>
      <c r="F43" s="174"/>
      <c r="G43" s="228" t="s">
        <v>195</v>
      </c>
    </row>
    <row r="44" spans="1:7" ht="14.25">
      <c r="A44" s="165">
        <v>36</v>
      </c>
      <c r="B44" s="178" t="s">
        <v>179</v>
      </c>
      <c r="C44" s="179"/>
      <c r="D44" s="155"/>
      <c r="E44" s="158"/>
      <c r="F44" s="155"/>
      <c r="G44" s="227" t="s">
        <v>195</v>
      </c>
    </row>
    <row r="45" spans="1:7" ht="14.25">
      <c r="A45" s="165">
        <v>37</v>
      </c>
      <c r="B45" s="169" t="s">
        <v>180</v>
      </c>
      <c r="C45" s="162"/>
      <c r="D45" s="168"/>
      <c r="E45" s="163"/>
      <c r="F45" s="168"/>
      <c r="G45" s="225" t="s">
        <v>195</v>
      </c>
    </row>
    <row r="46" spans="1:7" ht="14.25">
      <c r="A46" s="165">
        <v>38</v>
      </c>
      <c r="B46" s="169" t="s">
        <v>181</v>
      </c>
      <c r="C46" s="162"/>
      <c r="D46" s="168"/>
      <c r="E46" s="163"/>
      <c r="F46" s="168"/>
      <c r="G46" s="225" t="s">
        <v>195</v>
      </c>
    </row>
    <row r="47" spans="1:7" ht="15" thickBot="1">
      <c r="A47" s="165">
        <v>39</v>
      </c>
      <c r="B47" s="172" t="s">
        <v>182</v>
      </c>
      <c r="C47" s="177"/>
      <c r="D47" s="174"/>
      <c r="E47" s="176"/>
      <c r="F47" s="174"/>
      <c r="G47" s="229" t="s">
        <v>195</v>
      </c>
    </row>
    <row r="48" spans="1:7" ht="14.25">
      <c r="A48" s="165">
        <v>40</v>
      </c>
      <c r="B48" s="178" t="s">
        <v>183</v>
      </c>
      <c r="C48" s="179"/>
      <c r="D48" s="155"/>
      <c r="E48" s="158"/>
      <c r="F48" s="155"/>
      <c r="G48" s="190" t="s">
        <v>195</v>
      </c>
    </row>
    <row r="49" spans="1:7" ht="14.25">
      <c r="A49" s="165">
        <v>41</v>
      </c>
      <c r="B49" s="169" t="s">
        <v>184</v>
      </c>
      <c r="C49" s="162">
        <v>3</v>
      </c>
      <c r="D49" s="168">
        <v>3848</v>
      </c>
      <c r="E49" s="163">
        <v>166</v>
      </c>
      <c r="F49" s="168"/>
      <c r="G49" s="225">
        <f>C49*D49</f>
        <v>11544</v>
      </c>
    </row>
    <row r="50" spans="1:7" ht="14.25">
      <c r="A50" s="165">
        <v>42</v>
      </c>
      <c r="B50" s="169" t="s">
        <v>185</v>
      </c>
      <c r="C50" s="162">
        <v>1</v>
      </c>
      <c r="D50" s="168">
        <v>3400</v>
      </c>
      <c r="E50" s="163">
        <v>165</v>
      </c>
      <c r="F50" s="168"/>
      <c r="G50" s="225">
        <f>C50*D50</f>
        <v>3400</v>
      </c>
    </row>
    <row r="51" spans="1:7" ht="15" thickBot="1">
      <c r="A51" s="165">
        <v>43</v>
      </c>
      <c r="B51" s="172" t="s">
        <v>186</v>
      </c>
      <c r="C51" s="177">
        <v>1</v>
      </c>
      <c r="D51" s="174">
        <v>4302</v>
      </c>
      <c r="E51" s="176">
        <v>182</v>
      </c>
      <c r="F51" s="174"/>
      <c r="G51" s="225">
        <f>C51*D51</f>
        <v>4302</v>
      </c>
    </row>
    <row r="52" spans="1:7" ht="15" thickBot="1">
      <c r="A52" s="230"/>
      <c r="B52" s="172" t="s">
        <v>196</v>
      </c>
      <c r="C52" s="177">
        <f>SUM(C9:C51)</f>
        <v>61</v>
      </c>
      <c r="D52" s="200">
        <f>G52/C52</f>
        <v>4406.983606557377</v>
      </c>
      <c r="E52" s="174">
        <f>AVERAGE(E9:E51)</f>
        <v>176.25</v>
      </c>
      <c r="F52" s="174"/>
      <c r="G52" s="198">
        <f>SUM(G8:G51)</f>
        <v>268826</v>
      </c>
    </row>
    <row r="84" ht="13.5">
      <c r="P84" s="202" t="s">
        <v>85</v>
      </c>
    </row>
    <row r="85" ht="13.5">
      <c r="P85" s="202" t="s">
        <v>86</v>
      </c>
    </row>
  </sheetData>
  <sheetProtection/>
  <mergeCells count="3">
    <mergeCell ref="B2:F2"/>
    <mergeCell ref="F4:G4"/>
    <mergeCell ref="A5:A7"/>
  </mergeCells>
  <printOptions horizontalCentered="1"/>
  <pageMargins left="0.2362204724409449" right="0.2362204724409449" top="0.9055118110236221" bottom="0.5905511811023623" header="0.5118110236220472" footer="0.31496062992125984"/>
  <pageSetup fitToWidth="0" fitToHeight="1" horizontalDpi="600" verticalDpi="600" orientation="portrait" paperSize="9"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Q89"/>
  <sheetViews>
    <sheetView view="pageBreakPreview" zoomScale="75" zoomScaleSheetLayoutView="75" zoomScalePageLayoutView="0" workbookViewId="0" topLeftCell="A1">
      <selection activeCell="A2" sqref="A2"/>
    </sheetView>
  </sheetViews>
  <sheetFormatPr defaultColWidth="9.00390625" defaultRowHeight="13.5"/>
  <cols>
    <col min="1" max="1" width="3.375" style="1" customWidth="1"/>
    <col min="2" max="2" width="12.625" style="1" customWidth="1"/>
    <col min="3" max="3" width="11.00390625" style="1" bestFit="1" customWidth="1"/>
    <col min="4" max="5" width="9.00390625" style="1" customWidth="1"/>
    <col min="6" max="6" width="11.00390625" style="1" bestFit="1" customWidth="1"/>
    <col min="7" max="14" width="9.00390625" style="1" customWidth="1"/>
    <col min="15" max="15" width="9.375" style="1" customWidth="1"/>
    <col min="16" max="16" width="9.00390625" style="1" customWidth="1"/>
    <col min="17" max="17" width="2.875" style="1" customWidth="1"/>
    <col min="18" max="16384" width="9.00390625" style="1" customWidth="1"/>
  </cols>
  <sheetData>
    <row r="1" spans="1:5" ht="22.5" customHeight="1">
      <c r="A1" s="7" t="s">
        <v>77</v>
      </c>
      <c r="B1" s="2"/>
      <c r="C1" s="2"/>
      <c r="D1" s="2"/>
      <c r="E1" s="2"/>
    </row>
    <row r="2" spans="2:4" ht="16.5" customHeight="1" thickBot="1">
      <c r="B2" s="24" t="s">
        <v>19</v>
      </c>
      <c r="C2" s="24"/>
      <c r="D2" s="24"/>
    </row>
    <row r="3" spans="2:17" ht="13.5" customHeight="1">
      <c r="B3" s="71" t="s">
        <v>21</v>
      </c>
      <c r="C3" s="76" t="s">
        <v>12</v>
      </c>
      <c r="D3" s="77"/>
      <c r="E3" s="78"/>
      <c r="F3" s="76" t="s">
        <v>17</v>
      </c>
      <c r="G3" s="77"/>
      <c r="H3" s="78"/>
      <c r="I3" s="64" t="s">
        <v>67</v>
      </c>
      <c r="J3" s="65"/>
      <c r="K3" s="66"/>
      <c r="L3" s="64" t="s">
        <v>16</v>
      </c>
      <c r="M3" s="65"/>
      <c r="N3" s="66"/>
      <c r="O3" s="67" t="s">
        <v>23</v>
      </c>
      <c r="P3" s="68"/>
      <c r="Q3" s="55"/>
    </row>
    <row r="4" spans="2:17" ht="27">
      <c r="B4" s="72"/>
      <c r="C4" s="9" t="s">
        <v>78</v>
      </c>
      <c r="D4" s="4" t="s">
        <v>13</v>
      </c>
      <c r="E4" s="4" t="s">
        <v>14</v>
      </c>
      <c r="F4" s="9" t="s">
        <v>78</v>
      </c>
      <c r="G4" s="4" t="s">
        <v>13</v>
      </c>
      <c r="H4" s="4" t="s">
        <v>15</v>
      </c>
      <c r="I4" s="9" t="s">
        <v>78</v>
      </c>
      <c r="J4" s="9" t="s">
        <v>78</v>
      </c>
      <c r="K4" s="4" t="s">
        <v>18</v>
      </c>
      <c r="L4" s="9" t="s">
        <v>78</v>
      </c>
      <c r="M4" s="4" t="s">
        <v>13</v>
      </c>
      <c r="N4" s="4" t="s">
        <v>15</v>
      </c>
      <c r="O4" s="8" t="s">
        <v>13</v>
      </c>
      <c r="P4" s="11" t="s">
        <v>24</v>
      </c>
      <c r="Q4" s="56"/>
    </row>
    <row r="5" spans="2:17" ht="14.25">
      <c r="B5" s="10" t="s">
        <v>2</v>
      </c>
      <c r="C5" s="25"/>
      <c r="D5" s="26"/>
      <c r="E5" s="26"/>
      <c r="F5" s="26"/>
      <c r="G5" s="26"/>
      <c r="H5" s="26"/>
      <c r="I5" s="26"/>
      <c r="J5" s="26"/>
      <c r="K5" s="26"/>
      <c r="L5" s="26"/>
      <c r="M5" s="26"/>
      <c r="N5" s="26"/>
      <c r="O5" s="27">
        <f>D5+G5+J5+M5</f>
        <v>0</v>
      </c>
      <c r="P5" s="28">
        <f>E5+H5+K5+N5</f>
        <v>0</v>
      </c>
      <c r="Q5" s="57"/>
    </row>
    <row r="6" spans="2:17" ht="14.25">
      <c r="B6" s="10" t="s">
        <v>3</v>
      </c>
      <c r="C6" s="25" t="s">
        <v>51</v>
      </c>
      <c r="D6" s="26">
        <v>11</v>
      </c>
      <c r="E6" s="26">
        <v>6173</v>
      </c>
      <c r="F6" s="26"/>
      <c r="G6" s="26"/>
      <c r="H6" s="26"/>
      <c r="I6" s="26"/>
      <c r="J6" s="26"/>
      <c r="K6" s="26"/>
      <c r="L6" s="26"/>
      <c r="M6" s="26"/>
      <c r="N6" s="26"/>
      <c r="O6" s="29"/>
      <c r="P6" s="30"/>
      <c r="Q6" s="58"/>
    </row>
    <row r="7" spans="2:17" ht="14.25">
      <c r="B7" s="14"/>
      <c r="C7" s="31"/>
      <c r="D7" s="32">
        <f>SUM(D6:D6)</f>
        <v>11</v>
      </c>
      <c r="E7" s="32">
        <f>SUM(E6:E6)</f>
        <v>6173</v>
      </c>
      <c r="F7" s="32"/>
      <c r="G7" s="32">
        <f>SUM(G6:G6)</f>
        <v>0</v>
      </c>
      <c r="H7" s="32">
        <f>SUM(H6:H6)</f>
        <v>0</v>
      </c>
      <c r="I7" s="32"/>
      <c r="J7" s="32">
        <f>J6</f>
        <v>0</v>
      </c>
      <c r="K7" s="32">
        <f>K6</f>
        <v>0</v>
      </c>
      <c r="L7" s="32"/>
      <c r="M7" s="32"/>
      <c r="N7" s="32"/>
      <c r="O7" s="27">
        <f>D7+G7+J7+M7</f>
        <v>11</v>
      </c>
      <c r="P7" s="28">
        <f>E7+H7+K7+N7</f>
        <v>6173</v>
      </c>
      <c r="Q7" s="57"/>
    </row>
    <row r="8" spans="2:17" ht="14.25">
      <c r="B8" s="10" t="s">
        <v>4</v>
      </c>
      <c r="C8" s="25" t="s">
        <v>69</v>
      </c>
      <c r="D8" s="26">
        <v>41</v>
      </c>
      <c r="E8" s="26">
        <v>21505</v>
      </c>
      <c r="F8" s="26"/>
      <c r="G8" s="26"/>
      <c r="H8" s="26"/>
      <c r="I8" s="33" t="s">
        <v>70</v>
      </c>
      <c r="J8" s="26">
        <v>4</v>
      </c>
      <c r="K8" s="26">
        <v>1050</v>
      </c>
      <c r="L8" s="26"/>
      <c r="M8" s="26"/>
      <c r="N8" s="26"/>
      <c r="O8" s="29">
        <f>D8+G8+J8</f>
        <v>45</v>
      </c>
      <c r="P8" s="30">
        <f>E8+H8+K8</f>
        <v>22555</v>
      </c>
      <c r="Q8" s="58"/>
    </row>
    <row r="9" spans="2:17" ht="14.25">
      <c r="B9" s="10"/>
      <c r="C9" s="25" t="s">
        <v>29</v>
      </c>
      <c r="D9" s="26">
        <v>41</v>
      </c>
      <c r="E9" s="26">
        <v>19504</v>
      </c>
      <c r="F9" s="34"/>
      <c r="G9" s="26"/>
      <c r="H9" s="26"/>
      <c r="I9" s="34"/>
      <c r="J9" s="26"/>
      <c r="K9" s="26"/>
      <c r="L9" s="26"/>
      <c r="M9" s="26"/>
      <c r="N9" s="26"/>
      <c r="O9" s="29"/>
      <c r="P9" s="30"/>
      <c r="Q9" s="58"/>
    </row>
    <row r="10" spans="2:17" ht="14.25">
      <c r="B10" s="10"/>
      <c r="C10" s="25" t="s">
        <v>57</v>
      </c>
      <c r="D10" s="26">
        <v>4</v>
      </c>
      <c r="E10" s="26">
        <v>1683</v>
      </c>
      <c r="F10" s="34"/>
      <c r="G10" s="26"/>
      <c r="H10" s="26"/>
      <c r="I10" s="34"/>
      <c r="J10" s="26"/>
      <c r="K10" s="26"/>
      <c r="L10" s="26"/>
      <c r="M10" s="26"/>
      <c r="N10" s="26"/>
      <c r="O10" s="29"/>
      <c r="P10" s="30"/>
      <c r="Q10" s="58"/>
    </row>
    <row r="11" spans="2:17" ht="14.25">
      <c r="B11" s="14"/>
      <c r="C11" s="31"/>
      <c r="D11" s="32">
        <f>SUM(D8:D10)</f>
        <v>86</v>
      </c>
      <c r="E11" s="32">
        <f>SUM(E8:E10)</f>
        <v>42692</v>
      </c>
      <c r="F11" s="35"/>
      <c r="G11" s="32">
        <f>SUM(G8:G10)</f>
        <v>0</v>
      </c>
      <c r="H11" s="32">
        <f>SUM(H8:H10)</f>
        <v>0</v>
      </c>
      <c r="I11" s="35"/>
      <c r="J11" s="32">
        <f>SUM(J8:J10)</f>
        <v>4</v>
      </c>
      <c r="K11" s="32">
        <f>SUM(K8:K10)</f>
        <v>1050</v>
      </c>
      <c r="L11" s="32"/>
      <c r="M11" s="32"/>
      <c r="N11" s="32"/>
      <c r="O11" s="27">
        <f>D11+G11+J11+M11</f>
        <v>90</v>
      </c>
      <c r="P11" s="28">
        <f>E11+H11+K11+N11</f>
        <v>43742</v>
      </c>
      <c r="Q11" s="57"/>
    </row>
    <row r="12" spans="2:17" ht="14.25">
      <c r="B12" s="10" t="s">
        <v>5</v>
      </c>
      <c r="C12" s="25" t="s">
        <v>26</v>
      </c>
      <c r="D12" s="26">
        <v>144</v>
      </c>
      <c r="E12" s="26">
        <v>45060</v>
      </c>
      <c r="F12" s="26"/>
      <c r="G12" s="26"/>
      <c r="H12" s="26"/>
      <c r="I12" s="25" t="s">
        <v>26</v>
      </c>
      <c r="J12" s="26">
        <v>4</v>
      </c>
      <c r="K12" s="26">
        <v>506</v>
      </c>
      <c r="L12" s="26"/>
      <c r="M12" s="26"/>
      <c r="N12" s="26"/>
      <c r="O12" s="29">
        <f aca="true" t="shared" si="0" ref="O12:P14">D12+G12+J12</f>
        <v>148</v>
      </c>
      <c r="P12" s="30">
        <f t="shared" si="0"/>
        <v>45566</v>
      </c>
      <c r="Q12" s="58"/>
    </row>
    <row r="13" spans="2:17" ht="14.25">
      <c r="B13" s="10"/>
      <c r="C13" s="25" t="s">
        <v>27</v>
      </c>
      <c r="D13" s="26">
        <v>14</v>
      </c>
      <c r="E13" s="26">
        <v>7220</v>
      </c>
      <c r="F13" s="26" t="s">
        <v>27</v>
      </c>
      <c r="G13" s="26">
        <v>2</v>
      </c>
      <c r="H13" s="26">
        <v>50</v>
      </c>
      <c r="I13" s="25" t="s">
        <v>39</v>
      </c>
      <c r="J13" s="26">
        <v>1</v>
      </c>
      <c r="K13" s="26">
        <v>11</v>
      </c>
      <c r="L13" s="26"/>
      <c r="M13" s="26"/>
      <c r="N13" s="26"/>
      <c r="O13" s="29">
        <f t="shared" si="0"/>
        <v>17</v>
      </c>
      <c r="P13" s="30">
        <f t="shared" si="0"/>
        <v>7281</v>
      </c>
      <c r="Q13" s="58"/>
    </row>
    <row r="14" spans="2:17" ht="14.25">
      <c r="B14" s="10"/>
      <c r="C14" s="25" t="s">
        <v>28</v>
      </c>
      <c r="D14" s="26">
        <v>35</v>
      </c>
      <c r="E14" s="26">
        <v>20537</v>
      </c>
      <c r="F14" s="25"/>
      <c r="G14" s="26"/>
      <c r="H14" s="26"/>
      <c r="I14" s="33" t="s">
        <v>70</v>
      </c>
      <c r="J14" s="26">
        <v>9</v>
      </c>
      <c r="K14" s="26">
        <v>2204</v>
      </c>
      <c r="L14" s="26"/>
      <c r="M14" s="26"/>
      <c r="N14" s="26"/>
      <c r="O14" s="29">
        <f t="shared" si="0"/>
        <v>44</v>
      </c>
      <c r="P14" s="30">
        <f t="shared" si="0"/>
        <v>22741</v>
      </c>
      <c r="Q14" s="58"/>
    </row>
    <row r="15" spans="2:17" ht="14.25">
      <c r="B15" s="10"/>
      <c r="C15" s="25" t="s">
        <v>31</v>
      </c>
      <c r="D15" s="26">
        <v>10</v>
      </c>
      <c r="E15" s="26">
        <v>4756</v>
      </c>
      <c r="F15" s="25"/>
      <c r="G15" s="26"/>
      <c r="H15" s="26"/>
      <c r="I15" s="25"/>
      <c r="J15" s="26"/>
      <c r="K15" s="26"/>
      <c r="L15" s="26"/>
      <c r="M15" s="26"/>
      <c r="N15" s="26"/>
      <c r="O15" s="29"/>
      <c r="P15" s="30"/>
      <c r="Q15" s="58"/>
    </row>
    <row r="16" spans="2:17" ht="14.25">
      <c r="B16" s="10"/>
      <c r="C16" s="25" t="s">
        <v>32</v>
      </c>
      <c r="D16" s="26">
        <v>18</v>
      </c>
      <c r="E16" s="26">
        <v>7361</v>
      </c>
      <c r="F16" s="25"/>
      <c r="G16" s="26"/>
      <c r="H16" s="26"/>
      <c r="I16" s="25"/>
      <c r="J16" s="26"/>
      <c r="K16" s="26"/>
      <c r="L16" s="26"/>
      <c r="M16" s="26"/>
      <c r="N16" s="26"/>
      <c r="O16" s="29"/>
      <c r="P16" s="30"/>
      <c r="Q16" s="58"/>
    </row>
    <row r="17" spans="2:17" ht="14.25">
      <c r="B17" s="10"/>
      <c r="C17" s="25" t="s">
        <v>34</v>
      </c>
      <c r="D17" s="26">
        <v>24</v>
      </c>
      <c r="E17" s="26">
        <v>12843</v>
      </c>
      <c r="F17" s="25"/>
      <c r="G17" s="26"/>
      <c r="H17" s="26"/>
      <c r="I17" s="25"/>
      <c r="J17" s="26"/>
      <c r="K17" s="26"/>
      <c r="L17" s="26"/>
      <c r="M17" s="26"/>
      <c r="N17" s="26"/>
      <c r="O17" s="29"/>
      <c r="P17" s="30"/>
      <c r="Q17" s="58"/>
    </row>
    <row r="18" spans="2:17" ht="14.25">
      <c r="B18" s="10"/>
      <c r="C18" s="25" t="s">
        <v>36</v>
      </c>
      <c r="D18" s="26">
        <v>15</v>
      </c>
      <c r="E18" s="26">
        <v>6776</v>
      </c>
      <c r="F18" s="26" t="s">
        <v>36</v>
      </c>
      <c r="G18" s="26">
        <v>7</v>
      </c>
      <c r="H18" s="26">
        <v>3523</v>
      </c>
      <c r="I18" s="25"/>
      <c r="J18" s="26"/>
      <c r="K18" s="26"/>
      <c r="L18" s="26"/>
      <c r="M18" s="26"/>
      <c r="N18" s="26"/>
      <c r="O18" s="29"/>
      <c r="P18" s="30"/>
      <c r="Q18" s="58"/>
    </row>
    <row r="19" spans="2:17" ht="14.25">
      <c r="B19" s="10"/>
      <c r="C19" s="25" t="s">
        <v>42</v>
      </c>
      <c r="D19" s="26">
        <v>16</v>
      </c>
      <c r="E19" s="26">
        <v>6549</v>
      </c>
      <c r="F19" s="26"/>
      <c r="G19" s="26"/>
      <c r="H19" s="26"/>
      <c r="I19" s="25"/>
      <c r="J19" s="26"/>
      <c r="K19" s="26"/>
      <c r="L19" s="26"/>
      <c r="M19" s="26"/>
      <c r="N19" s="26"/>
      <c r="O19" s="29"/>
      <c r="P19" s="30"/>
      <c r="Q19" s="58"/>
    </row>
    <row r="20" spans="2:17" ht="14.25">
      <c r="B20" s="10"/>
      <c r="C20" s="25" t="s">
        <v>50</v>
      </c>
      <c r="D20" s="26">
        <v>24</v>
      </c>
      <c r="E20" s="26">
        <v>12350</v>
      </c>
      <c r="F20" s="26"/>
      <c r="G20" s="26"/>
      <c r="H20" s="26"/>
      <c r="I20" s="25"/>
      <c r="J20" s="26"/>
      <c r="K20" s="26"/>
      <c r="L20" s="26"/>
      <c r="M20" s="26"/>
      <c r="N20" s="26"/>
      <c r="O20" s="29"/>
      <c r="P20" s="30"/>
      <c r="Q20" s="58"/>
    </row>
    <row r="21" spans="2:17" ht="14.25">
      <c r="B21" s="10"/>
      <c r="C21" s="25" t="s">
        <v>56</v>
      </c>
      <c r="D21" s="26">
        <v>4</v>
      </c>
      <c r="E21" s="26">
        <v>919</v>
      </c>
      <c r="F21" s="26"/>
      <c r="G21" s="26"/>
      <c r="H21" s="26"/>
      <c r="I21" s="25"/>
      <c r="J21" s="26"/>
      <c r="K21" s="26"/>
      <c r="L21" s="26"/>
      <c r="M21" s="26"/>
      <c r="N21" s="26"/>
      <c r="O21" s="29"/>
      <c r="P21" s="30"/>
      <c r="Q21" s="58"/>
    </row>
    <row r="22" spans="2:17" ht="14.25">
      <c r="B22" s="14"/>
      <c r="C22" s="31"/>
      <c r="D22" s="32">
        <f>SUM(D12:D21)</f>
        <v>304</v>
      </c>
      <c r="E22" s="32">
        <f>SUM(E12:E21)</f>
        <v>124371</v>
      </c>
      <c r="F22" s="32"/>
      <c r="G22" s="32">
        <f>SUM(G12:G21)</f>
        <v>9</v>
      </c>
      <c r="H22" s="32">
        <f>SUM(H12:H21)</f>
        <v>3573</v>
      </c>
      <c r="I22" s="31"/>
      <c r="J22" s="32">
        <f>SUM(J12:J21)</f>
        <v>14</v>
      </c>
      <c r="K22" s="32">
        <f>SUM(K12:K21)</f>
        <v>2721</v>
      </c>
      <c r="L22" s="32"/>
      <c r="M22" s="32"/>
      <c r="N22" s="32"/>
      <c r="O22" s="27">
        <f>D22+G22+J22+M22</f>
        <v>327</v>
      </c>
      <c r="P22" s="28">
        <f>E22+H22+K22+N22</f>
        <v>130665</v>
      </c>
      <c r="Q22" s="57"/>
    </row>
    <row r="23" spans="2:17" ht="15" customHeight="1">
      <c r="B23" s="10" t="s">
        <v>6</v>
      </c>
      <c r="C23" s="25" t="s">
        <v>35</v>
      </c>
      <c r="D23" s="26">
        <v>14</v>
      </c>
      <c r="E23" s="26">
        <v>7227</v>
      </c>
      <c r="F23" s="26"/>
      <c r="G23" s="26"/>
      <c r="H23" s="26"/>
      <c r="I23" s="33" t="s">
        <v>70</v>
      </c>
      <c r="J23" s="26">
        <v>7</v>
      </c>
      <c r="K23" s="26">
        <v>1150</v>
      </c>
      <c r="L23" s="26"/>
      <c r="M23" s="26"/>
      <c r="N23" s="26"/>
      <c r="O23" s="29"/>
      <c r="P23" s="30"/>
      <c r="Q23" s="58"/>
    </row>
    <row r="24" spans="2:17" ht="14.25">
      <c r="B24" s="14"/>
      <c r="C24" s="31"/>
      <c r="D24" s="32">
        <f>SUM(D23:D23)</f>
        <v>14</v>
      </c>
      <c r="E24" s="32">
        <f>SUM(E23:E23)</f>
        <v>7227</v>
      </c>
      <c r="F24" s="32"/>
      <c r="G24" s="32"/>
      <c r="H24" s="32">
        <f>SUM(H23:H23)</f>
        <v>0</v>
      </c>
      <c r="I24" s="32">
        <f>SUM(I23:I23)</f>
        <v>0</v>
      </c>
      <c r="J24" s="32">
        <f>SUM(J23:J23)</f>
        <v>7</v>
      </c>
      <c r="K24" s="32">
        <f>SUM(K23:K23)</f>
        <v>1150</v>
      </c>
      <c r="L24" s="32"/>
      <c r="M24" s="32"/>
      <c r="N24" s="32"/>
      <c r="O24" s="27">
        <f>D24+G24+J24+M24</f>
        <v>21</v>
      </c>
      <c r="P24" s="28">
        <f>E24+H24+K24+N24</f>
        <v>8377</v>
      </c>
      <c r="Q24" s="57"/>
    </row>
    <row r="25" spans="2:17" ht="14.25">
      <c r="B25" s="10" t="s">
        <v>7</v>
      </c>
      <c r="C25" s="25" t="s">
        <v>55</v>
      </c>
      <c r="D25" s="26">
        <v>6</v>
      </c>
      <c r="E25" s="26">
        <v>501</v>
      </c>
      <c r="F25" s="26" t="s">
        <v>68</v>
      </c>
      <c r="G25" s="26">
        <v>8</v>
      </c>
      <c r="H25" s="26">
        <v>3621</v>
      </c>
      <c r="I25" s="33" t="s">
        <v>70</v>
      </c>
      <c r="J25" s="26">
        <v>3</v>
      </c>
      <c r="K25" s="26">
        <v>454</v>
      </c>
      <c r="L25" s="26"/>
      <c r="M25" s="26"/>
      <c r="N25" s="26"/>
      <c r="O25" s="29"/>
      <c r="P25" s="30"/>
      <c r="Q25" s="58"/>
    </row>
    <row r="26" spans="2:17" ht="14.25">
      <c r="B26" s="14"/>
      <c r="C26" s="31"/>
      <c r="D26" s="32">
        <f>SUM(D25:D25)</f>
        <v>6</v>
      </c>
      <c r="E26" s="32">
        <f>SUM(E25:E25)</f>
        <v>501</v>
      </c>
      <c r="F26" s="32"/>
      <c r="G26" s="32">
        <f>SUM(G25:G25)</f>
        <v>8</v>
      </c>
      <c r="H26" s="32">
        <f>SUM(H25)</f>
        <v>3621</v>
      </c>
      <c r="I26" s="32"/>
      <c r="J26" s="32">
        <f>SUM(J25)</f>
        <v>3</v>
      </c>
      <c r="K26" s="32">
        <f>SUM(K25)</f>
        <v>454</v>
      </c>
      <c r="L26" s="32"/>
      <c r="M26" s="32"/>
      <c r="N26" s="32"/>
      <c r="O26" s="27">
        <f>D26+G26+J26+M26</f>
        <v>17</v>
      </c>
      <c r="P26" s="28">
        <f>E26+H26+K26+N26</f>
        <v>4576</v>
      </c>
      <c r="Q26" s="57"/>
    </row>
    <row r="27" spans="2:17" ht="14.25">
      <c r="B27" s="10" t="s">
        <v>8</v>
      </c>
      <c r="C27" s="25"/>
      <c r="D27" s="26"/>
      <c r="E27" s="26"/>
      <c r="F27" s="26"/>
      <c r="G27" s="26"/>
      <c r="H27" s="26"/>
      <c r="I27" s="26"/>
      <c r="J27" s="26"/>
      <c r="K27" s="26"/>
      <c r="L27" s="26"/>
      <c r="M27" s="26"/>
      <c r="N27" s="26"/>
      <c r="O27" s="29"/>
      <c r="P27" s="30"/>
      <c r="Q27" s="58"/>
    </row>
    <row r="28" spans="2:17" ht="14.25">
      <c r="B28" s="10" t="s">
        <v>9</v>
      </c>
      <c r="C28" s="25"/>
      <c r="D28" s="26"/>
      <c r="E28" s="26"/>
      <c r="F28" s="26"/>
      <c r="G28" s="26"/>
      <c r="H28" s="26"/>
      <c r="I28" s="26"/>
      <c r="J28" s="26"/>
      <c r="K28" s="26"/>
      <c r="L28" s="26"/>
      <c r="M28" s="26"/>
      <c r="N28" s="26"/>
      <c r="O28" s="29"/>
      <c r="P28" s="30"/>
      <c r="Q28" s="58"/>
    </row>
    <row r="29" spans="2:17" ht="14.25">
      <c r="B29" s="10" t="s">
        <v>10</v>
      </c>
      <c r="C29" s="25"/>
      <c r="D29" s="26"/>
      <c r="E29" s="26"/>
      <c r="F29" s="26"/>
      <c r="G29" s="26"/>
      <c r="H29" s="26"/>
      <c r="I29" s="26"/>
      <c r="J29" s="26"/>
      <c r="K29" s="26"/>
      <c r="L29" s="26"/>
      <c r="M29" s="26"/>
      <c r="N29" s="26"/>
      <c r="O29" s="29"/>
      <c r="P29" s="30"/>
      <c r="Q29" s="58"/>
    </row>
    <row r="30" spans="2:17" ht="14.25">
      <c r="B30" s="10" t="s">
        <v>11</v>
      </c>
      <c r="C30" s="25"/>
      <c r="D30" s="26"/>
      <c r="E30" s="26"/>
      <c r="F30" s="26"/>
      <c r="G30" s="26"/>
      <c r="H30" s="26"/>
      <c r="I30" s="26"/>
      <c r="J30" s="26"/>
      <c r="K30" s="26"/>
      <c r="L30" s="26"/>
      <c r="M30" s="26"/>
      <c r="N30" s="26"/>
      <c r="O30" s="29"/>
      <c r="P30" s="30"/>
      <c r="Q30" s="58"/>
    </row>
    <row r="31" spans="2:17" ht="14.25">
      <c r="B31" s="12" t="s">
        <v>0</v>
      </c>
      <c r="C31" s="36"/>
      <c r="D31" s="26"/>
      <c r="E31" s="26"/>
      <c r="F31" s="26"/>
      <c r="G31" s="26"/>
      <c r="H31" s="26"/>
      <c r="I31" s="26"/>
      <c r="J31" s="26"/>
      <c r="K31" s="26"/>
      <c r="L31" s="26"/>
      <c r="M31" s="26"/>
      <c r="N31" s="26"/>
      <c r="O31" s="29"/>
      <c r="P31" s="30"/>
      <c r="Q31" s="58"/>
    </row>
    <row r="32" spans="2:17" ht="15" thickBot="1">
      <c r="B32" s="13" t="s">
        <v>1</v>
      </c>
      <c r="C32" s="15"/>
      <c r="D32" s="37">
        <f>SUM(D7,D11,D22,D24,D26)</f>
        <v>421</v>
      </c>
      <c r="E32" s="37">
        <f>SUM(E7,E11,E22,E24,E26)</f>
        <v>180964</v>
      </c>
      <c r="F32" s="37"/>
      <c r="G32" s="37">
        <f>SUM(G7,G11,G22,G24,G26)</f>
        <v>17</v>
      </c>
      <c r="H32" s="37">
        <f>SUM(H7,H11,H22,H24,H26)</f>
        <v>7194</v>
      </c>
      <c r="I32" s="37"/>
      <c r="J32" s="37">
        <f>J7+J11+J22+J24+J26</f>
        <v>28</v>
      </c>
      <c r="K32" s="37">
        <f>K7+K11+K22+K24+K26</f>
        <v>5375</v>
      </c>
      <c r="L32" s="37"/>
      <c r="M32" s="37">
        <f>SUM(M4:M31)</f>
        <v>0</v>
      </c>
      <c r="N32" s="37">
        <f>SUM(N4:N31)</f>
        <v>0</v>
      </c>
      <c r="O32" s="37">
        <f>D32+G32+J32+M32</f>
        <v>466</v>
      </c>
      <c r="P32" s="38">
        <f>E32+H32+K32+N32</f>
        <v>193533</v>
      </c>
      <c r="Q32" s="57"/>
    </row>
    <row r="33" spans="2:17" ht="14.25">
      <c r="B33" s="45"/>
      <c r="C33" s="45"/>
      <c r="D33" s="46"/>
      <c r="E33" s="46"/>
      <c r="F33" s="46"/>
      <c r="G33" s="46"/>
      <c r="H33" s="46"/>
      <c r="I33" s="46"/>
      <c r="J33" s="46"/>
      <c r="K33" s="46"/>
      <c r="L33" s="46"/>
      <c r="M33" s="46"/>
      <c r="N33" s="46"/>
      <c r="O33" s="46"/>
      <c r="P33" s="46"/>
      <c r="Q33" s="46"/>
    </row>
    <row r="34" spans="2:17" ht="23.25" customHeight="1" thickBot="1">
      <c r="B34" s="24" t="s">
        <v>20</v>
      </c>
      <c r="C34" s="24"/>
      <c r="D34" s="24"/>
      <c r="E34" s="24"/>
      <c r="F34" s="24"/>
      <c r="G34" s="24"/>
      <c r="H34" s="24"/>
      <c r="I34" s="24"/>
      <c r="J34" s="24"/>
      <c r="K34" s="24"/>
      <c r="L34" s="24"/>
      <c r="M34" s="24"/>
      <c r="N34" s="24"/>
      <c r="O34" s="24"/>
      <c r="P34" s="24"/>
      <c r="Q34" s="24"/>
    </row>
    <row r="35" spans="2:17" ht="13.5" customHeight="1">
      <c r="B35" s="71" t="s">
        <v>21</v>
      </c>
      <c r="C35" s="73" t="s">
        <v>12</v>
      </c>
      <c r="D35" s="74"/>
      <c r="E35" s="75"/>
      <c r="F35" s="73" t="s">
        <v>17</v>
      </c>
      <c r="G35" s="74"/>
      <c r="H35" s="75"/>
      <c r="I35" s="61" t="s">
        <v>67</v>
      </c>
      <c r="J35" s="62"/>
      <c r="K35" s="63"/>
      <c r="L35" s="61" t="s">
        <v>16</v>
      </c>
      <c r="M35" s="62"/>
      <c r="N35" s="63"/>
      <c r="O35" s="69" t="s">
        <v>23</v>
      </c>
      <c r="P35" s="70"/>
      <c r="Q35" s="59"/>
    </row>
    <row r="36" spans="2:17" ht="42.75">
      <c r="B36" s="72"/>
      <c r="C36" s="39" t="s">
        <v>25</v>
      </c>
      <c r="D36" s="40" t="s">
        <v>13</v>
      </c>
      <c r="E36" s="40" t="s">
        <v>14</v>
      </c>
      <c r="F36" s="39" t="s">
        <v>25</v>
      </c>
      <c r="G36" s="40" t="s">
        <v>13</v>
      </c>
      <c r="H36" s="40" t="s">
        <v>15</v>
      </c>
      <c r="I36" s="39" t="s">
        <v>25</v>
      </c>
      <c r="J36" s="40" t="s">
        <v>13</v>
      </c>
      <c r="K36" s="40" t="s">
        <v>18</v>
      </c>
      <c r="L36" s="39" t="s">
        <v>25</v>
      </c>
      <c r="M36" s="40" t="s">
        <v>13</v>
      </c>
      <c r="N36" s="40" t="s">
        <v>15</v>
      </c>
      <c r="O36" s="41" t="s">
        <v>13</v>
      </c>
      <c r="P36" s="42" t="s">
        <v>24</v>
      </c>
      <c r="Q36" s="60"/>
    </row>
    <row r="37" spans="2:17" ht="14.25">
      <c r="B37" s="10" t="s">
        <v>2</v>
      </c>
      <c r="C37" s="25"/>
      <c r="D37" s="26"/>
      <c r="E37" s="26"/>
      <c r="F37" s="26"/>
      <c r="G37" s="26"/>
      <c r="H37" s="26"/>
      <c r="I37" s="26"/>
      <c r="J37" s="26"/>
      <c r="K37" s="26"/>
      <c r="L37" s="26"/>
      <c r="M37" s="26"/>
      <c r="N37" s="26"/>
      <c r="O37" s="27">
        <f>D37+G37+J37+M37</f>
        <v>0</v>
      </c>
      <c r="P37" s="28">
        <f>E37+H37+K37+N37</f>
        <v>0</v>
      </c>
      <c r="Q37" s="57"/>
    </row>
    <row r="38" spans="2:17" ht="14.25">
      <c r="B38" s="10" t="s">
        <v>3</v>
      </c>
      <c r="C38" s="25"/>
      <c r="D38" s="26"/>
      <c r="E38" s="26"/>
      <c r="F38" s="26"/>
      <c r="G38" s="26"/>
      <c r="H38" s="26"/>
      <c r="I38" s="26"/>
      <c r="J38" s="26"/>
      <c r="K38" s="26"/>
      <c r="L38" s="26"/>
      <c r="M38" s="26"/>
      <c r="N38" s="26"/>
      <c r="O38" s="29"/>
      <c r="P38" s="30"/>
      <c r="Q38" s="58"/>
    </row>
    <row r="39" spans="2:17" ht="14.25">
      <c r="B39" s="10"/>
      <c r="C39" s="25" t="s">
        <v>47</v>
      </c>
      <c r="D39" s="26">
        <v>94</v>
      </c>
      <c r="E39" s="26">
        <v>47486</v>
      </c>
      <c r="F39" s="26"/>
      <c r="G39" s="26"/>
      <c r="H39" s="26"/>
      <c r="I39" s="26" t="s">
        <v>47</v>
      </c>
      <c r="J39" s="26">
        <v>3</v>
      </c>
      <c r="K39" s="26">
        <v>332</v>
      </c>
      <c r="L39" s="26"/>
      <c r="M39" s="26"/>
      <c r="N39" s="26"/>
      <c r="O39" s="29"/>
      <c r="P39" s="30"/>
      <c r="Q39" s="58"/>
    </row>
    <row r="40" spans="2:17" ht="14.25">
      <c r="B40" s="14"/>
      <c r="C40" s="31"/>
      <c r="D40" s="32">
        <f>SUM(D38:D39)</f>
        <v>94</v>
      </c>
      <c r="E40" s="32">
        <f>SUM(E38:E39)</f>
        <v>47486</v>
      </c>
      <c r="F40" s="32"/>
      <c r="G40" s="32"/>
      <c r="H40" s="32"/>
      <c r="I40" s="32"/>
      <c r="J40" s="32">
        <f>SUM(J38:J39)</f>
        <v>3</v>
      </c>
      <c r="K40" s="32">
        <f>SUM(K38:K39)</f>
        <v>332</v>
      </c>
      <c r="L40" s="32"/>
      <c r="M40" s="32"/>
      <c r="N40" s="32"/>
      <c r="O40" s="27">
        <f>D40+G40+J40+M40</f>
        <v>97</v>
      </c>
      <c r="P40" s="28">
        <f>E40+H40+K40+N40</f>
        <v>47818</v>
      </c>
      <c r="Q40" s="57"/>
    </row>
    <row r="41" spans="2:17" ht="14.25">
      <c r="B41" s="10" t="s">
        <v>4</v>
      </c>
      <c r="C41" s="25" t="s">
        <v>30</v>
      </c>
      <c r="D41" s="26">
        <v>32</v>
      </c>
      <c r="E41" s="26">
        <v>16868</v>
      </c>
      <c r="F41" s="26"/>
      <c r="G41" s="26"/>
      <c r="H41" s="26"/>
      <c r="I41" s="26"/>
      <c r="J41" s="26"/>
      <c r="K41" s="26"/>
      <c r="L41" s="26"/>
      <c r="M41" s="26"/>
      <c r="N41" s="26"/>
      <c r="O41" s="29"/>
      <c r="P41" s="30"/>
      <c r="Q41" s="58"/>
    </row>
    <row r="42" spans="2:17" ht="14.25">
      <c r="B42" s="10"/>
      <c r="C42" s="25" t="s">
        <v>33</v>
      </c>
      <c r="D42" s="26">
        <v>45</v>
      </c>
      <c r="E42" s="26">
        <v>23445</v>
      </c>
      <c r="F42" s="26"/>
      <c r="G42" s="26"/>
      <c r="H42" s="26"/>
      <c r="I42" s="26"/>
      <c r="J42" s="26"/>
      <c r="K42" s="26"/>
      <c r="L42" s="26"/>
      <c r="M42" s="26"/>
      <c r="N42" s="26"/>
      <c r="O42" s="29"/>
      <c r="P42" s="30"/>
      <c r="Q42" s="58"/>
    </row>
    <row r="43" spans="2:17" ht="14.25">
      <c r="B43" s="10"/>
      <c r="C43" s="25" t="s">
        <v>48</v>
      </c>
      <c r="D43" s="26">
        <v>8</v>
      </c>
      <c r="E43" s="26">
        <v>5301</v>
      </c>
      <c r="F43" s="26"/>
      <c r="G43" s="26"/>
      <c r="H43" s="26"/>
      <c r="I43" s="26"/>
      <c r="J43" s="26"/>
      <c r="K43" s="26"/>
      <c r="L43" s="26"/>
      <c r="M43" s="26"/>
      <c r="N43" s="26"/>
      <c r="O43" s="29"/>
      <c r="P43" s="30"/>
      <c r="Q43" s="58"/>
    </row>
    <row r="44" spans="2:17" ht="14.25">
      <c r="B44" s="14"/>
      <c r="C44" s="31"/>
      <c r="D44" s="32">
        <f>SUM(D41:D43)</f>
        <v>85</v>
      </c>
      <c r="E44" s="32">
        <f>SUM(E41:E43)</f>
        <v>45614</v>
      </c>
      <c r="F44" s="32"/>
      <c r="G44" s="32">
        <f>SUM(G41:G41)</f>
        <v>0</v>
      </c>
      <c r="H44" s="32">
        <f>SUM(H41:H41)</f>
        <v>0</v>
      </c>
      <c r="I44" s="32"/>
      <c r="J44" s="32"/>
      <c r="K44" s="32"/>
      <c r="L44" s="32"/>
      <c r="M44" s="32"/>
      <c r="N44" s="32"/>
      <c r="O44" s="27">
        <f>D44+G44+J44+M44</f>
        <v>85</v>
      </c>
      <c r="P44" s="28">
        <f>E44+H44+K44+N44</f>
        <v>45614</v>
      </c>
      <c r="Q44" s="57"/>
    </row>
    <row r="45" spans="2:17" ht="14.25">
      <c r="B45" s="10" t="s">
        <v>5</v>
      </c>
      <c r="C45" s="25" t="s">
        <v>26</v>
      </c>
      <c r="D45" s="26">
        <v>156</v>
      </c>
      <c r="E45" s="26">
        <v>73417</v>
      </c>
      <c r="F45" s="26"/>
      <c r="G45" s="26"/>
      <c r="H45" s="26"/>
      <c r="I45" s="26" t="s">
        <v>26</v>
      </c>
      <c r="J45" s="26">
        <v>5</v>
      </c>
      <c r="K45" s="26">
        <v>1496</v>
      </c>
      <c r="L45" s="26"/>
      <c r="M45" s="26"/>
      <c r="N45" s="26"/>
      <c r="O45" s="29">
        <f>D45+G45+J45</f>
        <v>161</v>
      </c>
      <c r="P45" s="29">
        <f>E45+H45+K45</f>
        <v>74913</v>
      </c>
      <c r="Q45" s="58"/>
    </row>
    <row r="46" spans="2:17" ht="14.25">
      <c r="B46" s="10"/>
      <c r="C46" s="25" t="s">
        <v>71</v>
      </c>
      <c r="D46" s="26">
        <v>11</v>
      </c>
      <c r="E46" s="26">
        <v>5434</v>
      </c>
      <c r="F46" s="26"/>
      <c r="G46" s="26"/>
      <c r="H46" s="26"/>
      <c r="I46" s="26" t="s">
        <v>70</v>
      </c>
      <c r="J46" s="26">
        <v>2</v>
      </c>
      <c r="K46" s="26">
        <v>369</v>
      </c>
      <c r="L46" s="26"/>
      <c r="M46" s="26"/>
      <c r="N46" s="26"/>
      <c r="O46" s="29">
        <f>D46+G46+J46</f>
        <v>13</v>
      </c>
      <c r="P46" s="29">
        <f>E46+H46+K46</f>
        <v>5803</v>
      </c>
      <c r="Q46" s="58"/>
    </row>
    <row r="47" spans="2:17" ht="14.25">
      <c r="B47" s="10"/>
      <c r="C47" s="25" t="s">
        <v>75</v>
      </c>
      <c r="D47" s="26">
        <v>7</v>
      </c>
      <c r="E47" s="26">
        <v>3816</v>
      </c>
      <c r="F47" s="25" t="s">
        <v>75</v>
      </c>
      <c r="G47" s="26">
        <v>4</v>
      </c>
      <c r="H47" s="26">
        <v>1757</v>
      </c>
      <c r="I47" s="26"/>
      <c r="J47" s="26"/>
      <c r="K47" s="26"/>
      <c r="L47" s="26"/>
      <c r="M47" s="26"/>
      <c r="N47" s="26"/>
      <c r="O47" s="29"/>
      <c r="P47" s="30"/>
      <c r="Q47" s="58"/>
    </row>
    <row r="48" spans="2:17" ht="14.25">
      <c r="B48" s="10"/>
      <c r="C48" s="25" t="s">
        <v>37</v>
      </c>
      <c r="D48" s="26">
        <v>10</v>
      </c>
      <c r="E48" s="26">
        <v>4966</v>
      </c>
      <c r="F48" s="26" t="s">
        <v>37</v>
      </c>
      <c r="G48" s="26">
        <v>4</v>
      </c>
      <c r="H48" s="26">
        <v>2398</v>
      </c>
      <c r="I48" s="26"/>
      <c r="J48" s="26"/>
      <c r="K48" s="26"/>
      <c r="L48" s="26"/>
      <c r="M48" s="26"/>
      <c r="N48" s="26"/>
      <c r="O48" s="29"/>
      <c r="P48" s="30"/>
      <c r="Q48" s="58"/>
    </row>
    <row r="49" spans="2:17" ht="14.25">
      <c r="B49" s="10"/>
      <c r="C49" s="25" t="s">
        <v>38</v>
      </c>
      <c r="D49" s="26">
        <v>54</v>
      </c>
      <c r="E49" s="26">
        <v>26722</v>
      </c>
      <c r="F49" s="26"/>
      <c r="G49" s="26"/>
      <c r="H49" s="26"/>
      <c r="I49" s="26"/>
      <c r="J49" s="26"/>
      <c r="K49" s="26"/>
      <c r="L49" s="26"/>
      <c r="M49" s="26"/>
      <c r="N49" s="26"/>
      <c r="O49" s="29"/>
      <c r="P49" s="30"/>
      <c r="Q49" s="58"/>
    </row>
    <row r="50" spans="2:17" ht="14.25">
      <c r="B50" s="10"/>
      <c r="C50" s="25" t="s">
        <v>39</v>
      </c>
      <c r="D50" s="26">
        <v>29</v>
      </c>
      <c r="E50" s="26">
        <v>15295</v>
      </c>
      <c r="F50" s="26"/>
      <c r="G50" s="26"/>
      <c r="H50" s="26"/>
      <c r="I50" s="26"/>
      <c r="J50" s="26"/>
      <c r="K50" s="26"/>
      <c r="L50" s="26"/>
      <c r="M50" s="26"/>
      <c r="N50" s="26"/>
      <c r="O50" s="29"/>
      <c r="P50" s="30"/>
      <c r="Q50" s="58"/>
    </row>
    <row r="51" spans="2:17" ht="14.25">
      <c r="B51" s="10"/>
      <c r="C51" s="25" t="s">
        <v>40</v>
      </c>
      <c r="D51" s="26">
        <v>15</v>
      </c>
      <c r="E51" s="26">
        <v>7073</v>
      </c>
      <c r="F51" s="25" t="s">
        <v>40</v>
      </c>
      <c r="G51" s="26">
        <v>1</v>
      </c>
      <c r="H51" s="26">
        <v>606</v>
      </c>
      <c r="I51" s="26"/>
      <c r="J51" s="26"/>
      <c r="K51" s="26"/>
      <c r="L51" s="26"/>
      <c r="M51" s="26"/>
      <c r="N51" s="26"/>
      <c r="O51" s="29"/>
      <c r="P51" s="30"/>
      <c r="Q51" s="58"/>
    </row>
    <row r="52" spans="2:17" ht="14.25">
      <c r="B52" s="10"/>
      <c r="C52" s="25" t="s">
        <v>43</v>
      </c>
      <c r="D52" s="26">
        <v>14</v>
      </c>
      <c r="E52" s="26">
        <v>5849</v>
      </c>
      <c r="F52" s="26"/>
      <c r="G52" s="26"/>
      <c r="H52" s="26"/>
      <c r="I52" s="26"/>
      <c r="J52" s="26"/>
      <c r="K52" s="26"/>
      <c r="L52" s="26"/>
      <c r="M52" s="26"/>
      <c r="N52" s="26"/>
      <c r="O52" s="29"/>
      <c r="P52" s="30"/>
      <c r="Q52" s="58"/>
    </row>
    <row r="53" spans="2:17" ht="14.25">
      <c r="B53" s="10"/>
      <c r="C53" s="25" t="s">
        <v>46</v>
      </c>
      <c r="D53" s="26">
        <v>7</v>
      </c>
      <c r="E53" s="26">
        <v>3382</v>
      </c>
      <c r="F53" s="26" t="s">
        <v>46</v>
      </c>
      <c r="G53" s="26">
        <v>3</v>
      </c>
      <c r="H53" s="26">
        <v>1599</v>
      </c>
      <c r="I53" s="26"/>
      <c r="J53" s="26"/>
      <c r="K53" s="26"/>
      <c r="L53" s="26"/>
      <c r="M53" s="26"/>
      <c r="N53" s="26"/>
      <c r="O53" s="29"/>
      <c r="P53" s="30"/>
      <c r="Q53" s="58"/>
    </row>
    <row r="54" spans="2:17" ht="14.25">
      <c r="B54" s="10"/>
      <c r="C54" s="25" t="s">
        <v>49</v>
      </c>
      <c r="D54" s="26">
        <v>21</v>
      </c>
      <c r="E54" s="26">
        <v>12464</v>
      </c>
      <c r="F54" s="26" t="s">
        <v>49</v>
      </c>
      <c r="G54" s="26">
        <v>10</v>
      </c>
      <c r="H54" s="26">
        <v>5997</v>
      </c>
      <c r="I54" s="26"/>
      <c r="J54" s="26"/>
      <c r="K54" s="26"/>
      <c r="L54" s="26"/>
      <c r="M54" s="26"/>
      <c r="N54" s="26"/>
      <c r="O54" s="29"/>
      <c r="P54" s="30"/>
      <c r="Q54" s="58"/>
    </row>
    <row r="55" spans="2:17" ht="14.25">
      <c r="B55" s="10"/>
      <c r="C55" s="25" t="s">
        <v>72</v>
      </c>
      <c r="D55" s="26">
        <v>7</v>
      </c>
      <c r="E55" s="26">
        <v>3666</v>
      </c>
      <c r="F55" s="26"/>
      <c r="G55" s="26"/>
      <c r="H55" s="26"/>
      <c r="I55" s="26"/>
      <c r="J55" s="26"/>
      <c r="K55" s="26"/>
      <c r="L55" s="26"/>
      <c r="M55" s="26"/>
      <c r="N55" s="26"/>
      <c r="O55" s="29"/>
      <c r="P55" s="30"/>
      <c r="Q55" s="58"/>
    </row>
    <row r="56" spans="2:17" ht="14.25">
      <c r="B56" s="10"/>
      <c r="C56" s="25" t="s">
        <v>52</v>
      </c>
      <c r="D56" s="26">
        <v>13</v>
      </c>
      <c r="E56" s="26">
        <v>6152</v>
      </c>
      <c r="F56" s="26"/>
      <c r="G56" s="26"/>
      <c r="H56" s="26"/>
      <c r="I56" s="26"/>
      <c r="J56" s="26"/>
      <c r="K56" s="26"/>
      <c r="L56" s="26"/>
      <c r="M56" s="26"/>
      <c r="N56" s="26"/>
      <c r="O56" s="29"/>
      <c r="P56" s="30"/>
      <c r="Q56" s="58"/>
    </row>
    <row r="57" spans="2:17" ht="14.25">
      <c r="B57" s="10"/>
      <c r="C57" s="25" t="s">
        <v>53</v>
      </c>
      <c r="D57" s="26">
        <v>10</v>
      </c>
      <c r="E57" s="26">
        <v>4375</v>
      </c>
      <c r="F57" s="26"/>
      <c r="G57" s="26"/>
      <c r="H57" s="26"/>
      <c r="I57" s="26"/>
      <c r="J57" s="26"/>
      <c r="K57" s="26"/>
      <c r="L57" s="26"/>
      <c r="M57" s="26"/>
      <c r="N57" s="26"/>
      <c r="O57" s="29"/>
      <c r="P57" s="30"/>
      <c r="Q57" s="58"/>
    </row>
    <row r="58" spans="2:17" ht="14.25">
      <c r="B58" s="10"/>
      <c r="C58" s="25" t="s">
        <v>54</v>
      </c>
      <c r="D58" s="26">
        <v>12</v>
      </c>
      <c r="E58" s="26">
        <v>3364</v>
      </c>
      <c r="F58" s="26"/>
      <c r="G58" s="26"/>
      <c r="H58" s="26"/>
      <c r="I58" s="26"/>
      <c r="J58" s="26"/>
      <c r="K58" s="26"/>
      <c r="L58" s="26"/>
      <c r="M58" s="26"/>
      <c r="N58" s="26"/>
      <c r="O58" s="29"/>
      <c r="P58" s="30"/>
      <c r="Q58" s="58"/>
    </row>
    <row r="59" spans="2:17" ht="14.25">
      <c r="B59" s="10"/>
      <c r="C59" s="25" t="s">
        <v>58</v>
      </c>
      <c r="D59" s="26">
        <v>2</v>
      </c>
      <c r="E59" s="26">
        <v>1005</v>
      </c>
      <c r="F59" s="26"/>
      <c r="G59" s="26"/>
      <c r="H59" s="26"/>
      <c r="I59" s="26"/>
      <c r="J59" s="26"/>
      <c r="K59" s="26"/>
      <c r="L59" s="26"/>
      <c r="M59" s="26"/>
      <c r="N59" s="26"/>
      <c r="O59" s="29"/>
      <c r="P59" s="30"/>
      <c r="Q59" s="58"/>
    </row>
    <row r="60" spans="2:17" ht="14.25">
      <c r="B60" s="10"/>
      <c r="C60" s="25" t="s">
        <v>60</v>
      </c>
      <c r="D60" s="26">
        <v>2</v>
      </c>
      <c r="E60" s="26">
        <v>243</v>
      </c>
      <c r="F60" s="26"/>
      <c r="G60" s="26"/>
      <c r="H60" s="26"/>
      <c r="I60" s="26"/>
      <c r="J60" s="26"/>
      <c r="K60" s="26"/>
      <c r="L60" s="26"/>
      <c r="M60" s="26"/>
      <c r="N60" s="26"/>
      <c r="O60" s="29"/>
      <c r="P60" s="30"/>
      <c r="Q60" s="58"/>
    </row>
    <row r="61" spans="2:17" ht="14.25">
      <c r="B61" s="10"/>
      <c r="C61" s="25" t="s">
        <v>61</v>
      </c>
      <c r="D61" s="26">
        <v>2</v>
      </c>
      <c r="E61" s="26">
        <v>1187</v>
      </c>
      <c r="F61" s="26"/>
      <c r="G61" s="26"/>
      <c r="H61" s="26"/>
      <c r="I61" s="26"/>
      <c r="J61" s="26"/>
      <c r="K61" s="26"/>
      <c r="L61" s="26"/>
      <c r="M61" s="26"/>
      <c r="N61" s="26"/>
      <c r="O61" s="29"/>
      <c r="P61" s="30"/>
      <c r="Q61" s="58"/>
    </row>
    <row r="62" spans="2:17" ht="14.25">
      <c r="B62" s="10"/>
      <c r="C62" s="25" t="s">
        <v>62</v>
      </c>
      <c r="D62" s="26">
        <v>5</v>
      </c>
      <c r="E62" s="26">
        <v>2887</v>
      </c>
      <c r="F62" s="26" t="s">
        <v>62</v>
      </c>
      <c r="G62" s="26">
        <v>3</v>
      </c>
      <c r="H62" s="26">
        <v>1353</v>
      </c>
      <c r="I62" s="26"/>
      <c r="J62" s="26"/>
      <c r="K62" s="26"/>
      <c r="L62" s="26"/>
      <c r="M62" s="26"/>
      <c r="N62" s="26"/>
      <c r="O62" s="29"/>
      <c r="P62" s="30"/>
      <c r="Q62" s="58"/>
    </row>
    <row r="63" spans="2:17" ht="14.25">
      <c r="B63" s="10"/>
      <c r="C63" s="25" t="s">
        <v>63</v>
      </c>
      <c r="D63" s="26">
        <v>1</v>
      </c>
      <c r="E63" s="26">
        <v>560</v>
      </c>
      <c r="F63" s="26" t="s">
        <v>63</v>
      </c>
      <c r="G63" s="26">
        <v>1</v>
      </c>
      <c r="H63" s="26">
        <v>257</v>
      </c>
      <c r="I63" s="26"/>
      <c r="J63" s="26"/>
      <c r="K63" s="26"/>
      <c r="L63" s="26"/>
      <c r="M63" s="26"/>
      <c r="N63" s="26"/>
      <c r="O63" s="29"/>
      <c r="P63" s="30"/>
      <c r="Q63" s="58"/>
    </row>
    <row r="64" spans="2:17" ht="14.25">
      <c r="B64" s="10"/>
      <c r="C64" s="25" t="s">
        <v>73</v>
      </c>
      <c r="D64" s="26">
        <v>3</v>
      </c>
      <c r="E64" s="26">
        <v>855</v>
      </c>
      <c r="F64" s="26" t="s">
        <v>73</v>
      </c>
      <c r="G64" s="26">
        <v>1</v>
      </c>
      <c r="H64" s="26">
        <v>440</v>
      </c>
      <c r="I64" s="26"/>
      <c r="J64" s="26"/>
      <c r="K64" s="26"/>
      <c r="L64" s="26"/>
      <c r="M64" s="26"/>
      <c r="N64" s="26"/>
      <c r="O64" s="29"/>
      <c r="P64" s="30"/>
      <c r="Q64" s="58"/>
    </row>
    <row r="65" spans="2:17" ht="14.25">
      <c r="B65" s="14"/>
      <c r="C65" s="31"/>
      <c r="D65" s="32">
        <f>SUM(D45:D64)</f>
        <v>381</v>
      </c>
      <c r="E65" s="32">
        <f aca="true" t="shared" si="1" ref="E65:K65">SUM(E45:E64)</f>
        <v>182712</v>
      </c>
      <c r="F65" s="32"/>
      <c r="G65" s="32">
        <f t="shared" si="1"/>
        <v>27</v>
      </c>
      <c r="H65" s="32">
        <f t="shared" si="1"/>
        <v>14407</v>
      </c>
      <c r="I65" s="32"/>
      <c r="J65" s="32">
        <f t="shared" si="1"/>
        <v>7</v>
      </c>
      <c r="K65" s="32">
        <f t="shared" si="1"/>
        <v>1865</v>
      </c>
      <c r="L65" s="32"/>
      <c r="M65" s="32"/>
      <c r="N65" s="32"/>
      <c r="O65" s="27">
        <f>D65+G65+J65+M65</f>
        <v>415</v>
      </c>
      <c r="P65" s="28">
        <f>E65+H65+K65+N65</f>
        <v>198984</v>
      </c>
      <c r="Q65" s="57"/>
    </row>
    <row r="66" spans="2:17" ht="14.25">
      <c r="B66" s="10" t="s">
        <v>6</v>
      </c>
      <c r="C66" s="25" t="s">
        <v>41</v>
      </c>
      <c r="D66" s="26">
        <v>11</v>
      </c>
      <c r="E66" s="26">
        <v>4061</v>
      </c>
      <c r="F66" s="26"/>
      <c r="G66" s="26"/>
      <c r="H66" s="26"/>
      <c r="I66" s="26"/>
      <c r="J66" s="26"/>
      <c r="K66" s="26"/>
      <c r="L66" s="26"/>
      <c r="M66" s="26"/>
      <c r="N66" s="26"/>
      <c r="O66" s="29"/>
      <c r="P66" s="30"/>
      <c r="Q66" s="58"/>
    </row>
    <row r="67" spans="2:17" ht="14.25">
      <c r="B67" s="10"/>
      <c r="C67" s="25" t="s">
        <v>45</v>
      </c>
      <c r="D67" s="26">
        <v>7</v>
      </c>
      <c r="E67" s="26">
        <v>3650</v>
      </c>
      <c r="F67" s="26"/>
      <c r="G67" s="26"/>
      <c r="H67" s="26"/>
      <c r="I67" s="26"/>
      <c r="J67" s="26"/>
      <c r="K67" s="26"/>
      <c r="L67" s="26"/>
      <c r="M67" s="26"/>
      <c r="N67" s="26"/>
      <c r="O67" s="29"/>
      <c r="P67" s="30"/>
      <c r="Q67" s="58"/>
    </row>
    <row r="68" spans="2:17" ht="14.25">
      <c r="B68" s="10"/>
      <c r="C68" s="25" t="s">
        <v>59</v>
      </c>
      <c r="D68" s="26">
        <v>4</v>
      </c>
      <c r="E68" s="26">
        <v>887</v>
      </c>
      <c r="F68" s="26"/>
      <c r="G68" s="26"/>
      <c r="H68" s="26"/>
      <c r="I68" s="26"/>
      <c r="J68" s="26"/>
      <c r="K68" s="26"/>
      <c r="L68" s="26"/>
      <c r="M68" s="26"/>
      <c r="N68" s="26"/>
      <c r="O68" s="29"/>
      <c r="P68" s="30"/>
      <c r="Q68" s="58"/>
    </row>
    <row r="69" spans="2:17" ht="14.25">
      <c r="B69" s="50"/>
      <c r="C69" s="51"/>
      <c r="D69" s="52">
        <f>SUM(D66:D68)</f>
        <v>22</v>
      </c>
      <c r="E69" s="52">
        <f>SUM(E66:E68)</f>
        <v>8598</v>
      </c>
      <c r="F69" s="52"/>
      <c r="G69" s="52"/>
      <c r="H69" s="52"/>
      <c r="I69" s="52"/>
      <c r="J69" s="52"/>
      <c r="K69" s="52"/>
      <c r="L69" s="52"/>
      <c r="M69" s="52"/>
      <c r="N69" s="52"/>
      <c r="O69" s="27">
        <f>D69+G69+J69+M69</f>
        <v>22</v>
      </c>
      <c r="P69" s="28">
        <f>E69+H69+K69+N69</f>
        <v>8598</v>
      </c>
      <c r="Q69" s="57"/>
    </row>
    <row r="70" spans="2:17" ht="14.25">
      <c r="B70" s="10" t="s">
        <v>7</v>
      </c>
      <c r="C70" s="25" t="s">
        <v>44</v>
      </c>
      <c r="D70" s="26">
        <v>14</v>
      </c>
      <c r="E70" s="26">
        <v>6953</v>
      </c>
      <c r="F70" s="26"/>
      <c r="G70" s="26"/>
      <c r="H70" s="26"/>
      <c r="I70" s="26"/>
      <c r="J70" s="26"/>
      <c r="K70" s="26"/>
      <c r="L70" s="26"/>
      <c r="M70" s="26"/>
      <c r="N70" s="26"/>
      <c r="O70" s="29"/>
      <c r="P70" s="30"/>
      <c r="Q70" s="58"/>
    </row>
    <row r="71" spans="2:17" ht="14.25">
      <c r="B71" s="14"/>
      <c r="C71" s="31"/>
      <c r="D71" s="32">
        <f>SUM(D70)</f>
        <v>14</v>
      </c>
      <c r="E71" s="32">
        <f>SUM(E70)</f>
        <v>6953</v>
      </c>
      <c r="F71" s="32"/>
      <c r="G71" s="32"/>
      <c r="H71" s="32"/>
      <c r="I71" s="32"/>
      <c r="J71" s="32"/>
      <c r="K71" s="32"/>
      <c r="L71" s="32"/>
      <c r="M71" s="32"/>
      <c r="N71" s="32"/>
      <c r="O71" s="27">
        <f>D71+G71+J71+M71</f>
        <v>14</v>
      </c>
      <c r="P71" s="28">
        <f>E71+H71+K71+N71</f>
        <v>6953</v>
      </c>
      <c r="Q71" s="57"/>
    </row>
    <row r="72" spans="2:17" ht="14.25">
      <c r="B72" s="10" t="s">
        <v>8</v>
      </c>
      <c r="C72" s="25"/>
      <c r="D72" s="26"/>
      <c r="E72" s="26"/>
      <c r="F72" s="26" t="s">
        <v>76</v>
      </c>
      <c r="G72" s="26">
        <v>17</v>
      </c>
      <c r="H72" s="26">
        <v>8620</v>
      </c>
      <c r="I72" s="26"/>
      <c r="J72" s="26"/>
      <c r="K72" s="26"/>
      <c r="L72" s="26" t="s">
        <v>70</v>
      </c>
      <c r="M72" s="26">
        <v>15</v>
      </c>
      <c r="N72" s="26">
        <v>288</v>
      </c>
      <c r="O72" s="29"/>
      <c r="P72" s="30"/>
      <c r="Q72" s="58"/>
    </row>
    <row r="73" spans="2:17" ht="14.25">
      <c r="B73" s="14"/>
      <c r="C73" s="31"/>
      <c r="D73" s="32"/>
      <c r="E73" s="32"/>
      <c r="F73" s="32"/>
      <c r="G73" s="32">
        <f>SUM(G72:G72)</f>
        <v>17</v>
      </c>
      <c r="H73" s="32">
        <f>SUM(H72:H72)</f>
        <v>8620</v>
      </c>
      <c r="I73" s="32"/>
      <c r="J73" s="32"/>
      <c r="K73" s="32"/>
      <c r="L73" s="32"/>
      <c r="M73" s="32">
        <f>M72</f>
        <v>15</v>
      </c>
      <c r="N73" s="32">
        <f>SUM(N72)</f>
        <v>288</v>
      </c>
      <c r="O73" s="27">
        <f>D73+G73+J73+M73</f>
        <v>32</v>
      </c>
      <c r="P73" s="28">
        <f>E73+H73+K73+N73</f>
        <v>8908</v>
      </c>
      <c r="Q73" s="57"/>
    </row>
    <row r="74" spans="2:17" ht="14.25">
      <c r="B74" s="10" t="s">
        <v>9</v>
      </c>
      <c r="C74" s="25"/>
      <c r="D74" s="26"/>
      <c r="E74" s="26"/>
      <c r="F74" s="26"/>
      <c r="G74" s="26"/>
      <c r="H74" s="26"/>
      <c r="I74" s="26"/>
      <c r="J74" s="26"/>
      <c r="K74" s="26"/>
      <c r="L74" s="26"/>
      <c r="M74" s="26"/>
      <c r="N74" s="26"/>
      <c r="O74" s="29"/>
      <c r="P74" s="30"/>
      <c r="Q74" s="58"/>
    </row>
    <row r="75" spans="2:17" ht="14.25">
      <c r="B75" s="10" t="s">
        <v>10</v>
      </c>
      <c r="C75" s="25"/>
      <c r="D75" s="26"/>
      <c r="E75" s="26"/>
      <c r="F75" s="26"/>
      <c r="G75" s="26"/>
      <c r="H75" s="26"/>
      <c r="I75" s="26"/>
      <c r="J75" s="26"/>
      <c r="K75" s="26"/>
      <c r="L75" s="26"/>
      <c r="M75" s="26"/>
      <c r="N75" s="26"/>
      <c r="O75" s="29"/>
      <c r="P75" s="30"/>
      <c r="Q75" s="58"/>
    </row>
    <row r="76" spans="2:17" ht="14.25">
      <c r="B76" s="10" t="s">
        <v>11</v>
      </c>
      <c r="C76" s="25"/>
      <c r="D76" s="26"/>
      <c r="E76" s="26"/>
      <c r="F76" s="26"/>
      <c r="G76" s="26"/>
      <c r="H76" s="26"/>
      <c r="I76" s="26"/>
      <c r="J76" s="26"/>
      <c r="K76" s="26"/>
      <c r="L76" s="26"/>
      <c r="M76" s="26"/>
      <c r="N76" s="26"/>
      <c r="O76" s="29"/>
      <c r="P76" s="30"/>
      <c r="Q76" s="58"/>
    </row>
    <row r="77" spans="2:17" ht="14.25">
      <c r="B77" s="10" t="s">
        <v>0</v>
      </c>
      <c r="C77" s="25"/>
      <c r="D77" s="26"/>
      <c r="E77" s="26"/>
      <c r="F77" s="26"/>
      <c r="G77" s="26"/>
      <c r="H77" s="26"/>
      <c r="I77" s="26"/>
      <c r="J77" s="26"/>
      <c r="K77" s="26"/>
      <c r="L77" s="26"/>
      <c r="M77" s="26"/>
      <c r="N77" s="26"/>
      <c r="O77" s="29"/>
      <c r="P77" s="30"/>
      <c r="Q77" s="58"/>
    </row>
    <row r="78" spans="2:17" ht="15" thickBot="1">
      <c r="B78" s="13" t="s">
        <v>1</v>
      </c>
      <c r="C78" s="15"/>
      <c r="D78" s="37">
        <f>SUM(D40,D44,D65,D69,D71,D73)</f>
        <v>596</v>
      </c>
      <c r="E78" s="37">
        <f>SUM(E40,E44,E65,E69,E71,E73)</f>
        <v>291363</v>
      </c>
      <c r="F78" s="37"/>
      <c r="G78" s="37">
        <f>SUM(G40,G44,G65,G69,G71,G73)</f>
        <v>44</v>
      </c>
      <c r="H78" s="37">
        <f>SUM(H40,H44,H65,H69,H71,H73)</f>
        <v>23027</v>
      </c>
      <c r="I78" s="37"/>
      <c r="J78" s="37">
        <f>J40+J44+J65+J69</f>
        <v>10</v>
      </c>
      <c r="K78" s="37">
        <f>K40+K44+K65+K69+K71+K73</f>
        <v>2197</v>
      </c>
      <c r="L78" s="37"/>
      <c r="M78" s="37">
        <f>SUM(M40,M44,M65,M69,M71,M73)</f>
        <v>15</v>
      </c>
      <c r="N78" s="37">
        <f>SUM(N40,N44,N65,N69,N71,N73)</f>
        <v>288</v>
      </c>
      <c r="O78" s="37">
        <f>D78+G78+J78+M78</f>
        <v>665</v>
      </c>
      <c r="P78" s="38">
        <f>E78+H78+K78+N78</f>
        <v>316875</v>
      </c>
      <c r="Q78" s="57"/>
    </row>
    <row r="79" spans="3:17" ht="14.25" customHeight="1" thickBot="1">
      <c r="C79" s="24"/>
      <c r="D79" s="24"/>
      <c r="E79" s="24" t="s">
        <v>74</v>
      </c>
      <c r="F79" s="24"/>
      <c r="G79" s="24"/>
      <c r="H79" s="24"/>
      <c r="I79" s="24"/>
      <c r="J79" s="24"/>
      <c r="K79" s="24"/>
      <c r="L79" s="24"/>
      <c r="M79" s="24"/>
      <c r="N79" s="24"/>
      <c r="O79" s="24"/>
      <c r="P79" s="24"/>
      <c r="Q79" s="24"/>
    </row>
    <row r="80" spans="2:17" ht="24" customHeight="1" thickBot="1">
      <c r="B80" s="23" t="s">
        <v>22</v>
      </c>
      <c r="C80" s="43"/>
      <c r="D80" s="44">
        <f>D32+D78</f>
        <v>1017</v>
      </c>
      <c r="E80" s="44">
        <f>E32+E78</f>
        <v>472327</v>
      </c>
      <c r="F80" s="43"/>
      <c r="G80" s="44">
        <f>G32+G78</f>
        <v>61</v>
      </c>
      <c r="H80" s="44">
        <f>H32+H78</f>
        <v>30221</v>
      </c>
      <c r="I80" s="43"/>
      <c r="J80" s="44">
        <f>J32+J78</f>
        <v>38</v>
      </c>
      <c r="K80" s="44">
        <f>+K32+K78</f>
        <v>7572</v>
      </c>
      <c r="L80" s="43"/>
      <c r="M80" s="44">
        <f>M32+M78</f>
        <v>15</v>
      </c>
      <c r="N80" s="44">
        <f>N32+N78</f>
        <v>288</v>
      </c>
      <c r="O80" s="44">
        <f>O32+O78</f>
        <v>1131</v>
      </c>
      <c r="P80" s="44">
        <f>P32+P78</f>
        <v>510408</v>
      </c>
      <c r="Q80" s="48"/>
    </row>
    <row r="81" spans="2:17" ht="11.25" customHeight="1">
      <c r="B81" s="3"/>
      <c r="C81" s="47"/>
      <c r="D81" s="48"/>
      <c r="E81" s="48"/>
      <c r="F81" s="47"/>
      <c r="G81" s="48"/>
      <c r="H81" s="48"/>
      <c r="I81" s="47"/>
      <c r="J81" s="48"/>
      <c r="K81" s="48"/>
      <c r="L81" s="47"/>
      <c r="M81" s="48"/>
      <c r="N81" s="48"/>
      <c r="O81" s="48"/>
      <c r="P81" s="48"/>
      <c r="Q81" s="48"/>
    </row>
    <row r="82" spans="2:17" ht="15.75" customHeight="1">
      <c r="B82" s="49" t="s">
        <v>82</v>
      </c>
      <c r="C82" s="49" t="s">
        <v>12</v>
      </c>
      <c r="D82" s="53" t="s">
        <v>87</v>
      </c>
      <c r="E82" s="48"/>
      <c r="F82" s="49" t="s">
        <v>17</v>
      </c>
      <c r="G82" s="53" t="s">
        <v>88</v>
      </c>
      <c r="H82" s="48"/>
      <c r="I82" s="47" t="s">
        <v>80</v>
      </c>
      <c r="J82" s="53" t="s">
        <v>89</v>
      </c>
      <c r="K82" s="48"/>
      <c r="L82" s="47" t="s">
        <v>81</v>
      </c>
      <c r="M82" s="53" t="s">
        <v>84</v>
      </c>
      <c r="N82" s="48"/>
      <c r="O82" s="48" t="s">
        <v>70</v>
      </c>
      <c r="P82" s="53" t="s">
        <v>83</v>
      </c>
      <c r="Q82" s="53"/>
    </row>
    <row r="83" spans="16:17" ht="14.25" customHeight="1">
      <c r="P83" s="54" t="s">
        <v>85</v>
      </c>
      <c r="Q83" s="54"/>
    </row>
    <row r="84" spans="2:17" s="5" customFormat="1" ht="14.25">
      <c r="B84" s="6" t="s">
        <v>65</v>
      </c>
      <c r="C84" s="16"/>
      <c r="P84" s="18" t="s">
        <v>86</v>
      </c>
      <c r="Q84" s="18"/>
    </row>
    <row r="85" spans="2:17" s="5" customFormat="1" ht="15" customHeight="1">
      <c r="B85" s="6" t="s">
        <v>64</v>
      </c>
      <c r="C85" s="17"/>
      <c r="D85" s="18"/>
      <c r="E85" s="18"/>
      <c r="F85" s="18"/>
      <c r="G85" s="18"/>
      <c r="H85" s="18" t="s">
        <v>79</v>
      </c>
      <c r="I85" s="5" t="s">
        <v>66</v>
      </c>
      <c r="J85" s="20"/>
      <c r="K85" s="20"/>
      <c r="L85" s="18"/>
      <c r="M85" s="18"/>
      <c r="N85" s="18"/>
      <c r="O85" s="19"/>
      <c r="P85" s="19"/>
      <c r="Q85" s="19"/>
    </row>
    <row r="86" spans="4:17" s="5" customFormat="1" ht="15" customHeight="1">
      <c r="D86" s="20"/>
      <c r="E86" s="20"/>
      <c r="F86" s="20"/>
      <c r="G86" s="20"/>
      <c r="H86" s="20"/>
      <c r="I86" s="20"/>
      <c r="J86" s="20"/>
      <c r="K86" s="20"/>
      <c r="L86" s="20"/>
      <c r="M86" s="20"/>
      <c r="N86" s="20"/>
      <c r="O86" s="21"/>
      <c r="P86" s="21"/>
      <c r="Q86" s="21"/>
    </row>
    <row r="87" spans="4:17" s="5" customFormat="1" ht="15" customHeight="1">
      <c r="D87" s="20"/>
      <c r="E87" s="20"/>
      <c r="F87" s="20"/>
      <c r="G87" s="20"/>
      <c r="H87" s="20"/>
      <c r="I87" s="20"/>
      <c r="J87" s="20"/>
      <c r="K87" s="20"/>
      <c r="L87" s="20"/>
      <c r="M87" s="20"/>
      <c r="N87" s="20"/>
      <c r="O87" s="21"/>
      <c r="P87" s="21"/>
      <c r="Q87" s="21"/>
    </row>
    <row r="88" spans="4:17" s="5" customFormat="1" ht="15" customHeight="1">
      <c r="D88" s="20"/>
      <c r="E88" s="20"/>
      <c r="F88" s="20"/>
      <c r="G88" s="20"/>
      <c r="H88" s="20"/>
      <c r="I88" s="20"/>
      <c r="J88" s="20"/>
      <c r="K88" s="20"/>
      <c r="L88" s="20"/>
      <c r="M88" s="20"/>
      <c r="N88" s="20"/>
      <c r="O88" s="21"/>
      <c r="P88" s="21"/>
      <c r="Q88" s="21"/>
    </row>
    <row r="89" spans="2:3" s="5" customFormat="1" ht="13.5">
      <c r="B89" s="22"/>
      <c r="C89" s="22"/>
    </row>
    <row r="90" s="5" customFormat="1" ht="13.5"/>
  </sheetData>
  <sheetProtection/>
  <mergeCells count="12">
    <mergeCell ref="B3:B4"/>
    <mergeCell ref="B35:B36"/>
    <mergeCell ref="C35:E35"/>
    <mergeCell ref="F35:H35"/>
    <mergeCell ref="C3:E3"/>
    <mergeCell ref="F3:H3"/>
    <mergeCell ref="L35:N35"/>
    <mergeCell ref="I3:K3"/>
    <mergeCell ref="O3:P3"/>
    <mergeCell ref="O35:P35"/>
    <mergeCell ref="L3:N3"/>
    <mergeCell ref="I35:K35"/>
  </mergeCells>
  <printOptions horizontalCentered="1"/>
  <pageMargins left="0.2362204724409449" right="0.2362204724409449" top="0.9055118110236221" bottom="0.5905511811023623" header="0.5118110236220472" footer="0.31496062992125984"/>
  <pageSetup fitToWidth="0" fitToHeight="1" horizontalDpi="600" verticalDpi="600" orientation="portrait" paperSize="9" scale="62" r:id="rId1"/>
  <headerFooter alignWithMargins="0">
    <oddFooter>&amp;C21</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R85"/>
  <sheetViews>
    <sheetView view="pageBreakPreview" zoomScaleSheetLayoutView="100" zoomScalePageLayoutView="0" workbookViewId="0" topLeftCell="A1">
      <selection activeCell="A2" sqref="A2"/>
    </sheetView>
  </sheetViews>
  <sheetFormatPr defaultColWidth="9.00390625" defaultRowHeight="13.5"/>
  <cols>
    <col min="1" max="1" width="4.00390625" style="1" customWidth="1"/>
    <col min="2" max="2" width="4.50390625" style="1" customWidth="1"/>
    <col min="3" max="3" width="14.75390625" style="1" customWidth="1"/>
    <col min="4" max="4" width="10.875" style="1" customWidth="1"/>
    <col min="5" max="7" width="10.625" style="1" customWidth="1"/>
    <col min="8" max="8" width="10.50390625" style="1" customWidth="1"/>
    <col min="9" max="9" width="7.625" style="1" customWidth="1"/>
    <col min="10" max="10" width="10.625" style="1" customWidth="1"/>
    <col min="11" max="11" width="8.00390625" style="1" customWidth="1"/>
    <col min="12" max="12" width="10.625" style="1" customWidth="1"/>
    <col min="13" max="13" width="7.625" style="1" customWidth="1"/>
    <col min="14" max="14" width="9.00390625" style="1" customWidth="1"/>
    <col min="15" max="15" width="7.625" style="1" customWidth="1"/>
    <col min="16" max="16384" width="9.00390625" style="1" customWidth="1"/>
  </cols>
  <sheetData>
    <row r="1" ht="45.75" customHeight="1">
      <c r="A1" s="231" t="s">
        <v>197</v>
      </c>
    </row>
    <row r="2" spans="2:15" ht="18" thickBot="1">
      <c r="B2" s="2" t="s">
        <v>198</v>
      </c>
      <c r="L2" s="232" t="s">
        <v>199</v>
      </c>
      <c r="M2" s="233"/>
      <c r="N2" s="233"/>
      <c r="O2" s="233"/>
    </row>
    <row r="3" spans="3:15" ht="21.75" customHeight="1">
      <c r="C3" s="234" t="s">
        <v>200</v>
      </c>
      <c r="D3" s="235"/>
      <c r="E3" s="236" t="s">
        <v>201</v>
      </c>
      <c r="F3" s="237"/>
      <c r="G3" s="238" t="s">
        <v>202</v>
      </c>
      <c r="H3" s="239" t="s">
        <v>203</v>
      </c>
      <c r="I3" s="240"/>
      <c r="J3" s="241" t="s">
        <v>204</v>
      </c>
      <c r="K3" s="240"/>
      <c r="L3" s="242" t="s">
        <v>205</v>
      </c>
      <c r="M3" s="240"/>
      <c r="N3" s="242" t="s">
        <v>1</v>
      </c>
      <c r="O3" s="243"/>
    </row>
    <row r="4" spans="3:15" ht="26.25" customHeight="1">
      <c r="C4" s="244"/>
      <c r="D4" s="245"/>
      <c r="E4" s="246"/>
      <c r="F4" s="247" t="s">
        <v>206</v>
      </c>
      <c r="G4" s="248"/>
      <c r="H4" s="249" t="s">
        <v>207</v>
      </c>
      <c r="I4" s="247" t="s">
        <v>208</v>
      </c>
      <c r="J4" s="250" t="s">
        <v>207</v>
      </c>
      <c r="K4" s="247" t="s">
        <v>208</v>
      </c>
      <c r="L4" s="250" t="s">
        <v>207</v>
      </c>
      <c r="M4" s="251" t="s">
        <v>208</v>
      </c>
      <c r="N4" s="250" t="s">
        <v>207</v>
      </c>
      <c r="O4" s="252" t="s">
        <v>208</v>
      </c>
    </row>
    <row r="5" spans="3:18" ht="24.75" customHeight="1">
      <c r="C5" s="253" t="s">
        <v>12</v>
      </c>
      <c r="D5" s="254" t="s">
        <v>13</v>
      </c>
      <c r="E5" s="255">
        <v>1021</v>
      </c>
      <c r="F5" s="255">
        <v>1</v>
      </c>
      <c r="G5" s="256">
        <f>E5-F5</f>
        <v>1020</v>
      </c>
      <c r="H5" s="257">
        <v>1017</v>
      </c>
      <c r="I5" s="258">
        <f>IF($G$5=0,"",H5/$G$5)</f>
        <v>0.9970588235294118</v>
      </c>
      <c r="J5" s="255"/>
      <c r="K5" s="258">
        <f>IF($G$5=0,"",J5/$G$5)</f>
        <v>0</v>
      </c>
      <c r="L5" s="259"/>
      <c r="M5" s="258">
        <f>IF($G$5=0,"",L5/$G$5)</f>
        <v>0</v>
      </c>
      <c r="N5" s="260">
        <f>H5+J5+L5</f>
        <v>1017</v>
      </c>
      <c r="O5" s="261">
        <f>IF($G$5=0,"",N5/$G$5)</f>
        <v>0.9970588235294118</v>
      </c>
      <c r="P5" s="262"/>
      <c r="Q5" s="262"/>
      <c r="R5" s="262"/>
    </row>
    <row r="6" spans="3:18" ht="24.75" customHeight="1">
      <c r="C6" s="263"/>
      <c r="D6" s="264" t="s">
        <v>14</v>
      </c>
      <c r="E6" s="265">
        <v>472622</v>
      </c>
      <c r="F6" s="266"/>
      <c r="G6" s="267">
        <f>E6</f>
        <v>472622</v>
      </c>
      <c r="H6" s="268">
        <v>472327</v>
      </c>
      <c r="I6" s="269">
        <f aca="true" t="shared" si="0" ref="I6:I14">IF(G6=0,"",H6/G6)</f>
        <v>0.9993758225389423</v>
      </c>
      <c r="J6" s="265"/>
      <c r="K6" s="269">
        <f>IF($G$6=0,"",J6/$G$6)</f>
        <v>0</v>
      </c>
      <c r="L6" s="270"/>
      <c r="M6" s="269">
        <f>IF($G$6=0,"",L6/$G$6)</f>
        <v>0</v>
      </c>
      <c r="N6" s="271">
        <f>H6+J6+L6</f>
        <v>472327</v>
      </c>
      <c r="O6" s="272">
        <f>IF($G$6=0,"",N6/$G$6)</f>
        <v>0.9993758225389423</v>
      </c>
      <c r="P6" s="262"/>
      <c r="Q6" s="262"/>
      <c r="R6" s="262"/>
    </row>
    <row r="7" spans="3:18" ht="24.75" customHeight="1">
      <c r="C7" s="253" t="s">
        <v>17</v>
      </c>
      <c r="D7" s="273" t="s">
        <v>13</v>
      </c>
      <c r="E7" s="255">
        <v>465</v>
      </c>
      <c r="F7" s="255"/>
      <c r="G7" s="256">
        <f>E7-F7</f>
        <v>465</v>
      </c>
      <c r="H7" s="274">
        <v>61</v>
      </c>
      <c r="I7" s="258">
        <f t="shared" si="0"/>
        <v>0.13118279569892474</v>
      </c>
      <c r="J7" s="275">
        <v>3</v>
      </c>
      <c r="K7" s="258">
        <f>IF($G$7=0,"",J7/$G$7)</f>
        <v>0.0064516129032258064</v>
      </c>
      <c r="L7" s="276">
        <v>30</v>
      </c>
      <c r="M7" s="258">
        <f>IF($G$7=0,"",L7/$G$7)</f>
        <v>0.06451612903225806</v>
      </c>
      <c r="N7" s="260">
        <f aca="true" t="shared" si="1" ref="N7:N16">H7+J7+L7</f>
        <v>94</v>
      </c>
      <c r="O7" s="261">
        <f>IF($G$7=0,"",N7/$G$7)</f>
        <v>0.2021505376344086</v>
      </c>
      <c r="P7" s="262"/>
      <c r="Q7" s="262"/>
      <c r="R7" s="262"/>
    </row>
    <row r="8" spans="3:15" ht="24.75" customHeight="1">
      <c r="C8" s="263"/>
      <c r="D8" s="264" t="s">
        <v>15</v>
      </c>
      <c r="E8" s="265">
        <v>227690</v>
      </c>
      <c r="F8" s="266"/>
      <c r="G8" s="267">
        <f>E8</f>
        <v>227690</v>
      </c>
      <c r="H8" s="277">
        <v>30221</v>
      </c>
      <c r="I8" s="269">
        <f t="shared" si="0"/>
        <v>0.1327287100882779</v>
      </c>
      <c r="J8" s="265">
        <v>224</v>
      </c>
      <c r="K8" s="269">
        <f>IF($G$8=0,"",J8/$G$8)</f>
        <v>0.0009837937546664324</v>
      </c>
      <c r="L8" s="270">
        <v>11325</v>
      </c>
      <c r="M8" s="269">
        <f>IF($G$8=0,"",L8/$G$8)</f>
        <v>0.04973867978391673</v>
      </c>
      <c r="N8" s="271">
        <f t="shared" si="1"/>
        <v>41770</v>
      </c>
      <c r="O8" s="272">
        <f>IF($G$8=0,"",N8/$G$8)</f>
        <v>0.18345118362686108</v>
      </c>
    </row>
    <row r="9" spans="3:15" ht="24.75" customHeight="1">
      <c r="C9" s="278" t="s">
        <v>67</v>
      </c>
      <c r="D9" s="254" t="s">
        <v>13</v>
      </c>
      <c r="E9" s="279">
        <v>38</v>
      </c>
      <c r="F9" s="279"/>
      <c r="G9" s="280">
        <f>E9-F9</f>
        <v>38</v>
      </c>
      <c r="H9" s="257">
        <v>38</v>
      </c>
      <c r="I9" s="281"/>
      <c r="J9" s="255"/>
      <c r="K9" s="281"/>
      <c r="L9" s="259"/>
      <c r="M9" s="281"/>
      <c r="N9" s="260">
        <f t="shared" si="1"/>
        <v>38</v>
      </c>
      <c r="O9" s="282"/>
    </row>
    <row r="10" spans="3:15" ht="24.75" customHeight="1">
      <c r="C10" s="263"/>
      <c r="D10" s="264" t="s">
        <v>209</v>
      </c>
      <c r="E10" s="266"/>
      <c r="F10" s="266"/>
      <c r="G10" s="283"/>
      <c r="H10" s="268">
        <v>7572</v>
      </c>
      <c r="I10" s="284">
        <f>IF(G10=0,"",H10/G10)</f>
      </c>
      <c r="J10" s="265"/>
      <c r="K10" s="284">
        <f>IF($G$10=0,"",J10/$G$10)</f>
      </c>
      <c r="L10" s="270"/>
      <c r="M10" s="284">
        <f>IF($G$10=0,"",L10/$G$10)</f>
      </c>
      <c r="N10" s="271">
        <f t="shared" si="1"/>
        <v>7572</v>
      </c>
      <c r="O10" s="285">
        <f>IF($G$10=0,"",N10/$G$10)</f>
      </c>
    </row>
    <row r="11" spans="3:15" ht="24.75" customHeight="1">
      <c r="C11" s="278" t="s">
        <v>210</v>
      </c>
      <c r="D11" s="286" t="s">
        <v>13</v>
      </c>
      <c r="E11" s="287">
        <v>21</v>
      </c>
      <c r="F11" s="279"/>
      <c r="G11" s="288"/>
      <c r="H11" s="289">
        <v>15</v>
      </c>
      <c r="I11" s="281">
        <f t="shared" si="0"/>
      </c>
      <c r="J11" s="290">
        <v>1</v>
      </c>
      <c r="K11" s="281">
        <f>IF($G$11=0,"",J11/$G$11)</f>
      </c>
      <c r="L11" s="291"/>
      <c r="M11" s="281">
        <f>IF($G$11=0,"",L11/$G$11)</f>
      </c>
      <c r="N11" s="260">
        <f t="shared" si="1"/>
        <v>16</v>
      </c>
      <c r="O11" s="282">
        <f>IF($G$11=0,"",N11/$G$11)</f>
      </c>
    </row>
    <row r="12" spans="3:15" ht="24.75" customHeight="1">
      <c r="C12" s="292"/>
      <c r="D12" s="264" t="s">
        <v>15</v>
      </c>
      <c r="E12" s="266"/>
      <c r="F12" s="266"/>
      <c r="G12" s="283"/>
      <c r="H12" s="277">
        <v>288</v>
      </c>
      <c r="I12" s="284">
        <f t="shared" si="0"/>
      </c>
      <c r="J12" s="265">
        <v>130</v>
      </c>
      <c r="K12" s="284">
        <f>IF($G$12=0,"",J12/$G$12)</f>
      </c>
      <c r="L12" s="270"/>
      <c r="M12" s="284">
        <f>IF($G$12=0,"",L12/$G$12)</f>
      </c>
      <c r="N12" s="271">
        <f t="shared" si="1"/>
        <v>418</v>
      </c>
      <c r="O12" s="285">
        <f>IF($G$12=0,"",N12/$G$12)</f>
      </c>
    </row>
    <row r="13" spans="3:15" ht="24.75" customHeight="1">
      <c r="C13" s="293" t="s">
        <v>1</v>
      </c>
      <c r="D13" s="273" t="s">
        <v>13</v>
      </c>
      <c r="E13" s="294">
        <f>E5+E7+E9+E11</f>
        <v>1545</v>
      </c>
      <c r="F13" s="294"/>
      <c r="G13" s="295"/>
      <c r="H13" s="296">
        <f>H5+H7+H9+H11</f>
        <v>1131</v>
      </c>
      <c r="I13" s="297">
        <f t="shared" si="0"/>
      </c>
      <c r="J13" s="296">
        <f>J5+J7+J9+J11</f>
        <v>4</v>
      </c>
      <c r="K13" s="297">
        <f>IF($G$13=0,"",J13/$G$13)</f>
      </c>
      <c r="L13" s="296">
        <f>L5+L7+L9+L11</f>
        <v>30</v>
      </c>
      <c r="M13" s="297">
        <f>IF($G$13=0,"",L13/$G$13)</f>
      </c>
      <c r="N13" s="296">
        <f>H13+J13+L13</f>
        <v>1165</v>
      </c>
      <c r="O13" s="298">
        <f>IF($G$13=0,"",N13/$G$13)</f>
      </c>
    </row>
    <row r="14" spans="3:15" ht="24.75" customHeight="1" thickBot="1">
      <c r="C14" s="299"/>
      <c r="D14" s="300" t="s">
        <v>209</v>
      </c>
      <c r="E14" s="301"/>
      <c r="F14" s="301"/>
      <c r="G14" s="302"/>
      <c r="H14" s="303">
        <f>H6+H8+H10+H12</f>
        <v>510408</v>
      </c>
      <c r="I14" s="304">
        <f t="shared" si="0"/>
      </c>
      <c r="J14" s="303">
        <f>J6+J8+J10+J12</f>
        <v>354</v>
      </c>
      <c r="K14" s="284">
        <f>IF($G$14=0,"",J14/$G$14)</f>
      </c>
      <c r="L14" s="303">
        <f>L6+L8+L10+L12</f>
        <v>11325</v>
      </c>
      <c r="M14" s="284">
        <f>IF($G$14=0,"",L14/$G$14)</f>
      </c>
      <c r="N14" s="305">
        <f t="shared" si="1"/>
        <v>522087</v>
      </c>
      <c r="O14" s="285">
        <f>IF($G$14=0,"",N14/$G$14)</f>
      </c>
    </row>
    <row r="15" spans="3:15" ht="24.75" customHeight="1" thickTop="1">
      <c r="C15" s="306" t="s">
        <v>211</v>
      </c>
      <c r="D15" s="273" t="s">
        <v>212</v>
      </c>
      <c r="E15" s="307">
        <v>349</v>
      </c>
      <c r="F15" s="307">
        <v>5</v>
      </c>
      <c r="G15" s="308"/>
      <c r="H15" s="309">
        <v>9</v>
      </c>
      <c r="I15" s="310">
        <f>IF($G$15=0,"",H15/$G$15)</f>
      </c>
      <c r="J15" s="275">
        <v>3</v>
      </c>
      <c r="K15" s="310">
        <f>IF($G$15=0,"",J15/$G$15)</f>
      </c>
      <c r="L15" s="276"/>
      <c r="M15" s="310">
        <f>IF($G$15=0,"",L15/$G$15)</f>
      </c>
      <c r="N15" s="296">
        <f t="shared" si="1"/>
        <v>12</v>
      </c>
      <c r="O15" s="311">
        <f>IF($G$15=0,"",N15/$G$15)</f>
      </c>
    </row>
    <row r="16" spans="3:15" ht="24.75" customHeight="1" thickBot="1">
      <c r="C16" s="312"/>
      <c r="D16" s="313" t="s">
        <v>213</v>
      </c>
      <c r="E16" s="314"/>
      <c r="F16" s="314"/>
      <c r="G16" s="315"/>
      <c r="H16" s="316">
        <v>768</v>
      </c>
      <c r="I16" s="317">
        <f>IF($G$16=0,"",H16/$G$16)</f>
      </c>
      <c r="J16" s="318">
        <v>107</v>
      </c>
      <c r="K16" s="317">
        <f>IF($G$16=0,"",J16/$G$16)</f>
      </c>
      <c r="L16" s="319"/>
      <c r="M16" s="317">
        <f>IF($G$16=0,"",L16/$G$16)</f>
      </c>
      <c r="N16" s="320">
        <f t="shared" si="1"/>
        <v>875</v>
      </c>
      <c r="O16" s="321">
        <f>IF($G$16=0,"",N16/$G$16)</f>
      </c>
    </row>
    <row r="17" ht="13.5" customHeight="1"/>
    <row r="18" ht="13.5" customHeight="1">
      <c r="B18" s="104" t="s">
        <v>98</v>
      </c>
    </row>
    <row r="19" ht="13.5" customHeight="1">
      <c r="B19" s="322" t="s">
        <v>214</v>
      </c>
    </row>
    <row r="20" ht="13.5" customHeight="1">
      <c r="B20" s="104" t="s">
        <v>215</v>
      </c>
    </row>
    <row r="21" ht="13.5" customHeight="1">
      <c r="B21" s="323" t="s">
        <v>216</v>
      </c>
    </row>
    <row r="22" ht="13.5" customHeight="1">
      <c r="B22" s="104" t="s">
        <v>217</v>
      </c>
    </row>
    <row r="23" ht="13.5" customHeight="1">
      <c r="B23" s="104" t="s">
        <v>218</v>
      </c>
    </row>
    <row r="24" ht="13.5" customHeight="1">
      <c r="B24" s="104" t="s">
        <v>219</v>
      </c>
    </row>
    <row r="25" spans="2:15" ht="13.5" customHeight="1">
      <c r="B25" s="324" t="s">
        <v>220</v>
      </c>
      <c r="C25" s="82"/>
      <c r="D25" s="82"/>
      <c r="E25" s="82"/>
      <c r="F25" s="82"/>
      <c r="G25" s="82"/>
      <c r="H25" s="82"/>
      <c r="I25" s="82"/>
      <c r="J25" s="82"/>
      <c r="K25" s="82"/>
      <c r="L25" s="82"/>
      <c r="M25" s="82"/>
      <c r="N25" s="82"/>
      <c r="O25" s="82"/>
    </row>
    <row r="26" spans="1:15" ht="13.5" customHeight="1">
      <c r="A26" s="104"/>
      <c r="B26" s="104"/>
      <c r="C26" s="104"/>
      <c r="D26" s="104"/>
      <c r="E26" s="104"/>
      <c r="F26" s="104"/>
      <c r="G26" s="104"/>
      <c r="H26" s="325"/>
      <c r="I26" s="325"/>
      <c r="J26" s="325"/>
      <c r="K26" s="326"/>
      <c r="L26" s="104"/>
      <c r="M26" s="104"/>
      <c r="N26" s="104"/>
      <c r="O26" s="104"/>
    </row>
    <row r="27" spans="1:15" ht="13.5" customHeight="1">
      <c r="A27" s="104"/>
      <c r="B27" s="327"/>
      <c r="C27" s="327"/>
      <c r="D27" s="327"/>
      <c r="E27" s="327"/>
      <c r="F27" s="327"/>
      <c r="G27" s="327"/>
      <c r="H27" s="327"/>
      <c r="I27" s="327"/>
      <c r="J27" s="327"/>
      <c r="K27" s="327"/>
      <c r="L27" s="327"/>
      <c r="M27" s="327"/>
      <c r="N27" s="327"/>
      <c r="O27" s="327"/>
    </row>
    <row r="28" ht="13.5" customHeight="1"/>
    <row r="29" spans="3:11" ht="13.5">
      <c r="C29" s="328" t="s">
        <v>221</v>
      </c>
      <c r="D29" s="329"/>
      <c r="E29" s="329"/>
      <c r="F29" s="330"/>
      <c r="H29" s="325"/>
      <c r="I29" s="325"/>
      <c r="J29" s="325"/>
      <c r="K29" s="326"/>
    </row>
    <row r="30" spans="9:11" ht="13.5">
      <c r="I30" s="328"/>
      <c r="J30" s="328"/>
      <c r="K30" s="326"/>
    </row>
    <row r="31" spans="9:11" ht="13.5">
      <c r="I31" s="328"/>
      <c r="J31" s="328"/>
      <c r="K31" s="326"/>
    </row>
    <row r="32" spans="8:11" ht="13.5">
      <c r="H32" s="325"/>
      <c r="I32" s="325"/>
      <c r="J32" s="325"/>
      <c r="K32" s="326"/>
    </row>
    <row r="33" spans="8:11" ht="13.5">
      <c r="H33" s="325"/>
      <c r="I33" s="325"/>
      <c r="J33" s="325"/>
      <c r="K33" s="326"/>
    </row>
    <row r="84" ht="13.5">
      <c r="P84" s="54" t="s">
        <v>222</v>
      </c>
    </row>
    <row r="85" ht="13.5">
      <c r="P85" s="54" t="s">
        <v>86</v>
      </c>
    </row>
  </sheetData>
  <sheetProtection/>
  <mergeCells count="21">
    <mergeCell ref="H33:J33"/>
    <mergeCell ref="C15:C16"/>
    <mergeCell ref="B25:O25"/>
    <mergeCell ref="H26:J26"/>
    <mergeCell ref="B27:O27"/>
    <mergeCell ref="H29:J29"/>
    <mergeCell ref="H32:J32"/>
    <mergeCell ref="C5:C6"/>
    <mergeCell ref="P5:R7"/>
    <mergeCell ref="C7:C8"/>
    <mergeCell ref="C9:C10"/>
    <mergeCell ref="C11:C12"/>
    <mergeCell ref="C13:C14"/>
    <mergeCell ref="L2:O2"/>
    <mergeCell ref="C3:D4"/>
    <mergeCell ref="E3:E4"/>
    <mergeCell ref="G3:G4"/>
    <mergeCell ref="H3:I3"/>
    <mergeCell ref="J3:K3"/>
    <mergeCell ref="L3:M3"/>
    <mergeCell ref="N3:O3"/>
  </mergeCells>
  <printOptions horizontalCentered="1"/>
  <pageMargins left="0.2362204724409449" right="0.2362204724409449" top="0.9055118110236221" bottom="0.5905511811023623" header="0.5118110236220472" footer="0.31496062992125984"/>
  <pageSetup fitToWidth="0" fitToHeight="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U63"/>
  <sheetViews>
    <sheetView view="pageBreakPreview" zoomScale="85" zoomScaleNormal="90" zoomScaleSheetLayoutView="85" zoomScalePageLayoutView="0" workbookViewId="0" topLeftCell="A1">
      <selection activeCell="C2" sqref="C2"/>
    </sheetView>
  </sheetViews>
  <sheetFormatPr defaultColWidth="9.00390625" defaultRowHeight="13.5"/>
  <cols>
    <col min="1" max="1" width="3.75390625" style="0" bestFit="1" customWidth="1"/>
    <col min="2" max="2" width="10.50390625" style="0" customWidth="1"/>
    <col min="3" max="3" width="7.75390625" style="0" bestFit="1" customWidth="1"/>
    <col min="4" max="4" width="7.75390625" style="0" customWidth="1"/>
    <col min="5" max="5" width="10.875" style="0" bestFit="1" customWidth="1"/>
    <col min="6" max="6" width="8.375" style="0" bestFit="1" customWidth="1"/>
    <col min="7" max="7" width="6.75390625" style="0" bestFit="1" customWidth="1"/>
    <col min="8" max="8" width="13.00390625" style="0" bestFit="1" customWidth="1"/>
    <col min="9" max="9" width="7.25390625" style="0" bestFit="1" customWidth="1"/>
    <col min="16" max="17" width="9.125" style="0" bestFit="1" customWidth="1"/>
    <col min="18" max="21" width="9.25390625" style="0" bestFit="1" customWidth="1"/>
  </cols>
  <sheetData>
    <row r="1" spans="1:21" ht="17.25">
      <c r="A1" s="331" t="s">
        <v>223</v>
      </c>
      <c r="B1" s="331"/>
      <c r="C1" s="331"/>
      <c r="D1" s="331"/>
      <c r="E1" s="331"/>
      <c r="F1" s="331"/>
      <c r="G1" s="331"/>
      <c r="H1" s="331"/>
      <c r="I1" s="331"/>
      <c r="J1" s="331"/>
      <c r="K1" s="331"/>
      <c r="L1" s="331"/>
      <c r="M1" s="331"/>
      <c r="N1" s="331"/>
      <c r="O1" s="331"/>
      <c r="P1" s="331"/>
      <c r="Q1" s="331"/>
      <c r="R1" s="331"/>
      <c r="S1" s="331"/>
      <c r="T1" s="331"/>
      <c r="U1" s="331"/>
    </row>
    <row r="2" spans="1:21" ht="14.25">
      <c r="A2" s="107" t="s">
        <v>224</v>
      </c>
      <c r="B2" s="107"/>
      <c r="S2" s="332" t="s">
        <v>225</v>
      </c>
      <c r="T2" s="332"/>
      <c r="U2" s="332"/>
    </row>
    <row r="3" spans="1:21" ht="13.5">
      <c r="A3" s="333" t="s">
        <v>226</v>
      </c>
      <c r="B3" s="333"/>
      <c r="C3" s="333" t="s">
        <v>227</v>
      </c>
      <c r="D3" s="334" t="s">
        <v>228</v>
      </c>
      <c r="E3" s="333" t="s">
        <v>229</v>
      </c>
      <c r="F3" s="335" t="s">
        <v>203</v>
      </c>
      <c r="G3" s="335"/>
      <c r="H3" s="335"/>
      <c r="I3" s="335"/>
      <c r="J3" s="335" t="s">
        <v>204</v>
      </c>
      <c r="K3" s="335"/>
      <c r="L3" s="335"/>
      <c r="M3" s="335"/>
      <c r="N3" s="335" t="s">
        <v>205</v>
      </c>
      <c r="O3" s="335"/>
      <c r="P3" s="335"/>
      <c r="Q3" s="335"/>
      <c r="R3" s="335" t="s">
        <v>22</v>
      </c>
      <c r="S3" s="335"/>
      <c r="T3" s="335"/>
      <c r="U3" s="335"/>
    </row>
    <row r="4" spans="1:21" ht="13.5">
      <c r="A4" s="333"/>
      <c r="B4" s="333"/>
      <c r="C4" s="333"/>
      <c r="D4" s="336"/>
      <c r="E4" s="333"/>
      <c r="F4" s="337" t="s">
        <v>230</v>
      </c>
      <c r="G4" s="337" t="s">
        <v>231</v>
      </c>
      <c r="H4" s="337" t="s">
        <v>232</v>
      </c>
      <c r="I4" s="337" t="s">
        <v>231</v>
      </c>
      <c r="J4" s="337" t="s">
        <v>230</v>
      </c>
      <c r="K4" s="337" t="s">
        <v>231</v>
      </c>
      <c r="L4" s="337" t="s">
        <v>232</v>
      </c>
      <c r="M4" s="337" t="s">
        <v>231</v>
      </c>
      <c r="N4" s="337" t="s">
        <v>230</v>
      </c>
      <c r="O4" s="337" t="s">
        <v>231</v>
      </c>
      <c r="P4" s="337" t="s">
        <v>232</v>
      </c>
      <c r="Q4" s="337" t="s">
        <v>231</v>
      </c>
      <c r="R4" s="337" t="s">
        <v>230</v>
      </c>
      <c r="S4" s="337" t="s">
        <v>231</v>
      </c>
      <c r="T4" s="337" t="s">
        <v>232</v>
      </c>
      <c r="U4" s="337" t="s">
        <v>231</v>
      </c>
    </row>
    <row r="5" spans="1:21" ht="13.5">
      <c r="A5" s="338"/>
      <c r="B5" s="338"/>
      <c r="C5" s="338"/>
      <c r="D5" s="338"/>
      <c r="E5" s="338"/>
      <c r="F5" s="339" t="s">
        <v>233</v>
      </c>
      <c r="G5" s="339" t="s">
        <v>234</v>
      </c>
      <c r="H5" s="339" t="s">
        <v>235</v>
      </c>
      <c r="I5" s="339" t="s">
        <v>236</v>
      </c>
      <c r="J5" s="339" t="s">
        <v>233</v>
      </c>
      <c r="K5" s="339" t="s">
        <v>234</v>
      </c>
      <c r="L5" s="339" t="s">
        <v>235</v>
      </c>
      <c r="M5" s="339" t="s">
        <v>236</v>
      </c>
      <c r="N5" s="339" t="s">
        <v>233</v>
      </c>
      <c r="O5" s="339" t="s">
        <v>234</v>
      </c>
      <c r="P5" s="339" t="s">
        <v>235</v>
      </c>
      <c r="Q5" s="339" t="s">
        <v>236</v>
      </c>
      <c r="R5" s="339" t="s">
        <v>233</v>
      </c>
      <c r="S5" s="339" t="s">
        <v>234</v>
      </c>
      <c r="T5" s="339" t="s">
        <v>235</v>
      </c>
      <c r="U5" s="339" t="s">
        <v>236</v>
      </c>
    </row>
    <row r="6" spans="1:21" ht="22.5" customHeight="1">
      <c r="A6" s="340">
        <v>1</v>
      </c>
      <c r="B6" s="341" t="s">
        <v>237</v>
      </c>
      <c r="C6" s="342">
        <v>303</v>
      </c>
      <c r="D6" s="342"/>
      <c r="E6" s="342">
        <v>118525</v>
      </c>
      <c r="F6" s="343">
        <v>300</v>
      </c>
      <c r="G6" s="344">
        <f>F6/C6</f>
        <v>0.9900990099009901</v>
      </c>
      <c r="H6" s="345">
        <v>118477</v>
      </c>
      <c r="I6" s="346">
        <f>H6/E6</f>
        <v>0.9995950221472263</v>
      </c>
      <c r="J6" s="343"/>
      <c r="K6" s="346" t="str">
        <f>IF(J6=0,"  ",J6/C6)</f>
        <v>  </v>
      </c>
      <c r="L6" s="343"/>
      <c r="M6" s="346" t="str">
        <f>IF(L6=0,"  ",L6/E6)</f>
        <v>  </v>
      </c>
      <c r="N6" s="343"/>
      <c r="O6" s="346" t="str">
        <f>IF(N6=0,"  ",N6/C6)</f>
        <v>  </v>
      </c>
      <c r="P6" s="343"/>
      <c r="Q6" s="346" t="str">
        <f>IF(P6=0,"  ",P6/E6)</f>
        <v>  </v>
      </c>
      <c r="R6" s="343">
        <f>F6+J6+N6</f>
        <v>300</v>
      </c>
      <c r="S6" s="344">
        <f>R6/C6</f>
        <v>0.9900990099009901</v>
      </c>
      <c r="T6" s="345">
        <f>H6+L6+P6</f>
        <v>118477</v>
      </c>
      <c r="U6" s="346">
        <f>T6/E6</f>
        <v>0.9995950221472263</v>
      </c>
    </row>
    <row r="7" spans="1:21" ht="22.5" customHeight="1">
      <c r="A7" s="337">
        <v>2</v>
      </c>
      <c r="B7" s="347" t="s">
        <v>238</v>
      </c>
      <c r="C7" s="348">
        <v>41</v>
      </c>
      <c r="D7" s="348"/>
      <c r="E7" s="348">
        <v>21505</v>
      </c>
      <c r="F7" s="348">
        <v>41</v>
      </c>
      <c r="G7" s="349">
        <f aca="true" t="shared" si="0" ref="G7:G28">F7/C7</f>
        <v>1</v>
      </c>
      <c r="H7" s="348">
        <v>21505</v>
      </c>
      <c r="I7" s="349">
        <f aca="true" t="shared" si="1" ref="I7:I28">H7/E7</f>
        <v>1</v>
      </c>
      <c r="J7" s="348"/>
      <c r="K7" s="346" t="str">
        <f aca="true" t="shared" si="2" ref="K7:K28">IF(J7=0,"  ",J7/C7)</f>
        <v>  </v>
      </c>
      <c r="L7" s="348"/>
      <c r="M7" s="346" t="str">
        <f aca="true" t="shared" si="3" ref="M7:M28">IF(L7=0,"  ",L7/E7)</f>
        <v>  </v>
      </c>
      <c r="N7" s="343"/>
      <c r="O7" s="346" t="str">
        <f aca="true" t="shared" si="4" ref="O7:O28">IF(N7=0,"  ",N7/C7)</f>
        <v>  </v>
      </c>
      <c r="P7" s="343"/>
      <c r="Q7" s="346" t="str">
        <f aca="true" t="shared" si="5" ref="Q7:Q28">IF(P7=0,"  ",P7/E7)</f>
        <v>  </v>
      </c>
      <c r="R7" s="350">
        <f aca="true" t="shared" si="6" ref="R7:R28">F7+J7+N7</f>
        <v>41</v>
      </c>
      <c r="S7" s="349">
        <f aca="true" t="shared" si="7" ref="S7:S29">R7/C7</f>
        <v>1</v>
      </c>
      <c r="T7" s="351">
        <f aca="true" t="shared" si="8" ref="T7:T28">H7+L7+P7</f>
        <v>21505</v>
      </c>
      <c r="U7" s="349">
        <f aca="true" t="shared" si="9" ref="U7:U29">T7/E7</f>
        <v>1</v>
      </c>
    </row>
    <row r="8" spans="1:21" ht="22.5" customHeight="1">
      <c r="A8" s="337">
        <v>3</v>
      </c>
      <c r="B8" s="347" t="s">
        <v>239</v>
      </c>
      <c r="C8" s="348">
        <v>11</v>
      </c>
      <c r="D8" s="348"/>
      <c r="E8" s="348">
        <v>5455</v>
      </c>
      <c r="F8" s="348">
        <v>11</v>
      </c>
      <c r="G8" s="349">
        <f t="shared" si="0"/>
        <v>1</v>
      </c>
      <c r="H8" s="348">
        <v>5434</v>
      </c>
      <c r="I8" s="352">
        <f>H8/E8</f>
        <v>0.9961503208065995</v>
      </c>
      <c r="J8" s="348"/>
      <c r="K8" s="346" t="str">
        <f t="shared" si="2"/>
        <v>  </v>
      </c>
      <c r="L8" s="348"/>
      <c r="M8" s="346" t="str">
        <f t="shared" si="3"/>
        <v>  </v>
      </c>
      <c r="N8" s="343"/>
      <c r="O8" s="346" t="str">
        <f t="shared" si="4"/>
        <v>  </v>
      </c>
      <c r="P8" s="343"/>
      <c r="Q8" s="346" t="str">
        <f t="shared" si="5"/>
        <v>  </v>
      </c>
      <c r="R8" s="350">
        <f t="shared" si="6"/>
        <v>11</v>
      </c>
      <c r="S8" s="349">
        <f t="shared" si="7"/>
        <v>1</v>
      </c>
      <c r="T8" s="351">
        <f t="shared" si="8"/>
        <v>5434</v>
      </c>
      <c r="U8" s="352">
        <f t="shared" si="9"/>
        <v>0.9961503208065995</v>
      </c>
    </row>
    <row r="9" spans="1:21" ht="22.5" customHeight="1">
      <c r="A9" s="337">
        <v>4</v>
      </c>
      <c r="B9" s="347" t="s">
        <v>240</v>
      </c>
      <c r="C9" s="348">
        <v>14</v>
      </c>
      <c r="D9" s="348"/>
      <c r="E9" s="348">
        <v>7220</v>
      </c>
      <c r="F9" s="348">
        <v>14</v>
      </c>
      <c r="G9" s="349">
        <f t="shared" si="0"/>
        <v>1</v>
      </c>
      <c r="H9" s="348">
        <v>7220</v>
      </c>
      <c r="I9" s="349">
        <f t="shared" si="1"/>
        <v>1</v>
      </c>
      <c r="J9" s="348"/>
      <c r="K9" s="346" t="str">
        <f t="shared" si="2"/>
        <v>  </v>
      </c>
      <c r="L9" s="348"/>
      <c r="M9" s="346" t="str">
        <f t="shared" si="3"/>
        <v>  </v>
      </c>
      <c r="N9" s="343"/>
      <c r="O9" s="346" t="str">
        <f t="shared" si="4"/>
        <v>  </v>
      </c>
      <c r="P9" s="343"/>
      <c r="Q9" s="346" t="str">
        <f t="shared" si="5"/>
        <v>  </v>
      </c>
      <c r="R9" s="350">
        <f t="shared" si="6"/>
        <v>14</v>
      </c>
      <c r="S9" s="349">
        <f t="shared" si="7"/>
        <v>1</v>
      </c>
      <c r="T9" s="351">
        <f t="shared" si="8"/>
        <v>7220</v>
      </c>
      <c r="U9" s="349">
        <f t="shared" si="9"/>
        <v>1</v>
      </c>
    </row>
    <row r="10" spans="1:21" ht="22.5" customHeight="1">
      <c r="A10" s="337">
        <v>5</v>
      </c>
      <c r="B10" s="347" t="s">
        <v>241</v>
      </c>
      <c r="C10" s="348">
        <v>35</v>
      </c>
      <c r="D10" s="348"/>
      <c r="E10" s="353">
        <v>20572</v>
      </c>
      <c r="F10" s="348">
        <v>35</v>
      </c>
      <c r="G10" s="349">
        <f t="shared" si="0"/>
        <v>1</v>
      </c>
      <c r="H10" s="348">
        <v>20537</v>
      </c>
      <c r="I10" s="352">
        <f t="shared" si="1"/>
        <v>0.9982986583706008</v>
      </c>
      <c r="J10" s="348"/>
      <c r="K10" s="346" t="str">
        <f t="shared" si="2"/>
        <v>  </v>
      </c>
      <c r="L10" s="348"/>
      <c r="M10" s="346" t="str">
        <f t="shared" si="3"/>
        <v>  </v>
      </c>
      <c r="N10" s="343"/>
      <c r="O10" s="346" t="str">
        <f t="shared" si="4"/>
        <v>  </v>
      </c>
      <c r="P10" s="343"/>
      <c r="Q10" s="346" t="str">
        <f t="shared" si="5"/>
        <v>  </v>
      </c>
      <c r="R10" s="350">
        <f t="shared" si="6"/>
        <v>35</v>
      </c>
      <c r="S10" s="349">
        <f t="shared" si="7"/>
        <v>1</v>
      </c>
      <c r="T10" s="351">
        <f t="shared" si="8"/>
        <v>20537</v>
      </c>
      <c r="U10" s="352">
        <f t="shared" si="9"/>
        <v>0.9982986583706008</v>
      </c>
    </row>
    <row r="11" spans="1:21" ht="22.5" customHeight="1">
      <c r="A11" s="337">
        <v>6</v>
      </c>
      <c r="B11" s="347" t="s">
        <v>242</v>
      </c>
      <c r="C11" s="348">
        <v>41</v>
      </c>
      <c r="D11" s="348"/>
      <c r="E11" s="348">
        <v>19504</v>
      </c>
      <c r="F11" s="348">
        <v>41</v>
      </c>
      <c r="G11" s="349">
        <f t="shared" si="0"/>
        <v>1</v>
      </c>
      <c r="H11" s="348">
        <v>19504</v>
      </c>
      <c r="I11" s="349">
        <f t="shared" si="1"/>
        <v>1</v>
      </c>
      <c r="J11" s="348"/>
      <c r="K11" s="346" t="str">
        <f t="shared" si="2"/>
        <v>  </v>
      </c>
      <c r="L11" s="348"/>
      <c r="M11" s="346" t="str">
        <f t="shared" si="3"/>
        <v>  </v>
      </c>
      <c r="N11" s="343"/>
      <c r="O11" s="346" t="str">
        <f t="shared" si="4"/>
        <v>  </v>
      </c>
      <c r="P11" s="343"/>
      <c r="Q11" s="346" t="str">
        <f t="shared" si="5"/>
        <v>  </v>
      </c>
      <c r="R11" s="350">
        <f t="shared" si="6"/>
        <v>41</v>
      </c>
      <c r="S11" s="349">
        <f t="shared" si="7"/>
        <v>1</v>
      </c>
      <c r="T11" s="351">
        <f t="shared" si="8"/>
        <v>19504</v>
      </c>
      <c r="U11" s="349">
        <f t="shared" si="9"/>
        <v>1</v>
      </c>
    </row>
    <row r="12" spans="1:21" ht="22.5" customHeight="1">
      <c r="A12" s="337">
        <v>7</v>
      </c>
      <c r="B12" s="347" t="s">
        <v>243</v>
      </c>
      <c r="C12" s="348">
        <v>32</v>
      </c>
      <c r="D12" s="348"/>
      <c r="E12" s="348">
        <v>16868</v>
      </c>
      <c r="F12" s="348">
        <v>32</v>
      </c>
      <c r="G12" s="349">
        <f t="shared" si="0"/>
        <v>1</v>
      </c>
      <c r="H12" s="348">
        <v>16868</v>
      </c>
      <c r="I12" s="349">
        <f t="shared" si="1"/>
        <v>1</v>
      </c>
      <c r="J12" s="348"/>
      <c r="K12" s="346" t="str">
        <f t="shared" si="2"/>
        <v>  </v>
      </c>
      <c r="L12" s="348"/>
      <c r="M12" s="346" t="str">
        <f t="shared" si="3"/>
        <v>  </v>
      </c>
      <c r="N12" s="343"/>
      <c r="O12" s="346" t="str">
        <f t="shared" si="4"/>
        <v>  </v>
      </c>
      <c r="P12" s="343"/>
      <c r="Q12" s="346" t="str">
        <f t="shared" si="5"/>
        <v>  </v>
      </c>
      <c r="R12" s="350">
        <f t="shared" si="6"/>
        <v>32</v>
      </c>
      <c r="S12" s="349">
        <f t="shared" si="7"/>
        <v>1</v>
      </c>
      <c r="T12" s="351">
        <f t="shared" si="8"/>
        <v>16868</v>
      </c>
      <c r="U12" s="349">
        <f t="shared" si="9"/>
        <v>1</v>
      </c>
    </row>
    <row r="13" spans="1:21" ht="22.5" customHeight="1">
      <c r="A13" s="337">
        <v>8</v>
      </c>
      <c r="B13" s="347" t="s">
        <v>244</v>
      </c>
      <c r="C13" s="348">
        <v>10</v>
      </c>
      <c r="D13" s="348"/>
      <c r="E13" s="348">
        <v>4756</v>
      </c>
      <c r="F13" s="348">
        <v>10</v>
      </c>
      <c r="G13" s="349">
        <f t="shared" si="0"/>
        <v>1</v>
      </c>
      <c r="H13" s="348">
        <v>4756</v>
      </c>
      <c r="I13" s="349">
        <f t="shared" si="1"/>
        <v>1</v>
      </c>
      <c r="J13" s="348"/>
      <c r="K13" s="346" t="str">
        <f t="shared" si="2"/>
        <v>  </v>
      </c>
      <c r="L13" s="348"/>
      <c r="M13" s="346" t="str">
        <f t="shared" si="3"/>
        <v>  </v>
      </c>
      <c r="N13" s="343"/>
      <c r="O13" s="346" t="str">
        <f t="shared" si="4"/>
        <v>  </v>
      </c>
      <c r="P13" s="343"/>
      <c r="Q13" s="346" t="str">
        <f t="shared" si="5"/>
        <v>  </v>
      </c>
      <c r="R13" s="350">
        <f t="shared" si="6"/>
        <v>10</v>
      </c>
      <c r="S13" s="349">
        <f t="shared" si="7"/>
        <v>1</v>
      </c>
      <c r="T13" s="351">
        <f t="shared" si="8"/>
        <v>4756</v>
      </c>
      <c r="U13" s="349">
        <f t="shared" si="9"/>
        <v>1</v>
      </c>
    </row>
    <row r="14" spans="1:21" ht="22.5" customHeight="1">
      <c r="A14" s="337">
        <v>9</v>
      </c>
      <c r="B14" s="347" t="s">
        <v>245</v>
      </c>
      <c r="C14" s="348">
        <v>18</v>
      </c>
      <c r="D14" s="348"/>
      <c r="E14" s="348">
        <v>7361</v>
      </c>
      <c r="F14" s="348">
        <v>18</v>
      </c>
      <c r="G14" s="349">
        <f t="shared" si="0"/>
        <v>1</v>
      </c>
      <c r="H14" s="348">
        <v>7361</v>
      </c>
      <c r="I14" s="349">
        <f t="shared" si="1"/>
        <v>1</v>
      </c>
      <c r="J14" s="348"/>
      <c r="K14" s="346" t="str">
        <f t="shared" si="2"/>
        <v>  </v>
      </c>
      <c r="L14" s="348"/>
      <c r="M14" s="346" t="str">
        <f t="shared" si="3"/>
        <v>  </v>
      </c>
      <c r="N14" s="343"/>
      <c r="O14" s="346" t="str">
        <f t="shared" si="4"/>
        <v>  </v>
      </c>
      <c r="P14" s="343"/>
      <c r="Q14" s="346" t="str">
        <f t="shared" si="5"/>
        <v>  </v>
      </c>
      <c r="R14" s="350">
        <f t="shared" si="6"/>
        <v>18</v>
      </c>
      <c r="S14" s="349">
        <f t="shared" si="7"/>
        <v>1</v>
      </c>
      <c r="T14" s="351">
        <f t="shared" si="8"/>
        <v>7361</v>
      </c>
      <c r="U14" s="349">
        <f t="shared" si="9"/>
        <v>1</v>
      </c>
    </row>
    <row r="15" spans="1:21" ht="22.5" customHeight="1">
      <c r="A15" s="337">
        <v>10</v>
      </c>
      <c r="B15" s="347" t="s">
        <v>246</v>
      </c>
      <c r="C15" s="348">
        <v>45</v>
      </c>
      <c r="D15" s="348"/>
      <c r="E15" s="348">
        <v>23447</v>
      </c>
      <c r="F15" s="348">
        <v>45</v>
      </c>
      <c r="G15" s="349">
        <f t="shared" si="0"/>
        <v>1</v>
      </c>
      <c r="H15" s="348">
        <v>23445</v>
      </c>
      <c r="I15" s="349">
        <f t="shared" si="1"/>
        <v>0.9999147012410969</v>
      </c>
      <c r="J15" s="348"/>
      <c r="K15" s="346" t="str">
        <f t="shared" si="2"/>
        <v>  </v>
      </c>
      <c r="L15" s="348"/>
      <c r="M15" s="346" t="str">
        <f t="shared" si="3"/>
        <v>  </v>
      </c>
      <c r="N15" s="343"/>
      <c r="O15" s="346" t="str">
        <f t="shared" si="4"/>
        <v>  </v>
      </c>
      <c r="P15" s="343"/>
      <c r="Q15" s="346" t="str">
        <f t="shared" si="5"/>
        <v>  </v>
      </c>
      <c r="R15" s="350">
        <f t="shared" si="6"/>
        <v>45</v>
      </c>
      <c r="S15" s="349">
        <f t="shared" si="7"/>
        <v>1</v>
      </c>
      <c r="T15" s="351">
        <f t="shared" si="8"/>
        <v>23445</v>
      </c>
      <c r="U15" s="349">
        <f t="shared" si="9"/>
        <v>0.9999147012410969</v>
      </c>
    </row>
    <row r="16" spans="1:21" ht="22.5" customHeight="1">
      <c r="A16" s="337">
        <v>11</v>
      </c>
      <c r="B16" s="347" t="s">
        <v>247</v>
      </c>
      <c r="C16" s="348">
        <v>24</v>
      </c>
      <c r="D16" s="348"/>
      <c r="E16" s="348">
        <v>12843</v>
      </c>
      <c r="F16" s="348">
        <v>24</v>
      </c>
      <c r="G16" s="349">
        <f t="shared" si="0"/>
        <v>1</v>
      </c>
      <c r="H16" s="348">
        <v>12843</v>
      </c>
      <c r="I16" s="349">
        <f t="shared" si="1"/>
        <v>1</v>
      </c>
      <c r="J16" s="348"/>
      <c r="K16" s="346" t="str">
        <f t="shared" si="2"/>
        <v>  </v>
      </c>
      <c r="L16" s="348"/>
      <c r="M16" s="346" t="str">
        <f t="shared" si="3"/>
        <v>  </v>
      </c>
      <c r="N16" s="343"/>
      <c r="O16" s="346" t="str">
        <f t="shared" si="4"/>
        <v>  </v>
      </c>
      <c r="P16" s="343"/>
      <c r="Q16" s="346" t="str">
        <f t="shared" si="5"/>
        <v>  </v>
      </c>
      <c r="R16" s="350">
        <f t="shared" si="6"/>
        <v>24</v>
      </c>
      <c r="S16" s="349">
        <f t="shared" si="7"/>
        <v>1</v>
      </c>
      <c r="T16" s="351">
        <f t="shared" si="8"/>
        <v>12843</v>
      </c>
      <c r="U16" s="349">
        <f t="shared" si="9"/>
        <v>1</v>
      </c>
    </row>
    <row r="17" spans="1:21" ht="22.5" customHeight="1">
      <c r="A17" s="337">
        <v>12</v>
      </c>
      <c r="B17" s="347" t="s">
        <v>248</v>
      </c>
      <c r="C17" s="348">
        <v>14</v>
      </c>
      <c r="D17" s="348"/>
      <c r="E17" s="348">
        <v>7227</v>
      </c>
      <c r="F17" s="348">
        <v>14</v>
      </c>
      <c r="G17" s="349">
        <f t="shared" si="0"/>
        <v>1</v>
      </c>
      <c r="H17" s="348">
        <v>7227</v>
      </c>
      <c r="I17" s="349">
        <f t="shared" si="1"/>
        <v>1</v>
      </c>
      <c r="J17" s="348"/>
      <c r="K17" s="346" t="str">
        <f t="shared" si="2"/>
        <v>  </v>
      </c>
      <c r="L17" s="348"/>
      <c r="M17" s="346" t="str">
        <f t="shared" si="3"/>
        <v>  </v>
      </c>
      <c r="N17" s="343"/>
      <c r="O17" s="346" t="str">
        <f t="shared" si="4"/>
        <v>  </v>
      </c>
      <c r="P17" s="343"/>
      <c r="Q17" s="346" t="str">
        <f t="shared" si="5"/>
        <v>  </v>
      </c>
      <c r="R17" s="350">
        <f t="shared" si="6"/>
        <v>14</v>
      </c>
      <c r="S17" s="349">
        <f t="shared" si="7"/>
        <v>1</v>
      </c>
      <c r="T17" s="351">
        <f t="shared" si="8"/>
        <v>7227</v>
      </c>
      <c r="U17" s="349">
        <f t="shared" si="9"/>
        <v>1</v>
      </c>
    </row>
    <row r="18" spans="1:21" ht="22.5" customHeight="1">
      <c r="A18" s="337">
        <v>13</v>
      </c>
      <c r="B18" s="354" t="s">
        <v>249</v>
      </c>
      <c r="C18" s="353">
        <v>15</v>
      </c>
      <c r="D18" s="353"/>
      <c r="E18" s="353">
        <v>6776</v>
      </c>
      <c r="F18" s="353">
        <v>15</v>
      </c>
      <c r="G18" s="349">
        <f t="shared" si="0"/>
        <v>1</v>
      </c>
      <c r="H18" s="353">
        <v>6776</v>
      </c>
      <c r="I18" s="349">
        <f t="shared" si="1"/>
        <v>1</v>
      </c>
      <c r="J18" s="348"/>
      <c r="K18" s="346" t="str">
        <f t="shared" si="2"/>
        <v>  </v>
      </c>
      <c r="L18" s="348"/>
      <c r="M18" s="346" t="str">
        <f t="shared" si="3"/>
        <v>  </v>
      </c>
      <c r="N18" s="343"/>
      <c r="O18" s="346" t="str">
        <f t="shared" si="4"/>
        <v>  </v>
      </c>
      <c r="P18" s="343"/>
      <c r="Q18" s="346" t="str">
        <f t="shared" si="5"/>
        <v>  </v>
      </c>
      <c r="R18" s="350">
        <f t="shared" si="6"/>
        <v>15</v>
      </c>
      <c r="S18" s="349">
        <f t="shared" si="7"/>
        <v>1</v>
      </c>
      <c r="T18" s="351">
        <f t="shared" si="8"/>
        <v>6776</v>
      </c>
      <c r="U18" s="349">
        <f t="shared" si="9"/>
        <v>1</v>
      </c>
    </row>
    <row r="19" spans="1:21" ht="22.5" customHeight="1">
      <c r="A19" s="337">
        <v>14</v>
      </c>
      <c r="B19" s="347" t="s">
        <v>250</v>
      </c>
      <c r="C19" s="348">
        <v>7</v>
      </c>
      <c r="D19" s="348"/>
      <c r="E19" s="348">
        <v>3816</v>
      </c>
      <c r="F19" s="348">
        <v>7</v>
      </c>
      <c r="G19" s="349">
        <f t="shared" si="0"/>
        <v>1</v>
      </c>
      <c r="H19" s="348">
        <v>3816</v>
      </c>
      <c r="I19" s="349">
        <f t="shared" si="1"/>
        <v>1</v>
      </c>
      <c r="J19" s="348"/>
      <c r="K19" s="346" t="str">
        <f t="shared" si="2"/>
        <v>  </v>
      </c>
      <c r="L19" s="348"/>
      <c r="M19" s="346" t="str">
        <f t="shared" si="3"/>
        <v>  </v>
      </c>
      <c r="N19" s="343"/>
      <c r="O19" s="346" t="str">
        <f t="shared" si="4"/>
        <v>  </v>
      </c>
      <c r="P19" s="343"/>
      <c r="Q19" s="346" t="str">
        <f t="shared" si="5"/>
        <v>  </v>
      </c>
      <c r="R19" s="350">
        <f t="shared" si="6"/>
        <v>7</v>
      </c>
      <c r="S19" s="349">
        <f t="shared" si="7"/>
        <v>1</v>
      </c>
      <c r="T19" s="351">
        <f t="shared" si="8"/>
        <v>3816</v>
      </c>
      <c r="U19" s="349">
        <f t="shared" si="9"/>
        <v>1</v>
      </c>
    </row>
    <row r="20" spans="1:21" ht="22.5" customHeight="1">
      <c r="A20" s="337">
        <v>15</v>
      </c>
      <c r="B20" s="347" t="s">
        <v>251</v>
      </c>
      <c r="C20" s="348">
        <v>10</v>
      </c>
      <c r="D20" s="348"/>
      <c r="E20" s="348">
        <v>4974</v>
      </c>
      <c r="F20" s="348">
        <v>10</v>
      </c>
      <c r="G20" s="349">
        <f t="shared" si="0"/>
        <v>1</v>
      </c>
      <c r="H20" s="348">
        <v>4966</v>
      </c>
      <c r="I20" s="352">
        <f t="shared" si="1"/>
        <v>0.9983916365098512</v>
      </c>
      <c r="J20" s="348"/>
      <c r="K20" s="346" t="str">
        <f t="shared" si="2"/>
        <v>  </v>
      </c>
      <c r="L20" s="348"/>
      <c r="M20" s="346" t="str">
        <f t="shared" si="3"/>
        <v>  </v>
      </c>
      <c r="N20" s="343"/>
      <c r="O20" s="346" t="str">
        <f t="shared" si="4"/>
        <v>  </v>
      </c>
      <c r="P20" s="343"/>
      <c r="Q20" s="346" t="str">
        <f t="shared" si="5"/>
        <v>  </v>
      </c>
      <c r="R20" s="350">
        <f t="shared" si="6"/>
        <v>10</v>
      </c>
      <c r="S20" s="349">
        <f t="shared" si="7"/>
        <v>1</v>
      </c>
      <c r="T20" s="351">
        <f t="shared" si="8"/>
        <v>4966</v>
      </c>
      <c r="U20" s="352">
        <f t="shared" si="9"/>
        <v>0.9983916365098512</v>
      </c>
    </row>
    <row r="21" spans="1:21" ht="22.5" customHeight="1">
      <c r="A21" s="337">
        <v>16</v>
      </c>
      <c r="B21" s="347" t="s">
        <v>252</v>
      </c>
      <c r="C21" s="348">
        <v>54</v>
      </c>
      <c r="D21" s="348"/>
      <c r="E21" s="348">
        <v>26722</v>
      </c>
      <c r="F21" s="348">
        <v>54</v>
      </c>
      <c r="G21" s="349">
        <f t="shared" si="0"/>
        <v>1</v>
      </c>
      <c r="H21" s="348">
        <v>26722</v>
      </c>
      <c r="I21" s="349">
        <f t="shared" si="1"/>
        <v>1</v>
      </c>
      <c r="J21" s="348"/>
      <c r="K21" s="346" t="str">
        <f t="shared" si="2"/>
        <v>  </v>
      </c>
      <c r="L21" s="348"/>
      <c r="M21" s="346" t="str">
        <f t="shared" si="3"/>
        <v>  </v>
      </c>
      <c r="N21" s="343"/>
      <c r="O21" s="346" t="str">
        <f t="shared" si="4"/>
        <v>  </v>
      </c>
      <c r="P21" s="343"/>
      <c r="Q21" s="346" t="str">
        <f t="shared" si="5"/>
        <v>  </v>
      </c>
      <c r="R21" s="350">
        <f t="shared" si="6"/>
        <v>54</v>
      </c>
      <c r="S21" s="349">
        <f t="shared" si="7"/>
        <v>1</v>
      </c>
      <c r="T21" s="351">
        <f t="shared" si="8"/>
        <v>26722</v>
      </c>
      <c r="U21" s="349">
        <f t="shared" si="9"/>
        <v>1</v>
      </c>
    </row>
    <row r="22" spans="1:21" ht="22.5" customHeight="1">
      <c r="A22" s="337">
        <v>17</v>
      </c>
      <c r="B22" s="347" t="s">
        <v>253</v>
      </c>
      <c r="C22" s="348">
        <v>29</v>
      </c>
      <c r="D22" s="348"/>
      <c r="E22" s="348">
        <v>15335</v>
      </c>
      <c r="F22" s="348">
        <v>29</v>
      </c>
      <c r="G22" s="349">
        <f t="shared" si="0"/>
        <v>1</v>
      </c>
      <c r="H22" s="348">
        <v>15295</v>
      </c>
      <c r="I22" s="352">
        <f t="shared" si="1"/>
        <v>0.9973915878708836</v>
      </c>
      <c r="J22" s="348"/>
      <c r="K22" s="346" t="str">
        <f t="shared" si="2"/>
        <v>  </v>
      </c>
      <c r="L22" s="348"/>
      <c r="M22" s="346" t="str">
        <f t="shared" si="3"/>
        <v>  </v>
      </c>
      <c r="N22" s="343"/>
      <c r="O22" s="346" t="str">
        <f t="shared" si="4"/>
        <v>  </v>
      </c>
      <c r="P22" s="343"/>
      <c r="Q22" s="346" t="str">
        <f t="shared" si="5"/>
        <v>  </v>
      </c>
      <c r="R22" s="350">
        <f t="shared" si="6"/>
        <v>29</v>
      </c>
      <c r="S22" s="349">
        <f t="shared" si="7"/>
        <v>1</v>
      </c>
      <c r="T22" s="351">
        <f t="shared" si="8"/>
        <v>15295</v>
      </c>
      <c r="U22" s="352">
        <f t="shared" si="9"/>
        <v>0.9973915878708836</v>
      </c>
    </row>
    <row r="23" spans="1:21" ht="22.5" customHeight="1">
      <c r="A23" s="337">
        <v>18</v>
      </c>
      <c r="B23" s="347" t="s">
        <v>254</v>
      </c>
      <c r="C23" s="348">
        <v>11</v>
      </c>
      <c r="D23" s="348"/>
      <c r="E23" s="348">
        <v>4061</v>
      </c>
      <c r="F23" s="348">
        <v>11</v>
      </c>
      <c r="G23" s="349">
        <f t="shared" si="0"/>
        <v>1</v>
      </c>
      <c r="H23" s="348">
        <v>4061</v>
      </c>
      <c r="I23" s="349">
        <f t="shared" si="1"/>
        <v>1</v>
      </c>
      <c r="J23" s="348"/>
      <c r="K23" s="346" t="str">
        <f t="shared" si="2"/>
        <v>  </v>
      </c>
      <c r="L23" s="348"/>
      <c r="M23" s="346" t="str">
        <f t="shared" si="3"/>
        <v>  </v>
      </c>
      <c r="N23" s="343"/>
      <c r="O23" s="346" t="str">
        <f t="shared" si="4"/>
        <v>  </v>
      </c>
      <c r="P23" s="343"/>
      <c r="Q23" s="346" t="str">
        <f t="shared" si="5"/>
        <v>  </v>
      </c>
      <c r="R23" s="350">
        <f t="shared" si="6"/>
        <v>11</v>
      </c>
      <c r="S23" s="349">
        <f t="shared" si="7"/>
        <v>1</v>
      </c>
      <c r="T23" s="351">
        <f t="shared" si="8"/>
        <v>4061</v>
      </c>
      <c r="U23" s="349">
        <f t="shared" si="9"/>
        <v>1</v>
      </c>
    </row>
    <row r="24" spans="1:21" ht="22.5" customHeight="1">
      <c r="A24" s="337">
        <v>19</v>
      </c>
      <c r="B24" s="347" t="s">
        <v>255</v>
      </c>
      <c r="C24" s="348">
        <v>16</v>
      </c>
      <c r="D24" s="348"/>
      <c r="E24" s="348">
        <v>6559</v>
      </c>
      <c r="F24" s="348">
        <v>16</v>
      </c>
      <c r="G24" s="349">
        <f t="shared" si="0"/>
        <v>1</v>
      </c>
      <c r="H24" s="348">
        <v>6549</v>
      </c>
      <c r="I24" s="349">
        <f t="shared" si="1"/>
        <v>0.9984753773441073</v>
      </c>
      <c r="J24" s="348"/>
      <c r="K24" s="346" t="str">
        <f t="shared" si="2"/>
        <v>  </v>
      </c>
      <c r="L24" s="348"/>
      <c r="M24" s="346" t="str">
        <f t="shared" si="3"/>
        <v>  </v>
      </c>
      <c r="N24" s="343"/>
      <c r="O24" s="346" t="str">
        <f t="shared" si="4"/>
        <v>  </v>
      </c>
      <c r="P24" s="343"/>
      <c r="Q24" s="346" t="str">
        <f t="shared" si="5"/>
        <v>  </v>
      </c>
      <c r="R24" s="350">
        <f t="shared" si="6"/>
        <v>16</v>
      </c>
      <c r="S24" s="349">
        <f t="shared" si="7"/>
        <v>1</v>
      </c>
      <c r="T24" s="351">
        <f t="shared" si="8"/>
        <v>6549</v>
      </c>
      <c r="U24" s="349">
        <f t="shared" si="9"/>
        <v>0.9984753773441073</v>
      </c>
    </row>
    <row r="25" spans="1:21" ht="22.5" customHeight="1">
      <c r="A25" s="337">
        <v>20</v>
      </c>
      <c r="B25" s="347" t="s">
        <v>256</v>
      </c>
      <c r="C25" s="348">
        <v>14</v>
      </c>
      <c r="D25" s="348"/>
      <c r="E25" s="348">
        <v>5849</v>
      </c>
      <c r="F25" s="348">
        <v>14</v>
      </c>
      <c r="G25" s="349">
        <f t="shared" si="0"/>
        <v>1</v>
      </c>
      <c r="H25" s="348">
        <v>5849</v>
      </c>
      <c r="I25" s="349">
        <f t="shared" si="1"/>
        <v>1</v>
      </c>
      <c r="J25" s="348"/>
      <c r="K25" s="346" t="str">
        <f t="shared" si="2"/>
        <v>  </v>
      </c>
      <c r="L25" s="348"/>
      <c r="M25" s="346" t="str">
        <f t="shared" si="3"/>
        <v>  </v>
      </c>
      <c r="N25" s="343"/>
      <c r="O25" s="346" t="str">
        <f t="shared" si="4"/>
        <v>  </v>
      </c>
      <c r="P25" s="343"/>
      <c r="Q25" s="346" t="str">
        <f t="shared" si="5"/>
        <v>  </v>
      </c>
      <c r="R25" s="350">
        <f t="shared" si="6"/>
        <v>14</v>
      </c>
      <c r="S25" s="349">
        <f t="shared" si="7"/>
        <v>1</v>
      </c>
      <c r="T25" s="351">
        <f t="shared" si="8"/>
        <v>5849</v>
      </c>
      <c r="U25" s="349">
        <f t="shared" si="9"/>
        <v>1</v>
      </c>
    </row>
    <row r="26" spans="1:21" ht="22.5" customHeight="1">
      <c r="A26" s="337">
        <v>21</v>
      </c>
      <c r="B26" s="347" t="s">
        <v>257</v>
      </c>
      <c r="C26" s="348">
        <v>15</v>
      </c>
      <c r="D26" s="348"/>
      <c r="E26" s="348">
        <v>7073</v>
      </c>
      <c r="F26" s="348">
        <v>15</v>
      </c>
      <c r="G26" s="349">
        <f>F26/C26</f>
        <v>1</v>
      </c>
      <c r="H26" s="348">
        <v>7073</v>
      </c>
      <c r="I26" s="349">
        <f>H26/E26</f>
        <v>1</v>
      </c>
      <c r="J26" s="348"/>
      <c r="K26" s="346" t="str">
        <f>IF(J26=0,"  ",J26/C26)</f>
        <v>  </v>
      </c>
      <c r="L26" s="348"/>
      <c r="M26" s="346" t="str">
        <f>IF(L26=0,"  ",L26/E26)</f>
        <v>  </v>
      </c>
      <c r="N26" s="343"/>
      <c r="O26" s="346" t="str">
        <f>IF(N26=0,"  ",N26/C26)</f>
        <v>  </v>
      </c>
      <c r="P26" s="343"/>
      <c r="Q26" s="346" t="str">
        <f>IF(P26=0,"  ",P26/E26)</f>
        <v>  </v>
      </c>
      <c r="R26" s="350">
        <f>F26+J26+N26</f>
        <v>15</v>
      </c>
      <c r="S26" s="349">
        <f>R26/C26</f>
        <v>1</v>
      </c>
      <c r="T26" s="351">
        <f>H26+L26+P26</f>
        <v>7073</v>
      </c>
      <c r="U26" s="349">
        <f>T26/E26</f>
        <v>1</v>
      </c>
    </row>
    <row r="27" spans="1:21" ht="22.5" customHeight="1">
      <c r="A27" s="337">
        <v>22</v>
      </c>
      <c r="B27" s="347" t="s">
        <v>258</v>
      </c>
      <c r="C27" s="348">
        <v>14</v>
      </c>
      <c r="D27" s="348"/>
      <c r="E27" s="348">
        <v>6953</v>
      </c>
      <c r="F27" s="348">
        <v>14</v>
      </c>
      <c r="G27" s="349">
        <f t="shared" si="0"/>
        <v>1</v>
      </c>
      <c r="H27" s="348">
        <v>6953</v>
      </c>
      <c r="I27" s="349">
        <f t="shared" si="1"/>
        <v>1</v>
      </c>
      <c r="J27" s="348"/>
      <c r="K27" s="346" t="str">
        <f t="shared" si="2"/>
        <v>  </v>
      </c>
      <c r="L27" s="348"/>
      <c r="M27" s="346" t="str">
        <f t="shared" si="3"/>
        <v>  </v>
      </c>
      <c r="N27" s="343"/>
      <c r="O27" s="346" t="str">
        <f t="shared" si="4"/>
        <v>  </v>
      </c>
      <c r="P27" s="343"/>
      <c r="Q27" s="346" t="str">
        <f t="shared" si="5"/>
        <v>  </v>
      </c>
      <c r="R27" s="350">
        <f t="shared" si="6"/>
        <v>14</v>
      </c>
      <c r="S27" s="349">
        <f t="shared" si="7"/>
        <v>1</v>
      </c>
      <c r="T27" s="351">
        <f t="shared" si="8"/>
        <v>6953</v>
      </c>
      <c r="U27" s="349">
        <f t="shared" si="9"/>
        <v>1</v>
      </c>
    </row>
    <row r="28" spans="1:21" ht="22.5" customHeight="1">
      <c r="A28" s="337">
        <v>23</v>
      </c>
      <c r="B28" s="347" t="s">
        <v>259</v>
      </c>
      <c r="C28" s="348">
        <v>7</v>
      </c>
      <c r="D28" s="348"/>
      <c r="E28" s="348">
        <v>3650</v>
      </c>
      <c r="F28" s="348">
        <v>7</v>
      </c>
      <c r="G28" s="349">
        <f t="shared" si="0"/>
        <v>1</v>
      </c>
      <c r="H28" s="348">
        <v>3650</v>
      </c>
      <c r="I28" s="349">
        <f t="shared" si="1"/>
        <v>1</v>
      </c>
      <c r="J28" s="348"/>
      <c r="K28" s="346" t="str">
        <f t="shared" si="2"/>
        <v>  </v>
      </c>
      <c r="L28" s="348"/>
      <c r="M28" s="346" t="str">
        <f t="shared" si="3"/>
        <v>  </v>
      </c>
      <c r="N28" s="343"/>
      <c r="O28" s="346" t="str">
        <f t="shared" si="4"/>
        <v>  </v>
      </c>
      <c r="P28" s="343"/>
      <c r="Q28" s="346" t="str">
        <f t="shared" si="5"/>
        <v>  </v>
      </c>
      <c r="R28" s="350">
        <f t="shared" si="6"/>
        <v>7</v>
      </c>
      <c r="S28" s="349">
        <f t="shared" si="7"/>
        <v>1</v>
      </c>
      <c r="T28" s="351">
        <f t="shared" si="8"/>
        <v>3650</v>
      </c>
      <c r="U28" s="349">
        <f t="shared" si="9"/>
        <v>1</v>
      </c>
    </row>
    <row r="29" spans="1:21" ht="22.5" customHeight="1">
      <c r="A29" s="355" t="s">
        <v>260</v>
      </c>
      <c r="B29" s="355"/>
      <c r="C29" s="356">
        <f>IF(SUM(C6:C28)=0,"  ",SUM(C6:C28))</f>
        <v>780</v>
      </c>
      <c r="D29" s="356" t="str">
        <f>IF(SUM(D6:D28)=0,"  ",SUM(D6:D28))</f>
        <v>  </v>
      </c>
      <c r="E29" s="356">
        <f>IF(SUM(E6:E28)=0,"  ",SUM(E6:E28))</f>
        <v>357051</v>
      </c>
      <c r="F29" s="356">
        <f>IF(SUM(F6:F28)=0,"  ",SUM(F6:F28))</f>
        <v>777</v>
      </c>
      <c r="G29" s="357">
        <f>F29/C29</f>
        <v>0.9961538461538462</v>
      </c>
      <c r="H29" s="356">
        <f>SUM(H6:H28)</f>
        <v>356887</v>
      </c>
      <c r="I29" s="358">
        <f>H29/E29</f>
        <v>0.9995406818633753</v>
      </c>
      <c r="J29" s="359"/>
      <c r="K29" s="360"/>
      <c r="L29" s="356"/>
      <c r="M29" s="360"/>
      <c r="N29" s="356"/>
      <c r="O29" s="360"/>
      <c r="P29" s="356"/>
      <c r="Q29" s="360"/>
      <c r="R29" s="356">
        <f>IF(SUM(R6:R28)=0,"  ",SUM(R6:R28))</f>
        <v>777</v>
      </c>
      <c r="S29" s="361">
        <f t="shared" si="7"/>
        <v>0.9961538461538462</v>
      </c>
      <c r="T29" s="356">
        <f>IF(SUM(T6:T28)=0,"  ",SUM(T6:T28))</f>
        <v>356887</v>
      </c>
      <c r="U29" s="361">
        <f t="shared" si="9"/>
        <v>0.9995406818633753</v>
      </c>
    </row>
    <row r="30" spans="2:5" ht="20.25" customHeight="1">
      <c r="B30" s="362"/>
      <c r="E30" s="362"/>
    </row>
    <row r="62" ht="13.5">
      <c r="P62" s="202"/>
    </row>
    <row r="63" ht="13.5">
      <c r="P63" s="202"/>
    </row>
  </sheetData>
  <sheetProtection/>
  <protectedRanges>
    <protectedRange sqref="H6:H28 P6:P28 N6:N28 L6:L28 J6:J28 F6:F28" name="範囲2_1"/>
  </protectedRanges>
  <mergeCells count="11">
    <mergeCell ref="A29:B29"/>
    <mergeCell ref="A1:U1"/>
    <mergeCell ref="S2:U2"/>
    <mergeCell ref="A3:B4"/>
    <mergeCell ref="C3:C4"/>
    <mergeCell ref="D3:D4"/>
    <mergeCell ref="E3:E4"/>
    <mergeCell ref="F3:I3"/>
    <mergeCell ref="J3:M3"/>
    <mergeCell ref="N3:Q3"/>
    <mergeCell ref="R3:U3"/>
  </mergeCells>
  <printOptions horizontalCentered="1"/>
  <pageMargins left="0.2362204724409449" right="0.2362204724409449" top="0.9055118110236221" bottom="0.5905511811023623" header="0.5118110236220472" footer="0.31496062992125984"/>
  <pageSetup firstPageNumber="2" useFirstPageNumber="1" fitToHeight="0" fitToWidth="1" horizontalDpi="600" verticalDpi="600" orientation="landscape" paperSize="9" scale="79"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tabColor rgb="FF0070C0"/>
    <pageSetUpPr fitToPage="1"/>
  </sheetPr>
  <dimension ref="A1:U61"/>
  <sheetViews>
    <sheetView view="pageBreakPreview" zoomScale="85" zoomScaleNormal="90" zoomScaleSheetLayoutView="85" zoomScalePageLayoutView="0" workbookViewId="0" topLeftCell="A1">
      <selection activeCell="C2" sqref="C2"/>
    </sheetView>
  </sheetViews>
  <sheetFormatPr defaultColWidth="9.00390625" defaultRowHeight="13.5"/>
  <cols>
    <col min="1" max="1" width="3.75390625" style="0" bestFit="1" customWidth="1"/>
    <col min="2" max="2" width="11.25390625" style="0" customWidth="1"/>
    <col min="3" max="3" width="7.75390625" style="0" bestFit="1" customWidth="1"/>
    <col min="4" max="4" width="7.75390625" style="0" customWidth="1"/>
    <col min="5" max="5" width="10.875" style="0" bestFit="1" customWidth="1"/>
    <col min="6" max="6" width="8.375" style="0" bestFit="1" customWidth="1"/>
    <col min="7" max="7" width="6.75390625" style="0" bestFit="1" customWidth="1"/>
    <col min="8" max="8" width="13.00390625" style="0" bestFit="1" customWidth="1"/>
    <col min="9" max="9" width="7.25390625" style="0" bestFit="1" customWidth="1"/>
    <col min="16" max="17" width="9.125" style="0" bestFit="1" customWidth="1"/>
    <col min="18" max="21" width="9.25390625" style="0" bestFit="1" customWidth="1"/>
  </cols>
  <sheetData>
    <row r="1" spans="1:21" ht="17.25">
      <c r="A1" s="331" t="s">
        <v>223</v>
      </c>
      <c r="B1" s="331"/>
      <c r="C1" s="331"/>
      <c r="D1" s="331"/>
      <c r="E1" s="331"/>
      <c r="F1" s="331"/>
      <c r="G1" s="331"/>
      <c r="H1" s="331"/>
      <c r="I1" s="331"/>
      <c r="J1" s="331"/>
      <c r="K1" s="331"/>
      <c r="L1" s="331"/>
      <c r="M1" s="331"/>
      <c r="N1" s="331"/>
      <c r="O1" s="331"/>
      <c r="P1" s="331"/>
      <c r="Q1" s="331"/>
      <c r="R1" s="331"/>
      <c r="S1" s="331"/>
      <c r="T1" s="331"/>
      <c r="U1" s="331"/>
    </row>
    <row r="2" spans="1:21" ht="14.25">
      <c r="A2" s="107" t="s">
        <v>224</v>
      </c>
      <c r="B2" s="107"/>
      <c r="S2" s="332" t="s">
        <v>225</v>
      </c>
      <c r="T2" s="332"/>
      <c r="U2" s="332"/>
    </row>
    <row r="3" spans="1:21" ht="13.5">
      <c r="A3" s="333" t="s">
        <v>226</v>
      </c>
      <c r="B3" s="333"/>
      <c r="C3" s="333" t="s">
        <v>227</v>
      </c>
      <c r="D3" s="334" t="s">
        <v>228</v>
      </c>
      <c r="E3" s="333" t="s">
        <v>229</v>
      </c>
      <c r="F3" s="335" t="s">
        <v>203</v>
      </c>
      <c r="G3" s="335"/>
      <c r="H3" s="335"/>
      <c r="I3" s="335"/>
      <c r="J3" s="335" t="s">
        <v>204</v>
      </c>
      <c r="K3" s="335"/>
      <c r="L3" s="335"/>
      <c r="M3" s="335"/>
      <c r="N3" s="335" t="s">
        <v>205</v>
      </c>
      <c r="O3" s="335"/>
      <c r="P3" s="335"/>
      <c r="Q3" s="335"/>
      <c r="R3" s="335" t="s">
        <v>22</v>
      </c>
      <c r="S3" s="335"/>
      <c r="T3" s="335"/>
      <c r="U3" s="335"/>
    </row>
    <row r="4" spans="1:21" ht="13.5">
      <c r="A4" s="333"/>
      <c r="B4" s="333"/>
      <c r="C4" s="333"/>
      <c r="D4" s="336"/>
      <c r="E4" s="333"/>
      <c r="F4" s="337" t="s">
        <v>230</v>
      </c>
      <c r="G4" s="337" t="s">
        <v>231</v>
      </c>
      <c r="H4" s="337" t="s">
        <v>232</v>
      </c>
      <c r="I4" s="337" t="s">
        <v>231</v>
      </c>
      <c r="J4" s="337" t="s">
        <v>230</v>
      </c>
      <c r="K4" s="337" t="s">
        <v>231</v>
      </c>
      <c r="L4" s="337" t="s">
        <v>232</v>
      </c>
      <c r="M4" s="337" t="s">
        <v>231</v>
      </c>
      <c r="N4" s="337" t="s">
        <v>230</v>
      </c>
      <c r="O4" s="337" t="s">
        <v>231</v>
      </c>
      <c r="P4" s="337" t="s">
        <v>232</v>
      </c>
      <c r="Q4" s="337" t="s">
        <v>231</v>
      </c>
      <c r="R4" s="337" t="s">
        <v>230</v>
      </c>
      <c r="S4" s="337" t="s">
        <v>231</v>
      </c>
      <c r="T4" s="337" t="s">
        <v>232</v>
      </c>
      <c r="U4" s="337" t="s">
        <v>231</v>
      </c>
    </row>
    <row r="5" spans="1:21" ht="13.5">
      <c r="A5" s="338"/>
      <c r="B5" s="338"/>
      <c r="C5" s="338"/>
      <c r="D5" s="338"/>
      <c r="E5" s="338"/>
      <c r="F5" s="339" t="s">
        <v>233</v>
      </c>
      <c r="G5" s="339" t="s">
        <v>234</v>
      </c>
      <c r="H5" s="339" t="s">
        <v>235</v>
      </c>
      <c r="I5" s="339" t="s">
        <v>236</v>
      </c>
      <c r="J5" s="339" t="s">
        <v>233</v>
      </c>
      <c r="K5" s="339" t="s">
        <v>234</v>
      </c>
      <c r="L5" s="339" t="s">
        <v>235</v>
      </c>
      <c r="M5" s="339" t="s">
        <v>236</v>
      </c>
      <c r="N5" s="339" t="s">
        <v>233</v>
      </c>
      <c r="O5" s="339" t="s">
        <v>234</v>
      </c>
      <c r="P5" s="339" t="s">
        <v>235</v>
      </c>
      <c r="Q5" s="339" t="s">
        <v>236</v>
      </c>
      <c r="R5" s="339" t="s">
        <v>233</v>
      </c>
      <c r="S5" s="339" t="s">
        <v>234</v>
      </c>
      <c r="T5" s="339" t="s">
        <v>235</v>
      </c>
      <c r="U5" s="339" t="s">
        <v>236</v>
      </c>
    </row>
    <row r="6" spans="1:21" ht="22.5" customHeight="1">
      <c r="A6" s="340">
        <v>24</v>
      </c>
      <c r="B6" s="341" t="s">
        <v>261</v>
      </c>
      <c r="C6" s="342">
        <v>7</v>
      </c>
      <c r="D6" s="342"/>
      <c r="E6" s="342">
        <v>3382</v>
      </c>
      <c r="F6" s="342">
        <v>7</v>
      </c>
      <c r="G6" s="346">
        <f aca="true" t="shared" si="0" ref="G6:G25">F6/C6</f>
        <v>1</v>
      </c>
      <c r="H6" s="342">
        <v>3382</v>
      </c>
      <c r="I6" s="346">
        <f aca="true" t="shared" si="1" ref="I6:I25">H6/E6</f>
        <v>1</v>
      </c>
      <c r="J6" s="342"/>
      <c r="K6" s="346" t="str">
        <f aca="true" t="shared" si="2" ref="K6:K27">IF(J6=0,"  ",J6/C6)</f>
        <v>  </v>
      </c>
      <c r="L6" s="342"/>
      <c r="M6" s="346" t="str">
        <f aca="true" t="shared" si="3" ref="M6:M27">IF(L6=0,"  ",L6/E6)</f>
        <v>  </v>
      </c>
      <c r="N6" s="342"/>
      <c r="O6" s="346" t="str">
        <f aca="true" t="shared" si="4" ref="O6:O27">IF(N6=0,"  ",N6/C6)</f>
        <v>  </v>
      </c>
      <c r="P6" s="342"/>
      <c r="Q6" s="346" t="str">
        <f aca="true" t="shared" si="5" ref="Q6:Q27">IF(P6=0,"  ",P6/E6)</f>
        <v>  </v>
      </c>
      <c r="R6" s="343">
        <f>F6+J6+N6</f>
        <v>7</v>
      </c>
      <c r="S6" s="346">
        <f aca="true" t="shared" si="6" ref="S6:S26">R6/C6</f>
        <v>1</v>
      </c>
      <c r="T6" s="345">
        <f>H6+L6+P6</f>
        <v>3382</v>
      </c>
      <c r="U6" s="346">
        <f>T6/H6</f>
        <v>1</v>
      </c>
    </row>
    <row r="7" spans="1:21" ht="22.5" customHeight="1">
      <c r="A7" s="337">
        <v>25</v>
      </c>
      <c r="B7" s="347" t="s">
        <v>262</v>
      </c>
      <c r="C7" s="348">
        <v>94</v>
      </c>
      <c r="D7" s="348"/>
      <c r="E7" s="348">
        <v>47593</v>
      </c>
      <c r="F7" s="348">
        <v>94</v>
      </c>
      <c r="G7" s="349">
        <f t="shared" si="0"/>
        <v>1</v>
      </c>
      <c r="H7" s="348">
        <v>47486</v>
      </c>
      <c r="I7" s="352">
        <f t="shared" si="1"/>
        <v>0.9977517702183094</v>
      </c>
      <c r="J7" s="348"/>
      <c r="K7" s="346" t="str">
        <f t="shared" si="2"/>
        <v>  </v>
      </c>
      <c r="L7" s="348"/>
      <c r="M7" s="346" t="str">
        <f t="shared" si="3"/>
        <v>  </v>
      </c>
      <c r="N7" s="348"/>
      <c r="O7" s="346" t="str">
        <f t="shared" si="4"/>
        <v>  </v>
      </c>
      <c r="P7" s="348"/>
      <c r="Q7" s="346" t="str">
        <f t="shared" si="5"/>
        <v>  </v>
      </c>
      <c r="R7" s="350">
        <f aca="true" t="shared" si="7" ref="R7:R25">F7+J7+N7</f>
        <v>94</v>
      </c>
      <c r="S7" s="349">
        <f t="shared" si="6"/>
        <v>1</v>
      </c>
      <c r="T7" s="351">
        <f aca="true" t="shared" si="8" ref="T7:T25">H7+L7+P7</f>
        <v>47486</v>
      </c>
      <c r="U7" s="352">
        <f aca="true" t="shared" si="9" ref="U7:U26">T7/E7</f>
        <v>0.9977517702183094</v>
      </c>
    </row>
    <row r="8" spans="1:21" ht="22.5" customHeight="1">
      <c r="A8" s="337">
        <v>26</v>
      </c>
      <c r="B8" s="347" t="s">
        <v>263</v>
      </c>
      <c r="C8" s="348">
        <v>8</v>
      </c>
      <c r="D8" s="348"/>
      <c r="E8" s="348">
        <v>5301</v>
      </c>
      <c r="F8" s="348">
        <v>8</v>
      </c>
      <c r="G8" s="349">
        <f t="shared" si="0"/>
        <v>1</v>
      </c>
      <c r="H8" s="348">
        <v>5301</v>
      </c>
      <c r="I8" s="349">
        <f t="shared" si="1"/>
        <v>1</v>
      </c>
      <c r="J8" s="348"/>
      <c r="K8" s="346" t="str">
        <f t="shared" si="2"/>
        <v>  </v>
      </c>
      <c r="L8" s="348"/>
      <c r="M8" s="346" t="str">
        <f t="shared" si="3"/>
        <v>  </v>
      </c>
      <c r="N8" s="348"/>
      <c r="O8" s="346" t="str">
        <f t="shared" si="4"/>
        <v>  </v>
      </c>
      <c r="P8" s="348"/>
      <c r="Q8" s="346" t="str">
        <f t="shared" si="5"/>
        <v>  </v>
      </c>
      <c r="R8" s="350">
        <f t="shared" si="7"/>
        <v>8</v>
      </c>
      <c r="S8" s="349">
        <f t="shared" si="6"/>
        <v>1</v>
      </c>
      <c r="T8" s="351">
        <f t="shared" si="8"/>
        <v>5301</v>
      </c>
      <c r="U8" s="349">
        <f t="shared" si="9"/>
        <v>1</v>
      </c>
    </row>
    <row r="9" spans="1:21" ht="22.5" customHeight="1">
      <c r="A9" s="337">
        <v>27</v>
      </c>
      <c r="B9" s="347" t="s">
        <v>264</v>
      </c>
      <c r="C9" s="348">
        <v>21</v>
      </c>
      <c r="D9" s="348"/>
      <c r="E9" s="348">
        <v>12464</v>
      </c>
      <c r="F9" s="348">
        <v>21</v>
      </c>
      <c r="G9" s="349">
        <f t="shared" si="0"/>
        <v>1</v>
      </c>
      <c r="H9" s="348">
        <v>12464</v>
      </c>
      <c r="I9" s="349">
        <f t="shared" si="1"/>
        <v>1</v>
      </c>
      <c r="J9" s="348"/>
      <c r="K9" s="346" t="str">
        <f t="shared" si="2"/>
        <v>  </v>
      </c>
      <c r="L9" s="348"/>
      <c r="M9" s="346" t="str">
        <f t="shared" si="3"/>
        <v>  </v>
      </c>
      <c r="N9" s="348"/>
      <c r="O9" s="346" t="str">
        <f t="shared" si="4"/>
        <v>  </v>
      </c>
      <c r="P9" s="348"/>
      <c r="Q9" s="346" t="str">
        <f t="shared" si="5"/>
        <v>  </v>
      </c>
      <c r="R9" s="350">
        <f t="shared" si="7"/>
        <v>21</v>
      </c>
      <c r="S9" s="349">
        <f t="shared" si="6"/>
        <v>1</v>
      </c>
      <c r="T9" s="351">
        <f t="shared" si="8"/>
        <v>12464</v>
      </c>
      <c r="U9" s="349">
        <f t="shared" si="9"/>
        <v>1</v>
      </c>
    </row>
    <row r="10" spans="1:21" ht="22.5" customHeight="1">
      <c r="A10" s="337">
        <v>28</v>
      </c>
      <c r="B10" s="347" t="s">
        <v>265</v>
      </c>
      <c r="C10" s="348">
        <v>7</v>
      </c>
      <c r="D10" s="348"/>
      <c r="E10" s="348">
        <v>3666</v>
      </c>
      <c r="F10" s="348">
        <v>7</v>
      </c>
      <c r="G10" s="349">
        <f t="shared" si="0"/>
        <v>1</v>
      </c>
      <c r="H10" s="348">
        <v>3666</v>
      </c>
      <c r="I10" s="349">
        <f t="shared" si="1"/>
        <v>1</v>
      </c>
      <c r="J10" s="348"/>
      <c r="K10" s="346" t="str">
        <f t="shared" si="2"/>
        <v>  </v>
      </c>
      <c r="L10" s="348"/>
      <c r="M10" s="346" t="str">
        <f t="shared" si="3"/>
        <v>  </v>
      </c>
      <c r="N10" s="348"/>
      <c r="O10" s="346" t="str">
        <f t="shared" si="4"/>
        <v>  </v>
      </c>
      <c r="P10" s="348"/>
      <c r="Q10" s="346" t="str">
        <f t="shared" si="5"/>
        <v>  </v>
      </c>
      <c r="R10" s="350">
        <f t="shared" si="7"/>
        <v>7</v>
      </c>
      <c r="S10" s="349">
        <f t="shared" si="6"/>
        <v>1</v>
      </c>
      <c r="T10" s="351">
        <f t="shared" si="8"/>
        <v>3666</v>
      </c>
      <c r="U10" s="349">
        <f t="shared" si="9"/>
        <v>1</v>
      </c>
    </row>
    <row r="11" spans="1:21" ht="22.5" customHeight="1">
      <c r="A11" s="337">
        <v>29</v>
      </c>
      <c r="B11" s="347" t="s">
        <v>266</v>
      </c>
      <c r="C11" s="348">
        <v>24</v>
      </c>
      <c r="D11" s="348"/>
      <c r="E11" s="348">
        <v>12350</v>
      </c>
      <c r="F11" s="348">
        <v>24</v>
      </c>
      <c r="G11" s="349">
        <f t="shared" si="0"/>
        <v>1</v>
      </c>
      <c r="H11" s="348">
        <v>12350</v>
      </c>
      <c r="I11" s="349">
        <f t="shared" si="1"/>
        <v>1</v>
      </c>
      <c r="J11" s="348"/>
      <c r="K11" s="346" t="str">
        <f t="shared" si="2"/>
        <v>  </v>
      </c>
      <c r="L11" s="348"/>
      <c r="M11" s="346" t="str">
        <f t="shared" si="3"/>
        <v>  </v>
      </c>
      <c r="N11" s="348"/>
      <c r="O11" s="346" t="str">
        <f t="shared" si="4"/>
        <v>  </v>
      </c>
      <c r="P11" s="348"/>
      <c r="Q11" s="346" t="str">
        <f t="shared" si="5"/>
        <v>  </v>
      </c>
      <c r="R11" s="350">
        <f t="shared" si="7"/>
        <v>24</v>
      </c>
      <c r="S11" s="349">
        <f t="shared" si="6"/>
        <v>1</v>
      </c>
      <c r="T11" s="351">
        <f t="shared" si="8"/>
        <v>12350</v>
      </c>
      <c r="U11" s="349">
        <f t="shared" si="9"/>
        <v>1</v>
      </c>
    </row>
    <row r="12" spans="1:21" ht="22.5" customHeight="1">
      <c r="A12" s="337">
        <v>30</v>
      </c>
      <c r="B12" s="347" t="s">
        <v>267</v>
      </c>
      <c r="C12" s="348">
        <v>11</v>
      </c>
      <c r="D12" s="348"/>
      <c r="E12" s="348">
        <v>6173</v>
      </c>
      <c r="F12" s="348">
        <v>11</v>
      </c>
      <c r="G12" s="349">
        <f t="shared" si="0"/>
        <v>1</v>
      </c>
      <c r="H12" s="348">
        <v>6173</v>
      </c>
      <c r="I12" s="349">
        <f t="shared" si="1"/>
        <v>1</v>
      </c>
      <c r="J12" s="348"/>
      <c r="K12" s="346" t="str">
        <f t="shared" si="2"/>
        <v>  </v>
      </c>
      <c r="L12" s="348"/>
      <c r="M12" s="346" t="str">
        <f t="shared" si="3"/>
        <v>  </v>
      </c>
      <c r="N12" s="348"/>
      <c r="O12" s="346" t="str">
        <f t="shared" si="4"/>
        <v>  </v>
      </c>
      <c r="P12" s="348"/>
      <c r="Q12" s="346" t="str">
        <f t="shared" si="5"/>
        <v>  </v>
      </c>
      <c r="R12" s="350">
        <f t="shared" si="7"/>
        <v>11</v>
      </c>
      <c r="S12" s="349">
        <f t="shared" si="6"/>
        <v>1</v>
      </c>
      <c r="T12" s="351">
        <f t="shared" si="8"/>
        <v>6173</v>
      </c>
      <c r="U12" s="349">
        <f t="shared" si="9"/>
        <v>1</v>
      </c>
    </row>
    <row r="13" spans="1:21" ht="22.5" customHeight="1">
      <c r="A13" s="337">
        <v>31</v>
      </c>
      <c r="B13" s="347" t="s">
        <v>268</v>
      </c>
      <c r="C13" s="348">
        <v>13</v>
      </c>
      <c r="D13" s="348"/>
      <c r="E13" s="348">
        <v>6156</v>
      </c>
      <c r="F13" s="348">
        <v>13</v>
      </c>
      <c r="G13" s="349">
        <f t="shared" si="0"/>
        <v>1</v>
      </c>
      <c r="H13" s="348">
        <v>6152</v>
      </c>
      <c r="I13" s="349">
        <f t="shared" si="1"/>
        <v>0.9993502274204028</v>
      </c>
      <c r="J13" s="348"/>
      <c r="K13" s="346" t="str">
        <f t="shared" si="2"/>
        <v>  </v>
      </c>
      <c r="L13" s="348"/>
      <c r="M13" s="346" t="str">
        <f t="shared" si="3"/>
        <v>  </v>
      </c>
      <c r="N13" s="348"/>
      <c r="O13" s="346" t="str">
        <f t="shared" si="4"/>
        <v>  </v>
      </c>
      <c r="P13" s="348"/>
      <c r="Q13" s="346" t="str">
        <f t="shared" si="5"/>
        <v>  </v>
      </c>
      <c r="R13" s="350">
        <f t="shared" si="7"/>
        <v>13</v>
      </c>
      <c r="S13" s="349">
        <f t="shared" si="6"/>
        <v>1</v>
      </c>
      <c r="T13" s="351">
        <f t="shared" si="8"/>
        <v>6152</v>
      </c>
      <c r="U13" s="349">
        <f t="shared" si="9"/>
        <v>0.9993502274204028</v>
      </c>
    </row>
    <row r="14" spans="1:21" ht="22.5" customHeight="1">
      <c r="A14" s="337">
        <v>32</v>
      </c>
      <c r="B14" s="347" t="s">
        <v>269</v>
      </c>
      <c r="C14" s="348">
        <v>10</v>
      </c>
      <c r="D14" s="348"/>
      <c r="E14" s="353">
        <v>4381</v>
      </c>
      <c r="F14" s="348">
        <v>10</v>
      </c>
      <c r="G14" s="349">
        <f t="shared" si="0"/>
        <v>1</v>
      </c>
      <c r="H14" s="348">
        <v>4375</v>
      </c>
      <c r="I14" s="352">
        <f t="shared" si="1"/>
        <v>0.9986304496690254</v>
      </c>
      <c r="J14" s="348"/>
      <c r="K14" s="346" t="str">
        <f t="shared" si="2"/>
        <v>  </v>
      </c>
      <c r="L14" s="348"/>
      <c r="M14" s="346" t="str">
        <f t="shared" si="3"/>
        <v>  </v>
      </c>
      <c r="N14" s="348"/>
      <c r="O14" s="346" t="str">
        <f t="shared" si="4"/>
        <v>  </v>
      </c>
      <c r="P14" s="348"/>
      <c r="Q14" s="346" t="str">
        <f t="shared" si="5"/>
        <v>  </v>
      </c>
      <c r="R14" s="350">
        <f t="shared" si="7"/>
        <v>10</v>
      </c>
      <c r="S14" s="349">
        <f t="shared" si="6"/>
        <v>1</v>
      </c>
      <c r="T14" s="351">
        <f t="shared" si="8"/>
        <v>4375</v>
      </c>
      <c r="U14" s="352">
        <f t="shared" si="9"/>
        <v>0.9986304496690254</v>
      </c>
    </row>
    <row r="15" spans="1:21" ht="22.5" customHeight="1">
      <c r="A15" s="337">
        <v>33</v>
      </c>
      <c r="B15" s="347" t="s">
        <v>270</v>
      </c>
      <c r="C15" s="348">
        <v>12</v>
      </c>
      <c r="D15" s="348"/>
      <c r="E15" s="348">
        <v>3364</v>
      </c>
      <c r="F15" s="348">
        <v>12</v>
      </c>
      <c r="G15" s="349">
        <f t="shared" si="0"/>
        <v>1</v>
      </c>
      <c r="H15" s="348">
        <v>3364</v>
      </c>
      <c r="I15" s="349">
        <f t="shared" si="1"/>
        <v>1</v>
      </c>
      <c r="J15" s="348"/>
      <c r="K15" s="346" t="str">
        <f t="shared" si="2"/>
        <v>  </v>
      </c>
      <c r="L15" s="348"/>
      <c r="M15" s="346" t="str">
        <f t="shared" si="3"/>
        <v>  </v>
      </c>
      <c r="N15" s="348"/>
      <c r="O15" s="346" t="str">
        <f t="shared" si="4"/>
        <v>  </v>
      </c>
      <c r="P15" s="348"/>
      <c r="Q15" s="346" t="str">
        <f t="shared" si="5"/>
        <v>  </v>
      </c>
      <c r="R15" s="350">
        <f t="shared" si="7"/>
        <v>12</v>
      </c>
      <c r="S15" s="349">
        <f t="shared" si="6"/>
        <v>1</v>
      </c>
      <c r="T15" s="351">
        <f t="shared" si="8"/>
        <v>3364</v>
      </c>
      <c r="U15" s="349">
        <f t="shared" si="9"/>
        <v>1</v>
      </c>
    </row>
    <row r="16" spans="1:21" ht="22.5" customHeight="1">
      <c r="A16" s="337">
        <v>34</v>
      </c>
      <c r="B16" s="347" t="s">
        <v>271</v>
      </c>
      <c r="C16" s="348">
        <v>6</v>
      </c>
      <c r="D16" s="348"/>
      <c r="E16" s="348">
        <v>501</v>
      </c>
      <c r="F16" s="348">
        <v>6</v>
      </c>
      <c r="G16" s="349">
        <f t="shared" si="0"/>
        <v>1</v>
      </c>
      <c r="H16" s="348">
        <v>501</v>
      </c>
      <c r="I16" s="349">
        <f t="shared" si="1"/>
        <v>1</v>
      </c>
      <c r="J16" s="348"/>
      <c r="K16" s="346" t="str">
        <f t="shared" si="2"/>
        <v>  </v>
      </c>
      <c r="L16" s="348"/>
      <c r="M16" s="346" t="str">
        <f t="shared" si="3"/>
        <v>  </v>
      </c>
      <c r="N16" s="348"/>
      <c r="O16" s="346" t="str">
        <f t="shared" si="4"/>
        <v>  </v>
      </c>
      <c r="P16" s="348"/>
      <c r="Q16" s="346" t="str">
        <f t="shared" si="5"/>
        <v>  </v>
      </c>
      <c r="R16" s="350">
        <f t="shared" si="7"/>
        <v>6</v>
      </c>
      <c r="S16" s="349">
        <f t="shared" si="6"/>
        <v>1</v>
      </c>
      <c r="T16" s="351">
        <f t="shared" si="8"/>
        <v>501</v>
      </c>
      <c r="U16" s="349">
        <f t="shared" si="9"/>
        <v>1</v>
      </c>
    </row>
    <row r="17" spans="1:21" ht="22.5" customHeight="1">
      <c r="A17" s="337">
        <v>35</v>
      </c>
      <c r="B17" s="347" t="s">
        <v>272</v>
      </c>
      <c r="C17" s="348">
        <v>4</v>
      </c>
      <c r="D17" s="348"/>
      <c r="E17" s="348">
        <v>919</v>
      </c>
      <c r="F17" s="348">
        <v>4</v>
      </c>
      <c r="G17" s="349">
        <f t="shared" si="0"/>
        <v>1</v>
      </c>
      <c r="H17" s="348">
        <v>919</v>
      </c>
      <c r="I17" s="349">
        <f t="shared" si="1"/>
        <v>1</v>
      </c>
      <c r="J17" s="348"/>
      <c r="K17" s="346" t="str">
        <f t="shared" si="2"/>
        <v>  </v>
      </c>
      <c r="L17" s="348"/>
      <c r="M17" s="346" t="str">
        <f t="shared" si="3"/>
        <v>  </v>
      </c>
      <c r="N17" s="348"/>
      <c r="O17" s="346" t="str">
        <f t="shared" si="4"/>
        <v>  </v>
      </c>
      <c r="P17" s="348"/>
      <c r="Q17" s="346" t="str">
        <f t="shared" si="5"/>
        <v>  </v>
      </c>
      <c r="R17" s="350">
        <f t="shared" si="7"/>
        <v>4</v>
      </c>
      <c r="S17" s="349">
        <f t="shared" si="6"/>
        <v>1</v>
      </c>
      <c r="T17" s="351">
        <f t="shared" si="8"/>
        <v>919</v>
      </c>
      <c r="U17" s="349">
        <f t="shared" si="9"/>
        <v>1</v>
      </c>
    </row>
    <row r="18" spans="1:21" ht="22.5" customHeight="1">
      <c r="A18" s="337">
        <v>36</v>
      </c>
      <c r="B18" s="347" t="s">
        <v>273</v>
      </c>
      <c r="C18" s="348">
        <v>4</v>
      </c>
      <c r="D18" s="348"/>
      <c r="E18" s="348">
        <v>1697</v>
      </c>
      <c r="F18" s="348">
        <v>4</v>
      </c>
      <c r="G18" s="349">
        <f t="shared" si="0"/>
        <v>1</v>
      </c>
      <c r="H18" s="348">
        <v>1683</v>
      </c>
      <c r="I18" s="352">
        <f t="shared" si="1"/>
        <v>0.9917501473187978</v>
      </c>
      <c r="J18" s="348"/>
      <c r="K18" s="346" t="str">
        <f t="shared" si="2"/>
        <v>  </v>
      </c>
      <c r="L18" s="348"/>
      <c r="M18" s="346" t="str">
        <f t="shared" si="3"/>
        <v>  </v>
      </c>
      <c r="N18" s="348"/>
      <c r="O18" s="346" t="str">
        <f t="shared" si="4"/>
        <v>  </v>
      </c>
      <c r="P18" s="348"/>
      <c r="Q18" s="346" t="str">
        <f t="shared" si="5"/>
        <v>  </v>
      </c>
      <c r="R18" s="350">
        <f t="shared" si="7"/>
        <v>4</v>
      </c>
      <c r="S18" s="349">
        <f t="shared" si="6"/>
        <v>1</v>
      </c>
      <c r="T18" s="351">
        <f t="shared" si="8"/>
        <v>1683</v>
      </c>
      <c r="U18" s="352">
        <f t="shared" si="9"/>
        <v>0.9917501473187978</v>
      </c>
    </row>
    <row r="19" spans="1:21" ht="22.5" customHeight="1">
      <c r="A19" s="337">
        <v>37</v>
      </c>
      <c r="B19" s="347" t="s">
        <v>274</v>
      </c>
      <c r="C19" s="348">
        <v>2</v>
      </c>
      <c r="D19" s="348"/>
      <c r="E19" s="348">
        <v>1005</v>
      </c>
      <c r="F19" s="348">
        <v>2</v>
      </c>
      <c r="G19" s="349">
        <f t="shared" si="0"/>
        <v>1</v>
      </c>
      <c r="H19" s="348">
        <v>1005</v>
      </c>
      <c r="I19" s="349">
        <f t="shared" si="1"/>
        <v>1</v>
      </c>
      <c r="J19" s="348"/>
      <c r="K19" s="346" t="str">
        <f t="shared" si="2"/>
        <v>  </v>
      </c>
      <c r="L19" s="348"/>
      <c r="M19" s="346" t="str">
        <f t="shared" si="3"/>
        <v>  </v>
      </c>
      <c r="N19" s="348"/>
      <c r="O19" s="346" t="str">
        <f t="shared" si="4"/>
        <v>  </v>
      </c>
      <c r="P19" s="348"/>
      <c r="Q19" s="346" t="str">
        <f t="shared" si="5"/>
        <v>  </v>
      </c>
      <c r="R19" s="350">
        <f t="shared" si="7"/>
        <v>2</v>
      </c>
      <c r="S19" s="349">
        <f t="shared" si="6"/>
        <v>1</v>
      </c>
      <c r="T19" s="351">
        <f t="shared" si="8"/>
        <v>1005</v>
      </c>
      <c r="U19" s="349">
        <f t="shared" si="9"/>
        <v>1</v>
      </c>
    </row>
    <row r="20" spans="1:21" ht="22.5" customHeight="1">
      <c r="A20" s="337">
        <v>38</v>
      </c>
      <c r="B20" s="347" t="s">
        <v>275</v>
      </c>
      <c r="C20" s="348">
        <v>4</v>
      </c>
      <c r="D20" s="348"/>
      <c r="E20" s="348">
        <v>887</v>
      </c>
      <c r="F20" s="348">
        <v>4</v>
      </c>
      <c r="G20" s="349">
        <f t="shared" si="0"/>
        <v>1</v>
      </c>
      <c r="H20" s="348">
        <v>887</v>
      </c>
      <c r="I20" s="352">
        <f t="shared" si="1"/>
        <v>1</v>
      </c>
      <c r="J20" s="348"/>
      <c r="K20" s="346" t="str">
        <f t="shared" si="2"/>
        <v>  </v>
      </c>
      <c r="L20" s="348"/>
      <c r="M20" s="346" t="str">
        <f t="shared" si="3"/>
        <v>  </v>
      </c>
      <c r="N20" s="348"/>
      <c r="O20" s="346" t="str">
        <f t="shared" si="4"/>
        <v>  </v>
      </c>
      <c r="P20" s="348"/>
      <c r="Q20" s="346" t="str">
        <f t="shared" si="5"/>
        <v>  </v>
      </c>
      <c r="R20" s="350">
        <f t="shared" si="7"/>
        <v>4</v>
      </c>
      <c r="S20" s="349">
        <f t="shared" si="6"/>
        <v>1</v>
      </c>
      <c r="T20" s="351">
        <f t="shared" si="8"/>
        <v>887</v>
      </c>
      <c r="U20" s="349">
        <f t="shared" si="9"/>
        <v>1</v>
      </c>
    </row>
    <row r="21" spans="1:21" ht="22.5" customHeight="1">
      <c r="A21" s="337">
        <v>39</v>
      </c>
      <c r="B21" s="347" t="s">
        <v>276</v>
      </c>
      <c r="C21" s="348">
        <v>2</v>
      </c>
      <c r="D21" s="348"/>
      <c r="E21" s="348">
        <v>243</v>
      </c>
      <c r="F21" s="348">
        <v>2</v>
      </c>
      <c r="G21" s="349">
        <f t="shared" si="0"/>
        <v>1</v>
      </c>
      <c r="H21" s="348">
        <v>243</v>
      </c>
      <c r="I21" s="352">
        <f t="shared" si="1"/>
        <v>1</v>
      </c>
      <c r="J21" s="348"/>
      <c r="K21" s="346" t="str">
        <f t="shared" si="2"/>
        <v>  </v>
      </c>
      <c r="L21" s="348"/>
      <c r="M21" s="346" t="str">
        <f t="shared" si="3"/>
        <v>  </v>
      </c>
      <c r="N21" s="348"/>
      <c r="O21" s="346" t="str">
        <f t="shared" si="4"/>
        <v>  </v>
      </c>
      <c r="P21" s="348"/>
      <c r="Q21" s="346" t="str">
        <f t="shared" si="5"/>
        <v>  </v>
      </c>
      <c r="R21" s="350">
        <f t="shared" si="7"/>
        <v>2</v>
      </c>
      <c r="S21" s="349">
        <f t="shared" si="6"/>
        <v>1</v>
      </c>
      <c r="T21" s="351">
        <f t="shared" si="8"/>
        <v>243</v>
      </c>
      <c r="U21" s="352">
        <f t="shared" si="9"/>
        <v>1</v>
      </c>
    </row>
    <row r="22" spans="1:21" ht="22.5" customHeight="1">
      <c r="A22" s="337">
        <v>40</v>
      </c>
      <c r="B22" s="347" t="s">
        <v>277</v>
      </c>
      <c r="C22" s="348">
        <v>2</v>
      </c>
      <c r="D22" s="348"/>
      <c r="E22" s="348">
        <v>1187</v>
      </c>
      <c r="F22" s="348">
        <v>2</v>
      </c>
      <c r="G22" s="349">
        <f t="shared" si="0"/>
        <v>1</v>
      </c>
      <c r="H22" s="348">
        <v>1187</v>
      </c>
      <c r="I22" s="349">
        <f t="shared" si="1"/>
        <v>1</v>
      </c>
      <c r="J22" s="348"/>
      <c r="K22" s="346" t="str">
        <f t="shared" si="2"/>
        <v>  </v>
      </c>
      <c r="L22" s="348"/>
      <c r="M22" s="346" t="str">
        <f t="shared" si="3"/>
        <v>  </v>
      </c>
      <c r="N22" s="348"/>
      <c r="O22" s="346" t="str">
        <f t="shared" si="4"/>
        <v>  </v>
      </c>
      <c r="P22" s="348"/>
      <c r="Q22" s="346" t="str">
        <f t="shared" si="5"/>
        <v>  </v>
      </c>
      <c r="R22" s="350">
        <f t="shared" si="7"/>
        <v>2</v>
      </c>
      <c r="S22" s="349">
        <f t="shared" si="6"/>
        <v>1</v>
      </c>
      <c r="T22" s="351">
        <f t="shared" si="8"/>
        <v>1187</v>
      </c>
      <c r="U22" s="349">
        <f t="shared" si="9"/>
        <v>1</v>
      </c>
    </row>
    <row r="23" spans="1:21" ht="22.5" customHeight="1">
      <c r="A23" s="337">
        <v>41</v>
      </c>
      <c r="B23" s="347" t="s">
        <v>278</v>
      </c>
      <c r="C23" s="348">
        <v>5</v>
      </c>
      <c r="D23" s="348"/>
      <c r="E23" s="348">
        <v>2887</v>
      </c>
      <c r="F23" s="348">
        <v>5</v>
      </c>
      <c r="G23" s="349">
        <f t="shared" si="0"/>
        <v>1</v>
      </c>
      <c r="H23" s="348">
        <v>2887</v>
      </c>
      <c r="I23" s="349">
        <f t="shared" si="1"/>
        <v>1</v>
      </c>
      <c r="J23" s="348"/>
      <c r="K23" s="346" t="str">
        <f t="shared" si="2"/>
        <v>  </v>
      </c>
      <c r="L23" s="348"/>
      <c r="M23" s="346" t="str">
        <f t="shared" si="3"/>
        <v>  </v>
      </c>
      <c r="N23" s="348"/>
      <c r="O23" s="346" t="str">
        <f t="shared" si="4"/>
        <v>  </v>
      </c>
      <c r="P23" s="348"/>
      <c r="Q23" s="346" t="str">
        <f t="shared" si="5"/>
        <v>  </v>
      </c>
      <c r="R23" s="350">
        <f t="shared" si="7"/>
        <v>5</v>
      </c>
      <c r="S23" s="349">
        <f t="shared" si="6"/>
        <v>1</v>
      </c>
      <c r="T23" s="351">
        <f t="shared" si="8"/>
        <v>2887</v>
      </c>
      <c r="U23" s="349">
        <f t="shared" si="9"/>
        <v>1</v>
      </c>
    </row>
    <row r="24" spans="1:21" ht="22.5" customHeight="1">
      <c r="A24" s="337">
        <v>42</v>
      </c>
      <c r="B24" s="347" t="s">
        <v>279</v>
      </c>
      <c r="C24" s="348">
        <v>1</v>
      </c>
      <c r="D24" s="348"/>
      <c r="E24" s="348">
        <v>560</v>
      </c>
      <c r="F24" s="348">
        <v>1</v>
      </c>
      <c r="G24" s="349">
        <f t="shared" si="0"/>
        <v>1</v>
      </c>
      <c r="H24" s="348">
        <v>560</v>
      </c>
      <c r="I24" s="349">
        <f t="shared" si="1"/>
        <v>1</v>
      </c>
      <c r="J24" s="348"/>
      <c r="K24" s="346" t="str">
        <f t="shared" si="2"/>
        <v>  </v>
      </c>
      <c r="L24" s="348"/>
      <c r="M24" s="346" t="str">
        <f t="shared" si="3"/>
        <v>  </v>
      </c>
      <c r="N24" s="348"/>
      <c r="O24" s="346" t="str">
        <f t="shared" si="4"/>
        <v>  </v>
      </c>
      <c r="P24" s="348"/>
      <c r="Q24" s="346" t="str">
        <f t="shared" si="5"/>
        <v>  </v>
      </c>
      <c r="R24" s="350">
        <f t="shared" si="7"/>
        <v>1</v>
      </c>
      <c r="S24" s="349">
        <f t="shared" si="6"/>
        <v>1</v>
      </c>
      <c r="T24" s="351">
        <f t="shared" si="8"/>
        <v>560</v>
      </c>
      <c r="U24" s="349">
        <f t="shared" si="9"/>
        <v>1</v>
      </c>
    </row>
    <row r="25" spans="1:21" ht="22.5" customHeight="1">
      <c r="A25" s="337">
        <v>43</v>
      </c>
      <c r="B25" s="347" t="s">
        <v>280</v>
      </c>
      <c r="C25" s="348">
        <v>4</v>
      </c>
      <c r="D25" s="348">
        <v>1</v>
      </c>
      <c r="E25" s="348">
        <v>855</v>
      </c>
      <c r="F25" s="348">
        <v>3</v>
      </c>
      <c r="G25" s="349">
        <f t="shared" si="0"/>
        <v>0.75</v>
      </c>
      <c r="H25" s="348">
        <v>855</v>
      </c>
      <c r="I25" s="349">
        <f t="shared" si="1"/>
        <v>1</v>
      </c>
      <c r="J25" s="348"/>
      <c r="K25" s="346" t="str">
        <f t="shared" si="2"/>
        <v>  </v>
      </c>
      <c r="L25" s="348"/>
      <c r="M25" s="346" t="str">
        <f t="shared" si="3"/>
        <v>  </v>
      </c>
      <c r="N25" s="348"/>
      <c r="O25" s="346" t="str">
        <f t="shared" si="4"/>
        <v>  </v>
      </c>
      <c r="P25" s="348"/>
      <c r="Q25" s="346" t="str">
        <f t="shared" si="5"/>
        <v>  </v>
      </c>
      <c r="R25" s="350">
        <f t="shared" si="7"/>
        <v>3</v>
      </c>
      <c r="S25" s="349">
        <f t="shared" si="6"/>
        <v>0.75</v>
      </c>
      <c r="T25" s="351">
        <f t="shared" si="8"/>
        <v>855</v>
      </c>
      <c r="U25" s="349">
        <f t="shared" si="9"/>
        <v>1</v>
      </c>
    </row>
    <row r="26" spans="1:21" ht="22.5" customHeight="1">
      <c r="A26" s="355" t="s">
        <v>281</v>
      </c>
      <c r="B26" s="355"/>
      <c r="C26" s="356">
        <f>IF(SUM(C6:C25)=0,"  ",SUM(C6:C25))</f>
        <v>241</v>
      </c>
      <c r="D26" s="356">
        <f>IF(SUM(D6:D25)=0,"  ",SUM(D6:D25))</f>
        <v>1</v>
      </c>
      <c r="E26" s="356">
        <f>IF(SUM(E6:E25)=0,"  ",SUM(E6:E25))</f>
        <v>115571</v>
      </c>
      <c r="F26" s="356">
        <f>IF(SUM(F6:F25)=0,"  ",SUM(F6:F25))</f>
        <v>240</v>
      </c>
      <c r="G26" s="358">
        <f>F26/C26</f>
        <v>0.995850622406639</v>
      </c>
      <c r="H26" s="356">
        <f>SUM(H6:H25)</f>
        <v>115440</v>
      </c>
      <c r="I26" s="358">
        <f>H26/E26</f>
        <v>0.9988664976507947</v>
      </c>
      <c r="J26" s="356"/>
      <c r="K26" s="360"/>
      <c r="L26" s="356"/>
      <c r="M26" s="360"/>
      <c r="N26" s="356"/>
      <c r="O26" s="360"/>
      <c r="P26" s="356"/>
      <c r="Q26" s="360" t="str">
        <f t="shared" si="5"/>
        <v>  </v>
      </c>
      <c r="R26" s="356">
        <f>IF(SUM(R6:R25)=0,"  ",SUM(R6:R25))</f>
        <v>240</v>
      </c>
      <c r="S26" s="358">
        <f t="shared" si="6"/>
        <v>0.995850622406639</v>
      </c>
      <c r="T26" s="356">
        <f>IF(SUM(T6:T25)=0,"  ",SUM(T6:T25))</f>
        <v>115440</v>
      </c>
      <c r="U26" s="357">
        <f t="shared" si="9"/>
        <v>0.9988664976507947</v>
      </c>
    </row>
    <row r="27" spans="1:21" ht="23.25" customHeight="1">
      <c r="A27" s="363" t="s">
        <v>282</v>
      </c>
      <c r="B27" s="363"/>
      <c r="C27" s="364">
        <f>'（小学校）'!C29+C26</f>
        <v>1021</v>
      </c>
      <c r="D27" s="364">
        <f>D26</f>
        <v>1</v>
      </c>
      <c r="E27" s="364">
        <f>'（小学校）'!E29+E26</f>
        <v>472622</v>
      </c>
      <c r="F27" s="364">
        <f>'（小学校）'!F29+F26</f>
        <v>1017</v>
      </c>
      <c r="G27" s="365">
        <f>F27/(C27-D27)</f>
        <v>0.9970588235294118</v>
      </c>
      <c r="H27" s="364">
        <f>'（小学校）'!H29+H26</f>
        <v>472327</v>
      </c>
      <c r="I27" s="365">
        <f>H27/E27</f>
        <v>0.9993758225389423</v>
      </c>
      <c r="J27" s="364"/>
      <c r="K27" s="366" t="str">
        <f t="shared" si="2"/>
        <v>  </v>
      </c>
      <c r="L27" s="364"/>
      <c r="M27" s="366" t="str">
        <f t="shared" si="3"/>
        <v>  </v>
      </c>
      <c r="N27" s="364"/>
      <c r="O27" s="366" t="str">
        <f t="shared" si="4"/>
        <v>  </v>
      </c>
      <c r="P27" s="364"/>
      <c r="Q27" s="366" t="str">
        <f t="shared" si="5"/>
        <v>  </v>
      </c>
      <c r="R27" s="364">
        <f>'（小学校）'!R29+R26</f>
        <v>1017</v>
      </c>
      <c r="S27" s="365">
        <f>R27/(C27-D27)</f>
        <v>0.9970588235294118</v>
      </c>
      <c r="T27" s="364">
        <f>'（小学校）'!T29+T26</f>
        <v>472327</v>
      </c>
      <c r="U27" s="365">
        <f>T27/E27</f>
        <v>0.9993758225389423</v>
      </c>
    </row>
    <row r="28" spans="2:5" ht="20.25" customHeight="1">
      <c r="B28" s="362"/>
      <c r="E28" s="362"/>
    </row>
    <row r="60" ht="13.5">
      <c r="P60" s="202"/>
    </row>
    <row r="61" ht="13.5">
      <c r="P61" s="202"/>
    </row>
  </sheetData>
  <sheetProtection/>
  <protectedRanges>
    <protectedRange sqref="L6:L25 F6:F25 N6:N25 P6:P25 H6:H25 J6:J25" name="範囲2_1"/>
  </protectedRanges>
  <mergeCells count="12">
    <mergeCell ref="A26:B26"/>
    <mergeCell ref="A27:B27"/>
    <mergeCell ref="A1:U1"/>
    <mergeCell ref="S2:U2"/>
    <mergeCell ref="A3:B4"/>
    <mergeCell ref="C3:C4"/>
    <mergeCell ref="D3:D4"/>
    <mergeCell ref="E3:E4"/>
    <mergeCell ref="F3:I3"/>
    <mergeCell ref="J3:M3"/>
    <mergeCell ref="N3:Q3"/>
    <mergeCell ref="R3:U3"/>
  </mergeCells>
  <printOptions horizontalCentered="1"/>
  <pageMargins left="0.2362204724409449" right="0.2362204724409449" top="0.9055118110236221" bottom="0.5905511811023623" header="0.5118110236220472" footer="0.31496062992125984"/>
  <pageSetup firstPageNumber="2" useFirstPageNumber="1" fitToHeight="0" fitToWidth="1" horizontalDpi="600" verticalDpi="600" orientation="landscape" paperSize="9" scale="79"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sheetPr>
    <tabColor rgb="FF0070C0"/>
    <pageSetUpPr fitToPage="1"/>
  </sheetPr>
  <dimension ref="A1:U62"/>
  <sheetViews>
    <sheetView view="pageBreakPreview" zoomScale="85" zoomScaleNormal="90" zoomScaleSheetLayoutView="85" zoomScalePageLayoutView="0" workbookViewId="0" topLeftCell="A1">
      <selection activeCell="C2" sqref="C2"/>
    </sheetView>
  </sheetViews>
  <sheetFormatPr defaultColWidth="9.00390625" defaultRowHeight="13.5"/>
  <cols>
    <col min="1" max="1" width="3.50390625" style="0" bestFit="1" customWidth="1"/>
    <col min="2" max="2" width="11.00390625" style="0" customWidth="1"/>
    <col min="3" max="3" width="7.50390625" style="0" bestFit="1" customWidth="1"/>
    <col min="4" max="4" width="7.50390625" style="0" customWidth="1"/>
    <col min="5" max="5" width="11.875" style="0" customWidth="1"/>
    <col min="6" max="6" width="8.125" style="0" bestFit="1" customWidth="1"/>
    <col min="7" max="7" width="8.50390625" style="0" bestFit="1" customWidth="1"/>
    <col min="8" max="8" width="8.125" style="0" bestFit="1" customWidth="1"/>
    <col min="9" max="9" width="7.75390625" style="0" bestFit="1" customWidth="1"/>
    <col min="10" max="16" width="9.125" style="0" bestFit="1" customWidth="1"/>
    <col min="18" max="21" width="9.125" style="0" bestFit="1" customWidth="1"/>
  </cols>
  <sheetData>
    <row r="1" spans="1:21" ht="17.25">
      <c r="A1" s="331" t="s">
        <v>223</v>
      </c>
      <c r="B1" s="331"/>
      <c r="C1" s="331"/>
      <c r="D1" s="331"/>
      <c r="E1" s="331"/>
      <c r="F1" s="331"/>
      <c r="G1" s="331"/>
      <c r="H1" s="331"/>
      <c r="I1" s="331"/>
      <c r="J1" s="331"/>
      <c r="K1" s="331"/>
      <c r="L1" s="331"/>
      <c r="M1" s="331"/>
      <c r="N1" s="331"/>
      <c r="O1" s="331"/>
      <c r="P1" s="331"/>
      <c r="Q1" s="331"/>
      <c r="R1" s="331"/>
      <c r="S1" s="331"/>
      <c r="T1" s="331"/>
      <c r="U1" s="331"/>
    </row>
    <row r="2" spans="1:21" ht="14.25">
      <c r="A2" s="107" t="s">
        <v>283</v>
      </c>
      <c r="B2" s="107"/>
      <c r="C2" s="107"/>
      <c r="D2" s="107"/>
      <c r="E2" s="107"/>
      <c r="F2" s="107"/>
      <c r="G2" s="107"/>
      <c r="H2" s="107"/>
      <c r="I2" s="107"/>
      <c r="J2" s="107"/>
      <c r="K2" s="107"/>
      <c r="L2" s="107"/>
      <c r="M2" s="107"/>
      <c r="N2" s="107"/>
      <c r="O2" s="107"/>
      <c r="P2" s="107"/>
      <c r="Q2" s="107"/>
      <c r="R2" s="107"/>
      <c r="S2" s="367" t="str">
        <f>'（小学校）'!S2</f>
        <v>（平成２３年１０月１日現在）</v>
      </c>
      <c r="T2" s="367"/>
      <c r="U2" s="367"/>
    </row>
    <row r="3" spans="1:21" ht="13.5">
      <c r="A3" s="333" t="s">
        <v>226</v>
      </c>
      <c r="B3" s="333"/>
      <c r="C3" s="333" t="s">
        <v>227</v>
      </c>
      <c r="D3" s="334" t="s">
        <v>284</v>
      </c>
      <c r="E3" s="333" t="s">
        <v>285</v>
      </c>
      <c r="F3" s="335" t="s">
        <v>203</v>
      </c>
      <c r="G3" s="335"/>
      <c r="H3" s="335"/>
      <c r="I3" s="335"/>
      <c r="J3" s="335" t="s">
        <v>204</v>
      </c>
      <c r="K3" s="335"/>
      <c r="L3" s="335"/>
      <c r="M3" s="335"/>
      <c r="N3" s="335" t="s">
        <v>205</v>
      </c>
      <c r="O3" s="335"/>
      <c r="P3" s="335"/>
      <c r="Q3" s="335"/>
      <c r="R3" s="335" t="s">
        <v>22</v>
      </c>
      <c r="S3" s="335"/>
      <c r="T3" s="335"/>
      <c r="U3" s="335"/>
    </row>
    <row r="4" spans="1:21" ht="13.5">
      <c r="A4" s="333"/>
      <c r="B4" s="333"/>
      <c r="C4" s="333"/>
      <c r="D4" s="336"/>
      <c r="E4" s="333"/>
      <c r="F4" s="337" t="s">
        <v>230</v>
      </c>
      <c r="G4" s="337" t="s">
        <v>231</v>
      </c>
      <c r="H4" s="337" t="s">
        <v>232</v>
      </c>
      <c r="I4" s="337" t="s">
        <v>231</v>
      </c>
      <c r="J4" s="337" t="s">
        <v>230</v>
      </c>
      <c r="K4" s="337" t="s">
        <v>231</v>
      </c>
      <c r="L4" s="337" t="s">
        <v>232</v>
      </c>
      <c r="M4" s="337" t="s">
        <v>231</v>
      </c>
      <c r="N4" s="337" t="s">
        <v>230</v>
      </c>
      <c r="O4" s="337" t="s">
        <v>231</v>
      </c>
      <c r="P4" s="337" t="s">
        <v>232</v>
      </c>
      <c r="Q4" s="337" t="s">
        <v>231</v>
      </c>
      <c r="R4" s="337" t="s">
        <v>230</v>
      </c>
      <c r="S4" s="337" t="s">
        <v>231</v>
      </c>
      <c r="T4" s="337" t="s">
        <v>232</v>
      </c>
      <c r="U4" s="337" t="s">
        <v>231</v>
      </c>
    </row>
    <row r="5" spans="1:21" ht="13.5">
      <c r="A5" s="338"/>
      <c r="B5" s="338"/>
      <c r="C5" s="338"/>
      <c r="D5" s="338"/>
      <c r="E5" s="338"/>
      <c r="F5" s="339" t="s">
        <v>233</v>
      </c>
      <c r="G5" s="339" t="s">
        <v>234</v>
      </c>
      <c r="H5" s="339" t="s">
        <v>235</v>
      </c>
      <c r="I5" s="339" t="s">
        <v>236</v>
      </c>
      <c r="J5" s="339" t="s">
        <v>233</v>
      </c>
      <c r="K5" s="339" t="s">
        <v>234</v>
      </c>
      <c r="L5" s="339" t="s">
        <v>235</v>
      </c>
      <c r="M5" s="339" t="s">
        <v>236</v>
      </c>
      <c r="N5" s="339" t="s">
        <v>233</v>
      </c>
      <c r="O5" s="339" t="s">
        <v>234</v>
      </c>
      <c r="P5" s="339" t="s">
        <v>235</v>
      </c>
      <c r="Q5" s="339" t="s">
        <v>236</v>
      </c>
      <c r="R5" s="339" t="s">
        <v>233</v>
      </c>
      <c r="S5" s="339" t="s">
        <v>234</v>
      </c>
      <c r="T5" s="339" t="s">
        <v>235</v>
      </c>
      <c r="U5" s="339" t="s">
        <v>236</v>
      </c>
    </row>
    <row r="6" spans="1:21" ht="22.5" customHeight="1">
      <c r="A6" s="340">
        <v>1</v>
      </c>
      <c r="B6" s="341" t="s">
        <v>237</v>
      </c>
      <c r="C6" s="342">
        <v>131</v>
      </c>
      <c r="D6" s="342"/>
      <c r="E6" s="342">
        <v>56676</v>
      </c>
      <c r="F6" s="343"/>
      <c r="G6" s="344">
        <f>F6/C6</f>
        <v>0</v>
      </c>
      <c r="H6" s="368"/>
      <c r="I6" s="344">
        <f>H6/E6</f>
        <v>0</v>
      </c>
      <c r="J6" s="343"/>
      <c r="K6" s="344" t="str">
        <f>IF(J6=0,"  ",J6/C6)</f>
        <v>  </v>
      </c>
      <c r="L6" s="343"/>
      <c r="M6" s="344" t="str">
        <f>IF(L6=0,"  ",L6/E6)</f>
        <v>  </v>
      </c>
      <c r="N6" s="343"/>
      <c r="O6" s="344" t="str">
        <f>IF(N6=0,"  ",N6/C6)</f>
        <v>  </v>
      </c>
      <c r="P6" s="343"/>
      <c r="Q6" s="344" t="str">
        <f>IF(P6=0,"  ",P6/E6)</f>
        <v>  </v>
      </c>
      <c r="R6" s="343">
        <f>F6+J6+N6</f>
        <v>0</v>
      </c>
      <c r="S6" s="344">
        <f aca="true" t="shared" si="0" ref="S6:S28">R6/C6</f>
        <v>0</v>
      </c>
      <c r="T6" s="345">
        <f>H6+L6+P6</f>
        <v>0</v>
      </c>
      <c r="U6" s="344">
        <f>T6/E6</f>
        <v>0</v>
      </c>
    </row>
    <row r="7" spans="1:21" ht="22.5" customHeight="1">
      <c r="A7" s="337">
        <v>2</v>
      </c>
      <c r="B7" s="347" t="s">
        <v>238</v>
      </c>
      <c r="C7" s="348">
        <v>18</v>
      </c>
      <c r="D7" s="348"/>
      <c r="E7" s="348">
        <v>9949</v>
      </c>
      <c r="F7" s="369"/>
      <c r="G7" s="352">
        <f aca="true" t="shared" si="1" ref="G7:G27">F7/C7</f>
        <v>0</v>
      </c>
      <c r="H7" s="369"/>
      <c r="I7" s="352">
        <f aca="true" t="shared" si="2" ref="I7:I27">H7/E7</f>
        <v>0</v>
      </c>
      <c r="J7" s="369"/>
      <c r="K7" s="352" t="str">
        <f aca="true" t="shared" si="3" ref="K7:K28">IF(J7=0,"  ",J7/C7)</f>
        <v>  </v>
      </c>
      <c r="L7" s="369"/>
      <c r="M7" s="352" t="str">
        <f aca="true" t="shared" si="4" ref="M7:M29">IF(L7=0,"  ",L7/E7)</f>
        <v>  </v>
      </c>
      <c r="N7" s="369"/>
      <c r="O7" s="344" t="str">
        <f aca="true" t="shared" si="5" ref="O7:O28">IF(N7=0,"  ",N7/C7)</f>
        <v>  </v>
      </c>
      <c r="P7" s="369"/>
      <c r="Q7" s="344" t="str">
        <f aca="true" t="shared" si="6" ref="Q7:Q28">IF(P7=0,"  ",P7/E7)</f>
        <v>  </v>
      </c>
      <c r="R7" s="350">
        <f aca="true" t="shared" si="7" ref="R7:R28">F7+J7+N7</f>
        <v>0</v>
      </c>
      <c r="S7" s="352">
        <f t="shared" si="0"/>
        <v>0</v>
      </c>
      <c r="T7" s="351">
        <f aca="true" t="shared" si="8" ref="T7:T28">H7+L7+P7</f>
        <v>0</v>
      </c>
      <c r="U7" s="344">
        <f aca="true" t="shared" si="9" ref="U7:U28">T7/E7</f>
        <v>0</v>
      </c>
    </row>
    <row r="8" spans="1:21" ht="22.5" customHeight="1">
      <c r="A8" s="337">
        <v>3</v>
      </c>
      <c r="B8" s="347" t="s">
        <v>239</v>
      </c>
      <c r="C8" s="348">
        <v>5</v>
      </c>
      <c r="D8" s="348"/>
      <c r="E8" s="348">
        <v>2533</v>
      </c>
      <c r="F8" s="369"/>
      <c r="G8" s="352">
        <f>F8/C8</f>
        <v>0</v>
      </c>
      <c r="H8" s="369"/>
      <c r="I8" s="352">
        <f t="shared" si="2"/>
        <v>0</v>
      </c>
      <c r="J8" s="369"/>
      <c r="K8" s="352" t="str">
        <f t="shared" si="3"/>
        <v>  </v>
      </c>
      <c r="L8" s="369"/>
      <c r="M8" s="352" t="str">
        <f t="shared" si="4"/>
        <v>  </v>
      </c>
      <c r="N8" s="369">
        <v>5</v>
      </c>
      <c r="O8" s="344">
        <f t="shared" si="5"/>
        <v>1</v>
      </c>
      <c r="P8" s="348">
        <v>127</v>
      </c>
      <c r="Q8" s="344">
        <f t="shared" si="6"/>
        <v>0.05013817607579945</v>
      </c>
      <c r="R8" s="350">
        <f t="shared" si="7"/>
        <v>5</v>
      </c>
      <c r="S8" s="352">
        <f t="shared" si="0"/>
        <v>1</v>
      </c>
      <c r="T8" s="351">
        <f t="shared" si="8"/>
        <v>127</v>
      </c>
      <c r="U8" s="344">
        <f t="shared" si="9"/>
        <v>0.05013817607579945</v>
      </c>
    </row>
    <row r="9" spans="1:21" ht="22.5" customHeight="1">
      <c r="A9" s="337">
        <v>4</v>
      </c>
      <c r="B9" s="347" t="s">
        <v>240</v>
      </c>
      <c r="C9" s="348">
        <v>8</v>
      </c>
      <c r="D9" s="348"/>
      <c r="E9" s="348">
        <v>3273</v>
      </c>
      <c r="F9" s="369">
        <v>2</v>
      </c>
      <c r="G9" s="352">
        <f t="shared" si="1"/>
        <v>0.25</v>
      </c>
      <c r="H9" s="369">
        <v>50</v>
      </c>
      <c r="I9" s="352">
        <f t="shared" si="2"/>
        <v>0.015276504735716468</v>
      </c>
      <c r="J9" s="369"/>
      <c r="K9" s="352" t="str">
        <f t="shared" si="3"/>
        <v>  </v>
      </c>
      <c r="L9" s="369"/>
      <c r="M9" s="352" t="str">
        <f t="shared" si="4"/>
        <v>  </v>
      </c>
      <c r="N9" s="369"/>
      <c r="O9" s="344" t="str">
        <f t="shared" si="5"/>
        <v>  </v>
      </c>
      <c r="P9" s="369"/>
      <c r="Q9" s="344" t="str">
        <f t="shared" si="6"/>
        <v>  </v>
      </c>
      <c r="R9" s="350">
        <f t="shared" si="7"/>
        <v>2</v>
      </c>
      <c r="S9" s="352">
        <f t="shared" si="0"/>
        <v>0.25</v>
      </c>
      <c r="T9" s="351">
        <f t="shared" si="8"/>
        <v>50</v>
      </c>
      <c r="U9" s="344">
        <f t="shared" si="9"/>
        <v>0.015276504735716468</v>
      </c>
    </row>
    <row r="10" spans="1:21" s="378" customFormat="1" ht="22.5" customHeight="1">
      <c r="A10" s="370">
        <v>5</v>
      </c>
      <c r="B10" s="371" t="s">
        <v>241</v>
      </c>
      <c r="C10" s="372">
        <v>18</v>
      </c>
      <c r="D10" s="372"/>
      <c r="E10" s="373">
        <v>9189</v>
      </c>
      <c r="F10" s="372">
        <v>17</v>
      </c>
      <c r="G10" s="352">
        <f t="shared" si="1"/>
        <v>0.9444444444444444</v>
      </c>
      <c r="H10" s="372">
        <v>8620</v>
      </c>
      <c r="I10" s="352">
        <f t="shared" si="2"/>
        <v>0.9380781369028186</v>
      </c>
      <c r="J10" s="372"/>
      <c r="K10" s="374" t="str">
        <f t="shared" si="3"/>
        <v>  </v>
      </c>
      <c r="L10" s="372"/>
      <c r="M10" s="374" t="str">
        <f t="shared" si="4"/>
        <v>  </v>
      </c>
      <c r="N10" s="372"/>
      <c r="O10" s="375" t="str">
        <f t="shared" si="5"/>
        <v>  </v>
      </c>
      <c r="P10" s="372"/>
      <c r="Q10" s="375" t="str">
        <f t="shared" si="6"/>
        <v>  </v>
      </c>
      <c r="R10" s="376">
        <f t="shared" si="7"/>
        <v>17</v>
      </c>
      <c r="S10" s="352">
        <f t="shared" si="0"/>
        <v>0.9444444444444444</v>
      </c>
      <c r="T10" s="377">
        <f t="shared" si="8"/>
        <v>8620</v>
      </c>
      <c r="U10" s="344">
        <f t="shared" si="9"/>
        <v>0.9380781369028186</v>
      </c>
    </row>
    <row r="11" spans="1:21" ht="22.5" customHeight="1">
      <c r="A11" s="337">
        <v>6</v>
      </c>
      <c r="B11" s="347" t="s">
        <v>242</v>
      </c>
      <c r="C11" s="348">
        <v>18</v>
      </c>
      <c r="D11" s="348"/>
      <c r="E11" s="348">
        <v>9122</v>
      </c>
      <c r="F11" s="369"/>
      <c r="G11" s="352">
        <f t="shared" si="1"/>
        <v>0</v>
      </c>
      <c r="H11" s="369"/>
      <c r="I11" s="352">
        <f t="shared" si="2"/>
        <v>0</v>
      </c>
      <c r="J11" s="369"/>
      <c r="K11" s="352" t="str">
        <f t="shared" si="3"/>
        <v>  </v>
      </c>
      <c r="L11" s="369"/>
      <c r="M11" s="352" t="str">
        <f t="shared" si="4"/>
        <v>  </v>
      </c>
      <c r="N11" s="369"/>
      <c r="O11" s="344" t="str">
        <f t="shared" si="5"/>
        <v>  </v>
      </c>
      <c r="P11" s="369"/>
      <c r="Q11" s="344" t="str">
        <f t="shared" si="6"/>
        <v>  </v>
      </c>
      <c r="R11" s="350">
        <f t="shared" si="7"/>
        <v>0</v>
      </c>
      <c r="S11" s="352">
        <f t="shared" si="0"/>
        <v>0</v>
      </c>
      <c r="T11" s="351">
        <f t="shared" si="8"/>
        <v>0</v>
      </c>
      <c r="U11" s="344">
        <f t="shared" si="9"/>
        <v>0</v>
      </c>
    </row>
    <row r="12" spans="1:21" ht="22.5" customHeight="1">
      <c r="A12" s="337">
        <v>14</v>
      </c>
      <c r="B12" s="347" t="s">
        <v>243</v>
      </c>
      <c r="C12" s="348">
        <v>14</v>
      </c>
      <c r="D12" s="348"/>
      <c r="E12" s="348">
        <v>7569</v>
      </c>
      <c r="F12" s="369"/>
      <c r="G12" s="352">
        <f t="shared" si="1"/>
        <v>0</v>
      </c>
      <c r="H12" s="369"/>
      <c r="I12" s="352">
        <f t="shared" si="2"/>
        <v>0</v>
      </c>
      <c r="J12" s="369"/>
      <c r="K12" s="352" t="str">
        <f t="shared" si="3"/>
        <v>  </v>
      </c>
      <c r="L12" s="369"/>
      <c r="M12" s="352" t="str">
        <f t="shared" si="4"/>
        <v>  </v>
      </c>
      <c r="N12" s="369"/>
      <c r="O12" s="344" t="str">
        <f t="shared" si="5"/>
        <v>  </v>
      </c>
      <c r="P12" s="369"/>
      <c r="Q12" s="344" t="str">
        <f t="shared" si="6"/>
        <v>  </v>
      </c>
      <c r="R12" s="350">
        <f t="shared" si="7"/>
        <v>0</v>
      </c>
      <c r="S12" s="352">
        <f t="shared" si="0"/>
        <v>0</v>
      </c>
      <c r="T12" s="351">
        <f t="shared" si="8"/>
        <v>0</v>
      </c>
      <c r="U12" s="344">
        <f t="shared" si="9"/>
        <v>0</v>
      </c>
    </row>
    <row r="13" spans="1:21" ht="22.5" customHeight="1">
      <c r="A13" s="337">
        <v>8</v>
      </c>
      <c r="B13" s="347" t="s">
        <v>244</v>
      </c>
      <c r="C13" s="348">
        <v>5</v>
      </c>
      <c r="D13" s="348"/>
      <c r="E13" s="348">
        <v>2260</v>
      </c>
      <c r="F13" s="369"/>
      <c r="G13" s="352">
        <f t="shared" si="1"/>
        <v>0</v>
      </c>
      <c r="H13" s="369"/>
      <c r="I13" s="352">
        <f t="shared" si="2"/>
        <v>0</v>
      </c>
      <c r="J13" s="369"/>
      <c r="K13" s="352" t="str">
        <f t="shared" si="3"/>
        <v>  </v>
      </c>
      <c r="L13" s="369"/>
      <c r="M13" s="352" t="str">
        <f t="shared" si="4"/>
        <v>  </v>
      </c>
      <c r="N13" s="369"/>
      <c r="O13" s="344" t="str">
        <f t="shared" si="5"/>
        <v>  </v>
      </c>
      <c r="P13" s="369"/>
      <c r="Q13" s="344" t="str">
        <f t="shared" si="6"/>
        <v>  </v>
      </c>
      <c r="R13" s="350">
        <f t="shared" si="7"/>
        <v>0</v>
      </c>
      <c r="S13" s="352">
        <f t="shared" si="0"/>
        <v>0</v>
      </c>
      <c r="T13" s="351">
        <f t="shared" si="8"/>
        <v>0</v>
      </c>
      <c r="U13" s="344">
        <f t="shared" si="9"/>
        <v>0</v>
      </c>
    </row>
    <row r="14" spans="1:21" ht="22.5" customHeight="1">
      <c r="A14" s="337">
        <v>9</v>
      </c>
      <c r="B14" s="347" t="s">
        <v>245</v>
      </c>
      <c r="C14" s="348">
        <v>9</v>
      </c>
      <c r="D14" s="348"/>
      <c r="E14" s="348">
        <v>3991</v>
      </c>
      <c r="F14" s="369"/>
      <c r="G14" s="352">
        <f t="shared" si="1"/>
        <v>0</v>
      </c>
      <c r="H14" s="369"/>
      <c r="I14" s="352">
        <f t="shared" si="2"/>
        <v>0</v>
      </c>
      <c r="J14" s="369"/>
      <c r="K14" s="352" t="str">
        <f t="shared" si="3"/>
        <v>  </v>
      </c>
      <c r="L14" s="369"/>
      <c r="M14" s="352" t="str">
        <f t="shared" si="4"/>
        <v>  </v>
      </c>
      <c r="N14" s="369"/>
      <c r="O14" s="344" t="str">
        <f t="shared" si="5"/>
        <v>  </v>
      </c>
      <c r="P14" s="369"/>
      <c r="Q14" s="344" t="str">
        <f t="shared" si="6"/>
        <v>  </v>
      </c>
      <c r="R14" s="350">
        <f t="shared" si="7"/>
        <v>0</v>
      </c>
      <c r="S14" s="352">
        <f t="shared" si="0"/>
        <v>0</v>
      </c>
      <c r="T14" s="351">
        <f t="shared" si="8"/>
        <v>0</v>
      </c>
      <c r="U14" s="344">
        <f t="shared" si="9"/>
        <v>0</v>
      </c>
    </row>
    <row r="15" spans="1:21" ht="22.5" customHeight="1">
      <c r="A15" s="337">
        <v>10</v>
      </c>
      <c r="B15" s="347" t="s">
        <v>246</v>
      </c>
      <c r="C15" s="348">
        <v>19</v>
      </c>
      <c r="D15" s="348"/>
      <c r="E15" s="348">
        <v>11394</v>
      </c>
      <c r="F15" s="369"/>
      <c r="G15" s="352">
        <f t="shared" si="1"/>
        <v>0</v>
      </c>
      <c r="H15" s="369"/>
      <c r="I15" s="352">
        <f t="shared" si="2"/>
        <v>0</v>
      </c>
      <c r="J15" s="369"/>
      <c r="K15" s="352" t="str">
        <f t="shared" si="3"/>
        <v>  </v>
      </c>
      <c r="L15" s="369"/>
      <c r="M15" s="352" t="str">
        <f t="shared" si="4"/>
        <v>  </v>
      </c>
      <c r="N15" s="369"/>
      <c r="O15" s="344" t="str">
        <f t="shared" si="5"/>
        <v>  </v>
      </c>
      <c r="P15" s="369"/>
      <c r="Q15" s="344" t="str">
        <f t="shared" si="6"/>
        <v>  </v>
      </c>
      <c r="R15" s="350">
        <f t="shared" si="7"/>
        <v>0</v>
      </c>
      <c r="S15" s="352">
        <f t="shared" si="0"/>
        <v>0</v>
      </c>
      <c r="T15" s="351">
        <f t="shared" si="8"/>
        <v>0</v>
      </c>
      <c r="U15" s="344">
        <f t="shared" si="9"/>
        <v>0</v>
      </c>
    </row>
    <row r="16" spans="1:21" ht="22.5" customHeight="1">
      <c r="A16" s="337">
        <v>11</v>
      </c>
      <c r="B16" s="347" t="s">
        <v>247</v>
      </c>
      <c r="C16" s="348">
        <v>12</v>
      </c>
      <c r="D16" s="348"/>
      <c r="E16" s="348">
        <v>6437</v>
      </c>
      <c r="F16" s="369"/>
      <c r="G16" s="352">
        <f t="shared" si="1"/>
        <v>0</v>
      </c>
      <c r="H16" s="369"/>
      <c r="I16" s="352">
        <f t="shared" si="2"/>
        <v>0</v>
      </c>
      <c r="J16" s="369"/>
      <c r="K16" s="352" t="str">
        <f t="shared" si="3"/>
        <v>  </v>
      </c>
      <c r="L16" s="369"/>
      <c r="M16" s="352" t="str">
        <f t="shared" si="4"/>
        <v>  </v>
      </c>
      <c r="N16" s="369"/>
      <c r="O16" s="344" t="str">
        <f t="shared" si="5"/>
        <v>  </v>
      </c>
      <c r="P16" s="369"/>
      <c r="Q16" s="344" t="str">
        <f t="shared" si="6"/>
        <v>  </v>
      </c>
      <c r="R16" s="350">
        <f t="shared" si="7"/>
        <v>0</v>
      </c>
      <c r="S16" s="352">
        <f t="shared" si="0"/>
        <v>0</v>
      </c>
      <c r="T16" s="351">
        <f t="shared" si="8"/>
        <v>0</v>
      </c>
      <c r="U16" s="344">
        <f t="shared" si="9"/>
        <v>0</v>
      </c>
    </row>
    <row r="17" spans="1:21" ht="22.5" customHeight="1">
      <c r="A17" s="337">
        <v>12</v>
      </c>
      <c r="B17" s="347" t="s">
        <v>248</v>
      </c>
      <c r="C17" s="348">
        <v>8</v>
      </c>
      <c r="D17" s="348"/>
      <c r="E17" s="348">
        <v>3637</v>
      </c>
      <c r="F17" s="369"/>
      <c r="G17" s="352">
        <f t="shared" si="1"/>
        <v>0</v>
      </c>
      <c r="H17" s="369"/>
      <c r="I17" s="352">
        <f t="shared" si="2"/>
        <v>0</v>
      </c>
      <c r="J17" s="369"/>
      <c r="K17" s="352" t="str">
        <f t="shared" si="3"/>
        <v>  </v>
      </c>
      <c r="L17" s="369"/>
      <c r="M17" s="352" t="str">
        <f t="shared" si="4"/>
        <v>  </v>
      </c>
      <c r="N17" s="369"/>
      <c r="O17" s="344" t="str">
        <f t="shared" si="5"/>
        <v>  </v>
      </c>
      <c r="P17" s="369"/>
      <c r="Q17" s="344" t="str">
        <f t="shared" si="6"/>
        <v>  </v>
      </c>
      <c r="R17" s="350">
        <f t="shared" si="7"/>
        <v>0</v>
      </c>
      <c r="S17" s="352">
        <f t="shared" si="0"/>
        <v>0</v>
      </c>
      <c r="T17" s="351">
        <f t="shared" si="8"/>
        <v>0</v>
      </c>
      <c r="U17" s="344">
        <f t="shared" si="9"/>
        <v>0</v>
      </c>
    </row>
    <row r="18" spans="1:21" ht="22.5" customHeight="1">
      <c r="A18" s="337">
        <v>13</v>
      </c>
      <c r="B18" s="347" t="s">
        <v>249</v>
      </c>
      <c r="C18" s="348">
        <v>7</v>
      </c>
      <c r="D18" s="348"/>
      <c r="E18" s="348">
        <v>3523</v>
      </c>
      <c r="F18" s="369">
        <v>7</v>
      </c>
      <c r="G18" s="352">
        <f t="shared" si="1"/>
        <v>1</v>
      </c>
      <c r="H18" s="379">
        <v>3523</v>
      </c>
      <c r="I18" s="352">
        <f t="shared" si="2"/>
        <v>1</v>
      </c>
      <c r="J18" s="369"/>
      <c r="K18" s="352" t="str">
        <f t="shared" si="3"/>
        <v>  </v>
      </c>
      <c r="L18" s="369"/>
      <c r="M18" s="352" t="str">
        <f t="shared" si="4"/>
        <v>  </v>
      </c>
      <c r="N18" s="369"/>
      <c r="O18" s="344" t="str">
        <f t="shared" si="5"/>
        <v>  </v>
      </c>
      <c r="P18" s="369"/>
      <c r="Q18" s="344" t="str">
        <f t="shared" si="6"/>
        <v>  </v>
      </c>
      <c r="R18" s="350">
        <f t="shared" si="7"/>
        <v>7</v>
      </c>
      <c r="S18" s="352">
        <f>R18/C18</f>
        <v>1</v>
      </c>
      <c r="T18" s="351">
        <f t="shared" si="8"/>
        <v>3523</v>
      </c>
      <c r="U18" s="344">
        <f t="shared" si="9"/>
        <v>1</v>
      </c>
    </row>
    <row r="19" spans="1:21" ht="22.5" customHeight="1">
      <c r="A19" s="337">
        <v>14</v>
      </c>
      <c r="B19" s="347" t="s">
        <v>250</v>
      </c>
      <c r="C19" s="348">
        <v>4</v>
      </c>
      <c r="D19" s="348"/>
      <c r="E19" s="348">
        <v>1757</v>
      </c>
      <c r="F19" s="369">
        <v>4</v>
      </c>
      <c r="G19" s="352">
        <f t="shared" si="1"/>
        <v>1</v>
      </c>
      <c r="H19" s="379">
        <v>1757</v>
      </c>
      <c r="I19" s="352">
        <f t="shared" si="2"/>
        <v>1</v>
      </c>
      <c r="J19" s="369"/>
      <c r="K19" s="352" t="str">
        <f t="shared" si="3"/>
        <v>  </v>
      </c>
      <c r="L19" s="369"/>
      <c r="M19" s="352" t="str">
        <f t="shared" si="4"/>
        <v>  </v>
      </c>
      <c r="N19" s="369"/>
      <c r="O19" s="344" t="str">
        <f t="shared" si="5"/>
        <v>  </v>
      </c>
      <c r="P19" s="348"/>
      <c r="Q19" s="344" t="str">
        <f t="shared" si="6"/>
        <v>  </v>
      </c>
      <c r="R19" s="350">
        <f t="shared" si="7"/>
        <v>4</v>
      </c>
      <c r="S19" s="352">
        <f t="shared" si="0"/>
        <v>1</v>
      </c>
      <c r="T19" s="351">
        <f t="shared" si="8"/>
        <v>1757</v>
      </c>
      <c r="U19" s="344">
        <f t="shared" si="9"/>
        <v>1</v>
      </c>
    </row>
    <row r="20" spans="1:21" ht="22.5" customHeight="1">
      <c r="A20" s="337">
        <v>15</v>
      </c>
      <c r="B20" s="347" t="s">
        <v>251</v>
      </c>
      <c r="C20" s="348">
        <v>4</v>
      </c>
      <c r="D20" s="348"/>
      <c r="E20" s="348">
        <v>2417</v>
      </c>
      <c r="F20" s="369">
        <v>4</v>
      </c>
      <c r="G20" s="352">
        <f t="shared" si="1"/>
        <v>1</v>
      </c>
      <c r="H20" s="379">
        <v>2398</v>
      </c>
      <c r="I20" s="352">
        <f t="shared" si="2"/>
        <v>0.9921390153082333</v>
      </c>
      <c r="J20" s="369"/>
      <c r="K20" s="352" t="str">
        <f t="shared" si="3"/>
        <v>  </v>
      </c>
      <c r="L20" s="369"/>
      <c r="M20" s="352" t="str">
        <f t="shared" si="4"/>
        <v>  </v>
      </c>
      <c r="N20" s="369"/>
      <c r="O20" s="344" t="str">
        <f t="shared" si="5"/>
        <v>  </v>
      </c>
      <c r="P20" s="348"/>
      <c r="Q20" s="344" t="str">
        <f t="shared" si="6"/>
        <v>  </v>
      </c>
      <c r="R20" s="350">
        <f t="shared" si="7"/>
        <v>4</v>
      </c>
      <c r="S20" s="352">
        <f t="shared" si="0"/>
        <v>1</v>
      </c>
      <c r="T20" s="351">
        <f t="shared" si="8"/>
        <v>2398</v>
      </c>
      <c r="U20" s="344">
        <f t="shared" si="9"/>
        <v>0.9921390153082333</v>
      </c>
    </row>
    <row r="21" spans="1:21" ht="22.5" customHeight="1">
      <c r="A21" s="337">
        <v>16</v>
      </c>
      <c r="B21" s="347" t="s">
        <v>252</v>
      </c>
      <c r="C21" s="348">
        <v>26</v>
      </c>
      <c r="D21" s="348"/>
      <c r="E21" s="348">
        <v>13336</v>
      </c>
      <c r="F21" s="369"/>
      <c r="G21" s="352">
        <f t="shared" si="1"/>
        <v>0</v>
      </c>
      <c r="H21" s="369"/>
      <c r="I21" s="352">
        <f t="shared" si="2"/>
        <v>0</v>
      </c>
      <c r="J21" s="369">
        <v>2</v>
      </c>
      <c r="K21" s="352">
        <f t="shared" si="3"/>
        <v>0.07692307692307693</v>
      </c>
      <c r="L21" s="369">
        <v>104</v>
      </c>
      <c r="M21" s="352">
        <f t="shared" si="4"/>
        <v>0.007798440311937612</v>
      </c>
      <c r="N21" s="369"/>
      <c r="O21" s="344" t="str">
        <f t="shared" si="5"/>
        <v>  </v>
      </c>
      <c r="P21" s="348"/>
      <c r="Q21" s="344" t="str">
        <f t="shared" si="6"/>
        <v>  </v>
      </c>
      <c r="R21" s="350">
        <f t="shared" si="7"/>
        <v>2</v>
      </c>
      <c r="S21" s="352">
        <f t="shared" si="0"/>
        <v>0.07692307692307693</v>
      </c>
      <c r="T21" s="351">
        <f t="shared" si="8"/>
        <v>104</v>
      </c>
      <c r="U21" s="344">
        <f t="shared" si="9"/>
        <v>0.007798440311937612</v>
      </c>
    </row>
    <row r="22" spans="1:21" ht="22.5" customHeight="1">
      <c r="A22" s="337">
        <v>17</v>
      </c>
      <c r="B22" s="347" t="s">
        <v>253</v>
      </c>
      <c r="C22" s="353">
        <v>15</v>
      </c>
      <c r="D22" s="353"/>
      <c r="E22" s="348">
        <v>7658</v>
      </c>
      <c r="F22" s="369"/>
      <c r="G22" s="352">
        <f t="shared" si="1"/>
        <v>0</v>
      </c>
      <c r="H22" s="369"/>
      <c r="I22" s="352">
        <f t="shared" si="2"/>
        <v>0</v>
      </c>
      <c r="J22" s="369"/>
      <c r="K22" s="352" t="str">
        <f>IF(J22=0,"  ",J22/C22)</f>
        <v>  </v>
      </c>
      <c r="L22" s="369"/>
      <c r="M22" s="352" t="str">
        <f t="shared" si="4"/>
        <v>  </v>
      </c>
      <c r="N22" s="369">
        <v>15</v>
      </c>
      <c r="O22" s="344">
        <f t="shared" si="5"/>
        <v>1</v>
      </c>
      <c r="P22" s="348">
        <v>7506</v>
      </c>
      <c r="Q22" s="344">
        <f t="shared" si="6"/>
        <v>0.9801514755810916</v>
      </c>
      <c r="R22" s="350">
        <f t="shared" si="7"/>
        <v>15</v>
      </c>
      <c r="S22" s="352">
        <f t="shared" si="0"/>
        <v>1</v>
      </c>
      <c r="T22" s="351">
        <f t="shared" si="8"/>
        <v>7506</v>
      </c>
      <c r="U22" s="344">
        <f t="shared" si="9"/>
        <v>0.9801514755810916</v>
      </c>
    </row>
    <row r="23" spans="1:21" ht="22.5" customHeight="1">
      <c r="A23" s="337">
        <v>18</v>
      </c>
      <c r="B23" s="347" t="s">
        <v>254</v>
      </c>
      <c r="C23" s="348">
        <v>6</v>
      </c>
      <c r="D23" s="348"/>
      <c r="E23" s="348">
        <v>2114</v>
      </c>
      <c r="F23" s="369"/>
      <c r="G23" s="352">
        <f t="shared" si="1"/>
        <v>0</v>
      </c>
      <c r="H23" s="369"/>
      <c r="I23" s="352">
        <f t="shared" si="2"/>
        <v>0</v>
      </c>
      <c r="J23" s="369"/>
      <c r="K23" s="352" t="str">
        <f t="shared" si="3"/>
        <v>  </v>
      </c>
      <c r="L23" s="369"/>
      <c r="M23" s="352" t="str">
        <f t="shared" si="4"/>
        <v>  </v>
      </c>
      <c r="N23" s="369"/>
      <c r="O23" s="344" t="str">
        <f t="shared" si="5"/>
        <v>  </v>
      </c>
      <c r="P23" s="348"/>
      <c r="Q23" s="344" t="str">
        <f t="shared" si="6"/>
        <v>  </v>
      </c>
      <c r="R23" s="350">
        <f t="shared" si="7"/>
        <v>0</v>
      </c>
      <c r="S23" s="352">
        <f t="shared" si="0"/>
        <v>0</v>
      </c>
      <c r="T23" s="351">
        <f t="shared" si="8"/>
        <v>0</v>
      </c>
      <c r="U23" s="344">
        <f t="shared" si="9"/>
        <v>0</v>
      </c>
    </row>
    <row r="24" spans="1:21" ht="22.5" customHeight="1">
      <c r="A24" s="337">
        <v>19</v>
      </c>
      <c r="B24" s="347" t="s">
        <v>255</v>
      </c>
      <c r="C24" s="348">
        <v>8</v>
      </c>
      <c r="D24" s="348"/>
      <c r="E24" s="348">
        <v>3621</v>
      </c>
      <c r="F24" s="369">
        <v>8</v>
      </c>
      <c r="G24" s="352">
        <f t="shared" si="1"/>
        <v>1</v>
      </c>
      <c r="H24" s="380">
        <v>3621</v>
      </c>
      <c r="I24" s="352">
        <f t="shared" si="2"/>
        <v>1</v>
      </c>
      <c r="J24" s="369"/>
      <c r="K24" s="352" t="str">
        <f t="shared" si="3"/>
        <v>  </v>
      </c>
      <c r="L24" s="369"/>
      <c r="M24" s="352" t="str">
        <f t="shared" si="4"/>
        <v>  </v>
      </c>
      <c r="N24" s="369"/>
      <c r="O24" s="344" t="str">
        <f t="shared" si="5"/>
        <v>  </v>
      </c>
      <c r="P24" s="348"/>
      <c r="Q24" s="344" t="str">
        <f t="shared" si="6"/>
        <v>  </v>
      </c>
      <c r="R24" s="350">
        <f t="shared" si="7"/>
        <v>8</v>
      </c>
      <c r="S24" s="352">
        <f t="shared" si="0"/>
        <v>1</v>
      </c>
      <c r="T24" s="351">
        <f t="shared" si="8"/>
        <v>3621</v>
      </c>
      <c r="U24" s="344">
        <f t="shared" si="9"/>
        <v>1</v>
      </c>
    </row>
    <row r="25" spans="1:21" ht="22.5" customHeight="1">
      <c r="A25" s="337">
        <v>20</v>
      </c>
      <c r="B25" s="347" t="s">
        <v>256</v>
      </c>
      <c r="C25" s="348">
        <v>7</v>
      </c>
      <c r="D25" s="348"/>
      <c r="E25" s="348">
        <v>2993</v>
      </c>
      <c r="F25" s="369"/>
      <c r="G25" s="352">
        <f t="shared" si="1"/>
        <v>0</v>
      </c>
      <c r="H25" s="369"/>
      <c r="I25" s="352">
        <f t="shared" si="2"/>
        <v>0</v>
      </c>
      <c r="J25" s="369"/>
      <c r="K25" s="352" t="str">
        <f t="shared" si="3"/>
        <v>  </v>
      </c>
      <c r="L25" s="369"/>
      <c r="M25" s="352" t="str">
        <f t="shared" si="4"/>
        <v>  </v>
      </c>
      <c r="N25" s="369">
        <v>7</v>
      </c>
      <c r="O25" s="344">
        <f t="shared" si="5"/>
        <v>1</v>
      </c>
      <c r="P25" s="348">
        <v>2993</v>
      </c>
      <c r="Q25" s="344">
        <f t="shared" si="6"/>
        <v>1</v>
      </c>
      <c r="R25" s="350">
        <f t="shared" si="7"/>
        <v>7</v>
      </c>
      <c r="S25" s="352">
        <f t="shared" si="0"/>
        <v>1</v>
      </c>
      <c r="T25" s="351">
        <f t="shared" si="8"/>
        <v>2993</v>
      </c>
      <c r="U25" s="344">
        <f t="shared" si="9"/>
        <v>1</v>
      </c>
    </row>
    <row r="26" spans="1:21" ht="22.5" customHeight="1">
      <c r="A26" s="337">
        <v>21</v>
      </c>
      <c r="B26" s="347" t="s">
        <v>257</v>
      </c>
      <c r="C26" s="348">
        <v>7</v>
      </c>
      <c r="D26" s="348"/>
      <c r="E26" s="348">
        <v>3752</v>
      </c>
      <c r="F26" s="369">
        <v>1</v>
      </c>
      <c r="G26" s="352">
        <f>F26/C26</f>
        <v>0.14285714285714285</v>
      </c>
      <c r="H26" s="369">
        <v>606</v>
      </c>
      <c r="I26" s="352">
        <f>H26/E26</f>
        <v>0.1615138592750533</v>
      </c>
      <c r="J26" s="369"/>
      <c r="K26" s="352" t="str">
        <f>IF(J26=0,"  ",J26/C26)</f>
        <v>  </v>
      </c>
      <c r="L26" s="369"/>
      <c r="M26" s="352" t="str">
        <f>IF(L26=0,"  ",L26/E26)</f>
        <v>  </v>
      </c>
      <c r="N26" s="369"/>
      <c r="O26" s="344" t="str">
        <f>IF(N26=0,"  ",N26/C26)</f>
        <v>  </v>
      </c>
      <c r="P26" s="348"/>
      <c r="Q26" s="344" t="str">
        <f>IF(P26=0,"  ",P26/E26)</f>
        <v>  </v>
      </c>
      <c r="R26" s="350">
        <f>F26+J26+N26</f>
        <v>1</v>
      </c>
      <c r="S26" s="352">
        <f>R26/C26</f>
        <v>0.14285714285714285</v>
      </c>
      <c r="T26" s="351">
        <f>H26+L26+P26</f>
        <v>606</v>
      </c>
      <c r="U26" s="344">
        <f>T26/E26</f>
        <v>0.1615138592750533</v>
      </c>
    </row>
    <row r="27" spans="1:21" ht="22.5" customHeight="1">
      <c r="A27" s="337">
        <v>22</v>
      </c>
      <c r="B27" s="347" t="s">
        <v>258</v>
      </c>
      <c r="C27" s="348">
        <v>6</v>
      </c>
      <c r="D27" s="348"/>
      <c r="E27" s="348">
        <v>3412</v>
      </c>
      <c r="F27" s="369"/>
      <c r="G27" s="352">
        <f t="shared" si="1"/>
        <v>0</v>
      </c>
      <c r="H27" s="369"/>
      <c r="I27" s="352">
        <f t="shared" si="2"/>
        <v>0</v>
      </c>
      <c r="J27" s="369"/>
      <c r="K27" s="352" t="str">
        <f t="shared" si="3"/>
        <v>  </v>
      </c>
      <c r="L27" s="369"/>
      <c r="M27" s="352" t="str">
        <f t="shared" si="4"/>
        <v>  </v>
      </c>
      <c r="N27" s="369"/>
      <c r="O27" s="344" t="str">
        <f t="shared" si="5"/>
        <v>  </v>
      </c>
      <c r="P27" s="348"/>
      <c r="Q27" s="344" t="str">
        <f t="shared" si="6"/>
        <v>  </v>
      </c>
      <c r="R27" s="350">
        <f t="shared" si="7"/>
        <v>0</v>
      </c>
      <c r="S27" s="352">
        <f t="shared" si="0"/>
        <v>0</v>
      </c>
      <c r="T27" s="351">
        <f t="shared" si="8"/>
        <v>0</v>
      </c>
      <c r="U27" s="344">
        <f t="shared" si="9"/>
        <v>0</v>
      </c>
    </row>
    <row r="28" spans="1:21" ht="22.5" customHeight="1">
      <c r="A28" s="337">
        <v>23</v>
      </c>
      <c r="B28" s="347" t="s">
        <v>259</v>
      </c>
      <c r="C28" s="348">
        <v>3</v>
      </c>
      <c r="D28" s="348"/>
      <c r="E28" s="348">
        <v>1817</v>
      </c>
      <c r="F28" s="369"/>
      <c r="G28" s="352">
        <f>F28/C28</f>
        <v>0</v>
      </c>
      <c r="H28" s="369"/>
      <c r="I28" s="352">
        <f>H28/E28</f>
        <v>0</v>
      </c>
      <c r="J28" s="369"/>
      <c r="K28" s="352" t="str">
        <f t="shared" si="3"/>
        <v>  </v>
      </c>
      <c r="L28" s="369"/>
      <c r="M28" s="352" t="str">
        <f t="shared" si="4"/>
        <v>  </v>
      </c>
      <c r="N28" s="369"/>
      <c r="O28" s="344" t="str">
        <f t="shared" si="5"/>
        <v>  </v>
      </c>
      <c r="P28" s="348"/>
      <c r="Q28" s="344" t="str">
        <f t="shared" si="6"/>
        <v>  </v>
      </c>
      <c r="R28" s="350">
        <f t="shared" si="7"/>
        <v>0</v>
      </c>
      <c r="S28" s="352">
        <f t="shared" si="0"/>
        <v>0</v>
      </c>
      <c r="T28" s="351">
        <f t="shared" si="8"/>
        <v>0</v>
      </c>
      <c r="U28" s="344">
        <f t="shared" si="9"/>
        <v>0</v>
      </c>
    </row>
    <row r="29" spans="1:21" ht="22.5" customHeight="1">
      <c r="A29" s="381" t="s">
        <v>260</v>
      </c>
      <c r="B29" s="382"/>
      <c r="C29" s="383">
        <f>SUM(C6:C28)</f>
        <v>358</v>
      </c>
      <c r="D29" s="383"/>
      <c r="E29" s="383">
        <f>SUM(E6:E28)</f>
        <v>172430</v>
      </c>
      <c r="F29" s="384">
        <f>SUM(F6:F28)</f>
        <v>43</v>
      </c>
      <c r="G29" s="357">
        <f>F29/C29</f>
        <v>0.12011173184357542</v>
      </c>
      <c r="H29" s="385">
        <f>SUM(H6:H28)</f>
        <v>20575</v>
      </c>
      <c r="I29" s="357">
        <f>H29/E29</f>
        <v>0.11932378356434495</v>
      </c>
      <c r="J29" s="386">
        <f>SUM(J6:J28)</f>
        <v>2</v>
      </c>
      <c r="K29" s="357">
        <f>IF(J29=0,"  ",J29/C29)</f>
        <v>0.00558659217877095</v>
      </c>
      <c r="L29" s="386">
        <f>IF(SUM(L6:L28)=0,"  ",SUM(L6:L28))</f>
        <v>104</v>
      </c>
      <c r="M29" s="357">
        <f t="shared" si="4"/>
        <v>0.0006031433045293743</v>
      </c>
      <c r="N29" s="386">
        <f>IF(SUM(N6:N28)=0,"  ",SUM(N6:N28))</f>
        <v>27</v>
      </c>
      <c r="O29" s="357">
        <f>IF(N29=0,"  ",N29/C29)</f>
        <v>0.07541899441340782</v>
      </c>
      <c r="P29" s="356">
        <f>IF(SUM(P6:P28)=0,"  ",SUM(P6:P28))</f>
        <v>10626</v>
      </c>
      <c r="Q29" s="357">
        <f>IF(P29=0,"  ",P29/E29)</f>
        <v>0.06162500724931856</v>
      </c>
      <c r="R29" s="386">
        <f>IF(SUM(R6:R28)=0,"  ",SUM(R6:R28))</f>
        <v>72</v>
      </c>
      <c r="S29" s="357">
        <f>R29/C29</f>
        <v>0.2011173184357542</v>
      </c>
      <c r="T29" s="356">
        <f>IF(SUM(T6:T28)=0,"  ",SUM(T6:T28))</f>
        <v>31305</v>
      </c>
      <c r="U29" s="357">
        <f>T29/E29</f>
        <v>0.1815519341181929</v>
      </c>
    </row>
    <row r="61" ht="13.5">
      <c r="P61" s="202"/>
    </row>
    <row r="62" ht="13.5">
      <c r="P62" s="202"/>
    </row>
  </sheetData>
  <sheetProtection/>
  <protectedRanges>
    <protectedRange sqref="P6:P28 N6:N28 L6:L28 J6:J28 H6:H28 F6:F28" name="範囲2_1"/>
  </protectedRanges>
  <mergeCells count="11">
    <mergeCell ref="A29:B29"/>
    <mergeCell ref="A1:U1"/>
    <mergeCell ref="S2:U2"/>
    <mergeCell ref="A3:B4"/>
    <mergeCell ref="C3:C4"/>
    <mergeCell ref="D3:D4"/>
    <mergeCell ref="E3:E4"/>
    <mergeCell ref="F3:I3"/>
    <mergeCell ref="J3:M3"/>
    <mergeCell ref="N3:Q3"/>
    <mergeCell ref="R3:U3"/>
  </mergeCells>
  <printOptions horizontalCentered="1"/>
  <pageMargins left="0.2362204724409449" right="0.2362204724409449" top="0.9055118110236221" bottom="0.5905511811023623" header="0.5118110236220472" footer="0.31496062992125984"/>
  <pageSetup firstPageNumber="4" useFirstPageNumber="1" fitToHeight="0" fitToWidth="1" horizontalDpi="600" verticalDpi="600" orientation="landscape" paperSize="9" scale="79"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sheetPr>
    <tabColor rgb="FF0070C0"/>
    <pageSetUpPr fitToPage="1"/>
  </sheetPr>
  <dimension ref="A1:U61"/>
  <sheetViews>
    <sheetView view="pageBreakPreview" zoomScale="85" zoomScaleNormal="90" zoomScaleSheetLayoutView="85" zoomScalePageLayoutView="0" workbookViewId="0" topLeftCell="A1">
      <selection activeCell="C2" sqref="C2"/>
    </sheetView>
  </sheetViews>
  <sheetFormatPr defaultColWidth="9.00390625" defaultRowHeight="13.5"/>
  <cols>
    <col min="1" max="1" width="3.50390625" style="0" bestFit="1" customWidth="1"/>
    <col min="2" max="2" width="9.625" style="0" bestFit="1" customWidth="1"/>
    <col min="3" max="3" width="7.50390625" style="0" bestFit="1" customWidth="1"/>
    <col min="4" max="4" width="7.50390625" style="0" customWidth="1"/>
    <col min="5" max="5" width="11.875" style="0" customWidth="1"/>
    <col min="6" max="6" width="8.125" style="0" bestFit="1" customWidth="1"/>
    <col min="7" max="7" width="8.50390625" style="0" bestFit="1" customWidth="1"/>
    <col min="8" max="8" width="8.125" style="0" bestFit="1" customWidth="1"/>
    <col min="9" max="9" width="7.75390625" style="0" bestFit="1" customWidth="1"/>
    <col min="10" max="16" width="9.125" style="0" bestFit="1" customWidth="1"/>
    <col min="18" max="21" width="9.125" style="0" bestFit="1" customWidth="1"/>
  </cols>
  <sheetData>
    <row r="1" spans="1:21" ht="17.25">
      <c r="A1" s="331" t="s">
        <v>223</v>
      </c>
      <c r="B1" s="331"/>
      <c r="C1" s="331"/>
      <c r="D1" s="331"/>
      <c r="E1" s="331"/>
      <c r="F1" s="331"/>
      <c r="G1" s="331"/>
      <c r="H1" s="331"/>
      <c r="I1" s="331"/>
      <c r="J1" s="331"/>
      <c r="K1" s="331"/>
      <c r="L1" s="331"/>
      <c r="M1" s="331"/>
      <c r="N1" s="331"/>
      <c r="O1" s="331"/>
      <c r="P1" s="331"/>
      <c r="Q1" s="331"/>
      <c r="R1" s="331"/>
      <c r="S1" s="331"/>
      <c r="T1" s="331"/>
      <c r="U1" s="331"/>
    </row>
    <row r="2" spans="1:21" ht="14.25">
      <c r="A2" s="107" t="s">
        <v>283</v>
      </c>
      <c r="B2" s="107"/>
      <c r="C2" s="107"/>
      <c r="D2" s="107"/>
      <c r="E2" s="107"/>
      <c r="F2" s="107"/>
      <c r="G2" s="107"/>
      <c r="H2" s="107"/>
      <c r="I2" s="107"/>
      <c r="J2" s="107"/>
      <c r="K2" s="107"/>
      <c r="L2" s="107"/>
      <c r="M2" s="107"/>
      <c r="N2" s="107"/>
      <c r="O2" s="107"/>
      <c r="P2" s="107"/>
      <c r="Q2" s="107"/>
      <c r="R2" s="107"/>
      <c r="S2" s="367" t="str">
        <f>'（小学校）'!S2</f>
        <v>（平成２３年１０月１日現在）</v>
      </c>
      <c r="T2" s="367"/>
      <c r="U2" s="367"/>
    </row>
    <row r="3" spans="1:21" ht="13.5">
      <c r="A3" s="333" t="s">
        <v>226</v>
      </c>
      <c r="B3" s="333"/>
      <c r="C3" s="333" t="s">
        <v>227</v>
      </c>
      <c r="D3" s="334" t="s">
        <v>284</v>
      </c>
      <c r="E3" s="333" t="s">
        <v>285</v>
      </c>
      <c r="F3" s="335" t="s">
        <v>203</v>
      </c>
      <c r="G3" s="335"/>
      <c r="H3" s="335"/>
      <c r="I3" s="335"/>
      <c r="J3" s="335" t="s">
        <v>204</v>
      </c>
      <c r="K3" s="335"/>
      <c r="L3" s="335"/>
      <c r="M3" s="335"/>
      <c r="N3" s="335" t="s">
        <v>205</v>
      </c>
      <c r="O3" s="335"/>
      <c r="P3" s="335"/>
      <c r="Q3" s="335"/>
      <c r="R3" s="335" t="s">
        <v>22</v>
      </c>
      <c r="S3" s="335"/>
      <c r="T3" s="335"/>
      <c r="U3" s="335"/>
    </row>
    <row r="4" spans="1:21" ht="13.5">
      <c r="A4" s="333"/>
      <c r="B4" s="333"/>
      <c r="C4" s="333"/>
      <c r="D4" s="336"/>
      <c r="E4" s="333"/>
      <c r="F4" s="337" t="s">
        <v>230</v>
      </c>
      <c r="G4" s="337" t="s">
        <v>231</v>
      </c>
      <c r="H4" s="337" t="s">
        <v>232</v>
      </c>
      <c r="I4" s="337" t="s">
        <v>231</v>
      </c>
      <c r="J4" s="337" t="s">
        <v>230</v>
      </c>
      <c r="K4" s="337" t="s">
        <v>231</v>
      </c>
      <c r="L4" s="337" t="s">
        <v>232</v>
      </c>
      <c r="M4" s="337" t="s">
        <v>231</v>
      </c>
      <c r="N4" s="337" t="s">
        <v>230</v>
      </c>
      <c r="O4" s="337" t="s">
        <v>231</v>
      </c>
      <c r="P4" s="337" t="s">
        <v>232</v>
      </c>
      <c r="Q4" s="337" t="s">
        <v>231</v>
      </c>
      <c r="R4" s="337" t="s">
        <v>230</v>
      </c>
      <c r="S4" s="337" t="s">
        <v>231</v>
      </c>
      <c r="T4" s="337" t="s">
        <v>232</v>
      </c>
      <c r="U4" s="337" t="s">
        <v>231</v>
      </c>
    </row>
    <row r="5" spans="1:21" ht="13.5">
      <c r="A5" s="338"/>
      <c r="B5" s="338"/>
      <c r="C5" s="338"/>
      <c r="D5" s="338"/>
      <c r="E5" s="338"/>
      <c r="F5" s="339" t="s">
        <v>233</v>
      </c>
      <c r="G5" s="339" t="s">
        <v>234</v>
      </c>
      <c r="H5" s="339" t="s">
        <v>235</v>
      </c>
      <c r="I5" s="339" t="s">
        <v>236</v>
      </c>
      <c r="J5" s="339" t="s">
        <v>233</v>
      </c>
      <c r="K5" s="339" t="s">
        <v>234</v>
      </c>
      <c r="L5" s="339" t="s">
        <v>235</v>
      </c>
      <c r="M5" s="339" t="s">
        <v>236</v>
      </c>
      <c r="N5" s="339" t="s">
        <v>233</v>
      </c>
      <c r="O5" s="339" t="s">
        <v>234</v>
      </c>
      <c r="P5" s="339" t="s">
        <v>235</v>
      </c>
      <c r="Q5" s="339" t="s">
        <v>236</v>
      </c>
      <c r="R5" s="339" t="s">
        <v>233</v>
      </c>
      <c r="S5" s="339" t="s">
        <v>234</v>
      </c>
      <c r="T5" s="339" t="s">
        <v>235</v>
      </c>
      <c r="U5" s="339" t="s">
        <v>236</v>
      </c>
    </row>
    <row r="6" spans="1:21" ht="22.5" customHeight="1">
      <c r="A6" s="340">
        <v>24</v>
      </c>
      <c r="B6" s="341" t="s">
        <v>261</v>
      </c>
      <c r="C6" s="387">
        <v>3</v>
      </c>
      <c r="D6" s="387"/>
      <c r="E6" s="387">
        <v>1599</v>
      </c>
      <c r="F6" s="388">
        <v>3</v>
      </c>
      <c r="G6" s="344">
        <f>F6/C6</f>
        <v>1</v>
      </c>
      <c r="H6" s="389">
        <v>1599</v>
      </c>
      <c r="I6" s="344">
        <f>H6/E6</f>
        <v>1</v>
      </c>
      <c r="J6" s="388"/>
      <c r="K6" s="344" t="str">
        <f>IF(J6=0,"  ",J6/C7)</f>
        <v>  </v>
      </c>
      <c r="L6" s="388"/>
      <c r="M6" s="344" t="str">
        <f aca="true" t="shared" si="0" ref="M6:M26">IF(L6=0,"  ",L6/E6)</f>
        <v>  </v>
      </c>
      <c r="N6" s="388"/>
      <c r="O6" s="344" t="str">
        <f aca="true" t="shared" si="1" ref="O6:O25">IF(N6=0,"  ",N6/C6)</f>
        <v>  </v>
      </c>
      <c r="P6" s="388"/>
      <c r="Q6" s="344" t="str">
        <f aca="true" t="shared" si="2" ref="Q6:Q25">IF(P6=0,"  ",P6/E6)</f>
        <v>  </v>
      </c>
      <c r="R6" s="343">
        <f aca="true" t="shared" si="3" ref="R6:R25">F6+J6+N6</f>
        <v>3</v>
      </c>
      <c r="S6" s="344">
        <f>R6/C6</f>
        <v>1</v>
      </c>
      <c r="T6" s="345">
        <f aca="true" t="shared" si="4" ref="T6:T25">H6+L6+P6</f>
        <v>1599</v>
      </c>
      <c r="U6" s="344">
        <f>T6/E6</f>
        <v>1</v>
      </c>
    </row>
    <row r="7" spans="1:21" ht="22.5" customHeight="1">
      <c r="A7" s="337">
        <v>25</v>
      </c>
      <c r="B7" s="347" t="s">
        <v>262</v>
      </c>
      <c r="C7" s="348">
        <v>43</v>
      </c>
      <c r="D7" s="348"/>
      <c r="E7" s="348">
        <v>22001</v>
      </c>
      <c r="F7" s="369"/>
      <c r="G7" s="352">
        <f aca="true" t="shared" si="5" ref="G7:G25">F7/C7</f>
        <v>0</v>
      </c>
      <c r="H7" s="369"/>
      <c r="I7" s="352">
        <f aca="true" t="shared" si="6" ref="I7:I26">H7/E7</f>
        <v>0</v>
      </c>
      <c r="J7" s="369">
        <v>1</v>
      </c>
      <c r="K7" s="352">
        <f>IF(J7=0,"  ",J7/C7)</f>
        <v>0.023255813953488372</v>
      </c>
      <c r="L7" s="369">
        <v>120</v>
      </c>
      <c r="M7" s="352">
        <f t="shared" si="0"/>
        <v>0.005454297531930366</v>
      </c>
      <c r="N7" s="369"/>
      <c r="O7" s="344" t="str">
        <f t="shared" si="1"/>
        <v>  </v>
      </c>
      <c r="P7" s="369"/>
      <c r="Q7" s="344" t="str">
        <f t="shared" si="2"/>
        <v>  </v>
      </c>
      <c r="R7" s="350">
        <f t="shared" si="3"/>
        <v>1</v>
      </c>
      <c r="S7" s="352">
        <f>R7/C7</f>
        <v>0.023255813953488372</v>
      </c>
      <c r="T7" s="351">
        <f t="shared" si="4"/>
        <v>120</v>
      </c>
      <c r="U7" s="344">
        <f>T7/E7</f>
        <v>0.005454297531930366</v>
      </c>
    </row>
    <row r="8" spans="1:21" ht="22.5" customHeight="1">
      <c r="A8" s="337">
        <v>26</v>
      </c>
      <c r="B8" s="347" t="s">
        <v>263</v>
      </c>
      <c r="C8" s="348">
        <v>3</v>
      </c>
      <c r="D8" s="348"/>
      <c r="E8" s="348">
        <v>2607</v>
      </c>
      <c r="F8" s="369"/>
      <c r="G8" s="352">
        <f t="shared" si="5"/>
        <v>0</v>
      </c>
      <c r="H8" s="369"/>
      <c r="I8" s="352">
        <f t="shared" si="6"/>
        <v>0</v>
      </c>
      <c r="J8" s="369"/>
      <c r="K8" s="352" t="str">
        <f>IF(J8=0,"  ",J8/C9)</f>
        <v>  </v>
      </c>
      <c r="L8" s="369"/>
      <c r="M8" s="352" t="str">
        <f t="shared" si="0"/>
        <v>  </v>
      </c>
      <c r="N8" s="369"/>
      <c r="O8" s="344" t="str">
        <f t="shared" si="1"/>
        <v>  </v>
      </c>
      <c r="P8" s="369"/>
      <c r="Q8" s="344" t="str">
        <f t="shared" si="2"/>
        <v>  </v>
      </c>
      <c r="R8" s="350">
        <f t="shared" si="3"/>
        <v>0</v>
      </c>
      <c r="S8" s="352">
        <f aca="true" t="shared" si="7" ref="S8:S25">R8/C8</f>
        <v>0</v>
      </c>
      <c r="T8" s="351">
        <f t="shared" si="4"/>
        <v>0</v>
      </c>
      <c r="U8" s="344">
        <f>T8/E8</f>
        <v>0</v>
      </c>
    </row>
    <row r="9" spans="1:21" ht="22.5" customHeight="1">
      <c r="A9" s="337">
        <v>27</v>
      </c>
      <c r="B9" s="347" t="s">
        <v>264</v>
      </c>
      <c r="C9" s="348">
        <v>10</v>
      </c>
      <c r="D9" s="348"/>
      <c r="E9" s="348">
        <v>5997</v>
      </c>
      <c r="F9" s="369">
        <v>10</v>
      </c>
      <c r="G9" s="352">
        <f t="shared" si="5"/>
        <v>1</v>
      </c>
      <c r="H9" s="379">
        <v>5997</v>
      </c>
      <c r="I9" s="352">
        <f t="shared" si="6"/>
        <v>1</v>
      </c>
      <c r="J9" s="369"/>
      <c r="K9" s="352" t="str">
        <f>IF(J9=0,"  ",J9/C10)</f>
        <v>  </v>
      </c>
      <c r="L9" s="369"/>
      <c r="M9" s="352" t="str">
        <f t="shared" si="0"/>
        <v>  </v>
      </c>
      <c r="N9" s="369"/>
      <c r="O9" s="344" t="str">
        <f t="shared" si="1"/>
        <v>  </v>
      </c>
      <c r="P9" s="369"/>
      <c r="Q9" s="344" t="str">
        <f t="shared" si="2"/>
        <v>  </v>
      </c>
      <c r="R9" s="350">
        <f t="shared" si="3"/>
        <v>10</v>
      </c>
      <c r="S9" s="352">
        <f t="shared" si="7"/>
        <v>1</v>
      </c>
      <c r="T9" s="351">
        <f t="shared" si="4"/>
        <v>5997</v>
      </c>
      <c r="U9" s="344">
        <f aca="true" t="shared" si="8" ref="U9:U26">T9/E9</f>
        <v>1</v>
      </c>
    </row>
    <row r="10" spans="1:21" ht="22.5" customHeight="1">
      <c r="A10" s="337">
        <v>28</v>
      </c>
      <c r="B10" s="347" t="s">
        <v>265</v>
      </c>
      <c r="C10" s="348">
        <v>3</v>
      </c>
      <c r="D10" s="348"/>
      <c r="E10" s="348">
        <v>1666</v>
      </c>
      <c r="F10" s="369"/>
      <c r="G10" s="352">
        <f t="shared" si="5"/>
        <v>0</v>
      </c>
      <c r="H10" s="369"/>
      <c r="I10" s="352">
        <f t="shared" si="6"/>
        <v>0</v>
      </c>
      <c r="J10" s="369"/>
      <c r="K10" s="352" t="str">
        <f>IF(J10=0,"  ",J10/C11)</f>
        <v>  </v>
      </c>
      <c r="L10" s="369"/>
      <c r="M10" s="352" t="str">
        <f t="shared" si="0"/>
        <v>  </v>
      </c>
      <c r="N10" s="369"/>
      <c r="O10" s="344" t="str">
        <f t="shared" si="1"/>
        <v>  </v>
      </c>
      <c r="P10" s="369"/>
      <c r="Q10" s="344" t="str">
        <f t="shared" si="2"/>
        <v>  </v>
      </c>
      <c r="R10" s="350">
        <f t="shared" si="3"/>
        <v>0</v>
      </c>
      <c r="S10" s="352">
        <f t="shared" si="7"/>
        <v>0</v>
      </c>
      <c r="T10" s="351">
        <f t="shared" si="4"/>
        <v>0</v>
      </c>
      <c r="U10" s="344">
        <f t="shared" si="8"/>
        <v>0</v>
      </c>
    </row>
    <row r="11" spans="1:21" ht="22.5" customHeight="1">
      <c r="A11" s="337">
        <v>29</v>
      </c>
      <c r="B11" s="347" t="s">
        <v>266</v>
      </c>
      <c r="C11" s="348">
        <v>11</v>
      </c>
      <c r="D11" s="348"/>
      <c r="E11" s="348">
        <v>6283</v>
      </c>
      <c r="F11" s="369"/>
      <c r="G11" s="352">
        <f t="shared" si="5"/>
        <v>0</v>
      </c>
      <c r="H11" s="369"/>
      <c r="I11" s="352">
        <f t="shared" si="6"/>
        <v>0</v>
      </c>
      <c r="J11" s="369"/>
      <c r="K11" s="352" t="str">
        <f>IF(J11=0,"  ",J11/C11)</f>
        <v>  </v>
      </c>
      <c r="L11" s="369"/>
      <c r="M11" s="352" t="str">
        <f t="shared" si="0"/>
        <v>  </v>
      </c>
      <c r="N11" s="369"/>
      <c r="O11" s="344" t="str">
        <f t="shared" si="1"/>
        <v>  </v>
      </c>
      <c r="P11" s="369"/>
      <c r="Q11" s="344" t="str">
        <f t="shared" si="2"/>
        <v>  </v>
      </c>
      <c r="R11" s="350">
        <f t="shared" si="3"/>
        <v>0</v>
      </c>
      <c r="S11" s="352">
        <f t="shared" si="7"/>
        <v>0</v>
      </c>
      <c r="T11" s="351">
        <f t="shared" si="4"/>
        <v>0</v>
      </c>
      <c r="U11" s="344">
        <f t="shared" si="8"/>
        <v>0</v>
      </c>
    </row>
    <row r="12" spans="1:21" ht="22.5" customHeight="1">
      <c r="A12" s="337">
        <v>30</v>
      </c>
      <c r="B12" s="347" t="s">
        <v>267</v>
      </c>
      <c r="C12" s="348">
        <v>5</v>
      </c>
      <c r="D12" s="348"/>
      <c r="E12" s="348">
        <v>2818</v>
      </c>
      <c r="F12" s="369"/>
      <c r="G12" s="352">
        <f t="shared" si="5"/>
        <v>0</v>
      </c>
      <c r="H12" s="369"/>
      <c r="I12" s="352">
        <f t="shared" si="6"/>
        <v>0</v>
      </c>
      <c r="J12" s="369"/>
      <c r="K12" s="352" t="str">
        <f aca="true" t="shared" si="9" ref="K12:K25">IF(J12=0,"  ",J12/C13)</f>
        <v>  </v>
      </c>
      <c r="L12" s="369"/>
      <c r="M12" s="352" t="str">
        <f t="shared" si="0"/>
        <v>  </v>
      </c>
      <c r="N12" s="369"/>
      <c r="O12" s="344" t="str">
        <f t="shared" si="1"/>
        <v>  </v>
      </c>
      <c r="P12" s="369"/>
      <c r="Q12" s="344" t="str">
        <f t="shared" si="2"/>
        <v>  </v>
      </c>
      <c r="R12" s="350">
        <f t="shared" si="3"/>
        <v>0</v>
      </c>
      <c r="S12" s="352">
        <f t="shared" si="7"/>
        <v>0</v>
      </c>
      <c r="T12" s="351">
        <f t="shared" si="4"/>
        <v>0</v>
      </c>
      <c r="U12" s="344">
        <f t="shared" si="8"/>
        <v>0</v>
      </c>
    </row>
    <row r="13" spans="1:21" ht="22.5" customHeight="1">
      <c r="A13" s="337">
        <v>31</v>
      </c>
      <c r="B13" s="347" t="s">
        <v>268</v>
      </c>
      <c r="C13" s="348">
        <v>5</v>
      </c>
      <c r="D13" s="348"/>
      <c r="E13" s="348">
        <v>3008</v>
      </c>
      <c r="F13" s="369"/>
      <c r="G13" s="352">
        <f t="shared" si="5"/>
        <v>0</v>
      </c>
      <c r="H13" s="369"/>
      <c r="I13" s="352">
        <f t="shared" si="6"/>
        <v>0</v>
      </c>
      <c r="J13" s="369"/>
      <c r="K13" s="352" t="str">
        <f t="shared" si="9"/>
        <v>  </v>
      </c>
      <c r="L13" s="369"/>
      <c r="M13" s="352" t="str">
        <f t="shared" si="0"/>
        <v>  </v>
      </c>
      <c r="N13" s="369"/>
      <c r="O13" s="344" t="str">
        <f t="shared" si="1"/>
        <v>  </v>
      </c>
      <c r="P13" s="369"/>
      <c r="Q13" s="344" t="str">
        <f t="shared" si="2"/>
        <v>  </v>
      </c>
      <c r="R13" s="350">
        <f t="shared" si="3"/>
        <v>0</v>
      </c>
      <c r="S13" s="352">
        <f t="shared" si="7"/>
        <v>0</v>
      </c>
      <c r="T13" s="351">
        <f t="shared" si="4"/>
        <v>0</v>
      </c>
      <c r="U13" s="344">
        <f t="shared" si="8"/>
        <v>0</v>
      </c>
    </row>
    <row r="14" spans="1:21" ht="22.5" customHeight="1">
      <c r="A14" s="337">
        <v>32</v>
      </c>
      <c r="B14" s="347" t="s">
        <v>269</v>
      </c>
      <c r="C14" s="348">
        <v>4</v>
      </c>
      <c r="D14" s="348"/>
      <c r="E14" s="348">
        <v>2060</v>
      </c>
      <c r="F14" s="369"/>
      <c r="G14" s="352">
        <f t="shared" si="5"/>
        <v>0</v>
      </c>
      <c r="H14" s="369"/>
      <c r="I14" s="352">
        <f t="shared" si="6"/>
        <v>0</v>
      </c>
      <c r="J14" s="369"/>
      <c r="K14" s="352" t="str">
        <f t="shared" si="9"/>
        <v>  </v>
      </c>
      <c r="L14" s="369"/>
      <c r="M14" s="352" t="str">
        <f t="shared" si="0"/>
        <v>  </v>
      </c>
      <c r="N14" s="369"/>
      <c r="O14" s="344" t="str">
        <f t="shared" si="1"/>
        <v>  </v>
      </c>
      <c r="P14" s="369"/>
      <c r="Q14" s="344" t="str">
        <f t="shared" si="2"/>
        <v>  </v>
      </c>
      <c r="R14" s="350">
        <f t="shared" si="3"/>
        <v>0</v>
      </c>
      <c r="S14" s="352">
        <f t="shared" si="7"/>
        <v>0</v>
      </c>
      <c r="T14" s="351">
        <f t="shared" si="4"/>
        <v>0</v>
      </c>
      <c r="U14" s="344">
        <f t="shared" si="8"/>
        <v>0</v>
      </c>
    </row>
    <row r="15" spans="1:21" ht="22.5" customHeight="1">
      <c r="A15" s="337">
        <v>33</v>
      </c>
      <c r="B15" s="347" t="s">
        <v>270</v>
      </c>
      <c r="C15" s="348">
        <v>5</v>
      </c>
      <c r="D15" s="348"/>
      <c r="E15" s="348">
        <v>1752</v>
      </c>
      <c r="F15" s="369"/>
      <c r="G15" s="352">
        <f t="shared" si="5"/>
        <v>0</v>
      </c>
      <c r="H15" s="369"/>
      <c r="I15" s="352">
        <f t="shared" si="6"/>
        <v>0</v>
      </c>
      <c r="J15" s="369"/>
      <c r="K15" s="352" t="str">
        <f t="shared" si="9"/>
        <v>  </v>
      </c>
      <c r="L15" s="369"/>
      <c r="M15" s="352" t="str">
        <f t="shared" si="0"/>
        <v>  </v>
      </c>
      <c r="N15" s="369"/>
      <c r="O15" s="344" t="str">
        <f t="shared" si="1"/>
        <v>  </v>
      </c>
      <c r="P15" s="369"/>
      <c r="Q15" s="344" t="str">
        <f t="shared" si="2"/>
        <v>  </v>
      </c>
      <c r="R15" s="350">
        <f t="shared" si="3"/>
        <v>0</v>
      </c>
      <c r="S15" s="352">
        <f t="shared" si="7"/>
        <v>0</v>
      </c>
      <c r="T15" s="351">
        <f t="shared" si="4"/>
        <v>0</v>
      </c>
      <c r="U15" s="344">
        <f t="shared" si="8"/>
        <v>0</v>
      </c>
    </row>
    <row r="16" spans="1:21" ht="22.5" customHeight="1">
      <c r="A16" s="337">
        <v>34</v>
      </c>
      <c r="B16" s="347" t="s">
        <v>271</v>
      </c>
      <c r="C16" s="348">
        <v>2</v>
      </c>
      <c r="D16" s="348"/>
      <c r="E16" s="348">
        <v>361</v>
      </c>
      <c r="F16" s="369"/>
      <c r="G16" s="352">
        <f t="shared" si="5"/>
        <v>0</v>
      </c>
      <c r="H16" s="369"/>
      <c r="I16" s="352">
        <f t="shared" si="6"/>
        <v>0</v>
      </c>
      <c r="J16" s="369"/>
      <c r="K16" s="352" t="str">
        <f t="shared" si="9"/>
        <v>  </v>
      </c>
      <c r="L16" s="369"/>
      <c r="M16" s="352" t="str">
        <f t="shared" si="0"/>
        <v>  </v>
      </c>
      <c r="N16" s="369"/>
      <c r="O16" s="344" t="str">
        <f t="shared" si="1"/>
        <v>  </v>
      </c>
      <c r="P16" s="369"/>
      <c r="Q16" s="344" t="str">
        <f t="shared" si="2"/>
        <v>  </v>
      </c>
      <c r="R16" s="350">
        <f t="shared" si="3"/>
        <v>0</v>
      </c>
      <c r="S16" s="352">
        <f t="shared" si="7"/>
        <v>0</v>
      </c>
      <c r="T16" s="351">
        <f t="shared" si="4"/>
        <v>0</v>
      </c>
      <c r="U16" s="344">
        <f t="shared" si="8"/>
        <v>0</v>
      </c>
    </row>
    <row r="17" spans="1:21" ht="22.5" customHeight="1">
      <c r="A17" s="337">
        <v>35</v>
      </c>
      <c r="B17" s="347" t="s">
        <v>272</v>
      </c>
      <c r="C17" s="348">
        <v>2</v>
      </c>
      <c r="D17" s="348"/>
      <c r="E17" s="348">
        <v>588</v>
      </c>
      <c r="F17" s="369"/>
      <c r="G17" s="352">
        <f t="shared" si="5"/>
        <v>0</v>
      </c>
      <c r="H17" s="369"/>
      <c r="I17" s="352">
        <f t="shared" si="6"/>
        <v>0</v>
      </c>
      <c r="J17" s="369"/>
      <c r="K17" s="352" t="str">
        <f t="shared" si="9"/>
        <v>  </v>
      </c>
      <c r="L17" s="369"/>
      <c r="M17" s="352" t="str">
        <f t="shared" si="0"/>
        <v>  </v>
      </c>
      <c r="N17" s="369"/>
      <c r="O17" s="344" t="str">
        <f t="shared" si="1"/>
        <v>  </v>
      </c>
      <c r="P17" s="369"/>
      <c r="Q17" s="344" t="str">
        <f t="shared" si="2"/>
        <v>  </v>
      </c>
      <c r="R17" s="350">
        <f t="shared" si="3"/>
        <v>0</v>
      </c>
      <c r="S17" s="352">
        <f t="shared" si="7"/>
        <v>0</v>
      </c>
      <c r="T17" s="351">
        <f t="shared" si="4"/>
        <v>0</v>
      </c>
      <c r="U17" s="344">
        <f t="shared" si="8"/>
        <v>0</v>
      </c>
    </row>
    <row r="18" spans="1:21" ht="22.5" customHeight="1">
      <c r="A18" s="337">
        <v>36</v>
      </c>
      <c r="B18" s="347" t="s">
        <v>273</v>
      </c>
      <c r="C18" s="348">
        <v>2</v>
      </c>
      <c r="D18" s="348"/>
      <c r="E18" s="348">
        <v>802</v>
      </c>
      <c r="F18" s="369"/>
      <c r="G18" s="352">
        <f t="shared" si="5"/>
        <v>0</v>
      </c>
      <c r="H18" s="369"/>
      <c r="I18" s="352">
        <f t="shared" si="6"/>
        <v>0</v>
      </c>
      <c r="J18" s="369"/>
      <c r="K18" s="352" t="str">
        <f t="shared" si="9"/>
        <v>  </v>
      </c>
      <c r="L18" s="369"/>
      <c r="M18" s="352" t="str">
        <f t="shared" si="0"/>
        <v>  </v>
      </c>
      <c r="N18" s="369"/>
      <c r="O18" s="344" t="str">
        <f t="shared" si="1"/>
        <v>  </v>
      </c>
      <c r="P18" s="369"/>
      <c r="Q18" s="344" t="str">
        <f t="shared" si="2"/>
        <v>  </v>
      </c>
      <c r="R18" s="350">
        <f t="shared" si="3"/>
        <v>0</v>
      </c>
      <c r="S18" s="352">
        <f t="shared" si="7"/>
        <v>0</v>
      </c>
      <c r="T18" s="351">
        <f t="shared" si="4"/>
        <v>0</v>
      </c>
      <c r="U18" s="344">
        <f t="shared" si="8"/>
        <v>0</v>
      </c>
    </row>
    <row r="19" spans="1:21" ht="22.5" customHeight="1">
      <c r="A19" s="337">
        <v>37</v>
      </c>
      <c r="B19" s="347" t="s">
        <v>274</v>
      </c>
      <c r="C19" s="348">
        <v>1</v>
      </c>
      <c r="D19" s="348"/>
      <c r="E19" s="348">
        <v>512</v>
      </c>
      <c r="F19" s="369"/>
      <c r="G19" s="352">
        <f t="shared" si="5"/>
        <v>0</v>
      </c>
      <c r="H19" s="369"/>
      <c r="I19" s="352">
        <f t="shared" si="6"/>
        <v>0</v>
      </c>
      <c r="J19" s="369"/>
      <c r="K19" s="352" t="str">
        <f t="shared" si="9"/>
        <v>  </v>
      </c>
      <c r="L19" s="369"/>
      <c r="M19" s="352" t="str">
        <f t="shared" si="0"/>
        <v>  </v>
      </c>
      <c r="N19" s="369">
        <v>1</v>
      </c>
      <c r="O19" s="344">
        <f t="shared" si="1"/>
        <v>1</v>
      </c>
      <c r="P19" s="348">
        <v>491</v>
      </c>
      <c r="Q19" s="344">
        <f t="shared" si="2"/>
        <v>0.958984375</v>
      </c>
      <c r="R19" s="350">
        <f t="shared" si="3"/>
        <v>1</v>
      </c>
      <c r="S19" s="352">
        <f>R19/C19</f>
        <v>1</v>
      </c>
      <c r="T19" s="351">
        <f>H19+L19+P19</f>
        <v>491</v>
      </c>
      <c r="U19" s="344">
        <f t="shared" si="8"/>
        <v>0.958984375</v>
      </c>
    </row>
    <row r="20" spans="1:21" ht="22.5" customHeight="1">
      <c r="A20" s="337">
        <v>38</v>
      </c>
      <c r="B20" s="347" t="s">
        <v>275</v>
      </c>
      <c r="C20" s="348">
        <v>1</v>
      </c>
      <c r="D20" s="348"/>
      <c r="E20" s="353">
        <v>489</v>
      </c>
      <c r="F20" s="369"/>
      <c r="G20" s="352">
        <f t="shared" si="5"/>
        <v>0</v>
      </c>
      <c r="H20" s="369"/>
      <c r="I20" s="352">
        <f t="shared" si="6"/>
        <v>0</v>
      </c>
      <c r="J20" s="369"/>
      <c r="K20" s="352" t="str">
        <f t="shared" si="9"/>
        <v>  </v>
      </c>
      <c r="L20" s="369"/>
      <c r="M20" s="352" t="str">
        <f t="shared" si="0"/>
        <v>  </v>
      </c>
      <c r="N20" s="369">
        <v>1</v>
      </c>
      <c r="O20" s="344">
        <f t="shared" si="1"/>
        <v>1</v>
      </c>
      <c r="P20" s="348">
        <v>148</v>
      </c>
      <c r="Q20" s="344">
        <f t="shared" si="2"/>
        <v>0.30265848670756645</v>
      </c>
      <c r="R20" s="350">
        <f t="shared" si="3"/>
        <v>1</v>
      </c>
      <c r="S20" s="352">
        <f t="shared" si="7"/>
        <v>1</v>
      </c>
      <c r="T20" s="351">
        <f t="shared" si="4"/>
        <v>148</v>
      </c>
      <c r="U20" s="344">
        <f t="shared" si="8"/>
        <v>0.30265848670756645</v>
      </c>
    </row>
    <row r="21" spans="1:21" ht="22.5" customHeight="1">
      <c r="A21" s="337">
        <v>39</v>
      </c>
      <c r="B21" s="347" t="s">
        <v>276</v>
      </c>
      <c r="C21" s="348">
        <v>1</v>
      </c>
      <c r="D21" s="348"/>
      <c r="E21" s="348">
        <v>134</v>
      </c>
      <c r="F21" s="369"/>
      <c r="G21" s="352">
        <f t="shared" si="5"/>
        <v>0</v>
      </c>
      <c r="H21" s="369"/>
      <c r="I21" s="352">
        <f t="shared" si="6"/>
        <v>0</v>
      </c>
      <c r="J21" s="369"/>
      <c r="K21" s="352" t="str">
        <f t="shared" si="9"/>
        <v>  </v>
      </c>
      <c r="L21" s="369"/>
      <c r="M21" s="352" t="str">
        <f t="shared" si="0"/>
        <v>  </v>
      </c>
      <c r="N21" s="369">
        <v>1</v>
      </c>
      <c r="O21" s="344">
        <f t="shared" si="1"/>
        <v>1</v>
      </c>
      <c r="P21" s="348">
        <v>60</v>
      </c>
      <c r="Q21" s="344">
        <f t="shared" si="2"/>
        <v>0.44776119402985076</v>
      </c>
      <c r="R21" s="350">
        <f t="shared" si="3"/>
        <v>1</v>
      </c>
      <c r="S21" s="352">
        <f t="shared" si="7"/>
        <v>1</v>
      </c>
      <c r="T21" s="351">
        <f t="shared" si="4"/>
        <v>60</v>
      </c>
      <c r="U21" s="344">
        <f t="shared" si="8"/>
        <v>0.44776119402985076</v>
      </c>
    </row>
    <row r="22" spans="1:21" ht="22.5" customHeight="1">
      <c r="A22" s="337">
        <v>40</v>
      </c>
      <c r="B22" s="347" t="s">
        <v>277</v>
      </c>
      <c r="C22" s="348">
        <v>1</v>
      </c>
      <c r="D22" s="348"/>
      <c r="E22" s="348">
        <v>533</v>
      </c>
      <c r="F22" s="369"/>
      <c r="G22" s="352">
        <f t="shared" si="5"/>
        <v>0</v>
      </c>
      <c r="H22" s="369"/>
      <c r="I22" s="352">
        <f t="shared" si="6"/>
        <v>0</v>
      </c>
      <c r="J22" s="369"/>
      <c r="K22" s="352" t="str">
        <f t="shared" si="9"/>
        <v>  </v>
      </c>
      <c r="L22" s="369"/>
      <c r="M22" s="352" t="str">
        <f t="shared" si="0"/>
        <v>  </v>
      </c>
      <c r="N22" s="369"/>
      <c r="O22" s="344" t="str">
        <f t="shared" si="1"/>
        <v>  </v>
      </c>
      <c r="P22" s="369"/>
      <c r="Q22" s="344" t="str">
        <f t="shared" si="2"/>
        <v>  </v>
      </c>
      <c r="R22" s="350">
        <f t="shared" si="3"/>
        <v>0</v>
      </c>
      <c r="S22" s="352">
        <f t="shared" si="7"/>
        <v>0</v>
      </c>
      <c r="T22" s="351">
        <f t="shared" si="4"/>
        <v>0</v>
      </c>
      <c r="U22" s="344">
        <f t="shared" si="8"/>
        <v>0</v>
      </c>
    </row>
    <row r="23" spans="1:21" ht="22.5" customHeight="1">
      <c r="A23" s="337">
        <v>41</v>
      </c>
      <c r="B23" s="347" t="s">
        <v>278</v>
      </c>
      <c r="C23" s="348">
        <v>3</v>
      </c>
      <c r="D23" s="348"/>
      <c r="E23" s="348">
        <v>1353</v>
      </c>
      <c r="F23" s="369">
        <v>3</v>
      </c>
      <c r="G23" s="352">
        <f t="shared" si="5"/>
        <v>1</v>
      </c>
      <c r="H23" s="379">
        <v>1353</v>
      </c>
      <c r="I23" s="352">
        <f t="shared" si="6"/>
        <v>1</v>
      </c>
      <c r="J23" s="369"/>
      <c r="K23" s="352" t="str">
        <f t="shared" si="9"/>
        <v>  </v>
      </c>
      <c r="L23" s="369"/>
      <c r="M23" s="352" t="str">
        <f t="shared" si="0"/>
        <v>  </v>
      </c>
      <c r="N23" s="369"/>
      <c r="O23" s="344" t="str">
        <f t="shared" si="1"/>
        <v>  </v>
      </c>
      <c r="P23" s="369"/>
      <c r="Q23" s="344" t="str">
        <f t="shared" si="2"/>
        <v>  </v>
      </c>
      <c r="R23" s="350">
        <f t="shared" si="3"/>
        <v>3</v>
      </c>
      <c r="S23" s="352">
        <f t="shared" si="7"/>
        <v>1</v>
      </c>
      <c r="T23" s="351">
        <f t="shared" si="4"/>
        <v>1353</v>
      </c>
      <c r="U23" s="344">
        <f t="shared" si="8"/>
        <v>1</v>
      </c>
    </row>
    <row r="24" spans="1:21" ht="22.5" customHeight="1">
      <c r="A24" s="337">
        <v>42</v>
      </c>
      <c r="B24" s="347" t="s">
        <v>279</v>
      </c>
      <c r="C24" s="348">
        <v>1</v>
      </c>
      <c r="D24" s="348"/>
      <c r="E24" s="348">
        <v>257</v>
      </c>
      <c r="F24" s="369">
        <v>1</v>
      </c>
      <c r="G24" s="352">
        <f t="shared" si="5"/>
        <v>1</v>
      </c>
      <c r="H24" s="369">
        <v>257</v>
      </c>
      <c r="I24" s="352">
        <f t="shared" si="6"/>
        <v>1</v>
      </c>
      <c r="J24" s="369"/>
      <c r="K24" s="352" t="str">
        <f t="shared" si="9"/>
        <v>  </v>
      </c>
      <c r="L24" s="369"/>
      <c r="M24" s="352" t="str">
        <f t="shared" si="0"/>
        <v>  </v>
      </c>
      <c r="N24" s="369"/>
      <c r="O24" s="344" t="str">
        <f t="shared" si="1"/>
        <v>  </v>
      </c>
      <c r="P24" s="369"/>
      <c r="Q24" s="344" t="str">
        <f t="shared" si="2"/>
        <v>  </v>
      </c>
      <c r="R24" s="350">
        <f t="shared" si="3"/>
        <v>1</v>
      </c>
      <c r="S24" s="352">
        <f t="shared" si="7"/>
        <v>1</v>
      </c>
      <c r="T24" s="351">
        <f t="shared" si="4"/>
        <v>257</v>
      </c>
      <c r="U24" s="344">
        <f t="shared" si="8"/>
        <v>1</v>
      </c>
    </row>
    <row r="25" spans="1:21" ht="22.5" customHeight="1">
      <c r="A25" s="337">
        <v>43</v>
      </c>
      <c r="B25" s="347" t="s">
        <v>280</v>
      </c>
      <c r="C25" s="348">
        <v>1</v>
      </c>
      <c r="D25" s="348"/>
      <c r="E25" s="348">
        <v>440</v>
      </c>
      <c r="F25" s="369">
        <v>1</v>
      </c>
      <c r="G25" s="352">
        <f t="shared" si="5"/>
        <v>1</v>
      </c>
      <c r="H25" s="369">
        <v>440</v>
      </c>
      <c r="I25" s="352">
        <f t="shared" si="6"/>
        <v>1</v>
      </c>
      <c r="J25" s="369"/>
      <c r="K25" s="352" t="str">
        <f t="shared" si="9"/>
        <v>  </v>
      </c>
      <c r="L25" s="369"/>
      <c r="M25" s="352" t="str">
        <f t="shared" si="0"/>
        <v>  </v>
      </c>
      <c r="N25" s="369"/>
      <c r="O25" s="344" t="str">
        <f t="shared" si="1"/>
        <v>  </v>
      </c>
      <c r="P25" s="369"/>
      <c r="Q25" s="344" t="str">
        <f t="shared" si="2"/>
        <v>  </v>
      </c>
      <c r="R25" s="350">
        <f t="shared" si="3"/>
        <v>1</v>
      </c>
      <c r="S25" s="352">
        <f t="shared" si="7"/>
        <v>1</v>
      </c>
      <c r="T25" s="351">
        <f t="shared" si="4"/>
        <v>440</v>
      </c>
      <c r="U25" s="344">
        <f t="shared" si="8"/>
        <v>1</v>
      </c>
    </row>
    <row r="26" spans="1:21" ht="22.5" customHeight="1">
      <c r="A26" s="390" t="s">
        <v>286</v>
      </c>
      <c r="B26" s="390"/>
      <c r="C26" s="383">
        <f>SUM(C6:C25)</f>
        <v>107</v>
      </c>
      <c r="D26" s="383"/>
      <c r="E26" s="383">
        <f>SUM(E6:E25)</f>
        <v>55260</v>
      </c>
      <c r="F26" s="384">
        <f>SUM(F6:F25)</f>
        <v>18</v>
      </c>
      <c r="G26" s="357">
        <f>F26/C26</f>
        <v>0.16822429906542055</v>
      </c>
      <c r="H26" s="383">
        <f>SUM(H6:H25)</f>
        <v>9646</v>
      </c>
      <c r="I26" s="357">
        <f t="shared" si="6"/>
        <v>0.17455664133188564</v>
      </c>
      <c r="J26" s="386">
        <f>IF(SUM(J6:J25)=0,"  ",SUM(J6:J25))</f>
        <v>1</v>
      </c>
      <c r="K26" s="357">
        <f>IF(J26=0,"  ",J26/C26)</f>
        <v>0.009345794392523364</v>
      </c>
      <c r="L26" s="386">
        <f>IF(SUM(L6:L25)=0,"  ",SUM(L6:L25))</f>
        <v>120</v>
      </c>
      <c r="M26" s="357">
        <f t="shared" si="0"/>
        <v>0.002171552660152009</v>
      </c>
      <c r="N26" s="386">
        <f>IF(SUM(N6:N25)=0,"  ",SUM(N6:N25))</f>
        <v>3</v>
      </c>
      <c r="O26" s="357">
        <f>IF(N26=0,"  ",N26/C26)</f>
        <v>0.028037383177570093</v>
      </c>
      <c r="P26" s="356">
        <f>IF(SUM(P6:P25)=0,"  ",SUM(P6:P25))</f>
        <v>699</v>
      </c>
      <c r="Q26" s="357">
        <f>IF(P26=0,"  ",P26/E26)</f>
        <v>0.01264929424538545</v>
      </c>
      <c r="R26" s="386">
        <f>IF(SUM(R6:R25)=0,"  ",SUM(R6:R25))</f>
        <v>22</v>
      </c>
      <c r="S26" s="357">
        <f>R26/C26</f>
        <v>0.205607476635514</v>
      </c>
      <c r="T26" s="356">
        <f>IF(SUM(T6:T25)=0,"  ",SUM(T6:T25))</f>
        <v>10465</v>
      </c>
      <c r="U26" s="391">
        <f t="shared" si="8"/>
        <v>0.1893774882374231</v>
      </c>
    </row>
    <row r="27" spans="1:21" ht="23.25" customHeight="1">
      <c r="A27" s="392" t="s">
        <v>282</v>
      </c>
      <c r="B27" s="392"/>
      <c r="C27" s="393">
        <f>'（中学校）'!C29+'（中学校） (2)'!C26</f>
        <v>465</v>
      </c>
      <c r="D27" s="393"/>
      <c r="E27" s="393">
        <f>'（中学校）'!E29+'（中学校） (2)'!E26</f>
        <v>227690</v>
      </c>
      <c r="F27" s="394">
        <f>'（中学校）'!F29+'（中学校） (2)'!F26</f>
        <v>61</v>
      </c>
      <c r="G27" s="365">
        <f>F27/C27</f>
        <v>0.13118279569892474</v>
      </c>
      <c r="H27" s="393">
        <f>'（中学校）'!H29+'（中学校） (2)'!H26</f>
        <v>30221</v>
      </c>
      <c r="I27" s="365">
        <f>H27/E27</f>
        <v>0.1327287100882779</v>
      </c>
      <c r="J27" s="394">
        <f>'（中学校）'!J29+'（中学校） (2)'!J26</f>
        <v>3</v>
      </c>
      <c r="K27" s="365">
        <f>J27/C27</f>
        <v>0.0064516129032258064</v>
      </c>
      <c r="L27" s="394">
        <f>'（中学校）'!L29+'（中学校） (2)'!L26</f>
        <v>224</v>
      </c>
      <c r="M27" s="365">
        <f>L27/E27</f>
        <v>0.0009837937546664324</v>
      </c>
      <c r="N27" s="394">
        <f>'（中学校）'!N29+'（中学校） (2)'!N26</f>
        <v>30</v>
      </c>
      <c r="O27" s="365">
        <f>N27/C27</f>
        <v>0.06451612903225806</v>
      </c>
      <c r="P27" s="393">
        <f>'（中学校）'!P29+'（中学校） (2)'!P26</f>
        <v>11325</v>
      </c>
      <c r="Q27" s="365">
        <f>P27/E27</f>
        <v>0.04973867978391673</v>
      </c>
      <c r="R27" s="394">
        <f>'（中学校）'!R29+'（中学校） (2)'!R26</f>
        <v>94</v>
      </c>
      <c r="S27" s="365">
        <f>R27/C27</f>
        <v>0.2021505376344086</v>
      </c>
      <c r="T27" s="393">
        <f>'（中学校）'!T29+'（中学校） (2)'!T26</f>
        <v>41770</v>
      </c>
      <c r="U27" s="395">
        <f>T27/E27</f>
        <v>0.18345118362686108</v>
      </c>
    </row>
    <row r="28" spans="3:5" ht="13.5">
      <c r="C28" s="396"/>
      <c r="D28" s="396"/>
      <c r="E28" s="396"/>
    </row>
    <row r="60" ht="13.5">
      <c r="P60" s="202"/>
    </row>
    <row r="61" ht="13.5">
      <c r="P61" s="202"/>
    </row>
  </sheetData>
  <sheetProtection/>
  <protectedRanges>
    <protectedRange sqref="F6:F25 H6:H25 J6:J25 L6:L25 N6:N25 P6:P25" name="範囲2_1"/>
  </protectedRanges>
  <mergeCells count="12">
    <mergeCell ref="A26:B26"/>
    <mergeCell ref="A27:B27"/>
    <mergeCell ref="A1:U1"/>
    <mergeCell ref="S2:U2"/>
    <mergeCell ref="A3:B4"/>
    <mergeCell ref="C3:C4"/>
    <mergeCell ref="D3:D4"/>
    <mergeCell ref="E3:E4"/>
    <mergeCell ref="F3:I3"/>
    <mergeCell ref="J3:M3"/>
    <mergeCell ref="N3:Q3"/>
    <mergeCell ref="R3:U3"/>
  </mergeCells>
  <printOptions horizontalCentered="1"/>
  <pageMargins left="0.2362204724409449" right="0.2362204724409449" top="0.9055118110236221" bottom="0.5905511811023623" header="0.5118110236220472" footer="0.31496062992125984"/>
  <pageSetup firstPageNumber="4" useFirstPageNumber="1" fitToHeight="0" fitToWidth="1" horizontalDpi="600" verticalDpi="600" orientation="landscape" paperSize="9" scale="79"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sheetPr>
    <tabColor rgb="FF0070C0"/>
    <pageSetUpPr fitToPage="1"/>
  </sheetPr>
  <dimension ref="A1:P65"/>
  <sheetViews>
    <sheetView view="pageBreakPreview" zoomScale="85" zoomScaleSheetLayoutView="85" zoomScalePageLayoutView="0" workbookViewId="0" topLeftCell="A1">
      <selection activeCell="C2" sqref="C2"/>
    </sheetView>
  </sheetViews>
  <sheetFormatPr defaultColWidth="9.00390625" defaultRowHeight="13.5"/>
  <cols>
    <col min="1" max="1" width="4.50390625" style="0" customWidth="1"/>
    <col min="2" max="2" width="13.00390625" style="0" customWidth="1"/>
    <col min="3" max="3" width="10.375" style="0" customWidth="1"/>
    <col min="4" max="4" width="12.00390625" style="0" customWidth="1"/>
    <col min="5" max="5" width="9.375" style="0" customWidth="1"/>
    <col min="6" max="6" width="12.625" style="0" customWidth="1"/>
    <col min="7" max="7" width="9.625" style="0" customWidth="1"/>
    <col min="8" max="8" width="12.875" style="0" customWidth="1"/>
    <col min="9" max="9" width="10.00390625" style="0" customWidth="1"/>
    <col min="10" max="10" width="13.625" style="0" customWidth="1"/>
  </cols>
  <sheetData>
    <row r="1" spans="1:10" ht="17.25">
      <c r="A1" s="331" t="s">
        <v>223</v>
      </c>
      <c r="B1" s="331"/>
      <c r="C1" s="331"/>
      <c r="D1" s="331"/>
      <c r="E1" s="331"/>
      <c r="F1" s="331"/>
      <c r="G1" s="331"/>
      <c r="H1" s="331"/>
      <c r="I1" s="331"/>
      <c r="J1" s="331"/>
    </row>
    <row r="2" spans="1:10" ht="14.25">
      <c r="A2" t="s">
        <v>287</v>
      </c>
      <c r="B2" s="107"/>
      <c r="H2" s="367" t="str">
        <f>'（小学校）'!S2</f>
        <v>（平成２３年１０月１日現在）</v>
      </c>
      <c r="I2" s="367"/>
      <c r="J2" s="367"/>
    </row>
    <row r="3" spans="1:10" ht="13.5">
      <c r="A3" s="333" t="s">
        <v>226</v>
      </c>
      <c r="B3" s="333"/>
      <c r="C3" s="335" t="s">
        <v>203</v>
      </c>
      <c r="D3" s="335"/>
      <c r="E3" s="335" t="s">
        <v>204</v>
      </c>
      <c r="F3" s="335"/>
      <c r="G3" s="335" t="s">
        <v>205</v>
      </c>
      <c r="H3" s="335"/>
      <c r="I3" s="335" t="s">
        <v>22</v>
      </c>
      <c r="J3" s="335"/>
    </row>
    <row r="4" spans="1:10" ht="13.5">
      <c r="A4" s="333"/>
      <c r="B4" s="333"/>
      <c r="C4" s="337" t="s">
        <v>230</v>
      </c>
      <c r="D4" s="337" t="s">
        <v>232</v>
      </c>
      <c r="E4" s="337" t="s">
        <v>230</v>
      </c>
      <c r="F4" s="337" t="s">
        <v>232</v>
      </c>
      <c r="G4" s="337" t="s">
        <v>230</v>
      </c>
      <c r="H4" s="337" t="s">
        <v>232</v>
      </c>
      <c r="I4" s="337" t="s">
        <v>230</v>
      </c>
      <c r="J4" s="337" t="s">
        <v>232</v>
      </c>
    </row>
    <row r="5" spans="1:10" ht="13.5">
      <c r="A5" s="338"/>
      <c r="B5" s="338"/>
      <c r="C5" s="339" t="s">
        <v>233</v>
      </c>
      <c r="D5" s="339" t="s">
        <v>235</v>
      </c>
      <c r="E5" s="339" t="s">
        <v>233</v>
      </c>
      <c r="F5" s="339" t="s">
        <v>235</v>
      </c>
      <c r="G5" s="339" t="s">
        <v>233</v>
      </c>
      <c r="H5" s="339" t="s">
        <v>235</v>
      </c>
      <c r="I5" s="339" t="s">
        <v>233</v>
      </c>
      <c r="J5" s="339" t="s">
        <v>235</v>
      </c>
    </row>
    <row r="6" spans="1:10" ht="25.5" customHeight="1">
      <c r="A6" s="340">
        <v>1</v>
      </c>
      <c r="B6" s="341" t="s">
        <v>237</v>
      </c>
      <c r="C6" s="397">
        <v>9</v>
      </c>
      <c r="D6" s="398">
        <v>2002</v>
      </c>
      <c r="E6" s="397"/>
      <c r="F6" s="397"/>
      <c r="G6" s="397"/>
      <c r="H6" s="397"/>
      <c r="I6" s="397">
        <f aca="true" t="shared" si="0" ref="I6:J28">C6+E6+G6</f>
        <v>9</v>
      </c>
      <c r="J6" s="399">
        <f t="shared" si="0"/>
        <v>2002</v>
      </c>
    </row>
    <row r="7" spans="1:10" ht="25.5" customHeight="1">
      <c r="A7" s="340">
        <v>2</v>
      </c>
      <c r="B7" s="347" t="s">
        <v>238</v>
      </c>
      <c r="C7" s="369"/>
      <c r="D7" s="369"/>
      <c r="E7" s="369"/>
      <c r="F7" s="369"/>
      <c r="G7" s="369"/>
      <c r="H7" s="369"/>
      <c r="I7" s="400">
        <f t="shared" si="0"/>
        <v>0</v>
      </c>
      <c r="J7" s="401">
        <f t="shared" si="0"/>
        <v>0</v>
      </c>
    </row>
    <row r="8" spans="1:10" ht="25.5" customHeight="1">
      <c r="A8" s="340">
        <v>3</v>
      </c>
      <c r="B8" s="347" t="s">
        <v>239</v>
      </c>
      <c r="C8" s="369"/>
      <c r="D8" s="369"/>
      <c r="E8" s="369"/>
      <c r="F8" s="369"/>
      <c r="G8" s="369"/>
      <c r="H8" s="348"/>
      <c r="I8" s="400">
        <f t="shared" si="0"/>
        <v>0</v>
      </c>
      <c r="J8" s="401">
        <f t="shared" si="0"/>
        <v>0</v>
      </c>
    </row>
    <row r="9" spans="1:10" ht="25.5" customHeight="1">
      <c r="A9" s="340">
        <v>4</v>
      </c>
      <c r="B9" s="347" t="s">
        <v>240</v>
      </c>
      <c r="C9" s="369"/>
      <c r="D9" s="369"/>
      <c r="E9" s="369"/>
      <c r="F9" s="369"/>
      <c r="G9" s="369"/>
      <c r="H9" s="369"/>
      <c r="I9" s="400">
        <f t="shared" si="0"/>
        <v>0</v>
      </c>
      <c r="J9" s="401">
        <f t="shared" si="0"/>
        <v>0</v>
      </c>
    </row>
    <row r="10" spans="1:10" ht="25.5" customHeight="1">
      <c r="A10" s="340">
        <v>5</v>
      </c>
      <c r="B10" s="347" t="s">
        <v>241</v>
      </c>
      <c r="C10" s="369"/>
      <c r="D10" s="369"/>
      <c r="E10" s="369"/>
      <c r="F10" s="369"/>
      <c r="G10" s="369"/>
      <c r="H10" s="369"/>
      <c r="I10" s="400">
        <f t="shared" si="0"/>
        <v>0</v>
      </c>
      <c r="J10" s="401">
        <f t="shared" si="0"/>
        <v>0</v>
      </c>
    </row>
    <row r="11" spans="1:10" ht="25.5" customHeight="1">
      <c r="A11" s="340">
        <v>6</v>
      </c>
      <c r="B11" s="347" t="s">
        <v>242</v>
      </c>
      <c r="C11" s="369"/>
      <c r="D11" s="369"/>
      <c r="E11" s="369"/>
      <c r="F11" s="369"/>
      <c r="G11" s="369"/>
      <c r="H11" s="369"/>
      <c r="I11" s="400">
        <f t="shared" si="0"/>
        <v>0</v>
      </c>
      <c r="J11" s="401">
        <f t="shared" si="0"/>
        <v>0</v>
      </c>
    </row>
    <row r="12" spans="1:10" ht="25.5" customHeight="1">
      <c r="A12" s="340">
        <v>7</v>
      </c>
      <c r="B12" s="347" t="s">
        <v>243</v>
      </c>
      <c r="C12" s="369"/>
      <c r="D12" s="369"/>
      <c r="E12" s="369"/>
      <c r="F12" s="369"/>
      <c r="G12" s="369"/>
      <c r="H12" s="369"/>
      <c r="I12" s="400">
        <f t="shared" si="0"/>
        <v>0</v>
      </c>
      <c r="J12" s="401">
        <f t="shared" si="0"/>
        <v>0</v>
      </c>
    </row>
    <row r="13" spans="1:10" ht="25.5" customHeight="1">
      <c r="A13" s="340">
        <v>8</v>
      </c>
      <c r="B13" s="347" t="s">
        <v>244</v>
      </c>
      <c r="C13" s="369"/>
      <c r="D13" s="369"/>
      <c r="E13" s="369"/>
      <c r="F13" s="369"/>
      <c r="G13" s="369"/>
      <c r="H13" s="369"/>
      <c r="I13" s="400">
        <f t="shared" si="0"/>
        <v>0</v>
      </c>
      <c r="J13" s="401">
        <f t="shared" si="0"/>
        <v>0</v>
      </c>
    </row>
    <row r="14" spans="1:10" ht="25.5" customHeight="1">
      <c r="A14" s="340">
        <v>9</v>
      </c>
      <c r="B14" s="347" t="s">
        <v>245</v>
      </c>
      <c r="C14" s="369"/>
      <c r="D14" s="369"/>
      <c r="E14" s="369"/>
      <c r="F14" s="369"/>
      <c r="G14" s="369"/>
      <c r="H14" s="369"/>
      <c r="I14" s="400">
        <f t="shared" si="0"/>
        <v>0</v>
      </c>
      <c r="J14" s="401">
        <f t="shared" si="0"/>
        <v>0</v>
      </c>
    </row>
    <row r="15" spans="1:10" ht="25.5" customHeight="1">
      <c r="A15" s="340">
        <v>10</v>
      </c>
      <c r="B15" s="347" t="s">
        <v>246</v>
      </c>
      <c r="C15" s="369"/>
      <c r="D15" s="369"/>
      <c r="E15" s="369"/>
      <c r="F15" s="369"/>
      <c r="G15" s="369"/>
      <c r="H15" s="369"/>
      <c r="I15" s="400">
        <f t="shared" si="0"/>
        <v>0</v>
      </c>
      <c r="J15" s="401">
        <f t="shared" si="0"/>
        <v>0</v>
      </c>
    </row>
    <row r="16" spans="1:10" ht="25.5" customHeight="1">
      <c r="A16" s="340">
        <v>11</v>
      </c>
      <c r="B16" s="347" t="s">
        <v>247</v>
      </c>
      <c r="C16" s="369"/>
      <c r="D16" s="369"/>
      <c r="E16" s="369"/>
      <c r="F16" s="369"/>
      <c r="G16" s="369"/>
      <c r="H16" s="369"/>
      <c r="I16" s="400">
        <f t="shared" si="0"/>
        <v>0</v>
      </c>
      <c r="J16" s="401">
        <f t="shared" si="0"/>
        <v>0</v>
      </c>
    </row>
    <row r="17" spans="1:10" ht="25.5" customHeight="1">
      <c r="A17" s="340">
        <v>12</v>
      </c>
      <c r="B17" s="347" t="s">
        <v>248</v>
      </c>
      <c r="C17" s="369"/>
      <c r="D17" s="369"/>
      <c r="E17" s="369"/>
      <c r="F17" s="369"/>
      <c r="G17" s="369"/>
      <c r="H17" s="369"/>
      <c r="I17" s="400">
        <f t="shared" si="0"/>
        <v>0</v>
      </c>
      <c r="J17" s="401">
        <f t="shared" si="0"/>
        <v>0</v>
      </c>
    </row>
    <row r="18" spans="1:10" ht="25.5" customHeight="1">
      <c r="A18" s="340">
        <v>13</v>
      </c>
      <c r="B18" s="347" t="s">
        <v>249</v>
      </c>
      <c r="C18" s="369"/>
      <c r="D18" s="369"/>
      <c r="E18" s="369"/>
      <c r="F18" s="369"/>
      <c r="G18" s="369"/>
      <c r="H18" s="369"/>
      <c r="I18" s="400">
        <f t="shared" si="0"/>
        <v>0</v>
      </c>
      <c r="J18" s="401">
        <f t="shared" si="0"/>
        <v>0</v>
      </c>
    </row>
    <row r="19" spans="1:10" ht="25.5" customHeight="1">
      <c r="A19" s="340">
        <v>14</v>
      </c>
      <c r="B19" s="347" t="s">
        <v>250</v>
      </c>
      <c r="C19" s="369"/>
      <c r="D19" s="369"/>
      <c r="E19" s="369"/>
      <c r="F19" s="369"/>
      <c r="G19" s="369"/>
      <c r="H19" s="348"/>
      <c r="I19" s="400">
        <f t="shared" si="0"/>
        <v>0</v>
      </c>
      <c r="J19" s="401">
        <f t="shared" si="0"/>
        <v>0</v>
      </c>
    </row>
    <row r="20" spans="1:10" ht="25.5" customHeight="1">
      <c r="A20" s="340">
        <v>15</v>
      </c>
      <c r="B20" s="347" t="s">
        <v>251</v>
      </c>
      <c r="C20" s="369"/>
      <c r="D20" s="369"/>
      <c r="E20" s="369"/>
      <c r="F20" s="369"/>
      <c r="G20" s="369"/>
      <c r="H20" s="348"/>
      <c r="I20" s="400">
        <f t="shared" si="0"/>
        <v>0</v>
      </c>
      <c r="J20" s="401">
        <f t="shared" si="0"/>
        <v>0</v>
      </c>
    </row>
    <row r="21" spans="1:10" ht="25.5" customHeight="1">
      <c r="A21" s="340">
        <v>16</v>
      </c>
      <c r="B21" s="347" t="s">
        <v>252</v>
      </c>
      <c r="C21" s="369"/>
      <c r="D21" s="369"/>
      <c r="E21" s="369"/>
      <c r="F21" s="369"/>
      <c r="G21" s="369"/>
      <c r="H21" s="348"/>
      <c r="I21" s="400">
        <f t="shared" si="0"/>
        <v>0</v>
      </c>
      <c r="J21" s="401">
        <f t="shared" si="0"/>
        <v>0</v>
      </c>
    </row>
    <row r="22" spans="1:10" ht="25.5" customHeight="1">
      <c r="A22" s="340">
        <v>17</v>
      </c>
      <c r="B22" s="347" t="s">
        <v>253</v>
      </c>
      <c r="C22" s="400">
        <v>1</v>
      </c>
      <c r="D22" s="402">
        <v>11</v>
      </c>
      <c r="E22" s="369"/>
      <c r="F22" s="369"/>
      <c r="G22" s="369"/>
      <c r="H22" s="348"/>
      <c r="I22" s="400">
        <f t="shared" si="0"/>
        <v>1</v>
      </c>
      <c r="J22" s="401">
        <f t="shared" si="0"/>
        <v>11</v>
      </c>
    </row>
    <row r="23" spans="1:10" ht="25.5" customHeight="1">
      <c r="A23" s="340">
        <v>18</v>
      </c>
      <c r="B23" s="347" t="s">
        <v>254</v>
      </c>
      <c r="C23" s="369"/>
      <c r="D23" s="369"/>
      <c r="E23" s="369"/>
      <c r="F23" s="369"/>
      <c r="G23" s="369"/>
      <c r="H23" s="348"/>
      <c r="I23" s="400">
        <f t="shared" si="0"/>
        <v>0</v>
      </c>
      <c r="J23" s="401">
        <f t="shared" si="0"/>
        <v>0</v>
      </c>
    </row>
    <row r="24" spans="1:10" ht="25.5" customHeight="1">
      <c r="A24" s="340">
        <v>19</v>
      </c>
      <c r="B24" s="347" t="s">
        <v>255</v>
      </c>
      <c r="C24" s="369"/>
      <c r="D24" s="369"/>
      <c r="E24" s="369"/>
      <c r="F24" s="369"/>
      <c r="G24" s="369"/>
      <c r="H24" s="348"/>
      <c r="I24" s="400">
        <f t="shared" si="0"/>
        <v>0</v>
      </c>
      <c r="J24" s="401">
        <f t="shared" si="0"/>
        <v>0</v>
      </c>
    </row>
    <row r="25" spans="1:10" ht="25.5" customHeight="1">
      <c r="A25" s="340">
        <v>20</v>
      </c>
      <c r="B25" s="347" t="s">
        <v>256</v>
      </c>
      <c r="C25" s="369"/>
      <c r="D25" s="369"/>
      <c r="E25" s="369"/>
      <c r="F25" s="369"/>
      <c r="G25" s="369"/>
      <c r="H25" s="348"/>
      <c r="I25" s="400">
        <f t="shared" si="0"/>
        <v>0</v>
      </c>
      <c r="J25" s="401">
        <f t="shared" si="0"/>
        <v>0</v>
      </c>
    </row>
    <row r="26" spans="1:10" ht="25.5" customHeight="1">
      <c r="A26" s="340">
        <v>21</v>
      </c>
      <c r="B26" s="347" t="s">
        <v>257</v>
      </c>
      <c r="C26" s="369"/>
      <c r="D26" s="369"/>
      <c r="E26" s="369"/>
      <c r="F26" s="369"/>
      <c r="G26" s="369"/>
      <c r="H26" s="348"/>
      <c r="I26" s="400">
        <f>C26+E26+G26</f>
        <v>0</v>
      </c>
      <c r="J26" s="401">
        <f>D26+F26+H26</f>
        <v>0</v>
      </c>
    </row>
    <row r="27" spans="1:10" ht="25.5" customHeight="1">
      <c r="A27" s="340">
        <v>22</v>
      </c>
      <c r="B27" s="347" t="s">
        <v>258</v>
      </c>
      <c r="C27" s="369"/>
      <c r="D27" s="369"/>
      <c r="E27" s="369"/>
      <c r="F27" s="369"/>
      <c r="G27" s="369"/>
      <c r="H27" s="348"/>
      <c r="I27" s="400">
        <f t="shared" si="0"/>
        <v>0</v>
      </c>
      <c r="J27" s="401">
        <f t="shared" si="0"/>
        <v>0</v>
      </c>
    </row>
    <row r="28" spans="1:10" ht="25.5" customHeight="1">
      <c r="A28" s="340">
        <v>23</v>
      </c>
      <c r="B28" s="347" t="s">
        <v>259</v>
      </c>
      <c r="C28" s="369"/>
      <c r="D28" s="369"/>
      <c r="E28" s="369"/>
      <c r="F28" s="369"/>
      <c r="G28" s="369"/>
      <c r="H28" s="348"/>
      <c r="I28" s="400">
        <f t="shared" si="0"/>
        <v>0</v>
      </c>
      <c r="J28" s="401">
        <f t="shared" si="0"/>
        <v>0</v>
      </c>
    </row>
    <row r="29" spans="1:10" ht="25.5" customHeight="1">
      <c r="A29" s="340">
        <v>24</v>
      </c>
      <c r="B29" s="341" t="s">
        <v>261</v>
      </c>
      <c r="C29" s="388"/>
      <c r="D29" s="388"/>
      <c r="E29" s="388"/>
      <c r="F29" s="388"/>
      <c r="G29" s="388"/>
      <c r="H29" s="388"/>
      <c r="I29" s="397">
        <f>C29+E29+G29</f>
        <v>0</v>
      </c>
      <c r="J29" s="399">
        <f>D29+F29+H29</f>
        <v>0</v>
      </c>
    </row>
    <row r="30" spans="1:10" ht="25.5" customHeight="1">
      <c r="A30" s="340">
        <v>25</v>
      </c>
      <c r="B30" s="347" t="s">
        <v>262</v>
      </c>
      <c r="C30" s="400">
        <v>3</v>
      </c>
      <c r="D30" s="402">
        <v>332</v>
      </c>
      <c r="E30" s="369"/>
      <c r="F30" s="369"/>
      <c r="G30" s="369"/>
      <c r="H30" s="369"/>
      <c r="I30" s="400">
        <f>C30+E30+G30</f>
        <v>3</v>
      </c>
      <c r="J30" s="401">
        <f>D30+F30+H30</f>
        <v>332</v>
      </c>
    </row>
    <row r="31" spans="1:10" ht="25.5" customHeight="1">
      <c r="A31" s="403" t="s">
        <v>288</v>
      </c>
      <c r="B31" s="403"/>
      <c r="C31" s="404">
        <f>SUM(C6:C30)</f>
        <v>13</v>
      </c>
      <c r="D31" s="404">
        <f aca="true" t="shared" si="1" ref="D31:J31">SUM(D6:D30)</f>
        <v>2345</v>
      </c>
      <c r="E31" s="404">
        <f t="shared" si="1"/>
        <v>0</v>
      </c>
      <c r="F31" s="404">
        <f t="shared" si="1"/>
        <v>0</v>
      </c>
      <c r="G31" s="404">
        <f t="shared" si="1"/>
        <v>0</v>
      </c>
      <c r="H31" s="404">
        <f t="shared" si="1"/>
        <v>0</v>
      </c>
      <c r="I31" s="404">
        <f t="shared" si="1"/>
        <v>13</v>
      </c>
      <c r="J31" s="404">
        <f t="shared" si="1"/>
        <v>2345</v>
      </c>
    </row>
    <row r="64" ht="13.5">
      <c r="P64" s="202" t="s">
        <v>289</v>
      </c>
    </row>
    <row r="65" ht="13.5">
      <c r="P65" s="202" t="s">
        <v>86</v>
      </c>
    </row>
  </sheetData>
  <sheetProtection/>
  <protectedRanges>
    <protectedRange sqref="C6:H30" name="範囲2_1"/>
  </protectedRanges>
  <mergeCells count="8">
    <mergeCell ref="A31:B31"/>
    <mergeCell ref="A1:J1"/>
    <mergeCell ref="H2:J2"/>
    <mergeCell ref="A3:B4"/>
    <mergeCell ref="C3:D3"/>
    <mergeCell ref="E3:F3"/>
    <mergeCell ref="G3:H3"/>
    <mergeCell ref="I3:J3"/>
  </mergeCells>
  <printOptions horizontalCentered="1" verticalCentered="1"/>
  <pageMargins left="0.2362204724409449" right="0.2362204724409449" top="0.31496062992125984" bottom="0.3937007874015748" header="0.31496062992125984" footer="0.31496062992125984"/>
  <pageSetup fitToHeight="1" fitToWidth="1" horizontalDpi="600" verticalDpi="600" orientation="landscape" paperSize="9" scale="71"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sheetPr>
    <tabColor rgb="FF0070C0"/>
  </sheetPr>
  <dimension ref="A1:P60"/>
  <sheetViews>
    <sheetView view="pageBreakPreview" zoomScale="85" zoomScaleSheetLayoutView="85" zoomScalePageLayoutView="0" workbookViewId="0" topLeftCell="A1">
      <selection activeCell="C2" sqref="C2"/>
    </sheetView>
  </sheetViews>
  <sheetFormatPr defaultColWidth="9.00390625" defaultRowHeight="13.5"/>
  <cols>
    <col min="1" max="1" width="4.50390625" style="0" customWidth="1"/>
    <col min="2" max="2" width="13.00390625" style="0" customWidth="1"/>
    <col min="3" max="3" width="10.375" style="0" customWidth="1"/>
    <col min="4" max="4" width="12.00390625" style="0" customWidth="1"/>
    <col min="5" max="5" width="9.375" style="0" customWidth="1"/>
    <col min="6" max="6" width="12.625" style="0" customWidth="1"/>
    <col min="7" max="7" width="9.625" style="0" customWidth="1"/>
    <col min="8" max="8" width="12.875" style="0" customWidth="1"/>
    <col min="9" max="9" width="10.00390625" style="0" customWidth="1"/>
    <col min="10" max="10" width="13.625" style="0" customWidth="1"/>
  </cols>
  <sheetData>
    <row r="1" spans="1:10" ht="17.25">
      <c r="A1" s="331" t="s">
        <v>223</v>
      </c>
      <c r="B1" s="331"/>
      <c r="C1" s="331"/>
      <c r="D1" s="331"/>
      <c r="E1" s="331"/>
      <c r="F1" s="331"/>
      <c r="G1" s="331"/>
      <c r="H1" s="331"/>
      <c r="I1" s="331"/>
      <c r="J1" s="331"/>
    </row>
    <row r="2" spans="1:10" ht="14.25">
      <c r="A2" t="s">
        <v>287</v>
      </c>
      <c r="B2" s="107"/>
      <c r="H2" s="367" t="str">
        <f>'（小学校）'!S2</f>
        <v>（平成２３年１０月１日現在）</v>
      </c>
      <c r="I2" s="367"/>
      <c r="J2" s="367"/>
    </row>
    <row r="3" spans="1:10" ht="13.5">
      <c r="A3" s="333" t="s">
        <v>226</v>
      </c>
      <c r="B3" s="333"/>
      <c r="C3" s="335" t="s">
        <v>203</v>
      </c>
      <c r="D3" s="335"/>
      <c r="E3" s="335" t="s">
        <v>204</v>
      </c>
      <c r="F3" s="335"/>
      <c r="G3" s="335" t="s">
        <v>205</v>
      </c>
      <c r="H3" s="335"/>
      <c r="I3" s="335" t="s">
        <v>22</v>
      </c>
      <c r="J3" s="335"/>
    </row>
    <row r="4" spans="1:10" ht="13.5">
      <c r="A4" s="333"/>
      <c r="B4" s="333"/>
      <c r="C4" s="337" t="s">
        <v>230</v>
      </c>
      <c r="D4" s="337" t="s">
        <v>232</v>
      </c>
      <c r="E4" s="337" t="s">
        <v>230</v>
      </c>
      <c r="F4" s="337" t="s">
        <v>232</v>
      </c>
      <c r="G4" s="337" t="s">
        <v>230</v>
      </c>
      <c r="H4" s="337" t="s">
        <v>232</v>
      </c>
      <c r="I4" s="337" t="s">
        <v>230</v>
      </c>
      <c r="J4" s="337" t="s">
        <v>232</v>
      </c>
    </row>
    <row r="5" spans="1:10" ht="13.5">
      <c r="A5" s="338"/>
      <c r="B5" s="338"/>
      <c r="C5" s="339" t="s">
        <v>233</v>
      </c>
      <c r="D5" s="339" t="s">
        <v>235</v>
      </c>
      <c r="E5" s="339" t="s">
        <v>233</v>
      </c>
      <c r="F5" s="339" t="s">
        <v>235</v>
      </c>
      <c r="G5" s="339" t="s">
        <v>233</v>
      </c>
      <c r="H5" s="339" t="s">
        <v>235</v>
      </c>
      <c r="I5" s="339" t="s">
        <v>233</v>
      </c>
      <c r="J5" s="339" t="s">
        <v>235</v>
      </c>
    </row>
    <row r="6" spans="1:10" ht="25.5" customHeight="1">
      <c r="A6" s="340">
        <v>26</v>
      </c>
      <c r="B6" s="341" t="s">
        <v>263</v>
      </c>
      <c r="C6" s="388"/>
      <c r="D6" s="388"/>
      <c r="E6" s="388"/>
      <c r="F6" s="388"/>
      <c r="G6" s="388"/>
      <c r="H6" s="388"/>
      <c r="I6" s="397">
        <f aca="true" t="shared" si="0" ref="I6:J23">C6+E6+G6</f>
        <v>0</v>
      </c>
      <c r="J6" s="399">
        <f t="shared" si="0"/>
        <v>0</v>
      </c>
    </row>
    <row r="7" spans="1:10" ht="25.5" customHeight="1">
      <c r="A7" s="340">
        <v>27</v>
      </c>
      <c r="B7" s="347" t="s">
        <v>264</v>
      </c>
      <c r="C7" s="369"/>
      <c r="D7" s="369"/>
      <c r="E7" s="369"/>
      <c r="F7" s="369"/>
      <c r="G7" s="369"/>
      <c r="H7" s="369"/>
      <c r="I7" s="400">
        <f t="shared" si="0"/>
        <v>0</v>
      </c>
      <c r="J7" s="401">
        <f t="shared" si="0"/>
        <v>0</v>
      </c>
    </row>
    <row r="8" spans="1:10" ht="25.5" customHeight="1">
      <c r="A8" s="340">
        <v>28</v>
      </c>
      <c r="B8" s="347" t="s">
        <v>265</v>
      </c>
      <c r="C8" s="369"/>
      <c r="D8" s="369"/>
      <c r="E8" s="369"/>
      <c r="F8" s="369"/>
      <c r="G8" s="369"/>
      <c r="H8" s="369"/>
      <c r="I8" s="400">
        <f t="shared" si="0"/>
        <v>0</v>
      </c>
      <c r="J8" s="401">
        <f t="shared" si="0"/>
        <v>0</v>
      </c>
    </row>
    <row r="9" spans="1:10" ht="25.5" customHeight="1">
      <c r="A9" s="340">
        <v>29</v>
      </c>
      <c r="B9" s="347" t="s">
        <v>266</v>
      </c>
      <c r="C9" s="369"/>
      <c r="D9" s="369"/>
      <c r="E9" s="369"/>
      <c r="F9" s="369"/>
      <c r="G9" s="369"/>
      <c r="H9" s="369"/>
      <c r="I9" s="400">
        <f t="shared" si="0"/>
        <v>0</v>
      </c>
      <c r="J9" s="401">
        <f t="shared" si="0"/>
        <v>0</v>
      </c>
    </row>
    <row r="10" spans="1:10" ht="25.5" customHeight="1">
      <c r="A10" s="340">
        <v>30</v>
      </c>
      <c r="B10" s="347" t="s">
        <v>267</v>
      </c>
      <c r="C10" s="369"/>
      <c r="D10" s="369"/>
      <c r="E10" s="369"/>
      <c r="F10" s="369"/>
      <c r="G10" s="369"/>
      <c r="H10" s="369"/>
      <c r="I10" s="400">
        <f t="shared" si="0"/>
        <v>0</v>
      </c>
      <c r="J10" s="401">
        <f t="shared" si="0"/>
        <v>0</v>
      </c>
    </row>
    <row r="11" spans="1:10" ht="25.5" customHeight="1">
      <c r="A11" s="340">
        <v>31</v>
      </c>
      <c r="B11" s="347" t="s">
        <v>268</v>
      </c>
      <c r="C11" s="369"/>
      <c r="D11" s="369"/>
      <c r="E11" s="369"/>
      <c r="F11" s="369"/>
      <c r="G11" s="369"/>
      <c r="H11" s="369"/>
      <c r="I11" s="400">
        <f t="shared" si="0"/>
        <v>0</v>
      </c>
      <c r="J11" s="401">
        <f t="shared" si="0"/>
        <v>0</v>
      </c>
    </row>
    <row r="12" spans="1:10" ht="25.5" customHeight="1">
      <c r="A12" s="340">
        <v>32</v>
      </c>
      <c r="B12" s="347" t="s">
        <v>269</v>
      </c>
      <c r="C12" s="369"/>
      <c r="D12" s="369"/>
      <c r="E12" s="369"/>
      <c r="F12" s="369"/>
      <c r="G12" s="369"/>
      <c r="H12" s="369"/>
      <c r="I12" s="400">
        <f t="shared" si="0"/>
        <v>0</v>
      </c>
      <c r="J12" s="401">
        <f t="shared" si="0"/>
        <v>0</v>
      </c>
    </row>
    <row r="13" spans="1:10" ht="25.5" customHeight="1">
      <c r="A13" s="340">
        <v>33</v>
      </c>
      <c r="B13" s="347" t="s">
        <v>270</v>
      </c>
      <c r="C13" s="369"/>
      <c r="D13" s="369"/>
      <c r="E13" s="369"/>
      <c r="F13" s="369"/>
      <c r="G13" s="369"/>
      <c r="H13" s="369"/>
      <c r="I13" s="400">
        <f t="shared" si="0"/>
        <v>0</v>
      </c>
      <c r="J13" s="401">
        <f t="shared" si="0"/>
        <v>0</v>
      </c>
    </row>
    <row r="14" spans="1:10" ht="25.5" customHeight="1">
      <c r="A14" s="340">
        <v>34</v>
      </c>
      <c r="B14" s="347" t="s">
        <v>271</v>
      </c>
      <c r="C14" s="369"/>
      <c r="D14" s="369"/>
      <c r="E14" s="369"/>
      <c r="F14" s="369"/>
      <c r="G14" s="369"/>
      <c r="H14" s="369"/>
      <c r="I14" s="400">
        <f t="shared" si="0"/>
        <v>0</v>
      </c>
      <c r="J14" s="401">
        <f t="shared" si="0"/>
        <v>0</v>
      </c>
    </row>
    <row r="15" spans="1:10" ht="25.5" customHeight="1">
      <c r="A15" s="340">
        <v>35</v>
      </c>
      <c r="B15" s="347" t="s">
        <v>272</v>
      </c>
      <c r="C15" s="369"/>
      <c r="D15" s="369"/>
      <c r="E15" s="369"/>
      <c r="F15" s="369"/>
      <c r="G15" s="369"/>
      <c r="H15" s="369"/>
      <c r="I15" s="400">
        <f t="shared" si="0"/>
        <v>0</v>
      </c>
      <c r="J15" s="401">
        <f t="shared" si="0"/>
        <v>0</v>
      </c>
    </row>
    <row r="16" spans="1:10" ht="25.5" customHeight="1">
      <c r="A16" s="340">
        <v>36</v>
      </c>
      <c r="B16" s="347" t="s">
        <v>273</v>
      </c>
      <c r="C16" s="369"/>
      <c r="D16" s="369"/>
      <c r="E16" s="369"/>
      <c r="F16" s="369"/>
      <c r="G16" s="369"/>
      <c r="H16" s="369"/>
      <c r="I16" s="400">
        <f t="shared" si="0"/>
        <v>0</v>
      </c>
      <c r="J16" s="401">
        <f t="shared" si="0"/>
        <v>0</v>
      </c>
    </row>
    <row r="17" spans="1:10" ht="25.5" customHeight="1">
      <c r="A17" s="340">
        <v>37</v>
      </c>
      <c r="B17" s="347" t="s">
        <v>274</v>
      </c>
      <c r="C17" s="369"/>
      <c r="D17" s="369"/>
      <c r="E17" s="369"/>
      <c r="F17" s="369"/>
      <c r="G17" s="369"/>
      <c r="H17" s="348"/>
      <c r="I17" s="400">
        <f t="shared" si="0"/>
        <v>0</v>
      </c>
      <c r="J17" s="401">
        <f t="shared" si="0"/>
        <v>0</v>
      </c>
    </row>
    <row r="18" spans="1:10" ht="25.5" customHeight="1">
      <c r="A18" s="340">
        <v>38</v>
      </c>
      <c r="B18" s="347" t="s">
        <v>275</v>
      </c>
      <c r="C18" s="369"/>
      <c r="D18" s="369"/>
      <c r="E18" s="369"/>
      <c r="F18" s="369"/>
      <c r="G18" s="369"/>
      <c r="H18" s="348"/>
      <c r="I18" s="400">
        <f t="shared" si="0"/>
        <v>0</v>
      </c>
      <c r="J18" s="401">
        <f t="shared" si="0"/>
        <v>0</v>
      </c>
    </row>
    <row r="19" spans="1:10" ht="25.5" customHeight="1">
      <c r="A19" s="340">
        <v>39</v>
      </c>
      <c r="B19" s="347" t="s">
        <v>276</v>
      </c>
      <c r="C19" s="369"/>
      <c r="D19" s="369"/>
      <c r="E19" s="369"/>
      <c r="F19" s="369"/>
      <c r="G19" s="369"/>
      <c r="H19" s="348"/>
      <c r="I19" s="400">
        <f t="shared" si="0"/>
        <v>0</v>
      </c>
      <c r="J19" s="401">
        <f t="shared" si="0"/>
        <v>0</v>
      </c>
    </row>
    <row r="20" spans="1:10" ht="25.5" customHeight="1">
      <c r="A20" s="340">
        <v>40</v>
      </c>
      <c r="B20" s="347" t="s">
        <v>277</v>
      </c>
      <c r="C20" s="369"/>
      <c r="D20" s="369"/>
      <c r="E20" s="369"/>
      <c r="F20" s="369"/>
      <c r="G20" s="369"/>
      <c r="H20" s="369"/>
      <c r="I20" s="400">
        <f t="shared" si="0"/>
        <v>0</v>
      </c>
      <c r="J20" s="401">
        <f t="shared" si="0"/>
        <v>0</v>
      </c>
    </row>
    <row r="21" spans="1:10" ht="25.5" customHeight="1">
      <c r="A21" s="340">
        <v>41</v>
      </c>
      <c r="B21" s="347" t="s">
        <v>278</v>
      </c>
      <c r="C21" s="369"/>
      <c r="D21" s="369"/>
      <c r="E21" s="369"/>
      <c r="F21" s="369"/>
      <c r="G21" s="369"/>
      <c r="H21" s="369"/>
      <c r="I21" s="400">
        <f t="shared" si="0"/>
        <v>0</v>
      </c>
      <c r="J21" s="401">
        <f t="shared" si="0"/>
        <v>0</v>
      </c>
    </row>
    <row r="22" spans="1:10" ht="25.5" customHeight="1">
      <c r="A22" s="340">
        <v>42</v>
      </c>
      <c r="B22" s="347" t="s">
        <v>279</v>
      </c>
      <c r="C22" s="369"/>
      <c r="D22" s="369"/>
      <c r="E22" s="369"/>
      <c r="F22" s="369"/>
      <c r="G22" s="369"/>
      <c r="H22" s="369"/>
      <c r="I22" s="400">
        <f t="shared" si="0"/>
        <v>0</v>
      </c>
      <c r="J22" s="401">
        <f t="shared" si="0"/>
        <v>0</v>
      </c>
    </row>
    <row r="23" spans="1:10" ht="25.5" customHeight="1">
      <c r="A23" s="340">
        <v>43</v>
      </c>
      <c r="B23" s="347" t="s">
        <v>280</v>
      </c>
      <c r="C23" s="369"/>
      <c r="D23" s="369"/>
      <c r="E23" s="369"/>
      <c r="F23" s="369"/>
      <c r="G23" s="369"/>
      <c r="H23" s="369"/>
      <c r="I23" s="400">
        <f t="shared" si="0"/>
        <v>0</v>
      </c>
      <c r="J23" s="401">
        <f t="shared" si="0"/>
        <v>0</v>
      </c>
    </row>
    <row r="24" spans="1:10" ht="25.5" customHeight="1">
      <c r="A24" s="403" t="s">
        <v>288</v>
      </c>
      <c r="B24" s="403"/>
      <c r="C24" s="404">
        <f>SUM(C6:C23)</f>
        <v>0</v>
      </c>
      <c r="D24" s="404">
        <f aca="true" t="shared" si="1" ref="D24:J24">SUM(D6:D23)</f>
        <v>0</v>
      </c>
      <c r="E24" s="404">
        <f t="shared" si="1"/>
        <v>0</v>
      </c>
      <c r="F24" s="404">
        <f t="shared" si="1"/>
        <v>0</v>
      </c>
      <c r="G24" s="404">
        <f t="shared" si="1"/>
        <v>0</v>
      </c>
      <c r="H24" s="404">
        <f t="shared" si="1"/>
        <v>0</v>
      </c>
      <c r="I24" s="404">
        <f t="shared" si="1"/>
        <v>0</v>
      </c>
      <c r="J24" s="404">
        <f t="shared" si="1"/>
        <v>0</v>
      </c>
    </row>
    <row r="25" spans="1:10" ht="25.5" customHeight="1">
      <c r="A25" s="405" t="s">
        <v>290</v>
      </c>
      <c r="B25" s="405"/>
      <c r="C25" s="406">
        <v>25</v>
      </c>
      <c r="D25" s="407">
        <v>5227</v>
      </c>
      <c r="E25" s="406"/>
      <c r="F25" s="406"/>
      <c r="G25" s="406"/>
      <c r="H25" s="406"/>
      <c r="I25" s="408">
        <f>C25+E25+G25</f>
        <v>25</v>
      </c>
      <c r="J25" s="407">
        <f>D25+F25+H25</f>
        <v>5227</v>
      </c>
    </row>
    <row r="26" spans="1:10" ht="25.5" customHeight="1">
      <c r="A26" s="363" t="s">
        <v>291</v>
      </c>
      <c r="B26" s="363"/>
      <c r="C26" s="404">
        <f>'（特別支援学校）'!C31+'（特別支援学校） (2)'!C25</f>
        <v>38</v>
      </c>
      <c r="D26" s="404">
        <f>'（特別支援学校）'!D31+'（特別支援学校） (2)'!D25</f>
        <v>7572</v>
      </c>
      <c r="E26" s="404">
        <f>'（特別支援学校）'!E31+'（特別支援学校） (2)'!E25</f>
        <v>0</v>
      </c>
      <c r="F26" s="404">
        <f>'（特別支援学校）'!F31+'（特別支援学校） (2)'!F25</f>
        <v>0</v>
      </c>
      <c r="G26" s="404">
        <f>'（特別支援学校）'!G31+'（特別支援学校） (2)'!G25</f>
        <v>0</v>
      </c>
      <c r="H26" s="404">
        <f>'（特別支援学校）'!H31+'（特別支援学校） (2)'!H25</f>
        <v>0</v>
      </c>
      <c r="I26" s="404">
        <f>'（特別支援学校）'!I31+'（特別支援学校） (2)'!I25</f>
        <v>38</v>
      </c>
      <c r="J26" s="404">
        <f>'（特別支援学校）'!J31+'（特別支援学校） (2)'!J25</f>
        <v>7572</v>
      </c>
    </row>
    <row r="59" ht="13.5">
      <c r="P59" s="202" t="s">
        <v>289</v>
      </c>
    </row>
    <row r="60" ht="13.5">
      <c r="P60" s="202" t="s">
        <v>86</v>
      </c>
    </row>
  </sheetData>
  <sheetProtection/>
  <protectedRanges>
    <protectedRange sqref="C6:H23" name="範囲2_1"/>
  </protectedRanges>
  <mergeCells count="10">
    <mergeCell ref="A24:B24"/>
    <mergeCell ref="A25:B25"/>
    <mergeCell ref="A26:B26"/>
    <mergeCell ref="A1:J1"/>
    <mergeCell ref="H2:J2"/>
    <mergeCell ref="A3:B4"/>
    <mergeCell ref="C3:D3"/>
    <mergeCell ref="E3:F3"/>
    <mergeCell ref="G3:H3"/>
    <mergeCell ref="I3:J3"/>
  </mergeCells>
  <printOptions horizontalCentered="1" verticalCentered="1"/>
  <pageMargins left="0.2362204724409449" right="0.2362204724409449" top="0.31496062992125984" bottom="0.3937007874015748" header="0.5118110236220472" footer="0.31496062992125984"/>
  <pageSetup horizontalDpi="600" verticalDpi="600" orientation="landscape" paperSize="9" scale="74"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yamadam</dc:creator>
  <cp:keywords/>
  <dc:description/>
  <cp:lastModifiedBy>大阪府庁</cp:lastModifiedBy>
  <cp:lastPrinted>2014-06-11T09:51:26Z</cp:lastPrinted>
  <dcterms:created xsi:type="dcterms:W3CDTF">2006-09-22T01:20:51Z</dcterms:created>
  <dcterms:modified xsi:type="dcterms:W3CDTF">2014-06-27T06:33:23Z</dcterms:modified>
  <cp:category/>
  <cp:version/>
  <cp:contentType/>
  <cp:contentStatus/>
</cp:coreProperties>
</file>