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60" windowWidth="14940" windowHeight="7875"/>
  </bookViews>
  <sheets>
    <sheet name="法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O6" i="5" l="1"/>
  <c r="O86" i="4" s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G86" i="4" s="1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L6" i="5"/>
  <c r="K6" i="5"/>
  <c r="J6" i="5"/>
  <c r="I6" i="5"/>
  <c r="B8" i="4" s="1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N86" i="4"/>
  <c r="M86" i="4"/>
  <c r="L86" i="4"/>
  <c r="K86" i="4"/>
  <c r="J86" i="4"/>
  <c r="I86" i="4"/>
  <c r="H86" i="4"/>
  <c r="F86" i="4"/>
  <c r="E86" i="4"/>
  <c r="BB10" i="4"/>
  <c r="AT10" i="4"/>
  <c r="AL10" i="4"/>
  <c r="AD10" i="4"/>
  <c r="P10" i="4"/>
  <c r="I10" i="4"/>
  <c r="B10" i="4"/>
  <c r="AT8" i="4"/>
  <c r="AL8" i="4"/>
  <c r="W8" i="4"/>
  <c r="P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<sst xmlns="http://schemas.openxmlformats.org/spreadsheetml/2006/main" count="235" uniqueCount="122">
  <si>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</si>
  <si>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</si>
  <si>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</si>
  <si>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</si>
  <si>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</si>
  <si>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</si>
  <si>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</si>
  <si>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</si>
  <si>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</si>
  <si>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</si>
  <si>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</si>
  <si>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</si>
  <si>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</si>
  <si>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</si>
  <si>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</si>
  <si>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</si>
  <si>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</si>
  <si>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</si>
  <si>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</si>
  <si>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</si>
  <si>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</si>
  <si>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</si>
  <si>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</si>
  <si>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</si>
  <si>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</si>
  <si>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</si>
  <si>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</si>
  <si>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「経常損益」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</si>
  <si>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</si>
  <si>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</si>
  <si>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</si>
  <si>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</si>
  <si>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</si>
  <si>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</si>
  <si>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</si>
  <si>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</si>
  <si>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</si>
  <si>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</si>
  <si>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</si>
  <si>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</si>
  <si>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</si>
  <si>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7"/>
  </si>
  <si>
    <t>※　平成24年度から平成25年度における各指標の類似団体平均値は、当時の事業数を基に算出していますが、企業債残高対事業規模比率、管渠老朽化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83" eb="85">
      <t>ヘイセイ</t>
    </rPh>
    <rPh sb="87" eb="89">
      <t>ネンド</t>
    </rPh>
    <rPh sb="90" eb="92">
      <t>ジギョウ</t>
    </rPh>
    <rPh sb="92" eb="93">
      <t>スウ</t>
    </rPh>
    <rPh sb="94" eb="95">
      <t>モト</t>
    </rPh>
    <rPh sb="96" eb="98">
      <t>ルイジ</t>
    </rPh>
    <rPh sb="98" eb="100">
      <t>ダンタイ</t>
    </rPh>
    <rPh sb="100" eb="102">
      <t>ヘイキン</t>
    </rPh>
    <rPh sb="102" eb="103">
      <t>アタイ</t>
    </rPh>
    <rPh sb="104" eb="106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</si>
  <si>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</si>
  <si>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</si>
  <si>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</si>
  <si>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</si>
  <si>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</si>
  <si>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</si>
  <si>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</si>
  <si>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</si>
  <si>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</si>
  <si>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</si>
  <si>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</si>
  <si>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</si>
  <si>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</si>
  <si>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</si>
  <si>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</si>
  <si>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</si>
  <si>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</si>
  <si>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</si>
  <si>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</si>
  <si>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</si>
  <si>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</si>
  <si>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</si>
  <si>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</si>
  <si>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中項目</t>
    <rPh sb="0" eb="1">
      <t>チュウ</t>
    </rPh>
    <rPh sb="1" eb="3">
      <t>コウモク</t>
    </rPh>
    <phoneticPr fontId="7"/>
  </si>
  <si>
    <t>①経常収支比率(％)</t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</si>
  <si>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</si>
  <si>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</si>
  <si>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</si>
  <si>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</si>
  <si>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</si>
  <si>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</si>
  <si>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</si>
  <si>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</si>
  <si>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</si>
  <si>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</si>
  <si>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</si>
  <si>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</si>
  <si>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</si>
  <si>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</si>
  <si>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</si>
  <si>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</si>
  <si>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</si>
  <si>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</si>
  <si>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</si>
  <si>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</si>
  <si>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</si>
  <si>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</si>
  <si>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</si>
  <si>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</si>
  <si>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</si>
  <si>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</si>
  <si>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</si>
  <si>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</si>
  <si>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</si>
  <si>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</si>
  <si>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</si>
  <si>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</si>
  <si>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</si>
  <si>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</si>
  <si>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</si>
  <si>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</si>
  <si>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</si>
  <si>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</si>
  <si>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</si>
  <si>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大阪府　豊中市</t>
  </si>
  <si>
    <t>法適用</t>
  </si>
  <si>
    <t>下水道事業</t>
  </si>
  <si>
    <t>公共下水道</t>
  </si>
  <si>
    <t>Aa</t>
  </si>
  <si>
    <t>-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</si>
  <si>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</si>
  <si>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</si>
  <si>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</si>
  <si>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</si>
  <si>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</si>
  <si>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自治体職員</t>
    <rPh sb="0" eb="3">
      <t>ジチタイ</t>
    </rPh>
    <rPh sb="3" eb="5">
      <t>ショクイン</t>
    </rPh>
    <phoneticPr fontId="4"/>
  </si>
  <si>
    <t>　経常収支比率が100％を超えていることや、累積欠損金が発生していないことから、健全な経営状態といえます。しかしながら、節水型社会への移行に伴って下水道使用料収入は減少傾向にあり、厳しい経営状況が続くと考えています。
　流動比率は増加傾向にあり、支払返済能力は年々向上しています。なお、平成26年度は、新会計制度へ移行したことにより減少しています。
　企業債残高対事業規模比率は、一定の企業債を抱えている一方で、営業収益を堅調に確保できていることから、類似団体や全国平均と比べて低い値となっています。この比率の適切な水準を見極めていく必要があります。
　経費回収率は、100％を維持しており、現時点では適切な料金水準にあると考えています。
　施設利用率は、流域下水道（原田処理場）の処理水量が含まれているため、高い値となっています。単独処理場（庄内下水処理場）だけで算出した場合は、毎年65％程度となります。施設規模の見直しや最適配置について、検討を行っていく必要があります。
　水洗化率は、これまで施設整備を進めてきたことでほぼ100％に達しており、全国的にみても高い水準にあります。</t>
    <phoneticPr fontId="7"/>
  </si>
  <si>
    <t>　有形固定資産減価償却率は、増加傾向にありますが、引き続き老朽化した施設や設備を適切に維持管理しながら、下水道の機能を確保していきます。
　管渠老朽化率は、年々増加していますが、｢長寿命化計画｣に基づき計画的に改築更新しており、管路の健全性は一定確保できると考えています。
　管渠改善率は、類似団体や全国平均と比べて高い値となっていますが、今後は管渠老朽化率の上昇が見込まれることから、計画的に改善していく必要があります。</t>
    <phoneticPr fontId="7"/>
  </si>
  <si>
    <t>　これらの指標からは、今後も増加する老朽化管渠について課題があると示唆されました。
　指標を活用することで、経年による比較や、類似団体との比較が可能となりますが、明確な水準が無いものもあるため、今後は本市として適切な水準（目標値）を設定することとしています。
　将来にわたって施設を健全な状態で引き継いでいくため、目標値の設定を含め、中長期的な視点から収入と支出のバランスを考慮した「経営戦略」を平成29年度に策定する予定です。</t>
    <rPh sb="157" eb="160">
      <t>モクヒョウチ</t>
    </rPh>
    <rPh sb="161" eb="163">
      <t>セッテイ</t>
    </rPh>
    <rPh sb="164" eb="165">
      <t>フク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</si>
</sst>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85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0.24</c:v>
                </c:pt>
                <c:pt idx="1">
                  <c:v>0.38</c:v>
                </c:pt>
                <c:pt idx="2">
                  <c:v>0.41</c:v>
                </c:pt>
                <c:pt idx="3">
                  <c:v>0.42</c:v>
                </c:pt>
                <c:pt idx="4">
                  <c:v>0.85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905024"/>
        <c:axId val="91365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</c:v>
                </c:pt>
                <c:pt idx="1">
                  <c:v>0.11</c:v>
                </c:pt>
                <c:pt idx="2">
                  <c:v>0.22</c:v>
                </c:pt>
                <c:pt idx="3">
                  <c:v>0.13</c:v>
                </c:pt>
                <c:pt idx="4">
                  <c:v>0.16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5024"/>
        <c:axId val="91365376"/>
      </c:lineChart>
      <c:dateAx>
        <c:axId val="89905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365376"/>
        <c:crosses val="autoZero"/>
        <c:auto val="1"/>
        <c:lblOffset val="100"/>
        <c:baseTimeUnit val="years"/>
      </c:dateAx>
      <c:valAx>
        <c:axId val="91365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905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183.98</c:v>
                </c:pt>
                <c:pt idx="1">
                  <c:v>181.68</c:v>
                </c:pt>
                <c:pt idx="2">
                  <c:v>196.41</c:v>
                </c:pt>
                <c:pt idx="3">
                  <c:v>217.69</c:v>
                </c:pt>
                <c:pt idx="4">
                  <c:v>211.66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081984"/>
        <c:axId val="93083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67.540000000000006</c:v>
                </c:pt>
                <c:pt idx="1">
                  <c:v>67.61</c:v>
                </c:pt>
                <c:pt idx="2">
                  <c:v>64.81</c:v>
                </c:pt>
                <c:pt idx="3">
                  <c:v>64.81</c:v>
                </c:pt>
                <c:pt idx="4">
                  <c:v>64.66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81984"/>
        <c:axId val="93083904"/>
      </c:lineChart>
      <c:dateAx>
        <c:axId val="930819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083904"/>
        <c:crosses val="autoZero"/>
        <c:auto val="1"/>
        <c:lblOffset val="100"/>
        <c:baseTimeUnit val="years"/>
      </c:dateAx>
      <c:valAx>
        <c:axId val="93083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0819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99.76</c:v>
                </c:pt>
                <c:pt idx="1">
                  <c:v>99.79</c:v>
                </c:pt>
                <c:pt idx="2">
                  <c:v>99.8</c:v>
                </c:pt>
                <c:pt idx="3">
                  <c:v>99.82</c:v>
                </c:pt>
                <c:pt idx="4">
                  <c:v>99.84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100288"/>
        <c:axId val="93131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96.48</c:v>
                </c:pt>
                <c:pt idx="1">
                  <c:v>96.64</c:v>
                </c:pt>
                <c:pt idx="2">
                  <c:v>96.76</c:v>
                </c:pt>
                <c:pt idx="3">
                  <c:v>96.89</c:v>
                </c:pt>
                <c:pt idx="4">
                  <c:v>97.08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100288"/>
        <c:axId val="93131136"/>
      </c:lineChart>
      <c:dateAx>
        <c:axId val="93100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131136"/>
        <c:crosses val="autoZero"/>
        <c:auto val="1"/>
        <c:lblOffset val="100"/>
        <c:baseTimeUnit val="years"/>
      </c:dateAx>
      <c:valAx>
        <c:axId val="93131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100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102.87</c:v>
                </c:pt>
                <c:pt idx="1">
                  <c:v>102.43</c:v>
                </c:pt>
                <c:pt idx="2">
                  <c:v>107.93</c:v>
                </c:pt>
                <c:pt idx="3">
                  <c:v>110.06</c:v>
                </c:pt>
                <c:pt idx="4">
                  <c:v>108.43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399680"/>
        <c:axId val="91401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106.35</c:v>
                </c:pt>
                <c:pt idx="1">
                  <c:v>108.14</c:v>
                </c:pt>
                <c:pt idx="2">
                  <c:v>108.72</c:v>
                </c:pt>
                <c:pt idx="3">
                  <c:v>110.25</c:v>
                </c:pt>
                <c:pt idx="4">
                  <c:v>109.82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99680"/>
        <c:axId val="91401600"/>
      </c:lineChart>
      <c:dateAx>
        <c:axId val="91399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401600"/>
        <c:crosses val="autoZero"/>
        <c:auto val="1"/>
        <c:lblOffset val="100"/>
        <c:baseTimeUnit val="years"/>
      </c:dateAx>
      <c:valAx>
        <c:axId val="91401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399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11.99</c:v>
                </c:pt>
                <c:pt idx="1">
                  <c:v>13.78</c:v>
                </c:pt>
                <c:pt idx="2">
                  <c:v>22.74</c:v>
                </c:pt>
                <c:pt idx="3">
                  <c:v>25.74</c:v>
                </c:pt>
                <c:pt idx="4">
                  <c:v>28.42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746880"/>
        <c:axId val="92748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13.31</c:v>
                </c:pt>
                <c:pt idx="1">
                  <c:v>14.06</c:v>
                </c:pt>
                <c:pt idx="2">
                  <c:v>23.27</c:v>
                </c:pt>
                <c:pt idx="3">
                  <c:v>25.8</c:v>
                </c:pt>
                <c:pt idx="4">
                  <c:v>25.28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46880"/>
        <c:axId val="92748800"/>
      </c:lineChart>
      <c:dateAx>
        <c:axId val="92746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748800"/>
        <c:crosses val="autoZero"/>
        <c:auto val="1"/>
        <c:lblOffset val="100"/>
        <c:baseTimeUnit val="years"/>
      </c:dateAx>
      <c:valAx>
        <c:axId val="92748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746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0.95</c:v>
                </c:pt>
                <c:pt idx="1">
                  <c:v>1.33</c:v>
                </c:pt>
                <c:pt idx="2">
                  <c:v>2.36</c:v>
                </c:pt>
                <c:pt idx="3">
                  <c:v>4.3</c:v>
                </c:pt>
                <c:pt idx="4">
                  <c:v>7.66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787456"/>
        <c:axId val="92789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2.15</c:v>
                </c:pt>
                <c:pt idx="1">
                  <c:v>2.34</c:v>
                </c:pt>
                <c:pt idx="2">
                  <c:v>2.75</c:v>
                </c:pt>
                <c:pt idx="3">
                  <c:v>3.39</c:v>
                </c:pt>
                <c:pt idx="4">
                  <c:v>4.08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87456"/>
        <c:axId val="92789376"/>
      </c:lineChart>
      <c:dateAx>
        <c:axId val="92787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789376"/>
        <c:crosses val="autoZero"/>
        <c:auto val="1"/>
        <c:lblOffset val="100"/>
        <c:baseTimeUnit val="years"/>
      </c:dateAx>
      <c:valAx>
        <c:axId val="92789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7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904064"/>
        <c:axId val="92906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0.6</c:v>
                </c:pt>
                <c:pt idx="4" formatCode="#,##0.00;&quot;△&quot;#,##0.00;&quot;-&quot;">
                  <c:v>0.45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04064"/>
        <c:axId val="92906240"/>
      </c:lineChart>
      <c:dateAx>
        <c:axId val="92904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906240"/>
        <c:crosses val="autoZero"/>
        <c:auto val="1"/>
        <c:lblOffset val="100"/>
        <c:baseTimeUnit val="years"/>
      </c:dateAx>
      <c:valAx>
        <c:axId val="92906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904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135.09</c:v>
                </c:pt>
                <c:pt idx="1">
                  <c:v>161.02000000000001</c:v>
                </c:pt>
                <c:pt idx="2">
                  <c:v>103.96</c:v>
                </c:pt>
                <c:pt idx="3">
                  <c:v>112.08</c:v>
                </c:pt>
                <c:pt idx="4">
                  <c:v>121.22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10880"/>
        <c:axId val="93217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161.29</c:v>
                </c:pt>
                <c:pt idx="1">
                  <c:v>129.52000000000001</c:v>
                </c:pt>
                <c:pt idx="2">
                  <c:v>61</c:v>
                </c:pt>
                <c:pt idx="3">
                  <c:v>65.17</c:v>
                </c:pt>
                <c:pt idx="4">
                  <c:v>67.7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0880"/>
        <c:axId val="93217152"/>
      </c:lineChart>
      <c:dateAx>
        <c:axId val="9321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217152"/>
        <c:crosses val="autoZero"/>
        <c:auto val="1"/>
        <c:lblOffset val="100"/>
        <c:baseTimeUnit val="years"/>
      </c:dateAx>
      <c:valAx>
        <c:axId val="93217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2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311.45</c:v>
                </c:pt>
                <c:pt idx="1">
                  <c:v>310.56</c:v>
                </c:pt>
                <c:pt idx="2">
                  <c:v>311.52999999999997</c:v>
                </c:pt>
                <c:pt idx="3">
                  <c:v>272.8</c:v>
                </c:pt>
                <c:pt idx="4">
                  <c:v>291.29000000000002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43264"/>
        <c:axId val="93253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705.53</c:v>
                </c:pt>
                <c:pt idx="1">
                  <c:v>685.64</c:v>
                </c:pt>
                <c:pt idx="2">
                  <c:v>665.11</c:v>
                </c:pt>
                <c:pt idx="3">
                  <c:v>642.57000000000005</c:v>
                </c:pt>
                <c:pt idx="4">
                  <c:v>599.92999999999995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43264"/>
        <c:axId val="93253632"/>
      </c:lineChart>
      <c:dateAx>
        <c:axId val="93243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253632"/>
        <c:crosses val="autoZero"/>
        <c:auto val="1"/>
        <c:lblOffset val="100"/>
        <c:baseTimeUnit val="years"/>
      </c:dateAx>
      <c:valAx>
        <c:axId val="93253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243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110.33</c:v>
                </c:pt>
                <c:pt idx="1">
                  <c:v>108.45</c:v>
                </c:pt>
                <c:pt idx="2">
                  <c:v>102.73</c:v>
                </c:pt>
                <c:pt idx="3">
                  <c:v>103.44</c:v>
                </c:pt>
                <c:pt idx="4">
                  <c:v>102.71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960256"/>
        <c:axId val="92962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89.78</c:v>
                </c:pt>
                <c:pt idx="1">
                  <c:v>88.39</c:v>
                </c:pt>
                <c:pt idx="2">
                  <c:v>85.64</c:v>
                </c:pt>
                <c:pt idx="3">
                  <c:v>94.3</c:v>
                </c:pt>
                <c:pt idx="4">
                  <c:v>95.76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60256"/>
        <c:axId val="92962176"/>
      </c:lineChart>
      <c:dateAx>
        <c:axId val="92960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962176"/>
        <c:crosses val="autoZero"/>
        <c:auto val="1"/>
        <c:lblOffset val="100"/>
        <c:baseTimeUnit val="years"/>
      </c:dateAx>
      <c:valAx>
        <c:axId val="92962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960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77.459999999999994</c:v>
                </c:pt>
                <c:pt idx="1">
                  <c:v>79.09</c:v>
                </c:pt>
                <c:pt idx="2">
                  <c:v>84</c:v>
                </c:pt>
                <c:pt idx="3">
                  <c:v>82.75</c:v>
                </c:pt>
                <c:pt idx="4">
                  <c:v>83.05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988160"/>
        <c:axId val="92990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125.87</c:v>
                </c:pt>
                <c:pt idx="1">
                  <c:v>128.96</c:v>
                </c:pt>
                <c:pt idx="2">
                  <c:v>133</c:v>
                </c:pt>
                <c:pt idx="3">
                  <c:v>120.18</c:v>
                </c:pt>
                <c:pt idx="4">
                  <c:v>119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88160"/>
        <c:axId val="92990080"/>
      </c:lineChart>
      <c:dateAx>
        <c:axId val="92988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990080"/>
        <c:crosses val="autoZero"/>
        <c:auto val="1"/>
        <c:lblOffset val="100"/>
        <c:baseTimeUnit val="years"/>
      </c:dateAx>
      <c:valAx>
        <c:axId val="92990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9881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【108.57】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【728.30】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【94.90】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【137.82】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【4.96】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/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5" t="s">
        <v>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</row>
    <row r="3" spans="1:78" ht="9.75" customHeight="1">
      <c r="A3" s="2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</row>
    <row r="4" spans="1:78" ht="9.75" customHeight="1">
      <c r="A4" s="2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76" t="str">
        <f>データ!H6</f>
        <v>大阪府　豊中市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64" t="s">
        <v>1</v>
      </c>
      <c r="C7" s="64"/>
      <c r="D7" s="64"/>
      <c r="E7" s="64"/>
      <c r="F7" s="64"/>
      <c r="G7" s="64"/>
      <c r="H7" s="64"/>
      <c r="I7" s="64" t="s">
        <v>2</v>
      </c>
      <c r="J7" s="64"/>
      <c r="K7" s="64"/>
      <c r="L7" s="64"/>
      <c r="M7" s="64"/>
      <c r="N7" s="64"/>
      <c r="O7" s="64"/>
      <c r="P7" s="64" t="s">
        <v>3</v>
      </c>
      <c r="Q7" s="64"/>
      <c r="R7" s="64"/>
      <c r="S7" s="64"/>
      <c r="T7" s="64"/>
      <c r="U7" s="64"/>
      <c r="V7" s="64"/>
      <c r="W7" s="64" t="s">
        <v>4</v>
      </c>
      <c r="X7" s="64"/>
      <c r="Y7" s="64"/>
      <c r="Z7" s="64"/>
      <c r="AA7" s="64"/>
      <c r="AB7" s="64"/>
      <c r="AC7" s="64"/>
      <c r="AD7" s="64" t="s">
        <v>5</v>
      </c>
      <c r="AE7" s="64"/>
      <c r="AF7" s="64"/>
      <c r="AG7" s="64"/>
      <c r="AH7" s="64"/>
      <c r="AI7" s="64"/>
      <c r="AJ7" s="64"/>
      <c r="AK7" s="4"/>
      <c r="AL7" s="64" t="s">
        <v>6</v>
      </c>
      <c r="AM7" s="64"/>
      <c r="AN7" s="64"/>
      <c r="AO7" s="64"/>
      <c r="AP7" s="64"/>
      <c r="AQ7" s="64"/>
      <c r="AR7" s="64"/>
      <c r="AS7" s="64"/>
      <c r="AT7" s="64" t="s">
        <v>7</v>
      </c>
      <c r="AU7" s="64"/>
      <c r="AV7" s="64"/>
      <c r="AW7" s="64"/>
      <c r="AX7" s="64"/>
      <c r="AY7" s="64"/>
      <c r="AZ7" s="64"/>
      <c r="BA7" s="64"/>
      <c r="BB7" s="64" t="s">
        <v>8</v>
      </c>
      <c r="BC7" s="64"/>
      <c r="BD7" s="64"/>
      <c r="BE7" s="64"/>
      <c r="BF7" s="64"/>
      <c r="BG7" s="64"/>
      <c r="BH7" s="64"/>
      <c r="BI7" s="64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73" t="str">
        <f>データ!I6</f>
        <v>法適用</v>
      </c>
      <c r="C8" s="73"/>
      <c r="D8" s="73"/>
      <c r="E8" s="73"/>
      <c r="F8" s="73"/>
      <c r="G8" s="73"/>
      <c r="H8" s="73"/>
      <c r="I8" s="73" t="str">
        <f>データ!J6</f>
        <v>下水道事業</v>
      </c>
      <c r="J8" s="73"/>
      <c r="K8" s="73"/>
      <c r="L8" s="73"/>
      <c r="M8" s="73"/>
      <c r="N8" s="73"/>
      <c r="O8" s="73"/>
      <c r="P8" s="73" t="str">
        <f>データ!K6</f>
        <v>公共下水道</v>
      </c>
      <c r="Q8" s="73"/>
      <c r="R8" s="73"/>
      <c r="S8" s="73"/>
      <c r="T8" s="73"/>
      <c r="U8" s="73"/>
      <c r="V8" s="73"/>
      <c r="W8" s="73" t="str">
        <f>データ!L6</f>
        <v>Aa</v>
      </c>
      <c r="X8" s="73"/>
      <c r="Y8" s="73"/>
      <c r="Z8" s="73"/>
      <c r="AA8" s="73"/>
      <c r="AB8" s="73"/>
      <c r="AC8" s="73"/>
      <c r="AD8" s="74" t="s">
        <v>118</v>
      </c>
      <c r="AE8" s="74"/>
      <c r="AF8" s="74"/>
      <c r="AG8" s="74"/>
      <c r="AH8" s="74"/>
      <c r="AI8" s="74"/>
      <c r="AJ8" s="74"/>
      <c r="AK8" s="4"/>
      <c r="AL8" s="68">
        <f>データ!S6</f>
        <v>403991</v>
      </c>
      <c r="AM8" s="68"/>
      <c r="AN8" s="68"/>
      <c r="AO8" s="68"/>
      <c r="AP8" s="68"/>
      <c r="AQ8" s="68"/>
      <c r="AR8" s="68"/>
      <c r="AS8" s="68"/>
      <c r="AT8" s="67">
        <f>データ!T6</f>
        <v>36.39</v>
      </c>
      <c r="AU8" s="67"/>
      <c r="AV8" s="67"/>
      <c r="AW8" s="67"/>
      <c r="AX8" s="67"/>
      <c r="AY8" s="67"/>
      <c r="AZ8" s="67"/>
      <c r="BA8" s="67"/>
      <c r="BB8" s="67">
        <f>データ!U6</f>
        <v>11101.7</v>
      </c>
      <c r="BC8" s="67"/>
      <c r="BD8" s="67"/>
      <c r="BE8" s="67"/>
      <c r="BF8" s="67"/>
      <c r="BG8" s="67"/>
      <c r="BH8" s="67"/>
      <c r="BI8" s="67"/>
      <c r="BJ8" s="4"/>
      <c r="BK8" s="4"/>
      <c r="BL8" s="71" t="s">
        <v>10</v>
      </c>
      <c r="BM8" s="72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64" t="s">
        <v>12</v>
      </c>
      <c r="C9" s="64"/>
      <c r="D9" s="64"/>
      <c r="E9" s="64"/>
      <c r="F9" s="64"/>
      <c r="G9" s="64"/>
      <c r="H9" s="64"/>
      <c r="I9" s="64" t="s">
        <v>13</v>
      </c>
      <c r="J9" s="64"/>
      <c r="K9" s="64"/>
      <c r="L9" s="64"/>
      <c r="M9" s="64"/>
      <c r="N9" s="64"/>
      <c r="O9" s="64"/>
      <c r="P9" s="64" t="s">
        <v>14</v>
      </c>
      <c r="Q9" s="64"/>
      <c r="R9" s="64"/>
      <c r="S9" s="64"/>
      <c r="T9" s="64"/>
      <c r="U9" s="64"/>
      <c r="V9" s="64"/>
      <c r="W9" s="64" t="s">
        <v>15</v>
      </c>
      <c r="X9" s="64"/>
      <c r="Y9" s="64"/>
      <c r="Z9" s="64"/>
      <c r="AA9" s="64"/>
      <c r="AB9" s="64"/>
      <c r="AC9" s="64"/>
      <c r="AD9" s="64" t="s">
        <v>16</v>
      </c>
      <c r="AE9" s="64"/>
      <c r="AF9" s="64"/>
      <c r="AG9" s="64"/>
      <c r="AH9" s="64"/>
      <c r="AI9" s="64"/>
      <c r="AJ9" s="64"/>
      <c r="AK9" s="4"/>
      <c r="AL9" s="64" t="s">
        <v>17</v>
      </c>
      <c r="AM9" s="64"/>
      <c r="AN9" s="64"/>
      <c r="AO9" s="64"/>
      <c r="AP9" s="64"/>
      <c r="AQ9" s="64"/>
      <c r="AR9" s="64"/>
      <c r="AS9" s="64"/>
      <c r="AT9" s="64" t="s">
        <v>18</v>
      </c>
      <c r="AU9" s="64"/>
      <c r="AV9" s="64"/>
      <c r="AW9" s="64"/>
      <c r="AX9" s="64"/>
      <c r="AY9" s="64"/>
      <c r="AZ9" s="64"/>
      <c r="BA9" s="64"/>
      <c r="BB9" s="64" t="s">
        <v>19</v>
      </c>
      <c r="BC9" s="64"/>
      <c r="BD9" s="64"/>
      <c r="BE9" s="64"/>
      <c r="BF9" s="64"/>
      <c r="BG9" s="64"/>
      <c r="BH9" s="64"/>
      <c r="BI9" s="64"/>
      <c r="BJ9" s="4"/>
      <c r="BK9" s="4"/>
      <c r="BL9" s="65" t="s">
        <v>20</v>
      </c>
      <c r="BM9" s="66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67" t="str">
        <f>データ!N6</f>
        <v>-</v>
      </c>
      <c r="C10" s="67"/>
      <c r="D10" s="67"/>
      <c r="E10" s="67"/>
      <c r="F10" s="67"/>
      <c r="G10" s="67"/>
      <c r="H10" s="67"/>
      <c r="I10" s="67">
        <f>データ!O6</f>
        <v>69.930000000000007</v>
      </c>
      <c r="J10" s="67"/>
      <c r="K10" s="67"/>
      <c r="L10" s="67"/>
      <c r="M10" s="67"/>
      <c r="N10" s="67"/>
      <c r="O10" s="67"/>
      <c r="P10" s="67">
        <f>データ!P6</f>
        <v>99.99</v>
      </c>
      <c r="Q10" s="67"/>
      <c r="R10" s="67"/>
      <c r="S10" s="67"/>
      <c r="T10" s="67"/>
      <c r="U10" s="67"/>
      <c r="V10" s="67"/>
      <c r="W10" s="67">
        <f>データ!Q6</f>
        <v>69</v>
      </c>
      <c r="X10" s="67"/>
      <c r="Y10" s="67"/>
      <c r="Z10" s="67"/>
      <c r="AA10" s="67"/>
      <c r="AB10" s="67"/>
      <c r="AC10" s="67"/>
      <c r="AD10" s="68">
        <f>データ!R6</f>
        <v>1395</v>
      </c>
      <c r="AE10" s="68"/>
      <c r="AF10" s="68"/>
      <c r="AG10" s="68"/>
      <c r="AH10" s="68"/>
      <c r="AI10" s="68"/>
      <c r="AJ10" s="68"/>
      <c r="AK10" s="2"/>
      <c r="AL10" s="68">
        <f>データ!V6</f>
        <v>403916</v>
      </c>
      <c r="AM10" s="68"/>
      <c r="AN10" s="68"/>
      <c r="AO10" s="68"/>
      <c r="AP10" s="68"/>
      <c r="AQ10" s="68"/>
      <c r="AR10" s="68"/>
      <c r="AS10" s="68"/>
      <c r="AT10" s="67">
        <f>データ!W6</f>
        <v>33.53</v>
      </c>
      <c r="AU10" s="67"/>
      <c r="AV10" s="67"/>
      <c r="AW10" s="67"/>
      <c r="AX10" s="67"/>
      <c r="AY10" s="67"/>
      <c r="AZ10" s="67"/>
      <c r="BA10" s="67"/>
      <c r="BB10" s="67">
        <f>データ!X6</f>
        <v>12046.41</v>
      </c>
      <c r="BC10" s="67"/>
      <c r="BD10" s="67"/>
      <c r="BE10" s="67"/>
      <c r="BF10" s="67"/>
      <c r="BG10" s="67"/>
      <c r="BH10" s="67"/>
      <c r="BI10" s="67"/>
      <c r="BJ10" s="2"/>
      <c r="BK10" s="2"/>
      <c r="BL10" s="69" t="s">
        <v>22</v>
      </c>
      <c r="BM10" s="70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43" t="s">
        <v>26</v>
      </c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5"/>
    </row>
    <row r="15" spans="1:78" ht="13.5" customHeight="1">
      <c r="A15" s="2"/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8"/>
      <c r="BK15" s="2"/>
      <c r="BL15" s="46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8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49" t="s">
        <v>119</v>
      </c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1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49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1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49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1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49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1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49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1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49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1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49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1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49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1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49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1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49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1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49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1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49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1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49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1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49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1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49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1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49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1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49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1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49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1"/>
    </row>
    <row r="34" spans="1:78" ht="13.5" customHeight="1">
      <c r="A34" s="2"/>
      <c r="B34" s="17"/>
      <c r="C34" s="55" t="s">
        <v>27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20"/>
      <c r="R34" s="55" t="s">
        <v>28</v>
      </c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20"/>
      <c r="AG34" s="55" t="s">
        <v>29</v>
      </c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20"/>
      <c r="AV34" s="55" t="s">
        <v>30</v>
      </c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19"/>
      <c r="BK34" s="2"/>
      <c r="BL34" s="49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1"/>
    </row>
    <row r="35" spans="1:78" ht="13.5" customHeight="1">
      <c r="A35" s="2"/>
      <c r="B35" s="17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20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20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20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19"/>
      <c r="BK35" s="2"/>
      <c r="BL35" s="49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1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49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1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49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1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49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1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49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1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49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1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49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1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49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1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49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1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52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4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3" t="s">
        <v>31</v>
      </c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5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6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8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9" t="s">
        <v>120</v>
      </c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1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9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1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9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1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9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1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9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1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9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1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9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1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9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1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9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1"/>
    </row>
    <row r="56" spans="1:78" ht="13.5" customHeight="1">
      <c r="A56" s="2"/>
      <c r="B56" s="17"/>
      <c r="C56" s="55" t="s">
        <v>32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20"/>
      <c r="R56" s="55" t="s">
        <v>33</v>
      </c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20"/>
      <c r="AG56" s="55" t="s">
        <v>34</v>
      </c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20"/>
      <c r="AV56" s="55" t="s">
        <v>35</v>
      </c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19"/>
      <c r="BK56" s="2"/>
      <c r="BL56" s="49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1"/>
    </row>
    <row r="57" spans="1:78" ht="13.5" customHeight="1">
      <c r="A57" s="2"/>
      <c r="B57" s="17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20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20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20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19"/>
      <c r="BK57" s="2"/>
      <c r="BL57" s="49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1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9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1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9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1"/>
    </row>
    <row r="60" spans="1:78" ht="13.5" customHeight="1">
      <c r="A60" s="2"/>
      <c r="B60" s="56" t="s">
        <v>36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8"/>
      <c r="BK60" s="2"/>
      <c r="BL60" s="49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1"/>
    </row>
    <row r="61" spans="1:78" ht="13.5" customHeight="1">
      <c r="A61" s="2"/>
      <c r="B61" s="56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8"/>
      <c r="BK61" s="2"/>
      <c r="BL61" s="49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1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9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1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2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4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3" t="s">
        <v>37</v>
      </c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5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6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8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9" t="s">
        <v>121</v>
      </c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1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9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1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9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1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9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1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9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1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9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1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9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1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9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1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9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1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9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1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9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1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9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1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9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1"/>
    </row>
    <row r="79" spans="1:78" ht="13.5" customHeight="1">
      <c r="A79" s="2"/>
      <c r="B79" s="17"/>
      <c r="C79" s="55" t="s">
        <v>38</v>
      </c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20"/>
      <c r="V79" s="20"/>
      <c r="W79" s="55" t="s">
        <v>39</v>
      </c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20"/>
      <c r="AP79" s="20"/>
      <c r="AQ79" s="55" t="s">
        <v>40</v>
      </c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18"/>
      <c r="BJ79" s="19"/>
      <c r="BK79" s="2"/>
      <c r="BL79" s="49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1"/>
    </row>
    <row r="80" spans="1:78" ht="13.5" customHeight="1">
      <c r="A80" s="2"/>
      <c r="B80" s="17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20"/>
      <c r="V80" s="20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20"/>
      <c r="AP80" s="20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18"/>
      <c r="BJ80" s="19"/>
      <c r="BK80" s="2"/>
      <c r="BL80" s="49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1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9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1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2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4"/>
    </row>
    <row r="83" spans="1:78">
      <c r="C83" s="2" t="s">
        <v>41</v>
      </c>
    </row>
    <row r="84" spans="1:78">
      <c r="C84" s="26" t="s">
        <v>42</v>
      </c>
    </row>
    <row r="85" spans="1:78" hidden="1">
      <c r="B85" s="27" t="s">
        <v>43</v>
      </c>
      <c r="C85" s="27"/>
      <c r="D85" s="27"/>
      <c r="E85" s="27" t="s">
        <v>44</v>
      </c>
      <c r="F85" s="27" t="s">
        <v>45</v>
      </c>
      <c r="G85" s="27" t="s">
        <v>46</v>
      </c>
      <c r="H85" s="27" t="s">
        <v>47</v>
      </c>
      <c r="I85" s="27" t="s">
        <v>48</v>
      </c>
      <c r="J85" s="27" t="s">
        <v>49</v>
      </c>
      <c r="K85" s="27" t="s">
        <v>50</v>
      </c>
      <c r="L85" s="27" t="s">
        <v>51</v>
      </c>
      <c r="M85" s="27" t="s">
        <v>52</v>
      </c>
      <c r="N85" s="27" t="s">
        <v>53</v>
      </c>
      <c r="O85" s="27" t="s">
        <v>54</v>
      </c>
    </row>
    <row r="86" spans="1:78" hidden="1">
      <c r="B86" s="27"/>
      <c r="C86" s="27"/>
      <c r="D86" s="27"/>
      <c r="E86" s="27" t="str">
        <f>データ!AI6</f>
        <v>【108.57】</v>
      </c>
      <c r="F86" s="27" t="str">
        <f>データ!AT6</f>
        <v>【4.38】</v>
      </c>
      <c r="G86" s="27" t="str">
        <f>データ!BE6</f>
        <v>【59.95】</v>
      </c>
      <c r="H86" s="27" t="str">
        <f>データ!BP6</f>
        <v>【728.30】</v>
      </c>
      <c r="I86" s="27" t="str">
        <f>データ!CA6</f>
        <v>【100.04】</v>
      </c>
      <c r="J86" s="27" t="str">
        <f>データ!CL6</f>
        <v>【137.82】</v>
      </c>
      <c r="K86" s="27" t="str">
        <f>データ!CW6</f>
        <v>【60.09】</v>
      </c>
      <c r="L86" s="27" t="str">
        <f>データ!DH6</f>
        <v>【94.90】</v>
      </c>
      <c r="M86" s="27" t="str">
        <f>データ!DS6</f>
        <v>【37.36】</v>
      </c>
      <c r="N86" s="27" t="str">
        <f>データ!ED6</f>
        <v>【4.96】</v>
      </c>
      <c r="O86" s="27" t="str">
        <f>データ!EO6</f>
        <v>【0.27】</v>
      </c>
    </row>
  </sheetData>
  <sheetProtection password="B319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0"/>
  <sheetViews>
    <sheetView showGridLines="0" topLeftCell="DX1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8">
      <c r="A1" s="3" t="s">
        <v>55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>
        <v>1</v>
      </c>
      <c r="AI1" s="28"/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>
        <v>1</v>
      </c>
      <c r="AT1" s="28"/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>
        <v>1</v>
      </c>
      <c r="BE1" s="28"/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>
        <v>1</v>
      </c>
      <c r="BP1" s="28"/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>
        <v>1</v>
      </c>
      <c r="CA1" s="28"/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>
        <v>1</v>
      </c>
      <c r="CL1" s="28"/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>
        <v>1</v>
      </c>
      <c r="CW1" s="28"/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>
        <v>1</v>
      </c>
      <c r="DH1" s="28"/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>
        <v>1</v>
      </c>
      <c r="DS1" s="28"/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>
        <v>1</v>
      </c>
      <c r="ED1" s="28"/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>
        <v>1</v>
      </c>
      <c r="EO1" s="28"/>
    </row>
    <row r="2" spans="1:148">
      <c r="A2" s="29" t="s">
        <v>56</v>
      </c>
      <c r="B2" s="29">
        <f>COLUMN()-1</f>
        <v>1</v>
      </c>
      <c r="C2" s="29">
        <f t="shared" ref="C2:BS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si="0"/>
        <v>70</v>
      </c>
      <c r="BT2" s="29">
        <f t="shared" ref="BT2:EE2" si="1">COLUMN()-1</f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si="1"/>
        <v>134</v>
      </c>
      <c r="EF2" s="29">
        <f t="shared" ref="EF2:EO2" si="2">COLUMN()-1</f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  <c r="EO2" s="29">
        <f t="shared" si="2"/>
        <v>144</v>
      </c>
    </row>
    <row r="3" spans="1:148">
      <c r="A3" s="29" t="s">
        <v>57</v>
      </c>
      <c r="B3" s="30" t="s">
        <v>58</v>
      </c>
      <c r="C3" s="30" t="s">
        <v>59</v>
      </c>
      <c r="D3" s="30" t="s">
        <v>60</v>
      </c>
      <c r="E3" s="30" t="s">
        <v>61</v>
      </c>
      <c r="F3" s="30" t="s">
        <v>62</v>
      </c>
      <c r="G3" s="30" t="s">
        <v>63</v>
      </c>
      <c r="H3" s="78" t="s">
        <v>64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80"/>
      <c r="Y3" s="84" t="s">
        <v>65</v>
      </c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 t="s">
        <v>36</v>
      </c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</row>
    <row r="4" spans="1:148">
      <c r="A4" s="29" t="s">
        <v>66</v>
      </c>
      <c r="B4" s="31"/>
      <c r="C4" s="31"/>
      <c r="D4" s="31"/>
      <c r="E4" s="31"/>
      <c r="F4" s="31"/>
      <c r="G4" s="31"/>
      <c r="H4" s="81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3"/>
      <c r="Y4" s="77" t="s">
        <v>67</v>
      </c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 t="s">
        <v>68</v>
      </c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 t="s">
        <v>69</v>
      </c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 t="s">
        <v>70</v>
      </c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 t="s">
        <v>71</v>
      </c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 t="s">
        <v>72</v>
      </c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 t="s">
        <v>73</v>
      </c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 t="s">
        <v>74</v>
      </c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 t="s">
        <v>75</v>
      </c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 t="s">
        <v>76</v>
      </c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 t="s">
        <v>77</v>
      </c>
      <c r="EF4" s="77"/>
      <c r="EG4" s="77"/>
      <c r="EH4" s="77"/>
      <c r="EI4" s="77"/>
      <c r="EJ4" s="77"/>
      <c r="EK4" s="77"/>
      <c r="EL4" s="77"/>
      <c r="EM4" s="77"/>
      <c r="EN4" s="77"/>
      <c r="EO4" s="77"/>
    </row>
    <row r="5" spans="1:148">
      <c r="A5" s="29" t="s">
        <v>78</v>
      </c>
      <c r="B5" s="32"/>
      <c r="C5" s="32"/>
      <c r="D5" s="32"/>
      <c r="E5" s="32"/>
      <c r="F5" s="32"/>
      <c r="G5" s="32"/>
      <c r="H5" s="33" t="s">
        <v>79</v>
      </c>
      <c r="I5" s="33" t="s">
        <v>80</v>
      </c>
      <c r="J5" s="33" t="s">
        <v>81</v>
      </c>
      <c r="K5" s="33" t="s">
        <v>82</v>
      </c>
      <c r="L5" s="33" t="s">
        <v>83</v>
      </c>
      <c r="M5" s="33" t="s">
        <v>5</v>
      </c>
      <c r="N5" s="33" t="s">
        <v>84</v>
      </c>
      <c r="O5" s="33" t="s">
        <v>85</v>
      </c>
      <c r="P5" s="33" t="s">
        <v>86</v>
      </c>
      <c r="Q5" s="33" t="s">
        <v>87</v>
      </c>
      <c r="R5" s="33" t="s">
        <v>88</v>
      </c>
      <c r="S5" s="33" t="s">
        <v>89</v>
      </c>
      <c r="T5" s="33" t="s">
        <v>90</v>
      </c>
      <c r="U5" s="33" t="s">
        <v>91</v>
      </c>
      <c r="V5" s="33" t="s">
        <v>92</v>
      </c>
      <c r="W5" s="33" t="s">
        <v>93</v>
      </c>
      <c r="X5" s="33" t="s">
        <v>94</v>
      </c>
      <c r="Y5" s="33" t="s">
        <v>95</v>
      </c>
      <c r="Z5" s="33" t="s">
        <v>96</v>
      </c>
      <c r="AA5" s="33" t="s">
        <v>97</v>
      </c>
      <c r="AB5" s="33" t="s">
        <v>98</v>
      </c>
      <c r="AC5" s="33" t="s">
        <v>99</v>
      </c>
      <c r="AD5" s="33" t="s">
        <v>100</v>
      </c>
      <c r="AE5" s="33" t="s">
        <v>101</v>
      </c>
      <c r="AF5" s="33" t="s">
        <v>102</v>
      </c>
      <c r="AG5" s="33" t="s">
        <v>103</v>
      </c>
      <c r="AH5" s="33" t="s">
        <v>104</v>
      </c>
      <c r="AI5" s="33" t="s">
        <v>43</v>
      </c>
      <c r="AJ5" s="33" t="s">
        <v>95</v>
      </c>
      <c r="AK5" s="33" t="s">
        <v>96</v>
      </c>
      <c r="AL5" s="33" t="s">
        <v>97</v>
      </c>
      <c r="AM5" s="33" t="s">
        <v>98</v>
      </c>
      <c r="AN5" s="33" t="s">
        <v>99</v>
      </c>
      <c r="AO5" s="33" t="s">
        <v>100</v>
      </c>
      <c r="AP5" s="33" t="s">
        <v>101</v>
      </c>
      <c r="AQ5" s="33" t="s">
        <v>102</v>
      </c>
      <c r="AR5" s="33" t="s">
        <v>103</v>
      </c>
      <c r="AS5" s="33" t="s">
        <v>104</v>
      </c>
      <c r="AT5" s="33" t="s">
        <v>105</v>
      </c>
      <c r="AU5" s="33" t="s">
        <v>95</v>
      </c>
      <c r="AV5" s="33" t="s">
        <v>96</v>
      </c>
      <c r="AW5" s="33" t="s">
        <v>97</v>
      </c>
      <c r="AX5" s="33" t="s">
        <v>98</v>
      </c>
      <c r="AY5" s="33" t="s">
        <v>99</v>
      </c>
      <c r="AZ5" s="33" t="s">
        <v>100</v>
      </c>
      <c r="BA5" s="33" t="s">
        <v>101</v>
      </c>
      <c r="BB5" s="33" t="s">
        <v>102</v>
      </c>
      <c r="BC5" s="33" t="s">
        <v>103</v>
      </c>
      <c r="BD5" s="33" t="s">
        <v>104</v>
      </c>
      <c r="BE5" s="33" t="s">
        <v>105</v>
      </c>
      <c r="BF5" s="33" t="s">
        <v>95</v>
      </c>
      <c r="BG5" s="33" t="s">
        <v>96</v>
      </c>
      <c r="BH5" s="33" t="s">
        <v>97</v>
      </c>
      <c r="BI5" s="33" t="s">
        <v>98</v>
      </c>
      <c r="BJ5" s="33" t="s">
        <v>99</v>
      </c>
      <c r="BK5" s="33" t="s">
        <v>100</v>
      </c>
      <c r="BL5" s="33" t="s">
        <v>101</v>
      </c>
      <c r="BM5" s="33" t="s">
        <v>102</v>
      </c>
      <c r="BN5" s="33" t="s">
        <v>103</v>
      </c>
      <c r="BO5" s="33" t="s">
        <v>104</v>
      </c>
      <c r="BP5" s="33" t="s">
        <v>105</v>
      </c>
      <c r="BQ5" s="33" t="s">
        <v>95</v>
      </c>
      <c r="BR5" s="33" t="s">
        <v>96</v>
      </c>
      <c r="BS5" s="33" t="s">
        <v>97</v>
      </c>
      <c r="BT5" s="33" t="s">
        <v>98</v>
      </c>
      <c r="BU5" s="33" t="s">
        <v>99</v>
      </c>
      <c r="BV5" s="33" t="s">
        <v>100</v>
      </c>
      <c r="BW5" s="33" t="s">
        <v>101</v>
      </c>
      <c r="BX5" s="33" t="s">
        <v>102</v>
      </c>
      <c r="BY5" s="33" t="s">
        <v>103</v>
      </c>
      <c r="BZ5" s="33" t="s">
        <v>104</v>
      </c>
      <c r="CA5" s="33" t="s">
        <v>105</v>
      </c>
      <c r="CB5" s="33" t="s">
        <v>95</v>
      </c>
      <c r="CC5" s="33" t="s">
        <v>96</v>
      </c>
      <c r="CD5" s="33" t="s">
        <v>97</v>
      </c>
      <c r="CE5" s="33" t="s">
        <v>98</v>
      </c>
      <c r="CF5" s="33" t="s">
        <v>99</v>
      </c>
      <c r="CG5" s="33" t="s">
        <v>100</v>
      </c>
      <c r="CH5" s="33" t="s">
        <v>101</v>
      </c>
      <c r="CI5" s="33" t="s">
        <v>102</v>
      </c>
      <c r="CJ5" s="33" t="s">
        <v>103</v>
      </c>
      <c r="CK5" s="33" t="s">
        <v>104</v>
      </c>
      <c r="CL5" s="33" t="s">
        <v>105</v>
      </c>
      <c r="CM5" s="33" t="s">
        <v>95</v>
      </c>
      <c r="CN5" s="33" t="s">
        <v>96</v>
      </c>
      <c r="CO5" s="33" t="s">
        <v>97</v>
      </c>
      <c r="CP5" s="33" t="s">
        <v>98</v>
      </c>
      <c r="CQ5" s="33" t="s">
        <v>99</v>
      </c>
      <c r="CR5" s="33" t="s">
        <v>100</v>
      </c>
      <c r="CS5" s="33" t="s">
        <v>101</v>
      </c>
      <c r="CT5" s="33" t="s">
        <v>102</v>
      </c>
      <c r="CU5" s="33" t="s">
        <v>103</v>
      </c>
      <c r="CV5" s="33" t="s">
        <v>104</v>
      </c>
      <c r="CW5" s="33" t="s">
        <v>105</v>
      </c>
      <c r="CX5" s="33" t="s">
        <v>95</v>
      </c>
      <c r="CY5" s="33" t="s">
        <v>96</v>
      </c>
      <c r="CZ5" s="33" t="s">
        <v>97</v>
      </c>
      <c r="DA5" s="33" t="s">
        <v>98</v>
      </c>
      <c r="DB5" s="33" t="s">
        <v>99</v>
      </c>
      <c r="DC5" s="33" t="s">
        <v>100</v>
      </c>
      <c r="DD5" s="33" t="s">
        <v>101</v>
      </c>
      <c r="DE5" s="33" t="s">
        <v>102</v>
      </c>
      <c r="DF5" s="33" t="s">
        <v>103</v>
      </c>
      <c r="DG5" s="33" t="s">
        <v>104</v>
      </c>
      <c r="DH5" s="33" t="s">
        <v>105</v>
      </c>
      <c r="DI5" s="33" t="s">
        <v>95</v>
      </c>
      <c r="DJ5" s="33" t="s">
        <v>96</v>
      </c>
      <c r="DK5" s="33" t="s">
        <v>97</v>
      </c>
      <c r="DL5" s="33" t="s">
        <v>98</v>
      </c>
      <c r="DM5" s="33" t="s">
        <v>99</v>
      </c>
      <c r="DN5" s="33" t="s">
        <v>100</v>
      </c>
      <c r="DO5" s="33" t="s">
        <v>101</v>
      </c>
      <c r="DP5" s="33" t="s">
        <v>102</v>
      </c>
      <c r="DQ5" s="33" t="s">
        <v>103</v>
      </c>
      <c r="DR5" s="33" t="s">
        <v>104</v>
      </c>
      <c r="DS5" s="33" t="s">
        <v>105</v>
      </c>
      <c r="DT5" s="33" t="s">
        <v>95</v>
      </c>
      <c r="DU5" s="33" t="s">
        <v>96</v>
      </c>
      <c r="DV5" s="33" t="s">
        <v>97</v>
      </c>
      <c r="DW5" s="33" t="s">
        <v>98</v>
      </c>
      <c r="DX5" s="33" t="s">
        <v>99</v>
      </c>
      <c r="DY5" s="33" t="s">
        <v>100</v>
      </c>
      <c r="DZ5" s="33" t="s">
        <v>101</v>
      </c>
      <c r="EA5" s="33" t="s">
        <v>102</v>
      </c>
      <c r="EB5" s="33" t="s">
        <v>103</v>
      </c>
      <c r="EC5" s="33" t="s">
        <v>104</v>
      </c>
      <c r="ED5" s="33" t="s">
        <v>105</v>
      </c>
      <c r="EE5" s="33" t="s">
        <v>95</v>
      </c>
      <c r="EF5" s="33" t="s">
        <v>96</v>
      </c>
      <c r="EG5" s="33" t="s">
        <v>97</v>
      </c>
      <c r="EH5" s="33" t="s">
        <v>98</v>
      </c>
      <c r="EI5" s="33" t="s">
        <v>99</v>
      </c>
      <c r="EJ5" s="33" t="s">
        <v>100</v>
      </c>
      <c r="EK5" s="33" t="s">
        <v>101</v>
      </c>
      <c r="EL5" s="33" t="s">
        <v>102</v>
      </c>
      <c r="EM5" s="33" t="s">
        <v>103</v>
      </c>
      <c r="EN5" s="33" t="s">
        <v>104</v>
      </c>
      <c r="EO5" s="33" t="s">
        <v>105</v>
      </c>
    </row>
    <row r="6" spans="1:148" s="37" customFormat="1">
      <c r="A6" s="29" t="s">
        <v>106</v>
      </c>
      <c r="B6" s="34">
        <f>B7</f>
        <v>2016</v>
      </c>
      <c r="C6" s="34">
        <f t="shared" ref="C6:X6" si="3">C7</f>
        <v>272035</v>
      </c>
      <c r="D6" s="34">
        <f t="shared" si="3"/>
        <v>46</v>
      </c>
      <c r="E6" s="34">
        <f t="shared" si="3"/>
        <v>17</v>
      </c>
      <c r="F6" s="34">
        <f t="shared" si="3"/>
        <v>1</v>
      </c>
      <c r="G6" s="34">
        <f t="shared" si="3"/>
        <v>0</v>
      </c>
      <c r="H6" s="34" t="str">
        <f t="shared" si="3"/>
        <v>大阪府　豊中市</v>
      </c>
      <c r="I6" s="34" t="str">
        <f t="shared" si="3"/>
        <v>法適用</v>
      </c>
      <c r="J6" s="34" t="str">
        <f t="shared" si="3"/>
        <v>下水道事業</v>
      </c>
      <c r="K6" s="34" t="str">
        <f t="shared" si="3"/>
        <v>公共下水道</v>
      </c>
      <c r="L6" s="34" t="str">
        <f t="shared" si="3"/>
        <v>Aa</v>
      </c>
      <c r="M6" s="34">
        <f t="shared" si="3"/>
        <v>0</v>
      </c>
      <c r="N6" s="35" t="str">
        <f t="shared" si="3"/>
        <v>-</v>
      </c>
      <c r="O6" s="35">
        <f t="shared" si="3"/>
        <v>69.930000000000007</v>
      </c>
      <c r="P6" s="35">
        <f t="shared" si="3"/>
        <v>99.99</v>
      </c>
      <c r="Q6" s="35">
        <f t="shared" si="3"/>
        <v>69</v>
      </c>
      <c r="R6" s="35">
        <f t="shared" si="3"/>
        <v>1395</v>
      </c>
      <c r="S6" s="35">
        <f t="shared" si="3"/>
        <v>403991</v>
      </c>
      <c r="T6" s="35">
        <f t="shared" si="3"/>
        <v>36.39</v>
      </c>
      <c r="U6" s="35">
        <f t="shared" si="3"/>
        <v>11101.7</v>
      </c>
      <c r="V6" s="35">
        <f t="shared" si="3"/>
        <v>403916</v>
      </c>
      <c r="W6" s="35">
        <f t="shared" si="3"/>
        <v>33.53</v>
      </c>
      <c r="X6" s="35">
        <f t="shared" si="3"/>
        <v>12046.41</v>
      </c>
      <c r="Y6" s="36">
        <f>IF(Y7="",NA(),Y7)</f>
        <v>102.87</v>
      </c>
      <c r="Z6" s="36">
        <f t="shared" ref="Z6:AH6" si="4">IF(Z7="",NA(),Z7)</f>
        <v>102.43</v>
      </c>
      <c r="AA6" s="36">
        <f t="shared" si="4"/>
        <v>107.93</v>
      </c>
      <c r="AB6" s="36">
        <f t="shared" si="4"/>
        <v>110.06</v>
      </c>
      <c r="AC6" s="36">
        <f t="shared" si="4"/>
        <v>108.43</v>
      </c>
      <c r="AD6" s="36">
        <f t="shared" si="4"/>
        <v>106.35</v>
      </c>
      <c r="AE6" s="36">
        <f t="shared" si="4"/>
        <v>108.14</v>
      </c>
      <c r="AF6" s="36">
        <f t="shared" si="4"/>
        <v>108.72</v>
      </c>
      <c r="AG6" s="36">
        <f t="shared" si="4"/>
        <v>110.25</v>
      </c>
      <c r="AH6" s="36">
        <f t="shared" si="4"/>
        <v>109.82</v>
      </c>
      <c r="AI6" s="35" t="str">
        <f>IF(AI7="","",IF(AI7="-","【-】","【"&amp;SUBSTITUTE(TEXT(AI7,"#,##0.00"),"-","△")&amp;"】"))</f>
        <v>【108.57】</v>
      </c>
      <c r="AJ6" s="35">
        <f>IF(AJ7="",NA(),AJ7)</f>
        <v>0</v>
      </c>
      <c r="AK6" s="35">
        <f t="shared" ref="AK6:AS6" si="5">IF(AK7="",NA(),AK7)</f>
        <v>0</v>
      </c>
      <c r="AL6" s="35">
        <f t="shared" si="5"/>
        <v>0</v>
      </c>
      <c r="AM6" s="35">
        <f t="shared" si="5"/>
        <v>0</v>
      </c>
      <c r="AN6" s="35">
        <f t="shared" si="5"/>
        <v>0</v>
      </c>
      <c r="AO6" s="35">
        <f t="shared" si="5"/>
        <v>0</v>
      </c>
      <c r="AP6" s="35">
        <f t="shared" si="5"/>
        <v>0</v>
      </c>
      <c r="AQ6" s="35">
        <f t="shared" si="5"/>
        <v>0</v>
      </c>
      <c r="AR6" s="36">
        <f t="shared" si="5"/>
        <v>0.6</v>
      </c>
      <c r="AS6" s="36">
        <f t="shared" si="5"/>
        <v>0.45</v>
      </c>
      <c r="AT6" s="35" t="str">
        <f>IF(AT7="","",IF(AT7="-","【-】","【"&amp;SUBSTITUTE(TEXT(AT7,"#,##0.00"),"-","△")&amp;"】"))</f>
        <v>【4.38】</v>
      </c>
      <c r="AU6" s="36">
        <f>IF(AU7="",NA(),AU7)</f>
        <v>135.09</v>
      </c>
      <c r="AV6" s="36">
        <f t="shared" ref="AV6:BD6" si="6">IF(AV7="",NA(),AV7)</f>
        <v>161.02000000000001</v>
      </c>
      <c r="AW6" s="36">
        <f t="shared" si="6"/>
        <v>103.96</v>
      </c>
      <c r="AX6" s="36">
        <f t="shared" si="6"/>
        <v>112.08</v>
      </c>
      <c r="AY6" s="36">
        <f t="shared" si="6"/>
        <v>121.22</v>
      </c>
      <c r="AZ6" s="36">
        <f t="shared" si="6"/>
        <v>161.29</v>
      </c>
      <c r="BA6" s="36">
        <f t="shared" si="6"/>
        <v>129.52000000000001</v>
      </c>
      <c r="BB6" s="36">
        <f t="shared" si="6"/>
        <v>61</v>
      </c>
      <c r="BC6" s="36">
        <f t="shared" si="6"/>
        <v>65.17</v>
      </c>
      <c r="BD6" s="36">
        <f t="shared" si="6"/>
        <v>67.7</v>
      </c>
      <c r="BE6" s="35" t="str">
        <f>IF(BE7="","",IF(BE7="-","【-】","【"&amp;SUBSTITUTE(TEXT(BE7,"#,##0.00"),"-","△")&amp;"】"))</f>
        <v>【59.95】</v>
      </c>
      <c r="BF6" s="36">
        <f>IF(BF7="",NA(),BF7)</f>
        <v>311.45</v>
      </c>
      <c r="BG6" s="36">
        <f t="shared" ref="BG6:BO6" si="7">IF(BG7="",NA(),BG7)</f>
        <v>310.56</v>
      </c>
      <c r="BH6" s="36">
        <f t="shared" si="7"/>
        <v>311.52999999999997</v>
      </c>
      <c r="BI6" s="36">
        <f t="shared" si="7"/>
        <v>272.8</v>
      </c>
      <c r="BJ6" s="36">
        <f t="shared" si="7"/>
        <v>291.29000000000002</v>
      </c>
      <c r="BK6" s="36">
        <f t="shared" si="7"/>
        <v>705.53</v>
      </c>
      <c r="BL6" s="36">
        <f t="shared" si="7"/>
        <v>685.64</v>
      </c>
      <c r="BM6" s="36">
        <f t="shared" si="7"/>
        <v>665.11</v>
      </c>
      <c r="BN6" s="36">
        <f t="shared" si="7"/>
        <v>642.57000000000005</v>
      </c>
      <c r="BO6" s="36">
        <f t="shared" si="7"/>
        <v>599.92999999999995</v>
      </c>
      <c r="BP6" s="35" t="str">
        <f>IF(BP7="","",IF(BP7="-","【-】","【"&amp;SUBSTITUTE(TEXT(BP7,"#,##0.00"),"-","△")&amp;"】"))</f>
        <v>【728.30】</v>
      </c>
      <c r="BQ6" s="36">
        <f>IF(BQ7="",NA(),BQ7)</f>
        <v>110.33</v>
      </c>
      <c r="BR6" s="36">
        <f t="shared" ref="BR6:BZ6" si="8">IF(BR7="",NA(),BR7)</f>
        <v>108.45</v>
      </c>
      <c r="BS6" s="36">
        <f t="shared" si="8"/>
        <v>102.73</v>
      </c>
      <c r="BT6" s="36">
        <f t="shared" si="8"/>
        <v>103.44</v>
      </c>
      <c r="BU6" s="36">
        <f t="shared" si="8"/>
        <v>102.71</v>
      </c>
      <c r="BV6" s="36">
        <f t="shared" si="8"/>
        <v>89.78</v>
      </c>
      <c r="BW6" s="36">
        <f t="shared" si="8"/>
        <v>88.39</v>
      </c>
      <c r="BX6" s="36">
        <f t="shared" si="8"/>
        <v>85.64</v>
      </c>
      <c r="BY6" s="36">
        <f t="shared" si="8"/>
        <v>94.3</v>
      </c>
      <c r="BZ6" s="36">
        <f t="shared" si="8"/>
        <v>95.76</v>
      </c>
      <c r="CA6" s="35" t="str">
        <f>IF(CA7="","",IF(CA7="-","【-】","【"&amp;SUBSTITUTE(TEXT(CA7,"#,##0.00"),"-","△")&amp;"】"))</f>
        <v>【100.04】</v>
      </c>
      <c r="CB6" s="36">
        <f>IF(CB7="",NA(),CB7)</f>
        <v>77.459999999999994</v>
      </c>
      <c r="CC6" s="36">
        <f t="shared" ref="CC6:CK6" si="9">IF(CC7="",NA(),CC7)</f>
        <v>79.09</v>
      </c>
      <c r="CD6" s="36">
        <f t="shared" si="9"/>
        <v>84</v>
      </c>
      <c r="CE6" s="36">
        <f t="shared" si="9"/>
        <v>82.75</v>
      </c>
      <c r="CF6" s="36">
        <f t="shared" si="9"/>
        <v>83.05</v>
      </c>
      <c r="CG6" s="36">
        <f t="shared" si="9"/>
        <v>125.87</v>
      </c>
      <c r="CH6" s="36">
        <f t="shared" si="9"/>
        <v>128.96</v>
      </c>
      <c r="CI6" s="36">
        <f t="shared" si="9"/>
        <v>133</v>
      </c>
      <c r="CJ6" s="36">
        <f t="shared" si="9"/>
        <v>120.18</v>
      </c>
      <c r="CK6" s="36">
        <f t="shared" si="9"/>
        <v>119</v>
      </c>
      <c r="CL6" s="35" t="str">
        <f>IF(CL7="","",IF(CL7="-","【-】","【"&amp;SUBSTITUTE(TEXT(CL7,"#,##0.00"),"-","△")&amp;"】"))</f>
        <v>【137.82】</v>
      </c>
      <c r="CM6" s="36">
        <f>IF(CM7="",NA(),CM7)</f>
        <v>183.98</v>
      </c>
      <c r="CN6" s="36">
        <f t="shared" ref="CN6:CV6" si="10">IF(CN7="",NA(),CN7)</f>
        <v>181.68</v>
      </c>
      <c r="CO6" s="36">
        <f t="shared" si="10"/>
        <v>196.41</v>
      </c>
      <c r="CP6" s="36">
        <f t="shared" si="10"/>
        <v>217.69</v>
      </c>
      <c r="CQ6" s="36">
        <f t="shared" si="10"/>
        <v>211.66</v>
      </c>
      <c r="CR6" s="36">
        <f t="shared" si="10"/>
        <v>67.540000000000006</v>
      </c>
      <c r="CS6" s="36">
        <f t="shared" si="10"/>
        <v>67.61</v>
      </c>
      <c r="CT6" s="36">
        <f t="shared" si="10"/>
        <v>64.81</v>
      </c>
      <c r="CU6" s="36">
        <f t="shared" si="10"/>
        <v>64.81</v>
      </c>
      <c r="CV6" s="36">
        <f t="shared" si="10"/>
        <v>64.66</v>
      </c>
      <c r="CW6" s="35" t="str">
        <f>IF(CW7="","",IF(CW7="-","【-】","【"&amp;SUBSTITUTE(TEXT(CW7,"#,##0.00"),"-","△")&amp;"】"))</f>
        <v>【60.09】</v>
      </c>
      <c r="CX6" s="36">
        <f>IF(CX7="",NA(),CX7)</f>
        <v>99.76</v>
      </c>
      <c r="CY6" s="36">
        <f t="shared" ref="CY6:DG6" si="11">IF(CY7="",NA(),CY7)</f>
        <v>99.79</v>
      </c>
      <c r="CZ6" s="36">
        <f t="shared" si="11"/>
        <v>99.8</v>
      </c>
      <c r="DA6" s="36">
        <f t="shared" si="11"/>
        <v>99.82</v>
      </c>
      <c r="DB6" s="36">
        <f t="shared" si="11"/>
        <v>99.84</v>
      </c>
      <c r="DC6" s="36">
        <f t="shared" si="11"/>
        <v>96.48</v>
      </c>
      <c r="DD6" s="36">
        <f t="shared" si="11"/>
        <v>96.64</v>
      </c>
      <c r="DE6" s="36">
        <f t="shared" si="11"/>
        <v>96.76</v>
      </c>
      <c r="DF6" s="36">
        <f t="shared" si="11"/>
        <v>96.89</v>
      </c>
      <c r="DG6" s="36">
        <f t="shared" si="11"/>
        <v>97.08</v>
      </c>
      <c r="DH6" s="35" t="str">
        <f>IF(DH7="","",IF(DH7="-","【-】","【"&amp;SUBSTITUTE(TEXT(DH7,"#,##0.00"),"-","△")&amp;"】"))</f>
        <v>【94.90】</v>
      </c>
      <c r="DI6" s="36">
        <f>IF(DI7="",NA(),DI7)</f>
        <v>11.99</v>
      </c>
      <c r="DJ6" s="36">
        <f t="shared" ref="DJ6:DR6" si="12">IF(DJ7="",NA(),DJ7)</f>
        <v>13.78</v>
      </c>
      <c r="DK6" s="36">
        <f t="shared" si="12"/>
        <v>22.74</v>
      </c>
      <c r="DL6" s="36">
        <f t="shared" si="12"/>
        <v>25.74</v>
      </c>
      <c r="DM6" s="36">
        <f t="shared" si="12"/>
        <v>28.42</v>
      </c>
      <c r="DN6" s="36">
        <f t="shared" si="12"/>
        <v>13.31</v>
      </c>
      <c r="DO6" s="36">
        <f t="shared" si="12"/>
        <v>14.06</v>
      </c>
      <c r="DP6" s="36">
        <f t="shared" si="12"/>
        <v>23.27</v>
      </c>
      <c r="DQ6" s="36">
        <f t="shared" si="12"/>
        <v>25.8</v>
      </c>
      <c r="DR6" s="36">
        <f t="shared" si="12"/>
        <v>25.28</v>
      </c>
      <c r="DS6" s="35" t="str">
        <f>IF(DS7="","",IF(DS7="-","【-】","【"&amp;SUBSTITUTE(TEXT(DS7,"#,##0.00"),"-","△")&amp;"】"))</f>
        <v>【37.36】</v>
      </c>
      <c r="DT6" s="36">
        <f>IF(DT7="",NA(),DT7)</f>
        <v>0.95</v>
      </c>
      <c r="DU6" s="36">
        <f t="shared" ref="DU6:EC6" si="13">IF(DU7="",NA(),DU7)</f>
        <v>1.33</v>
      </c>
      <c r="DV6" s="36">
        <f t="shared" si="13"/>
        <v>2.36</v>
      </c>
      <c r="DW6" s="36">
        <f t="shared" si="13"/>
        <v>4.3</v>
      </c>
      <c r="DX6" s="36">
        <f t="shared" si="13"/>
        <v>7.66</v>
      </c>
      <c r="DY6" s="36">
        <f t="shared" si="13"/>
        <v>2.15</v>
      </c>
      <c r="DZ6" s="36">
        <f t="shared" si="13"/>
        <v>2.34</v>
      </c>
      <c r="EA6" s="36">
        <f t="shared" si="13"/>
        <v>2.75</v>
      </c>
      <c r="EB6" s="36">
        <f t="shared" si="13"/>
        <v>3.39</v>
      </c>
      <c r="EC6" s="36">
        <f t="shared" si="13"/>
        <v>4.08</v>
      </c>
      <c r="ED6" s="35" t="str">
        <f>IF(ED7="","",IF(ED7="-","【-】","【"&amp;SUBSTITUTE(TEXT(ED7,"#,##0.00"),"-","△")&amp;"】"))</f>
        <v>【4.96】</v>
      </c>
      <c r="EE6" s="36">
        <f>IF(EE7="",NA(),EE7)</f>
        <v>0.24</v>
      </c>
      <c r="EF6" s="36">
        <f t="shared" ref="EF6:EN6" si="14">IF(EF7="",NA(),EF7)</f>
        <v>0.38</v>
      </c>
      <c r="EG6" s="36">
        <f t="shared" si="14"/>
        <v>0.41</v>
      </c>
      <c r="EH6" s="36">
        <f t="shared" si="14"/>
        <v>0.42</v>
      </c>
      <c r="EI6" s="36">
        <f t="shared" si="14"/>
        <v>0.85</v>
      </c>
      <c r="EJ6" s="36">
        <f t="shared" si="14"/>
        <v>0.1</v>
      </c>
      <c r="EK6" s="36">
        <f t="shared" si="14"/>
        <v>0.11</v>
      </c>
      <c r="EL6" s="36">
        <f t="shared" si="14"/>
        <v>0.22</v>
      </c>
      <c r="EM6" s="36">
        <f t="shared" si="14"/>
        <v>0.13</v>
      </c>
      <c r="EN6" s="36">
        <f t="shared" si="14"/>
        <v>0.16</v>
      </c>
      <c r="EO6" s="35" t="str">
        <f>IF(EO7="","",IF(EO7="-","【-】","【"&amp;SUBSTITUTE(TEXT(EO7,"#,##0.00"),"-","△")&amp;"】"))</f>
        <v>【0.27】</v>
      </c>
    </row>
    <row r="7" spans="1:148" s="37" customFormat="1">
      <c r="A7" s="29"/>
      <c r="B7" s="38">
        <v>2016</v>
      </c>
      <c r="C7" s="38">
        <v>272035</v>
      </c>
      <c r="D7" s="38">
        <v>46</v>
      </c>
      <c r="E7" s="38">
        <v>17</v>
      </c>
      <c r="F7" s="38">
        <v>1</v>
      </c>
      <c r="G7" s="38">
        <v>0</v>
      </c>
      <c r="H7" s="38" t="s">
        <v>107</v>
      </c>
      <c r="I7" s="38" t="s">
        <v>108</v>
      </c>
      <c r="J7" s="38" t="s">
        <v>109</v>
      </c>
      <c r="K7" s="38" t="s">
        <v>110</v>
      </c>
      <c r="L7" s="38" t="s">
        <v>111</v>
      </c>
      <c r="M7" s="38"/>
      <c r="N7" s="39" t="s">
        <v>112</v>
      </c>
      <c r="O7" s="39">
        <v>69.930000000000007</v>
      </c>
      <c r="P7" s="39">
        <v>99.99</v>
      </c>
      <c r="Q7" s="39">
        <v>69</v>
      </c>
      <c r="R7" s="39">
        <v>1395</v>
      </c>
      <c r="S7" s="39">
        <v>403991</v>
      </c>
      <c r="T7" s="39">
        <v>36.39</v>
      </c>
      <c r="U7" s="39">
        <v>11101.7</v>
      </c>
      <c r="V7" s="39">
        <v>403916</v>
      </c>
      <c r="W7" s="39">
        <v>33.53</v>
      </c>
      <c r="X7" s="39">
        <v>12046.41</v>
      </c>
      <c r="Y7" s="39">
        <v>102.87</v>
      </c>
      <c r="Z7" s="39">
        <v>102.43</v>
      </c>
      <c r="AA7" s="39">
        <v>107.93</v>
      </c>
      <c r="AB7" s="39">
        <v>110.06</v>
      </c>
      <c r="AC7" s="39">
        <v>108.43</v>
      </c>
      <c r="AD7" s="39">
        <v>106.35</v>
      </c>
      <c r="AE7" s="39">
        <v>108.14</v>
      </c>
      <c r="AF7" s="39">
        <v>108.72</v>
      </c>
      <c r="AG7" s="39">
        <v>110.25</v>
      </c>
      <c r="AH7" s="39">
        <v>109.82</v>
      </c>
      <c r="AI7" s="39">
        <v>108.57</v>
      </c>
      <c r="AJ7" s="39">
        <v>0</v>
      </c>
      <c r="AK7" s="39">
        <v>0</v>
      </c>
      <c r="AL7" s="39">
        <v>0</v>
      </c>
      <c r="AM7" s="39">
        <v>0</v>
      </c>
      <c r="AN7" s="39">
        <v>0</v>
      </c>
      <c r="AO7" s="39">
        <v>0</v>
      </c>
      <c r="AP7" s="39">
        <v>0</v>
      </c>
      <c r="AQ7" s="39">
        <v>0</v>
      </c>
      <c r="AR7" s="39">
        <v>0.6</v>
      </c>
      <c r="AS7" s="39">
        <v>0.45</v>
      </c>
      <c r="AT7" s="39">
        <v>4.38</v>
      </c>
      <c r="AU7" s="39">
        <v>135.09</v>
      </c>
      <c r="AV7" s="39">
        <v>161.02000000000001</v>
      </c>
      <c r="AW7" s="39">
        <v>103.96</v>
      </c>
      <c r="AX7" s="39">
        <v>112.08</v>
      </c>
      <c r="AY7" s="39">
        <v>121.22</v>
      </c>
      <c r="AZ7" s="39">
        <v>161.29</v>
      </c>
      <c r="BA7" s="39">
        <v>129.52000000000001</v>
      </c>
      <c r="BB7" s="39">
        <v>61</v>
      </c>
      <c r="BC7" s="39">
        <v>65.17</v>
      </c>
      <c r="BD7" s="39">
        <v>67.7</v>
      </c>
      <c r="BE7" s="39">
        <v>59.95</v>
      </c>
      <c r="BF7" s="39">
        <v>311.45</v>
      </c>
      <c r="BG7" s="39">
        <v>310.56</v>
      </c>
      <c r="BH7" s="39">
        <v>311.52999999999997</v>
      </c>
      <c r="BI7" s="39">
        <v>272.8</v>
      </c>
      <c r="BJ7" s="39">
        <v>291.29000000000002</v>
      </c>
      <c r="BK7" s="39">
        <v>705.53</v>
      </c>
      <c r="BL7" s="39">
        <v>685.64</v>
      </c>
      <c r="BM7" s="39">
        <v>665.11</v>
      </c>
      <c r="BN7" s="39">
        <v>642.57000000000005</v>
      </c>
      <c r="BO7" s="39">
        <v>599.92999999999995</v>
      </c>
      <c r="BP7" s="39">
        <v>728.3</v>
      </c>
      <c r="BQ7" s="39">
        <v>110.33</v>
      </c>
      <c r="BR7" s="39">
        <v>108.45</v>
      </c>
      <c r="BS7" s="39">
        <v>102.73</v>
      </c>
      <c r="BT7" s="39">
        <v>103.44</v>
      </c>
      <c r="BU7" s="39">
        <v>102.71</v>
      </c>
      <c r="BV7" s="39">
        <v>89.78</v>
      </c>
      <c r="BW7" s="39">
        <v>88.39</v>
      </c>
      <c r="BX7" s="39">
        <v>85.64</v>
      </c>
      <c r="BY7" s="39">
        <v>94.3</v>
      </c>
      <c r="BZ7" s="39">
        <v>95.76</v>
      </c>
      <c r="CA7" s="39">
        <v>100.04</v>
      </c>
      <c r="CB7" s="39">
        <v>77.459999999999994</v>
      </c>
      <c r="CC7" s="39">
        <v>79.09</v>
      </c>
      <c r="CD7" s="39">
        <v>84</v>
      </c>
      <c r="CE7" s="39">
        <v>82.75</v>
      </c>
      <c r="CF7" s="39">
        <v>83.05</v>
      </c>
      <c r="CG7" s="39">
        <v>125.87</v>
      </c>
      <c r="CH7" s="39">
        <v>128.96</v>
      </c>
      <c r="CI7" s="39">
        <v>133</v>
      </c>
      <c r="CJ7" s="39">
        <v>120.18</v>
      </c>
      <c r="CK7" s="39">
        <v>119</v>
      </c>
      <c r="CL7" s="39">
        <v>137.82</v>
      </c>
      <c r="CM7" s="39">
        <v>183.98</v>
      </c>
      <c r="CN7" s="39">
        <v>181.68</v>
      </c>
      <c r="CO7" s="39">
        <v>196.41</v>
      </c>
      <c r="CP7" s="39">
        <v>217.69</v>
      </c>
      <c r="CQ7" s="39">
        <v>211.66</v>
      </c>
      <c r="CR7" s="39">
        <v>67.540000000000006</v>
      </c>
      <c r="CS7" s="39">
        <v>67.61</v>
      </c>
      <c r="CT7" s="39">
        <v>64.81</v>
      </c>
      <c r="CU7" s="39">
        <v>64.81</v>
      </c>
      <c r="CV7" s="39">
        <v>64.66</v>
      </c>
      <c r="CW7" s="39">
        <v>60.09</v>
      </c>
      <c r="CX7" s="39">
        <v>99.76</v>
      </c>
      <c r="CY7" s="39">
        <v>99.79</v>
      </c>
      <c r="CZ7" s="39">
        <v>99.8</v>
      </c>
      <c r="DA7" s="39">
        <v>99.82</v>
      </c>
      <c r="DB7" s="39">
        <v>99.84</v>
      </c>
      <c r="DC7" s="39">
        <v>96.48</v>
      </c>
      <c r="DD7" s="39">
        <v>96.64</v>
      </c>
      <c r="DE7" s="39">
        <v>96.76</v>
      </c>
      <c r="DF7" s="39">
        <v>96.89</v>
      </c>
      <c r="DG7" s="39">
        <v>97.08</v>
      </c>
      <c r="DH7" s="39">
        <v>94.9</v>
      </c>
      <c r="DI7" s="39">
        <v>11.99</v>
      </c>
      <c r="DJ7" s="39">
        <v>13.78</v>
      </c>
      <c r="DK7" s="39">
        <v>22.74</v>
      </c>
      <c r="DL7" s="39">
        <v>25.74</v>
      </c>
      <c r="DM7" s="39">
        <v>28.42</v>
      </c>
      <c r="DN7" s="39">
        <v>13.31</v>
      </c>
      <c r="DO7" s="39">
        <v>14.06</v>
      </c>
      <c r="DP7" s="39">
        <v>23.27</v>
      </c>
      <c r="DQ7" s="39">
        <v>25.8</v>
      </c>
      <c r="DR7" s="39">
        <v>25.28</v>
      </c>
      <c r="DS7" s="39">
        <v>37.36</v>
      </c>
      <c r="DT7" s="39">
        <v>0.95</v>
      </c>
      <c r="DU7" s="39">
        <v>1.33</v>
      </c>
      <c r="DV7" s="39">
        <v>2.36</v>
      </c>
      <c r="DW7" s="39">
        <v>4.3</v>
      </c>
      <c r="DX7" s="39">
        <v>7.66</v>
      </c>
      <c r="DY7" s="39">
        <v>2.15</v>
      </c>
      <c r="DZ7" s="39">
        <v>2.34</v>
      </c>
      <c r="EA7" s="39">
        <v>2.75</v>
      </c>
      <c r="EB7" s="39">
        <v>3.39</v>
      </c>
      <c r="EC7" s="39">
        <v>4.08</v>
      </c>
      <c r="ED7" s="39">
        <v>4.96</v>
      </c>
      <c r="EE7" s="39">
        <v>0.24</v>
      </c>
      <c r="EF7" s="39">
        <v>0.38</v>
      </c>
      <c r="EG7" s="39">
        <v>0.41</v>
      </c>
      <c r="EH7" s="39">
        <v>0.42</v>
      </c>
      <c r="EI7" s="39">
        <v>0.85</v>
      </c>
      <c r="EJ7" s="39">
        <v>0.1</v>
      </c>
      <c r="EK7" s="39">
        <v>0.11</v>
      </c>
      <c r="EL7" s="39">
        <v>0.22</v>
      </c>
      <c r="EM7" s="39">
        <v>0.13</v>
      </c>
      <c r="EN7" s="39">
        <v>0.16</v>
      </c>
      <c r="EO7" s="39">
        <v>0.27</v>
      </c>
    </row>
    <row r="8" spans="1:148"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</row>
    <row r="9" spans="1:148">
      <c r="A9" s="41"/>
      <c r="B9" s="41" t="s">
        <v>113</v>
      </c>
      <c r="C9" s="41" t="s">
        <v>114</v>
      </c>
      <c r="D9" s="41" t="s">
        <v>115</v>
      </c>
      <c r="E9" s="41" t="s">
        <v>116</v>
      </c>
      <c r="F9" s="41" t="s">
        <v>117</v>
      </c>
      <c r="R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8">
      <c r="A10" s="41" t="s">
        <v>58</v>
      </c>
      <c r="B10" s="42">
        <f>DATEVALUE($B$6-4&amp;"年1月1日")</f>
        <v>40909</v>
      </c>
      <c r="C10" s="42">
        <f>DATEVALUE($B$6-3&amp;"年1月1日")</f>
        <v>41275</v>
      </c>
      <c r="D10" s="42">
        <f>DATEVALUE($B$6-2&amp;"年1月1日")</f>
        <v>41640</v>
      </c>
      <c r="E10" s="42">
        <f>DATEVALUE($B$6-1&amp;"年1月1日")</f>
        <v>42005</v>
      </c>
      <c r="F10" s="42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HOSTNAME</cp:lastModifiedBy>
  <cp:lastPrinted>2018-02-08T00:54:14Z</cp:lastPrinted>
  <dcterms:created xsi:type="dcterms:W3CDTF">2017-12-25T01:52:14Z</dcterms:created>
  <dcterms:modified xsi:type="dcterms:W3CDTF">2018-02-27T02:18:46Z</dcterms:modified>
  <cp:category/>
</cp:coreProperties>
</file>