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M12" i="5"/>
  <c r="MD12" i="5"/>
  <c r="MC12" i="5"/>
  <c r="MB12" i="5"/>
  <c r="MA12" i="5"/>
  <c r="LZ12" i="5"/>
  <c r="KO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K12" i="5" s="1"/>
  <c r="KJ8" i="5"/>
  <c r="JZ8" i="5"/>
  <c r="JQ8" i="5"/>
  <c r="JP8" i="5"/>
  <c r="JG8" i="5"/>
  <c r="JF8" i="5"/>
  <c r="IW8" i="5"/>
  <c r="IV8" i="5"/>
  <c r="IU8" i="5"/>
  <c r="IL8" i="5"/>
  <c r="IO12" i="5" s="1"/>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N5" i="4" s="1"/>
  <c r="O6" i="5"/>
  <c r="J5" i="4" s="1"/>
  <c r="N6" i="5"/>
  <c r="M6" i="5"/>
  <c r="B5" i="4" s="1"/>
  <c r="L6" i="5"/>
  <c r="GM8" i="5" s="1"/>
  <c r="K6" i="5"/>
  <c r="J3" i="4" s="1"/>
  <c r="J6" i="5"/>
  <c r="I6" i="5"/>
  <c r="B3" i="4" s="1"/>
  <c r="H6" i="5"/>
  <c r="B1" i="4" s="1"/>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5" i="4"/>
  <c r="F3" i="4"/>
  <c r="E10" i="5" l="1"/>
  <c r="N3" i="4"/>
  <c r="EY8" i="5"/>
  <c r="FI8" i="5"/>
  <c r="FS8" i="5"/>
  <c r="C10"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alcChain>
</file>

<file path=xl/sharedStrings.xml><?xml version="1.0" encoding="utf-8"?>
<sst xmlns="http://schemas.openxmlformats.org/spreadsheetml/2006/main" count="889" uniqueCount="177">
  <si>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</si>
  <si>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</si>
  <si>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</si>
  <si>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</si>
  <si>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</si>
  <si>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</si>
  <si>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</si>
  <si>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</si>
  <si>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　平成２８年度　廃棄物発電事業特別会計へ繰越し
目的：廃棄物発電事業特別会計における事業運営費　9,798千円
　一般会計への繰出し
目的：一般会計のごみ処理事業運営費　473,690千円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</si>
  <si>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</si>
  <si>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</si>
  <si>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</si>
  <si>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</si>
  <si>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</si>
  <si>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</si>
  <si>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</si>
  <si>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</si>
  <si>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</si>
  <si>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</si>
  <si>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</si>
  <si>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</si>
  <si>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</si>
  <si>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</si>
  <si>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</si>
  <si>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</si>
  <si>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</si>
  <si>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</si>
  <si>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</si>
  <si>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</si>
  <si>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</si>
  <si>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</si>
  <si>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</si>
  <si>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</si>
  <si>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</si>
  <si>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</si>
  <si>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</si>
  <si>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</si>
  <si>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</si>
  <si>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</si>
  <si>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</si>
  <si>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</si>
  <si>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</si>
  <si>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</si>
  <si>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</si>
  <si>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</si>
  <si>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</si>
  <si>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</si>
  <si>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</si>
  <si>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</si>
  <si>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</si>
  <si>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</si>
  <si>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</si>
  <si>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</si>
  <si>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</si>
  <si>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</si>
  <si>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</si>
  <si>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</si>
  <si>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</si>
  <si>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</si>
  <si>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</si>
  <si>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</si>
  <si>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</si>
  <si>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</si>
  <si>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</si>
  <si>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</si>
  <si>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</si>
  <si>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</si>
  <si>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</si>
  <si>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</si>
  <si>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</si>
  <si>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</si>
  <si>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</si>
  <si>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</si>
  <si>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</si>
  <si>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</si>
  <si>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</si>
  <si>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</si>
  <si>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</si>
  <si>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</si>
  <si>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</si>
  <si>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</si>
  <si>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</si>
  <si>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</si>
  <si>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</si>
  <si>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</si>
  <si>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</si>
  <si>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</si>
  <si>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</si>
  <si>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</si>
  <si>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</si>
  <si>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</si>
  <si>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</si>
  <si>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</si>
  <si>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</si>
  <si>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</si>
  <si>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</si>
  <si>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</si>
  <si>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</si>
  <si>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</si>
  <si>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</si>
  <si>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</si>
  <si>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</si>
  <si>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</si>
  <si>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</si>
  <si>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</si>
  <si>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</si>
  <si>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</si>
  <si>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</si>
  <si>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</si>
  <si>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</si>
  <si>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</si>
  <si>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</si>
  <si>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</si>
  <si>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</si>
  <si>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</si>
  <si>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278289</t>
  </si>
  <si>
    <t>47</t>
  </si>
  <si>
    <t>04</t>
  </si>
  <si>
    <t>0</t>
  </si>
  <si>
    <t>000</t>
  </si>
  <si>
    <t>大阪府　泉北環境整備施設組合</t>
  </si>
  <si>
    <t>法非適用</t>
  </si>
  <si>
    <t>電気事業</t>
  </si>
  <si>
    <t>該当数値なし</t>
  </si>
  <si>
    <t>-</t>
  </si>
  <si>
    <t>平成30年3月31日　泉北クリーンセンター発電所</t>
  </si>
  <si>
    <t>無</t>
  </si>
  <si>
    <t>株式会社エネット</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</si>
  <si>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</si>
  <si>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</si>
  <si>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</si>
  <si>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</si>
  <si>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</si>
  <si>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</si>
  <si>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</si>
  <si>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</si>
  <si>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</si>
  <si>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</si>
  <si>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</si>
  <si>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</si>
  <si>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</si>
  <si>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</si>
  <si>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</si>
  <si>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</si>
  <si>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</si>
  <si>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</si>
  <si>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</si>
  <si>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</si>
  <si>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</si>
  <si>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</si>
  <si>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</si>
  <si>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</si>
  <si>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</si>
  <si>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</si>
  <si>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</si>
  <si>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</si>
  <si>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</si>
  <si>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</si>
  <si>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</si>
  <si>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</si>
  <si>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</si>
  <si>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</si>
  <si>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</si>
  <si>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</si>
  <si>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</si>
  <si>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</si>
  <si>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</si>
  <si>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</si>
  <si>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</si>
  <si>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</si>
  <si>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</si>
  <si>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</si>
  <si>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</si>
  <si>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</si>
  <si>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・平成25年度から電力の自由化に伴い、余剰電力売却について競争入札することにより、さらなる発電収入の改善に努めた。
　その結果、発電収益が上がったことにより営業収支比率も増加した。
　本組合では発電収入の大半を、一般会計への繰出金（総費用に含む）として扱っているため、収益的収支比率及びＥＢＩＴＤＡについては、当該値が低く推移し、供給原価についても、当該値が高くなった。但し本組合としては実質黒字である。
</t>
    <rPh sb="61" eb="63">
      <t>ケッカ</t>
    </rPh>
    <rPh sb="64" eb="66">
      <t>ハツデン</t>
    </rPh>
    <rPh sb="66" eb="68">
      <t>シュウエキ</t>
    </rPh>
    <rPh sb="69" eb="70">
      <t>ア</t>
    </rPh>
    <rPh sb="78" eb="80">
      <t>エイギョウ</t>
    </rPh>
    <rPh sb="80" eb="82">
      <t>シュウシ</t>
    </rPh>
    <rPh sb="82" eb="84">
      <t>ヒリツ</t>
    </rPh>
    <rPh sb="85" eb="87">
      <t>ゾウカ</t>
    </rPh>
    <rPh sb="92" eb="93">
      <t>ホン</t>
    </rPh>
    <rPh sb="93" eb="95">
      <t>クミアイ</t>
    </rPh>
    <rPh sb="102" eb="104">
      <t>タイハン</t>
    </rPh>
    <rPh sb="126" eb="127">
      <t>アツカ</t>
    </rPh>
    <rPh sb="165" eb="167">
      <t>キョウキュウ</t>
    </rPh>
    <rPh sb="167" eb="169">
      <t>ゲンカ</t>
    </rPh>
    <rPh sb="179" eb="180">
      <t>タカ</t>
    </rPh>
    <rPh sb="185" eb="186">
      <t>タダ</t>
    </rPh>
    <phoneticPr fontId="3"/>
  </si>
  <si>
    <t>・設備利用率については、平均値より高い数値となっており、発電施設の効率的な運用が出来ていると判断できる。
・修繕費比率の平成24年度については、4年に一度の発電タービンの整備年度であったため、営業費用に対して修繕費の割合が他年度より高く推移した。
・企業債残高対料金収入比率については、平成25年度から電力の自由化に伴い発電収入が増加し、新規借入もなく償還のみとなっているため平均値と比較しても低く推移している。
・ＦＩＴ収入割合については、本組合は平成25年2月25日からＦＩＴ認定受けており、ＦＩＴによること以外の年間電灯電力料収入がないため、平成26年度から100％となっている。</t>
    <rPh sb="1" eb="3">
      <t>セツビ</t>
    </rPh>
    <rPh sb="3" eb="6">
      <t>リヨウリツ</t>
    </rPh>
    <rPh sb="12" eb="15">
      <t>ヘイキンチ</t>
    </rPh>
    <rPh sb="17" eb="18">
      <t>タカ</t>
    </rPh>
    <rPh sb="19" eb="21">
      <t>スウチ</t>
    </rPh>
    <rPh sb="28" eb="30">
      <t>ハツデン</t>
    </rPh>
    <rPh sb="30" eb="32">
      <t>シセツ</t>
    </rPh>
    <rPh sb="33" eb="36">
      <t>コウリツテキ</t>
    </rPh>
    <rPh sb="37" eb="39">
      <t>ウンヨウ</t>
    </rPh>
    <rPh sb="40" eb="42">
      <t>デキ</t>
    </rPh>
    <rPh sb="46" eb="48">
      <t>ハンダン</t>
    </rPh>
    <rPh sb="54" eb="56">
      <t>シュウゼン</t>
    </rPh>
    <rPh sb="56" eb="57">
      <t>ヒ</t>
    </rPh>
    <rPh sb="57" eb="59">
      <t>ヒリツ</t>
    </rPh>
    <rPh sb="60" eb="62">
      <t>ヘイセイ</t>
    </rPh>
    <rPh sb="64" eb="66">
      <t>ネンド</t>
    </rPh>
    <rPh sb="85" eb="87">
      <t>セイビ</t>
    </rPh>
    <rPh sb="87" eb="88">
      <t>トシ</t>
    </rPh>
    <rPh sb="88" eb="89">
      <t>ド</t>
    </rPh>
    <rPh sb="96" eb="98">
      <t>エイギョウ</t>
    </rPh>
    <rPh sb="98" eb="100">
      <t>ヒヨウ</t>
    </rPh>
    <rPh sb="101" eb="102">
      <t>タイ</t>
    </rPh>
    <rPh sb="104" eb="107">
      <t>シュウゼンヒ</t>
    </rPh>
    <rPh sb="108" eb="110">
      <t>ワリアイ</t>
    </rPh>
    <rPh sb="111" eb="112">
      <t>タ</t>
    </rPh>
    <rPh sb="112" eb="114">
      <t>ネンド</t>
    </rPh>
    <rPh sb="116" eb="117">
      <t>タカ</t>
    </rPh>
    <rPh sb="118" eb="120">
      <t>スイイ</t>
    </rPh>
    <rPh sb="125" eb="127">
      <t>キギョウ</t>
    </rPh>
    <rPh sb="127" eb="128">
      <t>サイ</t>
    </rPh>
    <rPh sb="128" eb="130">
      <t>ザンダカ</t>
    </rPh>
    <rPh sb="130" eb="131">
      <t>タイ</t>
    </rPh>
    <rPh sb="131" eb="133">
      <t>リョウキン</t>
    </rPh>
    <rPh sb="133" eb="135">
      <t>シュウニュウ</t>
    </rPh>
    <rPh sb="135" eb="137">
      <t>ヒリツ</t>
    </rPh>
    <rPh sb="143" eb="145">
      <t>ヘイセイ</t>
    </rPh>
    <rPh sb="147" eb="149">
      <t>ネンド</t>
    </rPh>
    <rPh sb="160" eb="162">
      <t>ハツデン</t>
    </rPh>
    <rPh sb="162" eb="164">
      <t>シュウニュウ</t>
    </rPh>
    <rPh sb="165" eb="167">
      <t>ゾウカ</t>
    </rPh>
    <rPh sb="169" eb="171">
      <t>シンキ</t>
    </rPh>
    <rPh sb="171" eb="173">
      <t>カリイレ</t>
    </rPh>
    <rPh sb="176" eb="178">
      <t>ショウカン</t>
    </rPh>
    <rPh sb="188" eb="191">
      <t>ヘイキンチ</t>
    </rPh>
    <rPh sb="192" eb="194">
      <t>ヒカク</t>
    </rPh>
    <rPh sb="197" eb="198">
      <t>ヒク</t>
    </rPh>
    <rPh sb="199" eb="201">
      <t>スイイ</t>
    </rPh>
    <rPh sb="211" eb="213">
      <t>シュウニュウ</t>
    </rPh>
    <rPh sb="213" eb="215">
      <t>ワリアイ</t>
    </rPh>
    <rPh sb="221" eb="222">
      <t>ホン</t>
    </rPh>
    <rPh sb="222" eb="224">
      <t>クミアイ</t>
    </rPh>
    <rPh sb="225" eb="227">
      <t>ヘイセイ</t>
    </rPh>
    <rPh sb="229" eb="230">
      <t>ネン</t>
    </rPh>
    <rPh sb="231" eb="232">
      <t>ツキ</t>
    </rPh>
    <rPh sb="234" eb="235">
      <t>ヒ</t>
    </rPh>
    <rPh sb="240" eb="242">
      <t>ニンテイ</t>
    </rPh>
    <rPh sb="242" eb="243">
      <t>ウ</t>
    </rPh>
    <rPh sb="256" eb="258">
      <t>イガイ</t>
    </rPh>
    <rPh sb="259" eb="261">
      <t>ネンカン</t>
    </rPh>
    <rPh sb="261" eb="263">
      <t>デントウ</t>
    </rPh>
    <rPh sb="263" eb="265">
      <t>デンリョク</t>
    </rPh>
    <rPh sb="265" eb="266">
      <t>リョウ</t>
    </rPh>
    <rPh sb="266" eb="268">
      <t>シュウニュウ</t>
    </rPh>
    <rPh sb="274" eb="276">
      <t>ヘイセイ</t>
    </rPh>
    <rPh sb="278" eb="280">
      <t>ネンド</t>
    </rPh>
    <phoneticPr fontId="3"/>
  </si>
  <si>
    <t>・本組合については、経営比較分析表では赤字年度等あるが、総費用の大半が売電収入で得た余剰金を一般会計への繰出金が占めているため、実質的には黒字化となっている。今後、ＦＩＴ認定終了後の買取単価の状況を踏まえ、今後の事業の方向性についても検討する必要がある。</t>
    <rPh sb="1" eb="2">
      <t>ホン</t>
    </rPh>
    <rPh sb="2" eb="4">
      <t>クミアイ</t>
    </rPh>
    <rPh sb="10" eb="12">
      <t>ケイエイ</t>
    </rPh>
    <rPh sb="12" eb="14">
      <t>ヒカク</t>
    </rPh>
    <rPh sb="14" eb="16">
      <t>ブンセキ</t>
    </rPh>
    <rPh sb="16" eb="17">
      <t>ヒョウ</t>
    </rPh>
    <rPh sb="19" eb="21">
      <t>アカジ</t>
    </rPh>
    <rPh sb="21" eb="23">
      <t>ネンド</t>
    </rPh>
    <rPh sb="23" eb="24">
      <t>ラ</t>
    </rPh>
    <rPh sb="28" eb="31">
      <t>ソウヒヨウ</t>
    </rPh>
    <rPh sb="32" eb="34">
      <t>タイハン</t>
    </rPh>
    <rPh sb="35" eb="37">
      <t>バイデン</t>
    </rPh>
    <rPh sb="37" eb="39">
      <t>シュウニュウ</t>
    </rPh>
    <rPh sb="40" eb="41">
      <t>エ</t>
    </rPh>
    <rPh sb="42" eb="45">
      <t>ヨジョウキン</t>
    </rPh>
    <rPh sb="46" eb="48">
      <t>イッパン</t>
    </rPh>
    <rPh sb="48" eb="50">
      <t>カイケイ</t>
    </rPh>
    <rPh sb="52" eb="54">
      <t>クリダ</t>
    </rPh>
    <rPh sb="54" eb="55">
      <t>キン</t>
    </rPh>
    <rPh sb="56" eb="57">
      <t>シ</t>
    </rPh>
    <rPh sb="64" eb="66">
      <t>ジッシツ</t>
    </rPh>
    <rPh sb="66" eb="67">
      <t>テキ</t>
    </rPh>
    <rPh sb="69" eb="71">
      <t>クロジ</t>
    </rPh>
    <rPh sb="71" eb="72">
      <t>カ</t>
    </rPh>
    <rPh sb="79" eb="81">
      <t>コンゴ</t>
    </rPh>
    <rPh sb="89" eb="90">
      <t>アト</t>
    </rPh>
    <rPh sb="91" eb="93">
      <t>カイトリ</t>
    </rPh>
    <rPh sb="93" eb="95">
      <t>タンカ</t>
    </rPh>
    <rPh sb="96" eb="98">
      <t>ジョウキョウ</t>
    </rPh>
    <rPh sb="103" eb="105">
      <t>コンゴ</t>
    </rPh>
    <rPh sb="106" eb="108">
      <t>ジギョウ</t>
    </rPh>
    <rPh sb="109" eb="112">
      <t>ホウコウセイ</t>
    </rPh>
    <rPh sb="121" eb="12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</si>
</sst>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440.7</c:v>
                </c:pt>
                <c:pt idx="1">
                  <c:v>390.8</c:v>
                </c:pt>
                <c:pt idx="2">
                  <c:v>109.8</c:v>
                </c:pt>
                <c:pt idx="3">
                  <c:v>96.5</c:v>
                </c:pt>
                <c:pt idx="4">
                  <c:v>93.5</c:v>
                </c:pt>
              </c:numCache>
            </c:numRef>
          </c:val>
        </c:ser>
        <c:dLbls>
          <c:showLegendKey val="0"/>
          <c:showVal val="0"/>
          <c:showCatName val="0"/>
          <c:showSerName val="0"/>
          <c:showPercent val="0"/>
          <c:showBubbleSize val="0"/>
        </c:dLbls>
        <c:gapWidth val="180"/>
        <c:overlap val="-90"/>
        <c:axId val="81405440"/>
        <c:axId val="8140697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1405440"/>
        <c:axId val="81406976"/>
      </c:lineChart>
      <c:catAx>
        <c:axId val="81405440"/>
        <c:scaling>
          <c:orientation val="minMax"/>
        </c:scaling>
        <c:delete val="0"/>
        <c:axPos val="b"/>
        <c:numFmt formatCode="ge" sourceLinked="1"/>
        <c:majorTickMark val="none"/>
        <c:minorTickMark val="none"/>
        <c:tickLblPos val="none"/>
        <c:crossAx val="81406976"/>
        <c:crosses val="autoZero"/>
        <c:auto val="0"/>
        <c:lblAlgn val="ctr"/>
        <c:lblOffset val="100"/>
        <c:noMultiLvlLbl val="1"/>
      </c:catAx>
      <c:valAx>
        <c:axId val="8140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405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100</c:v>
                </c:pt>
                <c:pt idx="4">
                  <c:v>100</c:v>
                </c:pt>
              </c:numCache>
            </c:numRef>
          </c:val>
        </c:ser>
        <c:dLbls>
          <c:showLegendKey val="0"/>
          <c:showVal val="0"/>
          <c:showCatName val="0"/>
          <c:showSerName val="0"/>
          <c:showPercent val="0"/>
          <c:showBubbleSize val="0"/>
        </c:dLbls>
        <c:gapWidth val="180"/>
        <c:overlap val="-90"/>
        <c:axId val="49069056"/>
        <c:axId val="4908352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49069056"/>
        <c:axId val="49083520"/>
      </c:lineChart>
      <c:catAx>
        <c:axId val="49069056"/>
        <c:scaling>
          <c:orientation val="minMax"/>
        </c:scaling>
        <c:delete val="0"/>
        <c:axPos val="b"/>
        <c:numFmt formatCode="ge" sourceLinked="1"/>
        <c:majorTickMark val="none"/>
        <c:minorTickMark val="none"/>
        <c:tickLblPos val="none"/>
        <c:crossAx val="49083520"/>
        <c:crosses val="autoZero"/>
        <c:auto val="0"/>
        <c:lblAlgn val="ctr"/>
        <c:lblOffset val="100"/>
        <c:noMultiLvlLbl val="1"/>
      </c:catAx>
      <c:valAx>
        <c:axId val="4908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0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8652928"/>
        <c:axId val="7865484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52928"/>
        <c:axId val="78654848"/>
      </c:lineChart>
      <c:catAx>
        <c:axId val="78652928"/>
        <c:scaling>
          <c:orientation val="minMax"/>
        </c:scaling>
        <c:delete val="0"/>
        <c:axPos val="b"/>
        <c:numFmt formatCode="ge" sourceLinked="1"/>
        <c:majorTickMark val="none"/>
        <c:minorTickMark val="none"/>
        <c:tickLblPos val="none"/>
        <c:crossAx val="78654848"/>
        <c:crosses val="autoZero"/>
        <c:auto val="0"/>
        <c:lblAlgn val="ctr"/>
        <c:lblOffset val="100"/>
        <c:noMultiLvlLbl val="1"/>
      </c:catAx>
      <c:valAx>
        <c:axId val="7865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65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8671872"/>
        <c:axId val="78673792"/>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71872"/>
        <c:axId val="78673792"/>
      </c:lineChart>
      <c:catAx>
        <c:axId val="78671872"/>
        <c:scaling>
          <c:orientation val="minMax"/>
        </c:scaling>
        <c:delete val="0"/>
        <c:axPos val="b"/>
        <c:numFmt formatCode="ge" sourceLinked="1"/>
        <c:majorTickMark val="none"/>
        <c:minorTickMark val="none"/>
        <c:tickLblPos val="none"/>
        <c:crossAx val="78673792"/>
        <c:crosses val="autoZero"/>
        <c:auto val="0"/>
        <c:lblAlgn val="ctr"/>
        <c:lblOffset val="100"/>
        <c:noMultiLvlLbl val="1"/>
      </c:catAx>
      <c:valAx>
        <c:axId val="7867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67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8702848"/>
        <c:axId val="7870912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02848"/>
        <c:axId val="78709120"/>
      </c:lineChart>
      <c:catAx>
        <c:axId val="78702848"/>
        <c:scaling>
          <c:orientation val="minMax"/>
        </c:scaling>
        <c:delete val="0"/>
        <c:axPos val="b"/>
        <c:numFmt formatCode="ge" sourceLinked="1"/>
        <c:majorTickMark val="none"/>
        <c:minorTickMark val="none"/>
        <c:tickLblPos val="none"/>
        <c:crossAx val="78709120"/>
        <c:crosses val="autoZero"/>
        <c:auto val="0"/>
        <c:lblAlgn val="ctr"/>
        <c:lblOffset val="100"/>
        <c:noMultiLvlLbl val="1"/>
      </c:catAx>
      <c:valAx>
        <c:axId val="78709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78702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8717696"/>
        <c:axId val="7871961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17696"/>
        <c:axId val="78719616"/>
      </c:lineChart>
      <c:catAx>
        <c:axId val="78717696"/>
        <c:scaling>
          <c:orientation val="minMax"/>
        </c:scaling>
        <c:delete val="0"/>
        <c:axPos val="b"/>
        <c:numFmt formatCode="ge" sourceLinked="1"/>
        <c:majorTickMark val="none"/>
        <c:minorTickMark val="none"/>
        <c:tickLblPos val="none"/>
        <c:crossAx val="78719616"/>
        <c:crosses val="autoZero"/>
        <c:auto val="0"/>
        <c:lblAlgn val="ctr"/>
        <c:lblOffset val="100"/>
        <c:noMultiLvlLbl val="1"/>
      </c:catAx>
      <c:valAx>
        <c:axId val="7871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71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8748672"/>
        <c:axId val="7875084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48672"/>
        <c:axId val="78750848"/>
      </c:lineChart>
      <c:catAx>
        <c:axId val="78748672"/>
        <c:scaling>
          <c:orientation val="minMax"/>
        </c:scaling>
        <c:delete val="0"/>
        <c:axPos val="b"/>
        <c:numFmt formatCode="ge" sourceLinked="1"/>
        <c:majorTickMark val="none"/>
        <c:minorTickMark val="none"/>
        <c:tickLblPos val="none"/>
        <c:crossAx val="78750848"/>
        <c:crosses val="autoZero"/>
        <c:auto val="0"/>
        <c:lblAlgn val="ctr"/>
        <c:lblOffset val="100"/>
        <c:noMultiLvlLbl val="1"/>
      </c:catAx>
      <c:valAx>
        <c:axId val="7875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74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64.3</c:v>
                </c:pt>
                <c:pt idx="1">
                  <c:v>62.5</c:v>
                </c:pt>
                <c:pt idx="2">
                  <c:v>65.599999999999994</c:v>
                </c:pt>
                <c:pt idx="3">
                  <c:v>65.2</c:v>
                </c:pt>
                <c:pt idx="4">
                  <c:v>61.2</c:v>
                </c:pt>
              </c:numCache>
            </c:numRef>
          </c:val>
        </c:ser>
        <c:dLbls>
          <c:showLegendKey val="0"/>
          <c:showVal val="0"/>
          <c:showCatName val="0"/>
          <c:showSerName val="0"/>
          <c:showPercent val="0"/>
          <c:showBubbleSize val="0"/>
        </c:dLbls>
        <c:gapWidth val="180"/>
        <c:overlap val="-90"/>
        <c:axId val="79181312"/>
        <c:axId val="7918323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47.9</c:v>
                </c:pt>
                <c:pt idx="1">
                  <c:v>51.6</c:v>
                </c:pt>
                <c:pt idx="2">
                  <c:v>49.8</c:v>
                </c:pt>
                <c:pt idx="3">
                  <c:v>50.3</c:v>
                </c:pt>
                <c:pt idx="4">
                  <c:v>47.9</c:v>
                </c:pt>
              </c:numCache>
            </c:numRef>
          </c:val>
          <c:smooth val="0"/>
        </c:ser>
        <c:dLbls>
          <c:showLegendKey val="0"/>
          <c:showVal val="0"/>
          <c:showCatName val="0"/>
          <c:showSerName val="0"/>
          <c:showPercent val="0"/>
          <c:showBubbleSize val="0"/>
        </c:dLbls>
        <c:marker val="1"/>
        <c:smooth val="0"/>
        <c:axId val="79181312"/>
        <c:axId val="79183232"/>
      </c:lineChart>
      <c:catAx>
        <c:axId val="79181312"/>
        <c:scaling>
          <c:orientation val="minMax"/>
        </c:scaling>
        <c:delete val="0"/>
        <c:axPos val="b"/>
        <c:numFmt formatCode="ge" sourceLinked="1"/>
        <c:majorTickMark val="none"/>
        <c:minorTickMark val="none"/>
        <c:tickLblPos val="none"/>
        <c:crossAx val="79183232"/>
        <c:crosses val="autoZero"/>
        <c:auto val="0"/>
        <c:lblAlgn val="ctr"/>
        <c:lblOffset val="100"/>
        <c:noMultiLvlLbl val="1"/>
      </c:catAx>
      <c:valAx>
        <c:axId val="79183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18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26.6</c:v>
                </c:pt>
                <c:pt idx="1">
                  <c:v>50.6</c:v>
                </c:pt>
                <c:pt idx="2">
                  <c:v>28.8</c:v>
                </c:pt>
                <c:pt idx="3">
                  <c:v>19.8</c:v>
                </c:pt>
                <c:pt idx="4">
                  <c:v>10</c:v>
                </c:pt>
              </c:numCache>
            </c:numRef>
          </c:val>
        </c:ser>
        <c:dLbls>
          <c:showLegendKey val="0"/>
          <c:showVal val="0"/>
          <c:showCatName val="0"/>
          <c:showSerName val="0"/>
          <c:showPercent val="0"/>
          <c:showBubbleSize val="0"/>
        </c:dLbls>
        <c:gapWidth val="180"/>
        <c:overlap val="-90"/>
        <c:axId val="79224832"/>
        <c:axId val="7922675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36.1</c:v>
                </c:pt>
                <c:pt idx="1">
                  <c:v>8.5</c:v>
                </c:pt>
                <c:pt idx="2">
                  <c:v>11.5</c:v>
                </c:pt>
                <c:pt idx="3">
                  <c:v>5.2</c:v>
                </c:pt>
                <c:pt idx="4">
                  <c:v>13</c:v>
                </c:pt>
              </c:numCache>
            </c:numRef>
          </c:val>
          <c:smooth val="0"/>
        </c:ser>
        <c:dLbls>
          <c:showLegendKey val="0"/>
          <c:showVal val="0"/>
          <c:showCatName val="0"/>
          <c:showSerName val="0"/>
          <c:showPercent val="0"/>
          <c:showBubbleSize val="0"/>
        </c:dLbls>
        <c:marker val="1"/>
        <c:smooth val="0"/>
        <c:axId val="79224832"/>
        <c:axId val="79226752"/>
      </c:lineChart>
      <c:catAx>
        <c:axId val="79224832"/>
        <c:scaling>
          <c:orientation val="minMax"/>
        </c:scaling>
        <c:delete val="0"/>
        <c:axPos val="b"/>
        <c:numFmt formatCode="ge" sourceLinked="1"/>
        <c:majorTickMark val="none"/>
        <c:minorTickMark val="none"/>
        <c:tickLblPos val="none"/>
        <c:crossAx val="79226752"/>
        <c:crosses val="autoZero"/>
        <c:auto val="0"/>
        <c:lblAlgn val="ctr"/>
        <c:lblOffset val="100"/>
        <c:noMultiLvlLbl val="1"/>
      </c:catAx>
      <c:valAx>
        <c:axId val="7922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224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58.3</c:v>
                </c:pt>
                <c:pt idx="1">
                  <c:v>44.7</c:v>
                </c:pt>
                <c:pt idx="2">
                  <c:v>16.2</c:v>
                </c:pt>
                <c:pt idx="3">
                  <c:v>7.7</c:v>
                </c:pt>
                <c:pt idx="4">
                  <c:v>3.1</c:v>
                </c:pt>
              </c:numCache>
            </c:numRef>
          </c:val>
        </c:ser>
        <c:dLbls>
          <c:showLegendKey val="0"/>
          <c:showVal val="0"/>
          <c:showCatName val="0"/>
          <c:showSerName val="0"/>
          <c:showPercent val="0"/>
          <c:showBubbleSize val="0"/>
        </c:dLbls>
        <c:gapWidth val="180"/>
        <c:overlap val="-90"/>
        <c:axId val="79243904"/>
        <c:axId val="7925017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91.2</c:v>
                </c:pt>
                <c:pt idx="1">
                  <c:v>58.5</c:v>
                </c:pt>
                <c:pt idx="2">
                  <c:v>34.5</c:v>
                </c:pt>
                <c:pt idx="3">
                  <c:v>26.3</c:v>
                </c:pt>
                <c:pt idx="4">
                  <c:v>24.5</c:v>
                </c:pt>
              </c:numCache>
            </c:numRef>
          </c:val>
          <c:smooth val="0"/>
        </c:ser>
        <c:dLbls>
          <c:showLegendKey val="0"/>
          <c:showVal val="0"/>
          <c:showCatName val="0"/>
          <c:showSerName val="0"/>
          <c:showPercent val="0"/>
          <c:showBubbleSize val="0"/>
        </c:dLbls>
        <c:marker val="1"/>
        <c:smooth val="0"/>
        <c:axId val="79243904"/>
        <c:axId val="79250176"/>
      </c:lineChart>
      <c:catAx>
        <c:axId val="79243904"/>
        <c:scaling>
          <c:orientation val="minMax"/>
        </c:scaling>
        <c:delete val="0"/>
        <c:axPos val="b"/>
        <c:numFmt formatCode="ge" sourceLinked="1"/>
        <c:majorTickMark val="none"/>
        <c:minorTickMark val="none"/>
        <c:tickLblPos val="none"/>
        <c:crossAx val="79250176"/>
        <c:crosses val="autoZero"/>
        <c:auto val="0"/>
        <c:lblAlgn val="ctr"/>
        <c:lblOffset val="100"/>
        <c:noMultiLvlLbl val="1"/>
      </c:catAx>
      <c:valAx>
        <c:axId val="7925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24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9287424"/>
        <c:axId val="7928934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87424"/>
        <c:axId val="79289344"/>
      </c:lineChart>
      <c:catAx>
        <c:axId val="79287424"/>
        <c:scaling>
          <c:orientation val="minMax"/>
        </c:scaling>
        <c:delete val="0"/>
        <c:axPos val="b"/>
        <c:numFmt formatCode="ge" sourceLinked="1"/>
        <c:majorTickMark val="none"/>
        <c:minorTickMark val="none"/>
        <c:tickLblPos val="none"/>
        <c:crossAx val="79289344"/>
        <c:crosses val="autoZero"/>
        <c:auto val="0"/>
        <c:lblAlgn val="ctr"/>
        <c:lblOffset val="100"/>
        <c:noMultiLvlLbl val="1"/>
      </c:catAx>
      <c:valAx>
        <c:axId val="7928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28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1070.8</c:v>
                </c:pt>
                <c:pt idx="1">
                  <c:v>796.6</c:v>
                </c:pt>
                <c:pt idx="2">
                  <c:v>1388.6</c:v>
                </c:pt>
                <c:pt idx="3">
                  <c:v>1438.5</c:v>
                </c:pt>
                <c:pt idx="4">
                  <c:v>757.8</c:v>
                </c:pt>
              </c:numCache>
            </c:numRef>
          </c:val>
        </c:ser>
        <c:dLbls>
          <c:showLegendKey val="0"/>
          <c:showVal val="0"/>
          <c:showCatName val="0"/>
          <c:showSerName val="0"/>
          <c:showPercent val="0"/>
          <c:showBubbleSize val="0"/>
        </c:dLbls>
        <c:gapWidth val="180"/>
        <c:overlap val="-90"/>
        <c:axId val="34233344"/>
        <c:axId val="3423923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233344"/>
        <c:axId val="34239232"/>
      </c:lineChart>
      <c:catAx>
        <c:axId val="34233344"/>
        <c:scaling>
          <c:orientation val="minMax"/>
        </c:scaling>
        <c:delete val="0"/>
        <c:axPos val="b"/>
        <c:numFmt formatCode="ge" sourceLinked="1"/>
        <c:majorTickMark val="none"/>
        <c:minorTickMark val="none"/>
        <c:tickLblPos val="none"/>
        <c:crossAx val="34239232"/>
        <c:crosses val="autoZero"/>
        <c:auto val="0"/>
        <c:lblAlgn val="ctr"/>
        <c:lblOffset val="100"/>
        <c:noMultiLvlLbl val="1"/>
      </c:catAx>
      <c:valAx>
        <c:axId val="3423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0</c:v>
                </c:pt>
                <c:pt idx="2">
                  <c:v>0</c:v>
                </c:pt>
                <c:pt idx="3">
                  <c:v>100</c:v>
                </c:pt>
                <c:pt idx="4">
                  <c:v>100</c:v>
                </c:pt>
              </c:numCache>
            </c:numRef>
          </c:val>
        </c:ser>
        <c:dLbls>
          <c:showLegendKey val="0"/>
          <c:showVal val="0"/>
          <c:showCatName val="0"/>
          <c:showSerName val="0"/>
          <c:showPercent val="0"/>
          <c:showBubbleSize val="0"/>
        </c:dLbls>
        <c:gapWidth val="180"/>
        <c:overlap val="-90"/>
        <c:axId val="80904576"/>
        <c:axId val="8090649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7.1</c:v>
                </c:pt>
                <c:pt idx="2">
                  <c:v>40.700000000000003</c:v>
                </c:pt>
                <c:pt idx="3">
                  <c:v>52.3</c:v>
                </c:pt>
                <c:pt idx="4">
                  <c:v>52.8</c:v>
                </c:pt>
              </c:numCache>
            </c:numRef>
          </c:val>
          <c:smooth val="0"/>
        </c:ser>
        <c:dLbls>
          <c:showLegendKey val="0"/>
          <c:showVal val="0"/>
          <c:showCatName val="0"/>
          <c:showSerName val="0"/>
          <c:showPercent val="0"/>
          <c:showBubbleSize val="0"/>
        </c:dLbls>
        <c:marker val="1"/>
        <c:smooth val="0"/>
        <c:axId val="80904576"/>
        <c:axId val="80906496"/>
      </c:lineChart>
      <c:catAx>
        <c:axId val="80904576"/>
        <c:scaling>
          <c:orientation val="minMax"/>
        </c:scaling>
        <c:delete val="0"/>
        <c:axPos val="b"/>
        <c:numFmt formatCode="ge" sourceLinked="1"/>
        <c:majorTickMark val="none"/>
        <c:minorTickMark val="none"/>
        <c:tickLblPos val="none"/>
        <c:crossAx val="80906496"/>
        <c:crosses val="autoZero"/>
        <c:auto val="0"/>
        <c:lblAlgn val="ctr"/>
        <c:lblOffset val="100"/>
        <c:noMultiLvlLbl val="1"/>
      </c:catAx>
      <c:valAx>
        <c:axId val="8090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90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0919168"/>
        <c:axId val="8092544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19168"/>
        <c:axId val="80925440"/>
      </c:lineChart>
      <c:catAx>
        <c:axId val="80919168"/>
        <c:scaling>
          <c:orientation val="minMax"/>
        </c:scaling>
        <c:delete val="0"/>
        <c:axPos val="b"/>
        <c:numFmt formatCode="ge" sourceLinked="1"/>
        <c:majorTickMark val="none"/>
        <c:minorTickMark val="none"/>
        <c:tickLblPos val="none"/>
        <c:crossAx val="80925440"/>
        <c:crosses val="autoZero"/>
        <c:auto val="0"/>
        <c:lblAlgn val="ctr"/>
        <c:lblOffset val="100"/>
        <c:noMultiLvlLbl val="1"/>
      </c:catAx>
      <c:valAx>
        <c:axId val="8092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91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0934016"/>
        <c:axId val="8093593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34016"/>
        <c:axId val="80935936"/>
      </c:lineChart>
      <c:catAx>
        <c:axId val="80934016"/>
        <c:scaling>
          <c:orientation val="minMax"/>
        </c:scaling>
        <c:delete val="0"/>
        <c:axPos val="b"/>
        <c:numFmt formatCode="ge" sourceLinked="1"/>
        <c:majorTickMark val="none"/>
        <c:minorTickMark val="none"/>
        <c:tickLblPos val="none"/>
        <c:crossAx val="80935936"/>
        <c:crosses val="autoZero"/>
        <c:auto val="0"/>
        <c:lblAlgn val="ctr"/>
        <c:lblOffset val="100"/>
        <c:noMultiLvlLbl val="1"/>
      </c:catAx>
      <c:valAx>
        <c:axId val="8093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9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0981376"/>
        <c:axId val="8099174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81376"/>
        <c:axId val="80991744"/>
      </c:lineChart>
      <c:catAx>
        <c:axId val="80981376"/>
        <c:scaling>
          <c:orientation val="minMax"/>
        </c:scaling>
        <c:delete val="0"/>
        <c:axPos val="b"/>
        <c:numFmt formatCode="ge" sourceLinked="1"/>
        <c:majorTickMark val="none"/>
        <c:minorTickMark val="none"/>
        <c:tickLblPos val="none"/>
        <c:crossAx val="80991744"/>
        <c:crosses val="autoZero"/>
        <c:auto val="0"/>
        <c:lblAlgn val="ctr"/>
        <c:lblOffset val="100"/>
        <c:noMultiLvlLbl val="1"/>
      </c:catAx>
      <c:valAx>
        <c:axId val="8099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98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044992"/>
        <c:axId val="8104691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44992"/>
        <c:axId val="81046912"/>
      </c:lineChart>
      <c:catAx>
        <c:axId val="81044992"/>
        <c:scaling>
          <c:orientation val="minMax"/>
        </c:scaling>
        <c:delete val="0"/>
        <c:axPos val="b"/>
        <c:numFmt formatCode="ge" sourceLinked="1"/>
        <c:majorTickMark val="none"/>
        <c:minorTickMark val="none"/>
        <c:tickLblPos val="none"/>
        <c:crossAx val="81046912"/>
        <c:crosses val="autoZero"/>
        <c:auto val="0"/>
        <c:lblAlgn val="ctr"/>
        <c:lblOffset val="100"/>
        <c:noMultiLvlLbl val="1"/>
      </c:catAx>
      <c:valAx>
        <c:axId val="8104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0449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088512"/>
        <c:axId val="8109043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88512"/>
        <c:axId val="81090432"/>
      </c:lineChart>
      <c:catAx>
        <c:axId val="81088512"/>
        <c:scaling>
          <c:orientation val="minMax"/>
        </c:scaling>
        <c:delete val="0"/>
        <c:axPos val="b"/>
        <c:numFmt formatCode="ge" sourceLinked="1"/>
        <c:majorTickMark val="none"/>
        <c:minorTickMark val="none"/>
        <c:tickLblPos val="none"/>
        <c:crossAx val="81090432"/>
        <c:crosses val="autoZero"/>
        <c:auto val="0"/>
        <c:lblAlgn val="ctr"/>
        <c:lblOffset val="100"/>
        <c:noMultiLvlLbl val="1"/>
      </c:catAx>
      <c:valAx>
        <c:axId val="8109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08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144064"/>
        <c:axId val="8114624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44064"/>
        <c:axId val="81146240"/>
      </c:lineChart>
      <c:catAx>
        <c:axId val="81144064"/>
        <c:scaling>
          <c:orientation val="minMax"/>
        </c:scaling>
        <c:delete val="0"/>
        <c:axPos val="b"/>
        <c:numFmt formatCode="ge" sourceLinked="1"/>
        <c:majorTickMark val="none"/>
        <c:minorTickMark val="none"/>
        <c:tickLblPos val="none"/>
        <c:crossAx val="81146240"/>
        <c:crosses val="autoZero"/>
        <c:auto val="0"/>
        <c:lblAlgn val="ctr"/>
        <c:lblOffset val="100"/>
        <c:noMultiLvlLbl val="1"/>
      </c:catAx>
      <c:valAx>
        <c:axId val="8114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14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163008"/>
        <c:axId val="8116492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63008"/>
        <c:axId val="81164928"/>
      </c:lineChart>
      <c:catAx>
        <c:axId val="81163008"/>
        <c:scaling>
          <c:orientation val="minMax"/>
        </c:scaling>
        <c:delete val="0"/>
        <c:axPos val="b"/>
        <c:numFmt formatCode="ge" sourceLinked="1"/>
        <c:majorTickMark val="none"/>
        <c:minorTickMark val="none"/>
        <c:tickLblPos val="none"/>
        <c:crossAx val="81164928"/>
        <c:crosses val="autoZero"/>
        <c:auto val="0"/>
        <c:lblAlgn val="ctr"/>
        <c:lblOffset val="100"/>
        <c:noMultiLvlLbl val="1"/>
      </c:catAx>
      <c:valAx>
        <c:axId val="8116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163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201792"/>
        <c:axId val="8121216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01792"/>
        <c:axId val="81212160"/>
      </c:lineChart>
      <c:catAx>
        <c:axId val="81201792"/>
        <c:scaling>
          <c:orientation val="minMax"/>
        </c:scaling>
        <c:delete val="0"/>
        <c:axPos val="b"/>
        <c:numFmt formatCode="ge" sourceLinked="1"/>
        <c:majorTickMark val="none"/>
        <c:minorTickMark val="none"/>
        <c:tickLblPos val="none"/>
        <c:crossAx val="81212160"/>
        <c:crosses val="autoZero"/>
        <c:auto val="0"/>
        <c:lblAlgn val="ctr"/>
        <c:lblOffset val="100"/>
        <c:noMultiLvlLbl val="1"/>
      </c:catAx>
      <c:valAx>
        <c:axId val="8121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20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241216"/>
        <c:axId val="8124313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41216"/>
        <c:axId val="81243136"/>
      </c:lineChart>
      <c:catAx>
        <c:axId val="81241216"/>
        <c:scaling>
          <c:orientation val="minMax"/>
        </c:scaling>
        <c:delete val="0"/>
        <c:axPos val="b"/>
        <c:numFmt formatCode="ge" sourceLinked="1"/>
        <c:majorTickMark val="none"/>
        <c:minorTickMark val="none"/>
        <c:tickLblPos val="none"/>
        <c:crossAx val="81243136"/>
        <c:crosses val="autoZero"/>
        <c:auto val="0"/>
        <c:lblAlgn val="ctr"/>
        <c:lblOffset val="100"/>
        <c:noMultiLvlLbl val="1"/>
      </c:catAx>
      <c:valAx>
        <c:axId val="81243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241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249728"/>
        <c:axId val="34263808"/>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249728"/>
        <c:axId val="34263808"/>
      </c:lineChart>
      <c:catAx>
        <c:axId val="34249728"/>
        <c:scaling>
          <c:orientation val="minMax"/>
        </c:scaling>
        <c:delete val="0"/>
        <c:axPos val="b"/>
        <c:numFmt formatCode="ge" sourceLinked="1"/>
        <c:majorTickMark val="none"/>
        <c:minorTickMark val="none"/>
        <c:tickLblPos val="none"/>
        <c:crossAx val="34263808"/>
        <c:crosses val="autoZero"/>
        <c:auto val="0"/>
        <c:lblAlgn val="ctr"/>
        <c:lblOffset val="100"/>
        <c:noMultiLvlLbl val="1"/>
      </c:catAx>
      <c:valAx>
        <c:axId val="34263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49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370112"/>
        <c:axId val="8143782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70112"/>
        <c:axId val="81437824"/>
      </c:lineChart>
      <c:catAx>
        <c:axId val="81370112"/>
        <c:scaling>
          <c:orientation val="minMax"/>
        </c:scaling>
        <c:delete val="0"/>
        <c:axPos val="b"/>
        <c:numFmt formatCode="ge" sourceLinked="1"/>
        <c:majorTickMark val="none"/>
        <c:minorTickMark val="none"/>
        <c:tickLblPos val="none"/>
        <c:crossAx val="81437824"/>
        <c:crosses val="autoZero"/>
        <c:auto val="0"/>
        <c:lblAlgn val="ctr"/>
        <c:lblOffset val="100"/>
        <c:noMultiLvlLbl val="1"/>
      </c:catAx>
      <c:valAx>
        <c:axId val="8143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37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1807.7</c:v>
                </c:pt>
                <c:pt idx="1">
                  <c:v>2172.9</c:v>
                </c:pt>
                <c:pt idx="2">
                  <c:v>13651.7</c:v>
                </c:pt>
                <c:pt idx="3">
                  <c:v>20434.400000000001</c:v>
                </c:pt>
                <c:pt idx="4">
                  <c:v>19676.099999999999</c:v>
                </c:pt>
              </c:numCache>
            </c:numRef>
          </c:val>
        </c:ser>
        <c:dLbls>
          <c:showLegendKey val="0"/>
          <c:showVal val="0"/>
          <c:showCatName val="0"/>
          <c:showSerName val="0"/>
          <c:showPercent val="0"/>
          <c:showBubbleSize val="0"/>
        </c:dLbls>
        <c:gapWidth val="180"/>
        <c:overlap val="-90"/>
        <c:axId val="34612352"/>
        <c:axId val="3461427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34612352"/>
        <c:axId val="34614272"/>
      </c:lineChart>
      <c:catAx>
        <c:axId val="34612352"/>
        <c:scaling>
          <c:orientation val="minMax"/>
        </c:scaling>
        <c:delete val="0"/>
        <c:axPos val="b"/>
        <c:numFmt formatCode="ge" sourceLinked="1"/>
        <c:majorTickMark val="none"/>
        <c:minorTickMark val="none"/>
        <c:tickLblPos val="none"/>
        <c:crossAx val="34614272"/>
        <c:crosses val="autoZero"/>
        <c:auto val="0"/>
        <c:lblAlgn val="ctr"/>
        <c:lblOffset val="100"/>
        <c:noMultiLvlLbl val="1"/>
      </c:catAx>
      <c:valAx>
        <c:axId val="3461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12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217421</c:v>
                </c:pt>
                <c:pt idx="1">
                  <c:v>214784</c:v>
                </c:pt>
                <c:pt idx="2">
                  <c:v>75807</c:v>
                </c:pt>
                <c:pt idx="3">
                  <c:v>9269</c:v>
                </c:pt>
                <c:pt idx="4">
                  <c:v>-5601</c:v>
                </c:pt>
              </c:numCache>
            </c:numRef>
          </c:val>
        </c:ser>
        <c:dLbls>
          <c:showLegendKey val="0"/>
          <c:showVal val="0"/>
          <c:showCatName val="0"/>
          <c:showSerName val="0"/>
          <c:showPercent val="0"/>
          <c:showBubbleSize val="0"/>
        </c:dLbls>
        <c:gapWidth val="180"/>
        <c:overlap val="-90"/>
        <c:axId val="34626944"/>
        <c:axId val="3462912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34626944"/>
        <c:axId val="34629120"/>
      </c:lineChart>
      <c:catAx>
        <c:axId val="34626944"/>
        <c:scaling>
          <c:orientation val="minMax"/>
        </c:scaling>
        <c:delete val="0"/>
        <c:axPos val="b"/>
        <c:numFmt formatCode="ge" sourceLinked="1"/>
        <c:majorTickMark val="none"/>
        <c:minorTickMark val="none"/>
        <c:tickLblPos val="none"/>
        <c:crossAx val="34629120"/>
        <c:crosses val="autoZero"/>
        <c:auto val="0"/>
        <c:lblAlgn val="ctr"/>
        <c:lblOffset val="100"/>
        <c:noMultiLvlLbl val="1"/>
      </c:catAx>
      <c:valAx>
        <c:axId val="346291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2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64.3</c:v>
                </c:pt>
                <c:pt idx="1">
                  <c:v>62.5</c:v>
                </c:pt>
                <c:pt idx="2">
                  <c:v>65.599999999999994</c:v>
                </c:pt>
                <c:pt idx="3">
                  <c:v>65.2</c:v>
                </c:pt>
                <c:pt idx="4">
                  <c:v>61.2</c:v>
                </c:pt>
              </c:numCache>
            </c:numRef>
          </c:val>
        </c:ser>
        <c:dLbls>
          <c:showLegendKey val="0"/>
          <c:showVal val="0"/>
          <c:showCatName val="0"/>
          <c:showSerName val="0"/>
          <c:showPercent val="0"/>
          <c:showBubbleSize val="0"/>
        </c:dLbls>
        <c:gapWidth val="180"/>
        <c:overlap val="-90"/>
        <c:axId val="34638080"/>
        <c:axId val="3464435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34638080"/>
        <c:axId val="34644352"/>
      </c:lineChart>
      <c:catAx>
        <c:axId val="34638080"/>
        <c:scaling>
          <c:orientation val="minMax"/>
        </c:scaling>
        <c:delete val="0"/>
        <c:axPos val="b"/>
        <c:numFmt formatCode="ge" sourceLinked="1"/>
        <c:majorTickMark val="none"/>
        <c:minorTickMark val="none"/>
        <c:tickLblPos val="none"/>
        <c:crossAx val="34644352"/>
        <c:crosses val="autoZero"/>
        <c:auto val="0"/>
        <c:lblAlgn val="ctr"/>
        <c:lblOffset val="100"/>
        <c:noMultiLvlLbl val="1"/>
      </c:catAx>
      <c:valAx>
        <c:axId val="3464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3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26.6</c:v>
                </c:pt>
                <c:pt idx="1">
                  <c:v>50.6</c:v>
                </c:pt>
                <c:pt idx="2">
                  <c:v>28.8</c:v>
                </c:pt>
                <c:pt idx="3">
                  <c:v>19.8</c:v>
                </c:pt>
                <c:pt idx="4">
                  <c:v>10</c:v>
                </c:pt>
              </c:numCache>
            </c:numRef>
          </c:val>
        </c:ser>
        <c:dLbls>
          <c:showLegendKey val="0"/>
          <c:showVal val="0"/>
          <c:showCatName val="0"/>
          <c:showSerName val="0"/>
          <c:showPercent val="0"/>
          <c:showBubbleSize val="0"/>
        </c:dLbls>
        <c:gapWidth val="180"/>
        <c:overlap val="-90"/>
        <c:axId val="34660736"/>
        <c:axId val="3466265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34660736"/>
        <c:axId val="34662656"/>
      </c:lineChart>
      <c:catAx>
        <c:axId val="34660736"/>
        <c:scaling>
          <c:orientation val="minMax"/>
        </c:scaling>
        <c:delete val="0"/>
        <c:axPos val="b"/>
        <c:numFmt formatCode="ge" sourceLinked="1"/>
        <c:majorTickMark val="none"/>
        <c:minorTickMark val="none"/>
        <c:tickLblPos val="none"/>
        <c:crossAx val="34662656"/>
        <c:crosses val="autoZero"/>
        <c:auto val="0"/>
        <c:lblAlgn val="ctr"/>
        <c:lblOffset val="100"/>
        <c:noMultiLvlLbl val="1"/>
      </c:catAx>
      <c:valAx>
        <c:axId val="3466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6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58.3</c:v>
                </c:pt>
                <c:pt idx="1">
                  <c:v>44.7</c:v>
                </c:pt>
                <c:pt idx="2">
                  <c:v>16.2</c:v>
                </c:pt>
                <c:pt idx="3">
                  <c:v>7.7</c:v>
                </c:pt>
                <c:pt idx="4">
                  <c:v>3.1</c:v>
                </c:pt>
              </c:numCache>
            </c:numRef>
          </c:val>
        </c:ser>
        <c:dLbls>
          <c:showLegendKey val="0"/>
          <c:showVal val="0"/>
          <c:showCatName val="0"/>
          <c:showSerName val="0"/>
          <c:showPercent val="0"/>
          <c:showBubbleSize val="0"/>
        </c:dLbls>
        <c:gapWidth val="180"/>
        <c:overlap val="-90"/>
        <c:axId val="49039616"/>
        <c:axId val="4904179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49039616"/>
        <c:axId val="49041792"/>
      </c:lineChart>
      <c:catAx>
        <c:axId val="49039616"/>
        <c:scaling>
          <c:orientation val="minMax"/>
        </c:scaling>
        <c:delete val="0"/>
        <c:axPos val="b"/>
        <c:numFmt formatCode="ge" sourceLinked="1"/>
        <c:majorTickMark val="none"/>
        <c:minorTickMark val="none"/>
        <c:tickLblPos val="none"/>
        <c:crossAx val="49041792"/>
        <c:crosses val="autoZero"/>
        <c:auto val="0"/>
        <c:lblAlgn val="ctr"/>
        <c:lblOffset val="100"/>
        <c:noMultiLvlLbl val="1"/>
      </c:catAx>
      <c:valAx>
        <c:axId val="4904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03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9058560"/>
        <c:axId val="4906048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58560"/>
        <c:axId val="49060480"/>
      </c:lineChart>
      <c:catAx>
        <c:axId val="49058560"/>
        <c:scaling>
          <c:orientation val="minMax"/>
        </c:scaling>
        <c:delete val="0"/>
        <c:axPos val="b"/>
        <c:numFmt formatCode="ge" sourceLinked="1"/>
        <c:majorTickMark val="none"/>
        <c:minorTickMark val="none"/>
        <c:tickLblPos val="none"/>
        <c:crossAx val="49060480"/>
        <c:crosses val="autoZero"/>
        <c:auto val="0"/>
        <c:lblAlgn val="ctr"/>
        <c:lblOffset val="100"/>
        <c:noMultiLvlLbl val="1"/>
      </c:catAx>
      <c:valAx>
        <c:axId val="4906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90585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793397</xdr:colOff>
      <xdr:row>41</xdr:row>
      <xdr:rowOff>117765</xdr:rowOff>
    </xdr:from>
    <xdr:ext cx="2839239" cy="392415"/>
    <xdr:sp macro="" textlink="データ!GV9">
      <xdr:nvSpPr>
        <xdr:cNvPr id="24" name="正方形/長方形 23"/>
        <xdr:cNvSpPr/>
      </xdr:nvSpPr>
      <xdr:spPr>
        <a:xfrm>
          <a:off x="15720433"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60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60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60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60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60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60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60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60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60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60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60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6012"/>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6013"/>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6014"/>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6015"/>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6016"/>
                </a:ext>
              </a:extLst>
            </xdr:cNvPicPr>
          </xdr:nvPicPr>
          <xdr:blipFill>
            <a:blip xmlns:r="http://schemas.openxmlformats.org/officeDocument/2006/relationships" r:embed="rId42"/>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6017"/>
                </a:ext>
              </a:extLst>
            </xdr:cNvPicPr>
          </xdr:nvPicPr>
          <xdr:blipFill>
            <a:blip xmlns:r="http://schemas.openxmlformats.org/officeDocument/2006/relationships" r:embed="rId43"/>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6018"/>
                </a:ext>
              </a:extLst>
            </xdr:cNvPicPr>
          </xdr:nvPicPr>
          <xdr:blipFill>
            <a:blip xmlns:r="http://schemas.openxmlformats.org/officeDocument/2006/relationships" r:embed="rId44"/>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6019"/>
                </a:ext>
              </a:extLst>
            </xdr:cNvPicPr>
          </xdr:nvPicPr>
          <xdr:blipFill>
            <a:blip xmlns:r="http://schemas.openxmlformats.org/officeDocument/2006/relationships" r:embed="rId45"/>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6020"/>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6021"/>
                </a:ext>
              </a:extLst>
            </xdr:cNvPicPr>
          </xdr:nvPicPr>
          <xdr:blipFill>
            <a:blip xmlns:r="http://schemas.openxmlformats.org/officeDocument/2006/relationships" r:embed="rId47"/>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6022"/>
                </a:ext>
              </a:extLst>
            </xdr:cNvPicPr>
          </xdr:nvPicPr>
          <xdr:blipFill>
            <a:blip xmlns:r="http://schemas.openxmlformats.org/officeDocument/2006/relationships" r:embed="rId47"/>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6023"/>
                </a:ext>
              </a:extLst>
            </xdr:cNvPicPr>
          </xdr:nvPicPr>
          <xdr:blipFill>
            <a:blip xmlns:r="http://schemas.openxmlformats.org/officeDocument/2006/relationships" r:embed="rId47"/>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6024"/>
                </a:ext>
              </a:extLst>
            </xdr:cNvPicPr>
          </xdr:nvPicPr>
          <xdr:blipFill>
            <a:blip xmlns:r="http://schemas.openxmlformats.org/officeDocument/2006/relationships" r:embed="rId47"/>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6025"/>
                </a:ext>
              </a:extLst>
            </xdr:cNvPicPr>
          </xdr:nvPicPr>
          <xdr:blipFill>
            <a:blip xmlns:r="http://schemas.openxmlformats.org/officeDocument/2006/relationships" r:embed="rId47"/>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6026"/>
                </a:ext>
              </a:extLst>
            </xdr:cNvPicPr>
          </xdr:nvPicPr>
          <xdr:blipFill>
            <a:blip xmlns:r="http://schemas.openxmlformats.org/officeDocument/2006/relationships" r:embed="rId47"/>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6027"/>
                </a:ext>
              </a:extLst>
            </xdr:cNvPicPr>
          </xdr:nvPicPr>
          <xdr:blipFill>
            <a:blip xmlns:r="http://schemas.openxmlformats.org/officeDocument/2006/relationships" r:embed="rId4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6028"/>
                </a:ext>
              </a:extLst>
            </xdr:cNvPicPr>
          </xdr:nvPicPr>
          <xdr:blipFill>
            <a:blip xmlns:r="http://schemas.openxmlformats.org/officeDocument/2006/relationships" r:embed="rId47"/>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6029"/>
                </a:ext>
              </a:extLst>
            </xdr:cNvPicPr>
          </xdr:nvPicPr>
          <xdr:blipFill>
            <a:blip xmlns:r="http://schemas.openxmlformats.org/officeDocument/2006/relationships" r:embed="rId47"/>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6030"/>
                </a:ext>
              </a:extLst>
            </xdr:cNvPicPr>
          </xdr:nvPicPr>
          <xdr:blipFill>
            <a:blip xmlns:r="http://schemas.openxmlformats.org/officeDocument/2006/relationships" r:embed="rId47"/>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6031"/>
                </a:ext>
              </a:extLst>
            </xdr:cNvPicPr>
          </xdr:nvPicPr>
          <xdr:blipFill>
            <a:blip xmlns:r="http://schemas.openxmlformats.org/officeDocument/2006/relationships" r:embed="rId48"/>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6032"/>
                </a:ext>
              </a:extLst>
            </xdr:cNvPicPr>
          </xdr:nvPicPr>
          <xdr:blipFill>
            <a:blip xmlns:r="http://schemas.openxmlformats.org/officeDocument/2006/relationships" r:embed="rId48"/>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6033"/>
                </a:ext>
              </a:extLst>
            </xdr:cNvPicPr>
          </xdr:nvPicPr>
          <xdr:blipFill>
            <a:blip xmlns:r="http://schemas.openxmlformats.org/officeDocument/2006/relationships" r:embed="rId48"/>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6034"/>
                </a:ext>
              </a:extLst>
            </xdr:cNvPicPr>
          </xdr:nvPicPr>
          <xdr:blipFill>
            <a:blip xmlns:r="http://schemas.openxmlformats.org/officeDocument/2006/relationships" r:embed="rId48"/>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6035"/>
                </a:ext>
              </a:extLst>
            </xdr:cNvPicPr>
          </xdr:nvPicPr>
          <xdr:blipFill>
            <a:blip xmlns:r="http://schemas.openxmlformats.org/officeDocument/2006/relationships" r:embed="rId48"/>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6036"/>
                </a:ext>
              </a:extLst>
            </xdr:cNvPicPr>
          </xdr:nvPicPr>
          <xdr:blipFill>
            <a:blip xmlns:r="http://schemas.openxmlformats.org/officeDocument/2006/relationships" r:embed="rId48"/>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6037"/>
                </a:ext>
              </a:extLst>
            </xdr:cNvPicPr>
          </xdr:nvPicPr>
          <xdr:blipFill>
            <a:blip xmlns:r="http://schemas.openxmlformats.org/officeDocument/2006/relationships" r:embed="rId48"/>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6038"/>
                </a:ext>
              </a:extLst>
            </xdr:cNvPicPr>
          </xdr:nvPicPr>
          <xdr:blipFill>
            <a:blip xmlns:r="http://schemas.openxmlformats.org/officeDocument/2006/relationships" r:embed="rId48"/>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6039"/>
                </a:ext>
              </a:extLst>
            </xdr:cNvPicPr>
          </xdr:nvPicPr>
          <xdr:blipFill>
            <a:blip xmlns:r="http://schemas.openxmlformats.org/officeDocument/2006/relationships" r:embed="rId48"/>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6040"/>
                </a:ext>
              </a:extLst>
            </xdr:cNvPicPr>
          </xdr:nvPicPr>
          <xdr:blipFill>
            <a:blip xmlns:r="http://schemas.openxmlformats.org/officeDocument/2006/relationships" r:embed="rId48"/>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6041"/>
                </a:ext>
              </a:extLst>
            </xdr:cNvPicPr>
          </xdr:nvPicPr>
          <xdr:blipFill>
            <a:blip xmlns:r="http://schemas.openxmlformats.org/officeDocument/2006/relationships" r:embed="rId48"/>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6042"/>
                </a:ext>
              </a:extLst>
            </xdr:cNvPicPr>
          </xdr:nvPicPr>
          <xdr:blipFill>
            <a:blip xmlns:r="http://schemas.openxmlformats.org/officeDocument/2006/relationships" r:embed="rId48"/>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6043"/>
                </a:ext>
              </a:extLst>
            </xdr:cNvPicPr>
          </xdr:nvPicPr>
          <xdr:blipFill>
            <a:blip xmlns:r="http://schemas.openxmlformats.org/officeDocument/2006/relationships" r:embed="rId48"/>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6044"/>
                </a:ext>
              </a:extLst>
            </xdr:cNvPicPr>
          </xdr:nvPicPr>
          <xdr:blipFill>
            <a:blip xmlns:r="http://schemas.openxmlformats.org/officeDocument/2006/relationships" r:embed="rId48"/>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6045"/>
                </a:ext>
              </a:extLst>
            </xdr:cNvPicPr>
          </xdr:nvPicPr>
          <xdr:blipFill>
            <a:blip xmlns:r="http://schemas.openxmlformats.org/officeDocument/2006/relationships" r:embed="rId48"/>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6046"/>
                </a:ext>
              </a:extLst>
            </xdr:cNvPicPr>
          </xdr:nvPicPr>
          <xdr:blipFill>
            <a:blip xmlns:r="http://schemas.openxmlformats.org/officeDocument/2006/relationships" r:embed="rId48"/>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6047"/>
                </a:ext>
              </a:extLst>
            </xdr:cNvPicPr>
          </xdr:nvPicPr>
          <xdr:blipFill>
            <a:blip xmlns:r="http://schemas.openxmlformats.org/officeDocument/2006/relationships" r:embed="rId49"/>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6048"/>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大阪府　泉北環境整備施設組合</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x14ac:dyDescent="0.15">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174</v>
      </c>
      <c r="AL3" s="115"/>
      <c r="AM3" s="115"/>
      <c r="AN3" s="115"/>
      <c r="AO3" s="115"/>
      <c r="AP3" s="115"/>
      <c r="AQ3" s="116"/>
    </row>
    <row r="4" spans="1:43" ht="23.1" customHeight="1" x14ac:dyDescent="0.15">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x14ac:dyDescent="0.15">
      <c r="A5" s="1"/>
      <c r="B5" s="137">
        <f>データ!M6</f>
        <v>1</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x14ac:dyDescent="0.15">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x14ac:dyDescent="0.15">
      <c r="A7" s="1"/>
      <c r="B7" s="143" t="s">
        <v>125</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x14ac:dyDescent="0.15">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x14ac:dyDescent="0.2">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x14ac:dyDescent="0.2">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x14ac:dyDescent="0.15">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x14ac:dyDescent="0.15">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x14ac:dyDescent="0.15">
      <c r="A13" s="1"/>
      <c r="B13" s="148" t="s">
        <v>22</v>
      </c>
      <c r="C13" s="149"/>
      <c r="D13" s="149"/>
      <c r="E13" s="150"/>
      <c r="F13" s="160">
        <f>データ!AA6</f>
        <v>52526</v>
      </c>
      <c r="G13" s="161"/>
      <c r="H13" s="160">
        <f>データ!AB6</f>
        <v>50947</v>
      </c>
      <c r="I13" s="161"/>
      <c r="J13" s="160">
        <f>データ!AC6</f>
        <v>53466</v>
      </c>
      <c r="K13" s="161"/>
      <c r="L13" s="160">
        <f>データ!AD6</f>
        <v>53097</v>
      </c>
      <c r="M13" s="161"/>
      <c r="N13" s="139">
        <f>データ!AE6</f>
        <v>49964</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x14ac:dyDescent="0.15">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x14ac:dyDescent="0.15">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x14ac:dyDescent="0.2">
      <c r="A16" s="1"/>
      <c r="B16" s="170" t="s">
        <v>25</v>
      </c>
      <c r="C16" s="171"/>
      <c r="D16" s="171"/>
      <c r="E16" s="172"/>
      <c r="F16" s="173">
        <f>データ!AP6</f>
        <v>52526</v>
      </c>
      <c r="G16" s="173"/>
      <c r="H16" s="173">
        <f>データ!AQ6</f>
        <v>50947</v>
      </c>
      <c r="I16" s="173"/>
      <c r="J16" s="173">
        <f>データ!AR6</f>
        <v>53466</v>
      </c>
      <c r="K16" s="173"/>
      <c r="L16" s="173">
        <f>データ!AS6</f>
        <v>53097</v>
      </c>
      <c r="M16" s="173"/>
      <c r="N16" s="162">
        <f>データ!AT6</f>
        <v>49964</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x14ac:dyDescent="0.2">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x14ac:dyDescent="0.15">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x14ac:dyDescent="0.2">
      <c r="A19" s="1"/>
      <c r="B19" s="170" t="s">
        <v>28</v>
      </c>
      <c r="C19" s="171"/>
      <c r="D19" s="171"/>
      <c r="E19" s="172"/>
      <c r="F19" s="176" t="str">
        <f>データ!AU6</f>
        <v>-</v>
      </c>
      <c r="G19" s="176"/>
      <c r="H19" s="176"/>
      <c r="I19" s="176">
        <f>データ!AV6</f>
        <v>499303</v>
      </c>
      <c r="J19" s="176"/>
      <c r="K19" s="176"/>
      <c r="L19" s="176">
        <f>データ!AW6</f>
        <v>499303</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x14ac:dyDescent="0.2">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x14ac:dyDescent="0.2">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175</v>
      </c>
      <c r="AL40" s="115"/>
      <c r="AM40" s="115"/>
      <c r="AN40" s="115"/>
      <c r="AO40" s="115"/>
      <c r="AP40" s="115"/>
      <c r="AQ40" s="116"/>
    </row>
    <row r="41" spans="1:43" ht="29.45" customHeight="1" x14ac:dyDescent="0.15">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x14ac:dyDescent="0.15">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176</v>
      </c>
      <c r="AL99" s="187"/>
      <c r="AM99" s="187"/>
      <c r="AN99" s="187"/>
      <c r="AO99" s="187"/>
      <c r="AP99" s="187"/>
      <c r="AQ99" s="188"/>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x14ac:dyDescent="0.15">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x14ac:dyDescent="0.15">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x14ac:dyDescent="0.15">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67.5" x14ac:dyDescent="0.15">
      <c r="A6" s="46" t="s">
        <v>113</v>
      </c>
      <c r="B6" s="64" t="str">
        <f>B7</f>
        <v>2015</v>
      </c>
      <c r="C6" s="64" t="str">
        <f t="shared" ref="C6:AW6" si="6">C7</f>
        <v>278289</v>
      </c>
      <c r="D6" s="64" t="str">
        <f t="shared" si="6"/>
        <v>47</v>
      </c>
      <c r="E6" s="64" t="str">
        <f t="shared" si="6"/>
        <v>04</v>
      </c>
      <c r="F6" s="64" t="str">
        <f t="shared" si="6"/>
        <v>0</v>
      </c>
      <c r="G6" s="64" t="str">
        <f t="shared" si="6"/>
        <v>000</v>
      </c>
      <c r="H6" s="64" t="str">
        <f t="shared" si="6"/>
        <v>大阪府　泉北環境整備施設組合</v>
      </c>
      <c r="I6" s="64" t="str">
        <f t="shared" si="6"/>
        <v>法非適用</v>
      </c>
      <c r="J6" s="64" t="str">
        <f t="shared" si="6"/>
        <v>電気事業</v>
      </c>
      <c r="K6" s="65" t="str">
        <f t="shared" si="6"/>
        <v>該当数値なし</v>
      </c>
      <c r="L6" s="66" t="str">
        <f t="shared" si="6"/>
        <v>-</v>
      </c>
      <c r="M6" s="66">
        <f t="shared" si="6"/>
        <v>1</v>
      </c>
      <c r="N6" s="66" t="str">
        <f t="shared" si="6"/>
        <v>-</v>
      </c>
      <c r="O6" s="66" t="str">
        <f t="shared" si="6"/>
        <v>-</v>
      </c>
      <c r="P6" s="66" t="str">
        <f t="shared" si="6"/>
        <v>-</v>
      </c>
      <c r="Q6" s="67" t="str">
        <f>Q7</f>
        <v>平成30年3月31日　泉北クリーンセンター発電所</v>
      </c>
      <c r="R6" s="68" t="str">
        <f t="shared" si="6"/>
        <v>平成30年3月31日　泉北クリーンセンター発電所</v>
      </c>
      <c r="S6" s="64" t="str">
        <f t="shared" si="6"/>
        <v>無</v>
      </c>
      <c r="T6" s="68" t="str">
        <f t="shared" si="6"/>
        <v>株式会社エネット</v>
      </c>
      <c r="U6" s="65" t="str">
        <f t="shared" si="6"/>
        <v>-</v>
      </c>
      <c r="V6" s="66" t="str">
        <f>V7</f>
        <v>-</v>
      </c>
      <c r="W6" s="66" t="str">
        <f t="shared" si="6"/>
        <v>-</v>
      </c>
      <c r="X6" s="66" t="str">
        <f t="shared" si="6"/>
        <v>-</v>
      </c>
      <c r="Y6" s="66" t="str">
        <f t="shared" si="6"/>
        <v>-</v>
      </c>
      <c r="Z6" s="66" t="str">
        <f t="shared" si="6"/>
        <v>-</v>
      </c>
      <c r="AA6" s="66">
        <f t="shared" si="6"/>
        <v>52526</v>
      </c>
      <c r="AB6" s="66">
        <f t="shared" si="6"/>
        <v>50947</v>
      </c>
      <c r="AC6" s="66">
        <f t="shared" si="6"/>
        <v>53466</v>
      </c>
      <c r="AD6" s="66">
        <f t="shared" si="6"/>
        <v>53097</v>
      </c>
      <c r="AE6" s="66">
        <f t="shared" si="6"/>
        <v>49964</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52526</v>
      </c>
      <c r="AQ6" s="66">
        <f t="shared" si="6"/>
        <v>50947</v>
      </c>
      <c r="AR6" s="66">
        <f t="shared" si="6"/>
        <v>53466</v>
      </c>
      <c r="AS6" s="66">
        <f t="shared" si="6"/>
        <v>53097</v>
      </c>
      <c r="AT6" s="66">
        <f t="shared" si="6"/>
        <v>49964</v>
      </c>
      <c r="AU6" s="66" t="str">
        <f t="shared" si="6"/>
        <v>-</v>
      </c>
      <c r="AV6" s="66">
        <f t="shared" si="6"/>
        <v>499303</v>
      </c>
      <c r="AW6" s="66">
        <f t="shared" si="6"/>
        <v>499303</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x14ac:dyDescent="0.15">
      <c r="A7" s="46"/>
      <c r="B7" s="74" t="s">
        <v>114</v>
      </c>
      <c r="C7" s="74" t="s">
        <v>115</v>
      </c>
      <c r="D7" s="74" t="s">
        <v>116</v>
      </c>
      <c r="E7" s="74" t="s">
        <v>117</v>
      </c>
      <c r="F7" s="74" t="s">
        <v>118</v>
      </c>
      <c r="G7" s="74" t="s">
        <v>119</v>
      </c>
      <c r="H7" s="74" t="s">
        <v>120</v>
      </c>
      <c r="I7" s="74" t="s">
        <v>121</v>
      </c>
      <c r="J7" s="74" t="s">
        <v>122</v>
      </c>
      <c r="K7" s="75" t="s">
        <v>123</v>
      </c>
      <c r="L7" s="76" t="s">
        <v>124</v>
      </c>
      <c r="M7" s="76">
        <v>1</v>
      </c>
      <c r="N7" s="77" t="s">
        <v>124</v>
      </c>
      <c r="O7" s="77" t="s">
        <v>124</v>
      </c>
      <c r="P7" s="77" t="s">
        <v>124</v>
      </c>
      <c r="Q7" s="78" t="s">
        <v>125</v>
      </c>
      <c r="R7" s="78" t="s">
        <v>125</v>
      </c>
      <c r="S7" s="79" t="s">
        <v>126</v>
      </c>
      <c r="T7" s="78" t="s">
        <v>127</v>
      </c>
      <c r="U7" s="75" t="s">
        <v>124</v>
      </c>
      <c r="V7" s="77" t="s">
        <v>124</v>
      </c>
      <c r="W7" s="77" t="s">
        <v>124</v>
      </c>
      <c r="X7" s="77" t="s">
        <v>124</v>
      </c>
      <c r="Y7" s="77" t="s">
        <v>124</v>
      </c>
      <c r="Z7" s="77" t="s">
        <v>124</v>
      </c>
      <c r="AA7" s="77">
        <v>52526</v>
      </c>
      <c r="AB7" s="77">
        <v>50947</v>
      </c>
      <c r="AC7" s="77">
        <v>53466</v>
      </c>
      <c r="AD7" s="77">
        <v>53097</v>
      </c>
      <c r="AE7" s="77">
        <v>49964</v>
      </c>
      <c r="AF7" s="77" t="s">
        <v>124</v>
      </c>
      <c r="AG7" s="77" t="s">
        <v>124</v>
      </c>
      <c r="AH7" s="77" t="s">
        <v>124</v>
      </c>
      <c r="AI7" s="77" t="s">
        <v>124</v>
      </c>
      <c r="AJ7" s="77" t="s">
        <v>124</v>
      </c>
      <c r="AK7" s="77" t="s">
        <v>124</v>
      </c>
      <c r="AL7" s="77" t="s">
        <v>124</v>
      </c>
      <c r="AM7" s="77" t="s">
        <v>124</v>
      </c>
      <c r="AN7" s="77" t="s">
        <v>124</v>
      </c>
      <c r="AO7" s="77" t="s">
        <v>124</v>
      </c>
      <c r="AP7" s="77">
        <v>52526</v>
      </c>
      <c r="AQ7" s="77">
        <v>50947</v>
      </c>
      <c r="AR7" s="77">
        <v>53466</v>
      </c>
      <c r="AS7" s="77">
        <v>53097</v>
      </c>
      <c r="AT7" s="77">
        <v>49964</v>
      </c>
      <c r="AU7" s="77" t="s">
        <v>124</v>
      </c>
      <c r="AV7" s="77">
        <v>499303</v>
      </c>
      <c r="AW7" s="77">
        <v>499303</v>
      </c>
      <c r="AX7" s="80">
        <v>440.7</v>
      </c>
      <c r="AY7" s="80">
        <v>390.8</v>
      </c>
      <c r="AZ7" s="80">
        <v>109.8</v>
      </c>
      <c r="BA7" s="80">
        <v>96.5</v>
      </c>
      <c r="BB7" s="80">
        <v>93.5</v>
      </c>
      <c r="BC7" s="80">
        <v>138.19999999999999</v>
      </c>
      <c r="BD7" s="80">
        <v>180.2</v>
      </c>
      <c r="BE7" s="80">
        <v>164.5</v>
      </c>
      <c r="BF7" s="80">
        <v>124.7</v>
      </c>
      <c r="BG7" s="80">
        <v>118.8</v>
      </c>
      <c r="BH7" s="80">
        <v>100</v>
      </c>
      <c r="BI7" s="80">
        <v>1070.8</v>
      </c>
      <c r="BJ7" s="80">
        <v>796.6</v>
      </c>
      <c r="BK7" s="80">
        <v>1388.6</v>
      </c>
      <c r="BL7" s="80">
        <v>1438.5</v>
      </c>
      <c r="BM7" s="80">
        <v>757.8</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1807.7</v>
      </c>
      <c r="CF7" s="80">
        <v>2172.9</v>
      </c>
      <c r="CG7" s="80">
        <v>13651.7</v>
      </c>
      <c r="CH7" s="80">
        <v>20434.400000000001</v>
      </c>
      <c r="CI7" s="80">
        <v>19676.099999999999</v>
      </c>
      <c r="CJ7" s="80">
        <v>7500.6</v>
      </c>
      <c r="CK7" s="80">
        <v>7095.7</v>
      </c>
      <c r="CL7" s="80">
        <v>11717.4</v>
      </c>
      <c r="CM7" s="80">
        <v>17642.5</v>
      </c>
      <c r="CN7" s="80">
        <v>18815.8</v>
      </c>
      <c r="CO7" s="77">
        <v>217421</v>
      </c>
      <c r="CP7" s="77">
        <v>214784</v>
      </c>
      <c r="CQ7" s="77">
        <v>75807</v>
      </c>
      <c r="CR7" s="77">
        <v>9269</v>
      </c>
      <c r="CS7" s="77">
        <v>-5601</v>
      </c>
      <c r="CT7" s="77">
        <v>95057</v>
      </c>
      <c r="CU7" s="77">
        <v>120361</v>
      </c>
      <c r="CV7" s="77">
        <v>108538</v>
      </c>
      <c r="CW7" s="77">
        <v>58539</v>
      </c>
      <c r="CX7" s="77">
        <v>37685</v>
      </c>
      <c r="CY7" s="77">
        <v>9300</v>
      </c>
      <c r="CZ7" s="80">
        <v>64.3</v>
      </c>
      <c r="DA7" s="80">
        <v>62.5</v>
      </c>
      <c r="DB7" s="80">
        <v>65.599999999999994</v>
      </c>
      <c r="DC7" s="80">
        <v>65.2</v>
      </c>
      <c r="DD7" s="80">
        <v>61.2</v>
      </c>
      <c r="DE7" s="80">
        <v>40.200000000000003</v>
      </c>
      <c r="DF7" s="80">
        <v>42.7</v>
      </c>
      <c r="DG7" s="80">
        <v>38.5</v>
      </c>
      <c r="DH7" s="80">
        <v>37.700000000000003</v>
      </c>
      <c r="DI7" s="80">
        <v>33.9</v>
      </c>
      <c r="DJ7" s="80">
        <v>26.6</v>
      </c>
      <c r="DK7" s="80">
        <v>50.6</v>
      </c>
      <c r="DL7" s="80">
        <v>28.8</v>
      </c>
      <c r="DM7" s="80">
        <v>19.8</v>
      </c>
      <c r="DN7" s="80">
        <v>10</v>
      </c>
      <c r="DO7" s="80">
        <v>41.4</v>
      </c>
      <c r="DP7" s="80">
        <v>23.7</v>
      </c>
      <c r="DQ7" s="80">
        <v>21.6</v>
      </c>
      <c r="DR7" s="80">
        <v>13.7</v>
      </c>
      <c r="DS7" s="80">
        <v>16.3</v>
      </c>
      <c r="DT7" s="80">
        <v>58.3</v>
      </c>
      <c r="DU7" s="80">
        <v>44.7</v>
      </c>
      <c r="DV7" s="80">
        <v>16.2</v>
      </c>
      <c r="DW7" s="80">
        <v>7.7</v>
      </c>
      <c r="DX7" s="80">
        <v>3.1</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0</v>
      </c>
      <c r="EP7" s="80">
        <v>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v>9300</v>
      </c>
      <c r="GX7" s="80">
        <v>64.3</v>
      </c>
      <c r="GY7" s="80">
        <v>62.5</v>
      </c>
      <c r="GZ7" s="80">
        <v>65.599999999999994</v>
      </c>
      <c r="HA7" s="80">
        <v>65.2</v>
      </c>
      <c r="HB7" s="80">
        <v>61.2</v>
      </c>
      <c r="HC7" s="80">
        <v>47.9</v>
      </c>
      <c r="HD7" s="80">
        <v>51.6</v>
      </c>
      <c r="HE7" s="80">
        <v>49.8</v>
      </c>
      <c r="HF7" s="80">
        <v>50.3</v>
      </c>
      <c r="HG7" s="80">
        <v>47.9</v>
      </c>
      <c r="HH7" s="80">
        <v>26.6</v>
      </c>
      <c r="HI7" s="80">
        <v>50.6</v>
      </c>
      <c r="HJ7" s="80">
        <v>28.8</v>
      </c>
      <c r="HK7" s="80">
        <v>19.8</v>
      </c>
      <c r="HL7" s="80">
        <v>10</v>
      </c>
      <c r="HM7" s="80">
        <v>36.1</v>
      </c>
      <c r="HN7" s="80">
        <v>8.5</v>
      </c>
      <c r="HO7" s="80">
        <v>11.5</v>
      </c>
      <c r="HP7" s="80">
        <v>5.2</v>
      </c>
      <c r="HQ7" s="80">
        <v>13</v>
      </c>
      <c r="HR7" s="80">
        <v>58.3</v>
      </c>
      <c r="HS7" s="80">
        <v>44.7</v>
      </c>
      <c r="HT7" s="80">
        <v>16.2</v>
      </c>
      <c r="HU7" s="80">
        <v>7.7</v>
      </c>
      <c r="HV7" s="80">
        <v>3.1</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v>0</v>
      </c>
      <c r="IN7" s="80">
        <v>0</v>
      </c>
      <c r="IO7" s="80">
        <v>100</v>
      </c>
      <c r="IP7" s="80">
        <v>100</v>
      </c>
      <c r="IQ7" s="80" t="s">
        <v>124</v>
      </c>
      <c r="IR7" s="80">
        <v>7.1</v>
      </c>
      <c r="IS7" s="80">
        <v>40.700000000000003</v>
      </c>
      <c r="IT7" s="80">
        <v>52.3</v>
      </c>
      <c r="IU7" s="80">
        <v>52.8</v>
      </c>
      <c r="IV7" s="77" t="s">
        <v>124</v>
      </c>
      <c r="IW7" s="80" t="s">
        <v>124</v>
      </c>
      <c r="IX7" s="80" t="s">
        <v>124</v>
      </c>
      <c r="IY7" s="80" t="s">
        <v>124</v>
      </c>
      <c r="IZ7" s="80" t="s">
        <v>124</v>
      </c>
      <c r="JA7" s="80" t="s">
        <v>124</v>
      </c>
      <c r="JB7" s="80">
        <v>19.100000000000001</v>
      </c>
      <c r="JC7" s="80">
        <v>19.2</v>
      </c>
      <c r="JD7" s="80">
        <v>19.600000000000001</v>
      </c>
      <c r="JE7" s="80">
        <v>18.5</v>
      </c>
      <c r="JF7" s="80">
        <v>16.100000000000001</v>
      </c>
      <c r="JG7" s="80" t="s">
        <v>124</v>
      </c>
      <c r="JH7" s="80" t="s">
        <v>124</v>
      </c>
      <c r="JI7" s="80" t="s">
        <v>124</v>
      </c>
      <c r="JJ7" s="80" t="s">
        <v>124</v>
      </c>
      <c r="JK7" s="80" t="s">
        <v>124</v>
      </c>
      <c r="JL7" s="80">
        <v>48.1</v>
      </c>
      <c r="JM7" s="80">
        <v>44.6</v>
      </c>
      <c r="JN7" s="80">
        <v>42.6</v>
      </c>
      <c r="JO7" s="80">
        <v>43.7</v>
      </c>
      <c r="JP7" s="80">
        <v>45.4</v>
      </c>
      <c r="JQ7" s="80" t="s">
        <v>124</v>
      </c>
      <c r="JR7" s="80" t="s">
        <v>124</v>
      </c>
      <c r="JS7" s="80" t="s">
        <v>124</v>
      </c>
      <c r="JT7" s="80" t="s">
        <v>124</v>
      </c>
      <c r="JU7" s="80" t="s">
        <v>124</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v>1</v>
      </c>
      <c r="MY7" s="80">
        <v>1</v>
      </c>
      <c r="MZ7" s="80">
        <v>1</v>
      </c>
      <c r="NA7" s="80">
        <v>1</v>
      </c>
      <c r="NB7" s="80" t="s">
        <v>124</v>
      </c>
      <c r="NC7" s="80" t="s">
        <v>124</v>
      </c>
      <c r="ND7" s="80" t="s">
        <v>124</v>
      </c>
      <c r="NE7" s="80" t="s">
        <v>124</v>
      </c>
      <c r="NF7" s="80" t="s">
        <v>124</v>
      </c>
      <c r="NG7" s="80" t="s">
        <v>124</v>
      </c>
      <c r="NH7" s="80" t="s">
        <v>124</v>
      </c>
      <c r="NI7" s="80" t="s">
        <v>124</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1</v>
      </c>
      <c r="GY8" s="84" t="s">
        <v>128</v>
      </c>
      <c r="GZ8" s="82"/>
      <c r="HA8" s="82"/>
      <c r="HB8" s="82"/>
      <c r="HC8" s="82"/>
      <c r="HD8" s="83"/>
      <c r="HE8" s="82"/>
      <c r="HF8" s="82"/>
      <c r="HG8" s="82" t="str">
        <f>HH4</f>
        <v>修繕費比率（％）</v>
      </c>
      <c r="HH8" s="82" t="b">
        <f>IF(SUM($M$7,$MX$7:$NA$7)=0,FALSE,TRUE)</f>
        <v>1</v>
      </c>
      <c r="HI8" s="84" t="s">
        <v>128</v>
      </c>
      <c r="HJ8" s="82"/>
      <c r="HK8" s="82"/>
      <c r="HL8" s="82"/>
      <c r="HM8" s="82"/>
      <c r="HN8" s="82"/>
      <c r="HO8" s="83"/>
      <c r="HP8" s="82"/>
      <c r="HQ8" s="82" t="str">
        <f>HR4</f>
        <v>企業債残高対料金収入比率（％）</v>
      </c>
      <c r="HR8" s="82" t="b">
        <f>IF(SUM($M$7,$MX$7:$NA$7)=0,FALSE,TRUE)</f>
        <v>1</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1</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（最大出力合計9,300kW）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（最大出力合計9,300kW）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440.7</v>
      </c>
      <c r="AY11" s="92">
        <f>AY7</f>
        <v>390.8</v>
      </c>
      <c r="AZ11" s="92">
        <f>AZ7</f>
        <v>109.8</v>
      </c>
      <c r="BA11" s="92">
        <f>BA7</f>
        <v>96.5</v>
      </c>
      <c r="BB11" s="92">
        <f>BB7</f>
        <v>93.5</v>
      </c>
      <c r="BC11" s="81"/>
      <c r="BD11" s="81"/>
      <c r="BE11" s="81"/>
      <c r="BF11" s="81"/>
      <c r="BG11" s="81"/>
      <c r="BH11" s="91" t="s">
        <v>138</v>
      </c>
      <c r="BI11" s="92">
        <f>BI7</f>
        <v>1070.8</v>
      </c>
      <c r="BJ11" s="92">
        <f>BJ7</f>
        <v>796.6</v>
      </c>
      <c r="BK11" s="92">
        <f>BK7</f>
        <v>1388.6</v>
      </c>
      <c r="BL11" s="92">
        <f>BL7</f>
        <v>1438.5</v>
      </c>
      <c r="BM11" s="92">
        <f>BM7</f>
        <v>757.8</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138</v>
      </c>
      <c r="CE11" s="92">
        <f>CE7</f>
        <v>1807.7</v>
      </c>
      <c r="CF11" s="92">
        <f>CF7</f>
        <v>2172.9</v>
      </c>
      <c r="CG11" s="92">
        <f>CG7</f>
        <v>13651.7</v>
      </c>
      <c r="CH11" s="92">
        <f>CH7</f>
        <v>20434.400000000001</v>
      </c>
      <c r="CI11" s="92">
        <f>CI7</f>
        <v>19676.099999999999</v>
      </c>
      <c r="CJ11" s="81"/>
      <c r="CK11" s="81"/>
      <c r="CL11" s="81"/>
      <c r="CM11" s="81"/>
      <c r="CN11" s="91" t="s">
        <v>137</v>
      </c>
      <c r="CO11" s="93">
        <f>CO7</f>
        <v>217421</v>
      </c>
      <c r="CP11" s="93">
        <f>CP7</f>
        <v>214784</v>
      </c>
      <c r="CQ11" s="93">
        <f>CQ7</f>
        <v>75807</v>
      </c>
      <c r="CR11" s="93">
        <f>CR7</f>
        <v>9269</v>
      </c>
      <c r="CS11" s="93">
        <f>CS7</f>
        <v>-5601</v>
      </c>
      <c r="CT11" s="81"/>
      <c r="CU11" s="81"/>
      <c r="CV11" s="81"/>
      <c r="CW11" s="81"/>
      <c r="CX11" s="81"/>
      <c r="CY11" s="91" t="s">
        <v>138</v>
      </c>
      <c r="CZ11" s="92">
        <f>CZ7</f>
        <v>64.3</v>
      </c>
      <c r="DA11" s="92">
        <f>DA7</f>
        <v>62.5</v>
      </c>
      <c r="DB11" s="92">
        <f>DB7</f>
        <v>65.599999999999994</v>
      </c>
      <c r="DC11" s="92">
        <f>DC7</f>
        <v>65.2</v>
      </c>
      <c r="DD11" s="92">
        <f>DD7</f>
        <v>61.2</v>
      </c>
      <c r="DE11" s="81"/>
      <c r="DF11" s="81"/>
      <c r="DG11" s="81"/>
      <c r="DH11" s="81"/>
      <c r="DI11" s="91" t="s">
        <v>137</v>
      </c>
      <c r="DJ11" s="92">
        <f>DJ7</f>
        <v>26.6</v>
      </c>
      <c r="DK11" s="92">
        <f>DK7</f>
        <v>50.6</v>
      </c>
      <c r="DL11" s="92">
        <f>DL7</f>
        <v>28.8</v>
      </c>
      <c r="DM11" s="92">
        <f>DM7</f>
        <v>19.8</v>
      </c>
      <c r="DN11" s="92">
        <f>DN7</f>
        <v>10</v>
      </c>
      <c r="DO11" s="81"/>
      <c r="DP11" s="81"/>
      <c r="DQ11" s="81"/>
      <c r="DR11" s="81"/>
      <c r="DS11" s="91" t="s">
        <v>137</v>
      </c>
      <c r="DT11" s="92">
        <f>DT7</f>
        <v>58.3</v>
      </c>
      <c r="DU11" s="92">
        <f>DU7</f>
        <v>44.7</v>
      </c>
      <c r="DV11" s="92">
        <f>DV7</f>
        <v>16.2</v>
      </c>
      <c r="DW11" s="92">
        <f>DW7</f>
        <v>7.7</v>
      </c>
      <c r="DX11" s="92">
        <f>DX7</f>
        <v>3.1</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f>EO7</f>
        <v>0</v>
      </c>
      <c r="EP11" s="92">
        <f>EP7</f>
        <v>0</v>
      </c>
      <c r="EQ11" s="92">
        <f>EQ7</f>
        <v>100</v>
      </c>
      <c r="ER11" s="92">
        <f>ER7</f>
        <v>100</v>
      </c>
      <c r="ES11" s="81"/>
      <c r="ET11" s="81"/>
      <c r="EU11" s="81"/>
      <c r="EV11" s="81"/>
      <c r="EW11" s="81"/>
      <c r="EX11" s="91" t="s">
        <v>137</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f>GX7</f>
        <v>64.3</v>
      </c>
      <c r="GY11" s="92">
        <f>GY7</f>
        <v>62.5</v>
      </c>
      <c r="GZ11" s="92">
        <f>GZ7</f>
        <v>65.599999999999994</v>
      </c>
      <c r="HA11" s="92">
        <f>HA7</f>
        <v>65.2</v>
      </c>
      <c r="HB11" s="92">
        <f>HB7</f>
        <v>61.2</v>
      </c>
      <c r="HC11" s="81"/>
      <c r="HD11" s="81"/>
      <c r="HE11" s="81"/>
      <c r="HF11" s="81"/>
      <c r="HG11" s="91" t="s">
        <v>137</v>
      </c>
      <c r="HH11" s="92">
        <f>HH7</f>
        <v>26.6</v>
      </c>
      <c r="HI11" s="92">
        <f>HI7</f>
        <v>50.6</v>
      </c>
      <c r="HJ11" s="92">
        <f>HJ7</f>
        <v>28.8</v>
      </c>
      <c r="HK11" s="92">
        <f>HK7</f>
        <v>19.8</v>
      </c>
      <c r="HL11" s="92">
        <f>HL7</f>
        <v>10</v>
      </c>
      <c r="HM11" s="81"/>
      <c r="HN11" s="81"/>
      <c r="HO11" s="81"/>
      <c r="HP11" s="81"/>
      <c r="HQ11" s="91" t="s">
        <v>137</v>
      </c>
      <c r="HR11" s="92">
        <f>HR7</f>
        <v>58.3</v>
      </c>
      <c r="HS11" s="92">
        <f>HS7</f>
        <v>44.7</v>
      </c>
      <c r="HT11" s="92">
        <f>HT7</f>
        <v>16.2</v>
      </c>
      <c r="HU11" s="92">
        <f>HU7</f>
        <v>7.7</v>
      </c>
      <c r="HV11" s="92">
        <f>HV7</f>
        <v>3.1</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f>IM7</f>
        <v>0</v>
      </c>
      <c r="IN11" s="92">
        <f>IN7</f>
        <v>0</v>
      </c>
      <c r="IO11" s="92">
        <f>IO7</f>
        <v>100</v>
      </c>
      <c r="IP11" s="92">
        <f>IP7</f>
        <v>100</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139</v>
      </c>
      <c r="KK11" s="92" t="str">
        <f>KK7</f>
        <v>-</v>
      </c>
      <c r="KL11" s="92" t="str">
        <f>KL7</f>
        <v>-</v>
      </c>
      <c r="KM11" s="92" t="str">
        <f>KM7</f>
        <v>-</v>
      </c>
      <c r="KN11" s="92" t="str">
        <f>KN7</f>
        <v>-</v>
      </c>
      <c r="KO11" s="92" t="str">
        <f>KO7</f>
        <v>-</v>
      </c>
      <c r="KP11" s="81"/>
      <c r="KQ11" s="81"/>
      <c r="KR11" s="81"/>
      <c r="KS11" s="81"/>
      <c r="KT11" s="81"/>
      <c r="KU11" s="91" t="s">
        <v>139</v>
      </c>
      <c r="KV11" s="92" t="str">
        <f>KV7</f>
        <v>-</v>
      </c>
      <c r="KW11" s="92" t="str">
        <f>KW7</f>
        <v>-</v>
      </c>
      <c r="KX11" s="92" t="str">
        <f>KX7</f>
        <v>-</v>
      </c>
      <c r="KY11" s="92" t="str">
        <f>KY7</f>
        <v>-</v>
      </c>
      <c r="KZ11" s="92" t="str">
        <f>KZ7</f>
        <v>-</v>
      </c>
      <c r="LA11" s="81"/>
      <c r="LB11" s="81"/>
      <c r="LC11" s="81"/>
      <c r="LD11" s="81"/>
      <c r="LE11" s="91" t="s">
        <v>139</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140</v>
      </c>
      <c r="AX12" s="92">
        <f>BC7</f>
        <v>138.19999999999999</v>
      </c>
      <c r="AY12" s="92">
        <f>BD7</f>
        <v>180.2</v>
      </c>
      <c r="AZ12" s="92">
        <f>BE7</f>
        <v>164.5</v>
      </c>
      <c r="BA12" s="92">
        <f>BF7</f>
        <v>124.7</v>
      </c>
      <c r="BB12" s="92">
        <f>BG7</f>
        <v>118.8</v>
      </c>
      <c r="BC12" s="81"/>
      <c r="BD12" s="81"/>
      <c r="BE12" s="81"/>
      <c r="BF12" s="81"/>
      <c r="BG12" s="81"/>
      <c r="BH12" s="91" t="s">
        <v>141</v>
      </c>
      <c r="BI12" s="92">
        <f>BN7</f>
        <v>245.2</v>
      </c>
      <c r="BJ12" s="92">
        <f>BO7</f>
        <v>296.2</v>
      </c>
      <c r="BK12" s="92">
        <f>BP7</f>
        <v>366.9</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143</v>
      </c>
      <c r="CE12" s="92">
        <f>CJ7</f>
        <v>7500.6</v>
      </c>
      <c r="CF12" s="92">
        <f>CK7</f>
        <v>7095.7</v>
      </c>
      <c r="CG12" s="92">
        <f>CL7</f>
        <v>11717.4</v>
      </c>
      <c r="CH12" s="92">
        <f>CM7</f>
        <v>17642.5</v>
      </c>
      <c r="CI12" s="92">
        <f>CN7</f>
        <v>18815.8</v>
      </c>
      <c r="CJ12" s="81"/>
      <c r="CK12" s="81"/>
      <c r="CL12" s="81"/>
      <c r="CM12" s="81"/>
      <c r="CN12" s="91" t="s">
        <v>142</v>
      </c>
      <c r="CO12" s="93">
        <f>CT7</f>
        <v>95057</v>
      </c>
      <c r="CP12" s="93">
        <f>CU7</f>
        <v>120361</v>
      </c>
      <c r="CQ12" s="93">
        <f>CV7</f>
        <v>108538</v>
      </c>
      <c r="CR12" s="93">
        <f>CW7</f>
        <v>58539</v>
      </c>
      <c r="CS12" s="93">
        <f>CX7</f>
        <v>37685</v>
      </c>
      <c r="CT12" s="81"/>
      <c r="CU12" s="81"/>
      <c r="CV12" s="81"/>
      <c r="CW12" s="81"/>
      <c r="CX12" s="81"/>
      <c r="CY12" s="91" t="s">
        <v>142</v>
      </c>
      <c r="CZ12" s="92">
        <f>DE7</f>
        <v>40.200000000000003</v>
      </c>
      <c r="DA12" s="92">
        <f>DF7</f>
        <v>42.7</v>
      </c>
      <c r="DB12" s="92">
        <f>DG7</f>
        <v>38.5</v>
      </c>
      <c r="DC12" s="92">
        <f>DH7</f>
        <v>37.700000000000003</v>
      </c>
      <c r="DD12" s="92">
        <f>DI7</f>
        <v>33.9</v>
      </c>
      <c r="DE12" s="81"/>
      <c r="DF12" s="81"/>
      <c r="DG12" s="81"/>
      <c r="DH12" s="81"/>
      <c r="DI12" s="91" t="s">
        <v>142</v>
      </c>
      <c r="DJ12" s="92">
        <f>DO7</f>
        <v>41.4</v>
      </c>
      <c r="DK12" s="92">
        <f>DP7</f>
        <v>23.7</v>
      </c>
      <c r="DL12" s="92">
        <f>DQ7</f>
        <v>21.6</v>
      </c>
      <c r="DM12" s="92">
        <f>DR7</f>
        <v>13.7</v>
      </c>
      <c r="DN12" s="92">
        <f>DS7</f>
        <v>16.3</v>
      </c>
      <c r="DO12" s="81"/>
      <c r="DP12" s="81"/>
      <c r="DQ12" s="81"/>
      <c r="DR12" s="81"/>
      <c r="DS12" s="91" t="s">
        <v>142</v>
      </c>
      <c r="DT12" s="92">
        <f>DY7</f>
        <v>184.7</v>
      </c>
      <c r="DU12" s="92">
        <f>DZ7</f>
        <v>126.1</v>
      </c>
      <c r="DV12" s="92">
        <f>EA7</f>
        <v>102.5</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142</v>
      </c>
      <c r="EN12" s="92" t="str">
        <f>ES7</f>
        <v>-</v>
      </c>
      <c r="EO12" s="92">
        <f>ET7</f>
        <v>22.1</v>
      </c>
      <c r="EP12" s="92">
        <f>EU7</f>
        <v>55.5</v>
      </c>
      <c r="EQ12" s="92">
        <f>EV7</f>
        <v>70.2</v>
      </c>
      <c r="ER12" s="92">
        <f>EW7</f>
        <v>72.7</v>
      </c>
      <c r="ES12" s="81"/>
      <c r="ET12" s="81"/>
      <c r="EU12" s="81"/>
      <c r="EV12" s="81"/>
      <c r="EW12" s="81"/>
      <c r="EX12" s="91" t="s">
        <v>142</v>
      </c>
      <c r="EY12" s="92" t="str">
        <f>IF($EY$8,FD7,"-")</f>
        <v>-</v>
      </c>
      <c r="EZ12" s="92" t="str">
        <f>IF($EY$8,FE7,"-")</f>
        <v>-</v>
      </c>
      <c r="FA12" s="92" t="str">
        <f>IF($EY$8,FF7,"-")</f>
        <v>-</v>
      </c>
      <c r="FB12" s="92" t="str">
        <f>IF($EY$8,FG7,"-")</f>
        <v>-</v>
      </c>
      <c r="FC12" s="92" t="str">
        <f>IF($EY$8,FH7,"-")</f>
        <v>-</v>
      </c>
      <c r="FD12" s="81"/>
      <c r="FE12" s="81"/>
      <c r="FF12" s="81"/>
      <c r="FG12" s="81"/>
      <c r="FH12" s="91" t="s">
        <v>142</v>
      </c>
      <c r="FI12" s="92" t="str">
        <f>IF($FI$8,FN7,"-")</f>
        <v>-</v>
      </c>
      <c r="FJ12" s="92" t="str">
        <f>IF($FI$8,FO7,"-")</f>
        <v>-</v>
      </c>
      <c r="FK12" s="92" t="str">
        <f>IF($FI$8,FP7,"-")</f>
        <v>-</v>
      </c>
      <c r="FL12" s="92" t="str">
        <f>IF($FI$8,FQ7,"-")</f>
        <v>-</v>
      </c>
      <c r="FM12" s="92" t="str">
        <f>IF($FI$8,FR7,"-")</f>
        <v>-</v>
      </c>
      <c r="FN12" s="81"/>
      <c r="FO12" s="81"/>
      <c r="FP12" s="81"/>
      <c r="FQ12" s="81"/>
      <c r="FR12" s="91" t="s">
        <v>142</v>
      </c>
      <c r="FS12" s="92" t="str">
        <f>IF($FS$8,FX7,"-")</f>
        <v>-</v>
      </c>
      <c r="FT12" s="92" t="str">
        <f>IF($FS$8,FY7,"-")</f>
        <v>-</v>
      </c>
      <c r="FU12" s="92" t="str">
        <f>IF($FS$8,FZ7,"-")</f>
        <v>-</v>
      </c>
      <c r="FV12" s="92" t="str">
        <f>IF($FS$8,GA7,"-")</f>
        <v>-</v>
      </c>
      <c r="FW12" s="92" t="str">
        <f>IF($FS$8,GB7,"-")</f>
        <v>-</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t="str">
        <f>IF($GM$8,GU7,"-")</f>
        <v>-</v>
      </c>
      <c r="GQ12" s="92" t="str">
        <f>IF($GM$8,GV7,"-")</f>
        <v>-</v>
      </c>
      <c r="GR12" s="81"/>
      <c r="GS12" s="81"/>
      <c r="GT12" s="81"/>
      <c r="GU12" s="81"/>
      <c r="GV12" s="81"/>
      <c r="GW12" s="91" t="s">
        <v>142</v>
      </c>
      <c r="GX12" s="92">
        <f>IF($GX$8,HC7,"-")</f>
        <v>47.9</v>
      </c>
      <c r="GY12" s="92">
        <f>IF($GX$8,HD7,"-")</f>
        <v>51.6</v>
      </c>
      <c r="GZ12" s="92">
        <f>IF($GX$8,HE7,"-")</f>
        <v>49.8</v>
      </c>
      <c r="HA12" s="92">
        <f>IF($GX$8,HF7,"-")</f>
        <v>50.3</v>
      </c>
      <c r="HB12" s="92">
        <f>IF($GX$8,HG7,"-")</f>
        <v>47.9</v>
      </c>
      <c r="HC12" s="81"/>
      <c r="HD12" s="81"/>
      <c r="HE12" s="81"/>
      <c r="HF12" s="81"/>
      <c r="HG12" s="91" t="s">
        <v>142</v>
      </c>
      <c r="HH12" s="92">
        <f>IF($HH$8,HM7,"-")</f>
        <v>36.1</v>
      </c>
      <c r="HI12" s="92">
        <f>IF($HH$8,HN7,"-")</f>
        <v>8.5</v>
      </c>
      <c r="HJ12" s="92">
        <f>IF($HH$8,HO7,"-")</f>
        <v>11.5</v>
      </c>
      <c r="HK12" s="92">
        <f>IF($HH$8,HP7,"-")</f>
        <v>5.2</v>
      </c>
      <c r="HL12" s="92">
        <f>IF($HH$8,HQ7,"-")</f>
        <v>13</v>
      </c>
      <c r="HM12" s="81"/>
      <c r="HN12" s="81"/>
      <c r="HO12" s="81"/>
      <c r="HP12" s="81"/>
      <c r="HQ12" s="91" t="s">
        <v>142</v>
      </c>
      <c r="HR12" s="92">
        <f>IF($HR$8,HW7,"-")</f>
        <v>91.2</v>
      </c>
      <c r="HS12" s="92">
        <f>IF($HR$8,HX7,"-")</f>
        <v>58.5</v>
      </c>
      <c r="HT12" s="92">
        <f>IF($HR$8,HY7,"-")</f>
        <v>34.5</v>
      </c>
      <c r="HU12" s="92">
        <f>IF($HR$8,HZ7,"-")</f>
        <v>26.3</v>
      </c>
      <c r="HV12" s="92">
        <f>IF($HR$8,IA7,"-")</f>
        <v>24.5</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f>IF($IL$8,IR7,"-")</f>
        <v>7.1</v>
      </c>
      <c r="IN12" s="92">
        <f>IF($IL$8,IS7,"-")</f>
        <v>40.700000000000003</v>
      </c>
      <c r="IO12" s="92">
        <f>IF($IL$8,IT7,"-")</f>
        <v>52.3</v>
      </c>
      <c r="IP12" s="92">
        <f>IF($IL$8,IU7,"-")</f>
        <v>52.8</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t="str">
        <f>IF($KV$8,LC7,"-")</f>
        <v>-</v>
      </c>
      <c r="KY12" s="92" t="str">
        <f>IF($KV$8,LD7,"-")</f>
        <v>-</v>
      </c>
      <c r="KZ12" s="92" t="str">
        <f>IF($KV$8,LE7,"-")</f>
        <v>-</v>
      </c>
      <c r="LA12" s="81"/>
      <c r="LB12" s="81"/>
      <c r="LC12" s="81"/>
      <c r="LD12" s="81"/>
      <c r="LE12" s="91" t="s">
        <v>142</v>
      </c>
      <c r="LF12" s="92" t="str">
        <f>IF($LF$8,LK7,"-")</f>
        <v>-</v>
      </c>
      <c r="LG12" s="92" t="str">
        <f>IF($LF$8,LL7,"-")</f>
        <v>-</v>
      </c>
      <c r="LH12" s="92" t="str">
        <f>IF($LF$8,LM7,"-")</f>
        <v>-</v>
      </c>
      <c r="LI12" s="92" t="str">
        <f>IF($LF$8,LN7,"-")</f>
        <v>-</v>
      </c>
      <c r="LJ12" s="92" t="str">
        <f>IF($LF$8,LO7,"-")</f>
        <v>-</v>
      </c>
      <c r="LK12" s="81"/>
      <c r="LL12" s="81"/>
      <c r="LM12" s="81"/>
      <c r="LN12" s="81"/>
      <c r="LO12" s="91" t="s">
        <v>142</v>
      </c>
      <c r="LP12" s="92" t="str">
        <f>IF($LP$8,LU7,"-")</f>
        <v>-</v>
      </c>
      <c r="LQ12" s="92" t="str">
        <f>IF($LP$8,LV7,"-")</f>
        <v>-</v>
      </c>
      <c r="LR12" s="92" t="str">
        <f>IF($LP$8,LW7,"-")</f>
        <v>-</v>
      </c>
      <c r="LS12" s="92" t="str">
        <f>IF($LP$8,LX7,"-")</f>
        <v>-</v>
      </c>
      <c r="LT12" s="92" t="str">
        <f>IF($LP$8,LY7,"-")</f>
        <v>-</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145</v>
      </c>
      <c r="C14" s="96"/>
      <c r="D14" s="97"/>
      <c r="E14" s="96"/>
      <c r="F14" s="193" t="s">
        <v>146</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2" t="s">
        <v>147</v>
      </c>
      <c r="C15" s="192"/>
      <c r="D15" s="97"/>
      <c r="E15" s="94">
        <v>1</v>
      </c>
      <c r="F15" s="192" t="s">
        <v>148</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2" t="s">
        <v>150</v>
      </c>
      <c r="C16" s="192"/>
      <c r="D16" s="97"/>
      <c r="E16" s="94">
        <f>E15+1</f>
        <v>2</v>
      </c>
      <c r="F16" s="192" t="s">
        <v>151</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2" t="s">
        <v>152</v>
      </c>
      <c r="C17" s="192"/>
      <c r="D17" s="97"/>
      <c r="E17" s="94">
        <f t="shared" ref="E17" si="8">E16+1</f>
        <v>3</v>
      </c>
      <c r="F17" s="192" t="s">
        <v>153</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154</v>
      </c>
      <c r="AX17" s="102">
        <f>IF(AX7="-",NA(),AX7)</f>
        <v>440.7</v>
      </c>
      <c r="AY17" s="102">
        <f t="shared" ref="AY17:BB17" si="9">IF(AY7="-",NA(),AY7)</f>
        <v>390.8</v>
      </c>
      <c r="AZ17" s="102">
        <f t="shared" si="9"/>
        <v>109.8</v>
      </c>
      <c r="BA17" s="102">
        <f t="shared" si="9"/>
        <v>96.5</v>
      </c>
      <c r="BB17" s="102">
        <f t="shared" si="9"/>
        <v>93.5</v>
      </c>
      <c r="BC17" s="97"/>
      <c r="BD17" s="97"/>
      <c r="BE17" s="97"/>
      <c r="BF17" s="97"/>
      <c r="BG17" s="97"/>
      <c r="BH17" s="101" t="s">
        <v>154</v>
      </c>
      <c r="BI17" s="102">
        <f>IF(BI7="-",NA(),BI7)</f>
        <v>1070.8</v>
      </c>
      <c r="BJ17" s="102">
        <f t="shared" ref="BJ17:BM17" si="10">IF(BJ7="-",NA(),BJ7)</f>
        <v>796.6</v>
      </c>
      <c r="BK17" s="102">
        <f t="shared" si="10"/>
        <v>1388.6</v>
      </c>
      <c r="BL17" s="102">
        <f t="shared" si="10"/>
        <v>1438.5</v>
      </c>
      <c r="BM17" s="102">
        <f t="shared" si="10"/>
        <v>757.8</v>
      </c>
      <c r="BN17" s="97"/>
      <c r="BO17" s="97"/>
      <c r="BP17" s="97"/>
      <c r="BQ17" s="97"/>
      <c r="BR17" s="97"/>
      <c r="BS17" s="101" t="s">
        <v>154</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154</v>
      </c>
      <c r="CE17" s="102">
        <f>IF(CE7="-",NA(),CE7)</f>
        <v>1807.7</v>
      </c>
      <c r="CF17" s="102">
        <f t="shared" ref="CF17:CI17" si="12">IF(CF7="-",NA(),CF7)</f>
        <v>2172.9</v>
      </c>
      <c r="CG17" s="102">
        <f t="shared" si="12"/>
        <v>13651.7</v>
      </c>
      <c r="CH17" s="102">
        <f t="shared" si="12"/>
        <v>20434.400000000001</v>
      </c>
      <c r="CI17" s="102">
        <f t="shared" si="12"/>
        <v>19676.099999999999</v>
      </c>
      <c r="CJ17" s="97"/>
      <c r="CK17" s="97"/>
      <c r="CL17" s="97"/>
      <c r="CM17" s="97"/>
      <c r="CN17" s="101" t="s">
        <v>154</v>
      </c>
      <c r="CO17" s="103">
        <f>IF(CO7="-",NA(),CO7)</f>
        <v>217421</v>
      </c>
      <c r="CP17" s="103">
        <f t="shared" ref="CP17:CS17" si="13">IF(CP7="-",NA(),CP7)</f>
        <v>214784</v>
      </c>
      <c r="CQ17" s="103">
        <f t="shared" si="13"/>
        <v>75807</v>
      </c>
      <c r="CR17" s="103">
        <f t="shared" si="13"/>
        <v>9269</v>
      </c>
      <c r="CS17" s="103">
        <f t="shared" si="13"/>
        <v>-5601</v>
      </c>
      <c r="CT17" s="97"/>
      <c r="CU17" s="97"/>
      <c r="CV17" s="97"/>
      <c r="CW17" s="97"/>
      <c r="CX17" s="97"/>
      <c r="CY17" s="101" t="s">
        <v>154</v>
      </c>
      <c r="CZ17" s="102">
        <f>IF(CZ7="-",NA(),CZ7)</f>
        <v>64.3</v>
      </c>
      <c r="DA17" s="102">
        <f t="shared" ref="DA17:DD17" si="14">IF(DA7="-",NA(),DA7)</f>
        <v>62.5</v>
      </c>
      <c r="DB17" s="102">
        <f t="shared" si="14"/>
        <v>65.599999999999994</v>
      </c>
      <c r="DC17" s="102">
        <f t="shared" si="14"/>
        <v>65.2</v>
      </c>
      <c r="DD17" s="102">
        <f t="shared" si="14"/>
        <v>61.2</v>
      </c>
      <c r="DE17" s="97"/>
      <c r="DF17" s="97"/>
      <c r="DG17" s="97"/>
      <c r="DH17" s="97"/>
      <c r="DI17" s="101" t="s">
        <v>154</v>
      </c>
      <c r="DJ17" s="102">
        <f>IF(DJ7="-",NA(),DJ7)</f>
        <v>26.6</v>
      </c>
      <c r="DK17" s="102">
        <f t="shared" ref="DK17:DN17" si="15">IF(DK7="-",NA(),DK7)</f>
        <v>50.6</v>
      </c>
      <c r="DL17" s="102">
        <f t="shared" si="15"/>
        <v>28.8</v>
      </c>
      <c r="DM17" s="102">
        <f t="shared" si="15"/>
        <v>19.8</v>
      </c>
      <c r="DN17" s="102">
        <f t="shared" si="15"/>
        <v>10</v>
      </c>
      <c r="DO17" s="97"/>
      <c r="DP17" s="97"/>
      <c r="DQ17" s="97"/>
      <c r="DR17" s="97"/>
      <c r="DS17" s="101" t="s">
        <v>154</v>
      </c>
      <c r="DT17" s="102">
        <f>IF(DT7="-",NA(),DT7)</f>
        <v>58.3</v>
      </c>
      <c r="DU17" s="102">
        <f t="shared" ref="DU17:DX17" si="16">IF(DU7="-",NA(),DU7)</f>
        <v>44.7</v>
      </c>
      <c r="DV17" s="102">
        <f t="shared" si="16"/>
        <v>16.2</v>
      </c>
      <c r="DW17" s="102">
        <f t="shared" si="16"/>
        <v>7.7</v>
      </c>
      <c r="DX17" s="102">
        <f t="shared" si="16"/>
        <v>3.1</v>
      </c>
      <c r="DY17" s="97"/>
      <c r="DZ17" s="97"/>
      <c r="EA17" s="97"/>
      <c r="EB17" s="97"/>
      <c r="EC17" s="101" t="s">
        <v>154</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154</v>
      </c>
      <c r="EN17" s="102" t="e">
        <f>IF(EN7="-",NA(),EN7)</f>
        <v>#N/A</v>
      </c>
      <c r="EO17" s="102">
        <f t="shared" ref="EO17:ER17" si="18">IF(EO7="-",NA(),EO7)</f>
        <v>0</v>
      </c>
      <c r="EP17" s="102">
        <f t="shared" si="18"/>
        <v>0</v>
      </c>
      <c r="EQ17" s="102">
        <f t="shared" si="18"/>
        <v>100</v>
      </c>
      <c r="ER17" s="102">
        <f t="shared" si="18"/>
        <v>100</v>
      </c>
      <c r="ES17" s="97"/>
      <c r="ET17" s="97"/>
      <c r="EU17" s="97"/>
      <c r="EV17" s="97"/>
      <c r="EW17" s="97"/>
      <c r="EX17" s="101" t="s">
        <v>154</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154</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154</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154</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154</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154</v>
      </c>
      <c r="GX17" s="102">
        <f>IF(GX7="-",NA(),GX7)</f>
        <v>64.3</v>
      </c>
      <c r="GY17" s="102">
        <f t="shared" ref="GY17:HB17" si="24">IF(GY7="-",NA(),GY7)</f>
        <v>62.5</v>
      </c>
      <c r="GZ17" s="102">
        <f t="shared" si="24"/>
        <v>65.599999999999994</v>
      </c>
      <c r="HA17" s="102">
        <f t="shared" si="24"/>
        <v>65.2</v>
      </c>
      <c r="HB17" s="102">
        <f t="shared" si="24"/>
        <v>61.2</v>
      </c>
      <c r="HC17" s="97"/>
      <c r="HD17" s="97"/>
      <c r="HE17" s="97"/>
      <c r="HF17" s="97"/>
      <c r="HG17" s="101" t="s">
        <v>154</v>
      </c>
      <c r="HH17" s="102">
        <f>IF(HH7="-",NA(),HH7)</f>
        <v>26.6</v>
      </c>
      <c r="HI17" s="102">
        <f t="shared" ref="HI17:HL17" si="25">IF(HI7="-",NA(),HI7)</f>
        <v>50.6</v>
      </c>
      <c r="HJ17" s="102">
        <f t="shared" si="25"/>
        <v>28.8</v>
      </c>
      <c r="HK17" s="102">
        <f t="shared" si="25"/>
        <v>19.8</v>
      </c>
      <c r="HL17" s="102">
        <f t="shared" si="25"/>
        <v>10</v>
      </c>
      <c r="HM17" s="97"/>
      <c r="HN17" s="97"/>
      <c r="HO17" s="97"/>
      <c r="HP17" s="97"/>
      <c r="HQ17" s="101" t="s">
        <v>154</v>
      </c>
      <c r="HR17" s="102">
        <f>IF(HR7="-",NA(),HR7)</f>
        <v>58.3</v>
      </c>
      <c r="HS17" s="102">
        <f t="shared" ref="HS17:HV17" si="26">IF(HS7="-",NA(),HS7)</f>
        <v>44.7</v>
      </c>
      <c r="HT17" s="102">
        <f t="shared" si="26"/>
        <v>16.2</v>
      </c>
      <c r="HU17" s="102">
        <f t="shared" si="26"/>
        <v>7.7</v>
      </c>
      <c r="HV17" s="102">
        <f t="shared" si="26"/>
        <v>3.1</v>
      </c>
      <c r="HW17" s="97"/>
      <c r="HX17" s="97"/>
      <c r="HY17" s="97"/>
      <c r="HZ17" s="97"/>
      <c r="IA17" s="101" t="s">
        <v>154</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154</v>
      </c>
      <c r="IL17" s="102" t="e">
        <f>IF(IL7="-",NA(),IL7)</f>
        <v>#N/A</v>
      </c>
      <c r="IM17" s="102">
        <f t="shared" ref="IM17:IP17" si="28">IF(IM7="-",NA(),IM7)</f>
        <v>0</v>
      </c>
      <c r="IN17" s="102">
        <f t="shared" si="28"/>
        <v>0</v>
      </c>
      <c r="IO17" s="102">
        <f t="shared" si="28"/>
        <v>100</v>
      </c>
      <c r="IP17" s="102">
        <f t="shared" si="28"/>
        <v>100</v>
      </c>
      <c r="IQ17" s="97"/>
      <c r="IR17" s="97"/>
      <c r="IS17" s="97"/>
      <c r="IT17" s="97"/>
      <c r="IU17" s="97"/>
      <c r="IV17" s="101" t="s">
        <v>154</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154</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154</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154</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154</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154</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154</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154</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154</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154</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2" t="s">
        <v>155</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156</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156</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156</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156</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156</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156</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156</v>
      </c>
      <c r="DJ18" s="102">
        <f>IF(DO7="-",NA(),DO7)</f>
        <v>41.4</v>
      </c>
      <c r="DK18" s="102">
        <f t="shared" ref="DK18:DN18" si="45">IF(DP7="-",NA(),DP7)</f>
        <v>23.7</v>
      </c>
      <c r="DL18" s="102">
        <f t="shared" si="45"/>
        <v>21.6</v>
      </c>
      <c r="DM18" s="102">
        <f t="shared" si="45"/>
        <v>13.7</v>
      </c>
      <c r="DN18" s="102">
        <f t="shared" si="45"/>
        <v>16.3</v>
      </c>
      <c r="DO18" s="97"/>
      <c r="DP18" s="97"/>
      <c r="DQ18" s="97"/>
      <c r="DR18" s="97"/>
      <c r="DS18" s="101" t="s">
        <v>156</v>
      </c>
      <c r="DT18" s="102">
        <f>IF(DY7="-",NA(),DY7)</f>
        <v>184.7</v>
      </c>
      <c r="DU18" s="102">
        <f t="shared" ref="DU18:DX18" si="46">IF(DZ7="-",NA(),DZ7)</f>
        <v>126.1</v>
      </c>
      <c r="DV18" s="102">
        <f t="shared" si="46"/>
        <v>102.5</v>
      </c>
      <c r="DW18" s="102">
        <f t="shared" si="46"/>
        <v>99.7</v>
      </c>
      <c r="DX18" s="102">
        <f t="shared" si="46"/>
        <v>101.4</v>
      </c>
      <c r="DY18" s="97"/>
      <c r="DZ18" s="97"/>
      <c r="EA18" s="97"/>
      <c r="EB18" s="97"/>
      <c r="EC18" s="101" t="s">
        <v>156</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156</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156</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156</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156</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156</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156</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156</v>
      </c>
      <c r="GX18" s="102">
        <f>IF(OR(NOT($GX$8),HC7="-"),NA(),HC7)</f>
        <v>47.9</v>
      </c>
      <c r="GY18" s="102">
        <f>IF(OR(NOT($GX$8),HD7="-"),NA(),HD7)</f>
        <v>51.6</v>
      </c>
      <c r="GZ18" s="102">
        <f>IF(OR(NOT($GX$8),HE7="-"),NA(),HE7)</f>
        <v>49.8</v>
      </c>
      <c r="HA18" s="102">
        <f>IF(OR(NOT($GX$8),HF7="-"),NA(),HF7)</f>
        <v>50.3</v>
      </c>
      <c r="HB18" s="102">
        <f>IF(OR(NOT($GX$8),HG7="-"),NA(),HG7)</f>
        <v>47.9</v>
      </c>
      <c r="HC18" s="97"/>
      <c r="HD18" s="97"/>
      <c r="HE18" s="97"/>
      <c r="HF18" s="97"/>
      <c r="HG18" s="101" t="s">
        <v>156</v>
      </c>
      <c r="HH18" s="102">
        <f>IF(OR(NOT($HH$8),HM7="-"),NA(),HM7)</f>
        <v>36.1</v>
      </c>
      <c r="HI18" s="102">
        <f>IF(OR(NOT($HH$8),HN7="-"),NA(),HN7)</f>
        <v>8.5</v>
      </c>
      <c r="HJ18" s="102">
        <f>IF(OR(NOT($HH$8),HO7="-"),NA(),HO7)</f>
        <v>11.5</v>
      </c>
      <c r="HK18" s="102">
        <f>IF(OR(NOT($HH$8),HP7="-"),NA(),HP7)</f>
        <v>5.2</v>
      </c>
      <c r="HL18" s="102">
        <f>IF(OR(NOT($HH$8),HQ7="-"),NA(),HQ7)</f>
        <v>13</v>
      </c>
      <c r="HM18" s="97"/>
      <c r="HN18" s="97"/>
      <c r="HO18" s="97"/>
      <c r="HP18" s="97"/>
      <c r="HQ18" s="101" t="s">
        <v>156</v>
      </c>
      <c r="HR18" s="102">
        <f>IF(OR(NOT($HR$8),HW7="-"),NA(),HW7)</f>
        <v>91.2</v>
      </c>
      <c r="HS18" s="102">
        <f>IF(OR(NOT($HR$8),HX7="-"),NA(),HX7)</f>
        <v>58.5</v>
      </c>
      <c r="HT18" s="102">
        <f>IF(OR(NOT($HR$8),HY7="-"),NA(),HY7)</f>
        <v>34.5</v>
      </c>
      <c r="HU18" s="102">
        <f>IF(OR(NOT($HR$8),HZ7="-"),NA(),HZ7)</f>
        <v>26.3</v>
      </c>
      <c r="HV18" s="102">
        <f>IF(OR(NOT($HR$8),IA7="-"),NA(),IA7)</f>
        <v>24.5</v>
      </c>
      <c r="HW18" s="97"/>
      <c r="HX18" s="97"/>
      <c r="HY18" s="97"/>
      <c r="HZ18" s="97"/>
      <c r="IA18" s="101" t="s">
        <v>156</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156</v>
      </c>
      <c r="IL18" s="102" t="e">
        <f>IF(OR(NOT($IL$8),IQ7="-"),NA(),IQ7)</f>
        <v>#N/A</v>
      </c>
      <c r="IM18" s="102">
        <f>IF(OR(NOT($IL$8),IR7="-"),NA(),IR7)</f>
        <v>7.1</v>
      </c>
      <c r="IN18" s="102">
        <f>IF(OR(NOT($IL$8),IS7="-"),NA(),IS7)</f>
        <v>40.700000000000003</v>
      </c>
      <c r="IO18" s="102">
        <f>IF(OR(NOT($IL$8),IT7="-"),NA(),IT7)</f>
        <v>52.3</v>
      </c>
      <c r="IP18" s="102">
        <f>IF(OR(NOT($IL$8),IU7="-"),NA(),IU7)</f>
        <v>52.8</v>
      </c>
      <c r="IQ18" s="97"/>
      <c r="IR18" s="97"/>
      <c r="IS18" s="97"/>
      <c r="IT18" s="97"/>
      <c r="IU18" s="97"/>
      <c r="IV18" s="101" t="s">
        <v>156</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156</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156</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156</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156</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156</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156</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156</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156</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156</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2" t="s">
        <v>157</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2" t="s">
        <v>158</v>
      </c>
      <c r="C20" s="192"/>
      <c r="D20" s="97"/>
    </row>
    <row r="21" spans="1:373" x14ac:dyDescent="0.15">
      <c r="A21" s="94">
        <f t="shared" si="7"/>
        <v>7</v>
      </c>
      <c r="B21" s="192" t="s">
        <v>159</v>
      </c>
      <c r="C21" s="192"/>
      <c r="D21" s="97"/>
    </row>
    <row r="22" spans="1:373" x14ac:dyDescent="0.15">
      <c r="A22" s="94">
        <f t="shared" si="7"/>
        <v>8</v>
      </c>
      <c r="B22" s="192" t="s">
        <v>160</v>
      </c>
      <c r="C22" s="192"/>
      <c r="D22" s="97"/>
      <c r="E22" s="194" t="s">
        <v>161</v>
      </c>
      <c r="F22" s="195"/>
      <c r="G22" s="195"/>
      <c r="H22" s="195"/>
      <c r="I22" s="196"/>
    </row>
    <row r="23" spans="1:373" x14ac:dyDescent="0.15">
      <c r="A23" s="94">
        <f t="shared" si="7"/>
        <v>9</v>
      </c>
      <c r="B23" s="192" t="s">
        <v>162</v>
      </c>
      <c r="C23" s="192"/>
      <c r="D23" s="97"/>
      <c r="E23" s="197"/>
      <c r="F23" s="198"/>
      <c r="G23" s="198"/>
      <c r="H23" s="198"/>
      <c r="I23" s="199"/>
    </row>
    <row r="24" spans="1:373" x14ac:dyDescent="0.15">
      <c r="A24" s="94">
        <f t="shared" si="7"/>
        <v>10</v>
      </c>
      <c r="B24" s="192" t="s">
        <v>163</v>
      </c>
      <c r="C24" s="192"/>
      <c r="D24" s="97"/>
      <c r="E24" s="197"/>
      <c r="F24" s="198"/>
      <c r="G24" s="198"/>
      <c r="H24" s="198"/>
      <c r="I24" s="199"/>
    </row>
    <row r="25" spans="1:373" x14ac:dyDescent="0.15">
      <c r="A25" s="94">
        <f t="shared" si="7"/>
        <v>11</v>
      </c>
      <c r="B25" s="192" t="s">
        <v>164</v>
      </c>
      <c r="C25" s="192"/>
      <c r="D25" s="97"/>
      <c r="E25" s="197"/>
      <c r="F25" s="198"/>
      <c r="G25" s="198"/>
      <c r="H25" s="198"/>
      <c r="I25" s="199"/>
    </row>
    <row r="26" spans="1:373" x14ac:dyDescent="0.15">
      <c r="A26" s="94">
        <f t="shared" si="7"/>
        <v>12</v>
      </c>
      <c r="B26" s="192" t="s">
        <v>165</v>
      </c>
      <c r="C26" s="192"/>
      <c r="D26" s="97"/>
      <c r="E26" s="197"/>
      <c r="F26" s="198"/>
      <c r="G26" s="198"/>
      <c r="H26" s="198"/>
      <c r="I26" s="199"/>
    </row>
    <row r="27" spans="1:373" x14ac:dyDescent="0.15">
      <c r="A27" s="94">
        <f t="shared" si="7"/>
        <v>13</v>
      </c>
      <c r="B27" s="192" t="s">
        <v>166</v>
      </c>
      <c r="C27" s="192"/>
      <c r="D27" s="97"/>
      <c r="E27" s="197"/>
      <c r="F27" s="198"/>
      <c r="G27" s="198"/>
      <c r="H27" s="198"/>
      <c r="I27" s="199"/>
    </row>
    <row r="28" spans="1:373" x14ac:dyDescent="0.15">
      <c r="A28" s="94">
        <f t="shared" si="7"/>
        <v>14</v>
      </c>
      <c r="B28" s="192" t="s">
        <v>167</v>
      </c>
      <c r="C28" s="192"/>
      <c r="D28" s="97"/>
      <c r="E28" s="197"/>
      <c r="F28" s="198"/>
      <c r="G28" s="198"/>
      <c r="H28" s="198"/>
      <c r="I28" s="199"/>
    </row>
    <row r="29" spans="1:373" x14ac:dyDescent="0.15">
      <c r="A29" s="94">
        <f t="shared" si="7"/>
        <v>15</v>
      </c>
      <c r="B29" s="192" t="s">
        <v>168</v>
      </c>
      <c r="C29" s="192"/>
      <c r="D29" s="97"/>
      <c r="E29" s="197"/>
      <c r="F29" s="198"/>
      <c r="G29" s="198"/>
      <c r="H29" s="198"/>
      <c r="I29" s="199"/>
    </row>
    <row r="30" spans="1:373" x14ac:dyDescent="0.15">
      <c r="A30" s="94">
        <f t="shared" si="7"/>
        <v>16</v>
      </c>
      <c r="B30" s="192" t="s">
        <v>169</v>
      </c>
      <c r="C30" s="192"/>
      <c r="D30" s="97"/>
      <c r="E30" s="197"/>
      <c r="F30" s="198"/>
      <c r="G30" s="198"/>
      <c r="H30" s="198"/>
      <c r="I30" s="199"/>
    </row>
    <row r="31" spans="1:373" x14ac:dyDescent="0.15">
      <c r="A31" s="94">
        <f t="shared" si="7"/>
        <v>17</v>
      </c>
      <c r="B31" s="192" t="s">
        <v>170</v>
      </c>
      <c r="C31" s="192"/>
      <c r="D31" s="97"/>
      <c r="E31" s="197"/>
      <c r="F31" s="198"/>
      <c r="G31" s="198"/>
      <c r="H31" s="198"/>
      <c r="I31" s="199"/>
    </row>
    <row r="32" spans="1:373" x14ac:dyDescent="0.15">
      <c r="A32" s="94">
        <f t="shared" si="7"/>
        <v>18</v>
      </c>
      <c r="B32" s="192" t="s">
        <v>171</v>
      </c>
      <c r="C32" s="192"/>
      <c r="D32" s="97"/>
      <c r="E32" s="197"/>
      <c r="F32" s="198"/>
      <c r="G32" s="198"/>
      <c r="H32" s="198"/>
      <c r="I32" s="199"/>
    </row>
    <row r="33" spans="1:15" x14ac:dyDescent="0.15">
      <c r="A33" s="94">
        <f t="shared" si="7"/>
        <v>19</v>
      </c>
      <c r="B33" s="192" t="s">
        <v>172</v>
      </c>
      <c r="C33" s="192"/>
      <c r="D33" s="97"/>
      <c r="E33" s="197"/>
      <c r="F33" s="198"/>
      <c r="G33" s="198"/>
      <c r="H33" s="198"/>
      <c r="I33" s="199"/>
    </row>
    <row r="34" spans="1:15" x14ac:dyDescent="0.15">
      <c r="A34" s="94">
        <f t="shared" si="7"/>
        <v>20</v>
      </c>
      <c r="B34" s="192" t="s">
        <v>173</v>
      </c>
      <c r="C34" s="192"/>
      <c r="D34" s="97"/>
      <c r="E34" s="197"/>
      <c r="F34" s="198"/>
      <c r="G34" s="198"/>
      <c r="H34" s="198"/>
      <c r="I34" s="199"/>
    </row>
    <row r="35" spans="1:15" ht="25.5" customHeight="1" x14ac:dyDescent="0.15">
      <c r="E35" s="200"/>
      <c r="F35" s="201"/>
      <c r="G35" s="201"/>
      <c r="H35" s="201"/>
      <c r="I35" s="202"/>
    </row>
    <row r="37" spans="1:15" x14ac:dyDescent="0.15">
      <c r="K37" s="194" t="s">
        <v>161</v>
      </c>
      <c r="L37" s="195"/>
      <c r="M37" s="195"/>
      <c r="N37" s="195"/>
      <c r="O37" s="196"/>
    </row>
    <row r="38" spans="1:15" x14ac:dyDescent="0.15">
      <c r="K38" s="197"/>
      <c r="L38" s="198"/>
      <c r="M38" s="198"/>
      <c r="N38" s="198"/>
      <c r="O38" s="199"/>
    </row>
    <row r="39" spans="1:15" x14ac:dyDescent="0.15">
      <c r="K39" s="197"/>
      <c r="L39" s="198"/>
      <c r="M39" s="198"/>
      <c r="N39" s="198"/>
      <c r="O39" s="199"/>
    </row>
    <row r="40" spans="1:15" x14ac:dyDescent="0.15">
      <c r="K40" s="197"/>
      <c r="L40" s="198"/>
      <c r="M40" s="198"/>
      <c r="N40" s="198"/>
      <c r="O40" s="199"/>
    </row>
    <row r="41" spans="1:15" x14ac:dyDescent="0.15">
      <c r="K41" s="197"/>
      <c r="L41" s="198"/>
      <c r="M41" s="198"/>
      <c r="N41" s="198"/>
      <c r="O41" s="199"/>
    </row>
    <row r="42" spans="1:15" x14ac:dyDescent="0.15">
      <c r="K42" s="197"/>
      <c r="L42" s="198"/>
      <c r="M42" s="198"/>
      <c r="N42" s="198"/>
      <c r="O42" s="199"/>
    </row>
    <row r="43" spans="1:15" x14ac:dyDescent="0.15">
      <c r="K43" s="197"/>
      <c r="L43" s="198"/>
      <c r="M43" s="198"/>
      <c r="N43" s="198"/>
      <c r="O43" s="199"/>
    </row>
    <row r="44" spans="1:15" x14ac:dyDescent="0.15">
      <c r="K44" s="197"/>
      <c r="L44" s="198"/>
      <c r="M44" s="198"/>
      <c r="N44" s="198"/>
      <c r="O44" s="199"/>
    </row>
    <row r="45" spans="1:15" x14ac:dyDescent="0.15">
      <c r="K45" s="197"/>
      <c r="L45" s="198"/>
      <c r="M45" s="198"/>
      <c r="N45" s="198"/>
      <c r="O45" s="199"/>
    </row>
    <row r="46" spans="1:15" x14ac:dyDescent="0.15">
      <c r="K46" s="197"/>
      <c r="L46" s="198"/>
      <c r="M46" s="198"/>
      <c r="N46" s="198"/>
      <c r="O46" s="199"/>
    </row>
    <row r="47" spans="1:15" x14ac:dyDescent="0.15">
      <c r="K47" s="197"/>
      <c r="L47" s="198"/>
      <c r="M47" s="198"/>
      <c r="N47" s="198"/>
      <c r="O47" s="199"/>
    </row>
    <row r="48" spans="1:15" x14ac:dyDescent="0.15">
      <c r="K48" s="197"/>
      <c r="L48" s="198"/>
      <c r="M48" s="198"/>
      <c r="N48" s="198"/>
      <c r="O48" s="199"/>
    </row>
    <row r="49" spans="11:15" x14ac:dyDescent="0.15">
      <c r="K49" s="197"/>
      <c r="L49" s="198"/>
      <c r="M49" s="198"/>
      <c r="N49" s="198"/>
      <c r="O49" s="199"/>
    </row>
    <row r="50" spans="11:15" ht="26.25" customHeight="1" x14ac:dyDescent="0.15">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2017-07-26T06:11:50Z</cp:lastPrinted>
  <dcterms:created xsi:type="dcterms:W3CDTF">2017-06-20T03:27:04Z</dcterms:created>
  <dcterms:modified xsi:type="dcterms:W3CDTF">2017-08-25T01:15:35Z</dcterms:modified>
  <cp:category/>
</cp:coreProperties>
</file>