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5.xml" ContentType="application/vnd.openxmlformats-officedocument.drawing+xml"/>
  <Override PartName="/xl/comments7.xml" ContentType="application/vnd.openxmlformats-officedocument.spreadsheetml.comments+xml"/>
  <Override PartName="/xl/drawings/drawing6.xml" ContentType="application/vnd.openxmlformats-officedocument.drawing+xml"/>
  <Override PartName="/xl/comments8.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Z:\中国武漢市肺炎（新型コロナウイルス）\新興感染症設備整備\補助事業関係\府要綱\01_通知\医療機関あて\別紙１～４及び様式等\"/>
    </mc:Choice>
  </mc:AlternateContent>
  <xr:revisionPtr revIDLastSave="0" documentId="13_ncr:1_{513E0A06-1B10-465E-A031-2E9EFE9AFAA4}" xr6:coauthVersionLast="47" xr6:coauthVersionMax="47" xr10:uidLastSave="{00000000-0000-0000-0000-000000000000}"/>
  <workbookProtection workbookAlgorithmName="SHA-512" workbookHashValue="ErTegBZ5Z8sDUuqvhrQN8RrUwigWE7KsnFmbo6R5nM27d24i+qSiZI9sqRqiMGQaMfrVtssMaLaFEeml6qvrTw==" workbookSaltValue="sjsjdWBsp35Wwx+3VZxmKg==" workbookSpinCount="100000" lockStructure="1"/>
  <bookViews>
    <workbookView xWindow="-108" yWindow="-108" windowWidth="23256" windowHeight="14160" tabRatio="832" firstSheet="2" activeTab="2" xr2:uid="{00000000-000D-0000-FFFF-FFFF00000000}"/>
  </bookViews>
  <sheets>
    <sheet name="（様式1）総括表" sheetId="3" state="hidden" r:id="rId1"/>
    <sheet name="（様式2）事業費内訳書" sheetId="47" state="hidden" r:id="rId2"/>
    <sheet name="基本情報シート" sheetId="50" r:id="rId3"/>
    <sheet name="１6 新興感染症（病室）" sheetId="34" r:id="rId4"/>
    <sheet name="項目2　追加分（病室）" sheetId="52" r:id="rId5"/>
    <sheet name="様式2　事業費内訳書（病室）" sheetId="57" r:id="rId6"/>
    <sheet name="１6 新興感染症（病室以外）" sheetId="49" r:id="rId7"/>
    <sheet name="項目2　追加分（病室以外）" sheetId="54" r:id="rId8"/>
    <sheet name="様式2　事業費内訳書（病室以外）" sheetId="58" r:id="rId9"/>
    <sheet name="大阪府作業用①" sheetId="51" r:id="rId10"/>
    <sheet name="大阪府作業用②" sheetId="55" r:id="rId11"/>
    <sheet name="12-1 スプリンクラー（総括表）見直し前" sheetId="25" state="hidden" r:id="rId12"/>
    <sheet name="12-2スプリンクラー（個別計画書）見直し前" sheetId="26" state="hidden" r:id="rId13"/>
    <sheet name="管理用（このシートは削除しないでください）" sheetId="9" state="hidden" r:id="rId14"/>
  </sheets>
  <externalReferences>
    <externalReference r:id="rId15"/>
  </externalReferences>
  <definedNames>
    <definedName name="_xlnm._FilterDatabase" localSheetId="0" hidden="1">'（様式1）総括表'!$A$7:$AD$28</definedName>
    <definedName name="_xlnm._FilterDatabase" localSheetId="5" hidden="1">'様式2　事業費内訳書（病室）'!$A$1:$Y$59</definedName>
    <definedName name="_xlnm.Print_Area" localSheetId="0">'（様式1）総括表'!$A$1:$AE$45</definedName>
    <definedName name="_xlnm.Print_Area" localSheetId="1">'（様式2）事業費内訳書'!$A$1:$U$55</definedName>
    <definedName name="_xlnm.Print_Area" localSheetId="11">'12-1 スプリンクラー（総括表）見直し前'!$A$1:$AI$43</definedName>
    <definedName name="_xlnm.Print_Area" localSheetId="12">'12-2スプリンクラー（個別計画書）見直し前'!$B$1:$BQ$41</definedName>
    <definedName name="_xlnm.Print_Area" localSheetId="3">'１6 新興感染症（病室）'!$A$1:$K$54</definedName>
    <definedName name="_xlnm.Print_Area" localSheetId="6">'１6 新興感染症（病室以外）'!$A$1:$K$53</definedName>
    <definedName name="_xlnm.Print_Area" localSheetId="13">'管理用（このシートは削除しないでください）'!$A$1:$W$72</definedName>
    <definedName name="_xlnm.Print_Area" localSheetId="2">基本情報シート!$A$1:$H$19</definedName>
    <definedName name="_xlnm.Print_Area" localSheetId="4">'項目2　追加分（病室）'!$A$1:$Y$20</definedName>
    <definedName name="_xlnm.Print_Area" localSheetId="7">'項目2　追加分（病室以外）'!$A$1:$W$20</definedName>
    <definedName name="_xlnm.Print_Area" localSheetId="5">'様式2　事業費内訳書（病室）'!$A$1:$U$50</definedName>
    <definedName name="_xlnm.Print_Area" localSheetId="8">'様式2　事業費内訳書（病室以外）'!$A$1:$U$58</definedName>
    <definedName name="_xlnm.Print_Titles" localSheetId="0">'（様式1）総括表'!$1:$7</definedName>
    <definedName name="_xlnm.Print_Titles" localSheetId="1">'（様式2）事業費内訳書'!$A:$C</definedName>
    <definedName name="_xlnm.Print_Titles" localSheetId="5">'様式2　事業費内訳書（病室）'!$A:$C</definedName>
    <definedName name="_xlnm.Print_Titles" localSheetId="8">'様式2　事業費内訳書（病室以外）'!$A:$C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'管理用（このシートは削除しないでください）'!$V$4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 localSheetId="5">'[1]管理用（このシートは削除しないでください）'!$H$3:$V$3</definedName>
    <definedName name="補助事業名" localSheetId="8">'[1]管理用（このシートは削除しないでください）'!$H$3:$V$3</definedName>
    <definedName name="補助事業名">'管理用（このシートは削除しないでください）'!$H$3:$V$3</definedName>
    <definedName name="有床診療所等スプリンクラー等施設整備事業" localSheetId="5">'[1]管理用（このシートは削除しないでください）'!#REF!</definedName>
    <definedName name="有床診療所等スプリンクラー等施設整備事業" localSheetId="8">'[1]管理用（このシートは削除しないでください）'!#REF!</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7" i="57" l="1"/>
  <c r="E31" i="57"/>
  <c r="F31" i="57"/>
  <c r="F38" i="57" s="1"/>
  <c r="S15" i="51" s="1"/>
  <c r="E14" i="57"/>
  <c r="E15" i="57"/>
  <c r="E16" i="57"/>
  <c r="E17" i="57"/>
  <c r="E18" i="57"/>
  <c r="E19" i="57"/>
  <c r="E20" i="57"/>
  <c r="E21" i="57"/>
  <c r="E22" i="57"/>
  <c r="E23" i="57"/>
  <c r="E24" i="57"/>
  <c r="E25" i="57"/>
  <c r="E26" i="57"/>
  <c r="E27" i="57"/>
  <c r="E28" i="57"/>
  <c r="E29" i="57"/>
  <c r="E14" i="58"/>
  <c r="E15" i="58"/>
  <c r="E16" i="58"/>
  <c r="E17" i="58"/>
  <c r="E18" i="58"/>
  <c r="E19" i="58"/>
  <c r="E20" i="58"/>
  <c r="E21" i="58"/>
  <c r="E22" i="58"/>
  <c r="E23" i="58"/>
  <c r="E24" i="58"/>
  <c r="E25" i="58"/>
  <c r="E26" i="58"/>
  <c r="E27" i="58"/>
  <c r="E28" i="58"/>
  <c r="E29" i="58"/>
  <c r="F31" i="58"/>
  <c r="O15" i="55" s="1"/>
  <c r="M15" i="55"/>
  <c r="K15" i="51"/>
  <c r="L15" i="51"/>
  <c r="T15" i="55"/>
  <c r="F49" i="58"/>
  <c r="V15" i="55" s="1"/>
  <c r="P15" i="55"/>
  <c r="F37" i="58"/>
  <c r="R15" i="55" s="1"/>
  <c r="T15" i="51"/>
  <c r="F49" i="57"/>
  <c r="V15" i="51" s="1"/>
  <c r="E32" i="57"/>
  <c r="E33" i="57"/>
  <c r="E34" i="57"/>
  <c r="E35" i="57"/>
  <c r="E36" i="57"/>
  <c r="P15" i="51"/>
  <c r="F37" i="57"/>
  <c r="R15" i="51" s="1"/>
  <c r="F50" i="57" l="1"/>
  <c r="W15" i="51" s="1"/>
  <c r="M15" i="51"/>
  <c r="N15" i="51"/>
  <c r="E31" i="58"/>
  <c r="O15" i="51"/>
  <c r="F38" i="58"/>
  <c r="E38" i="57"/>
  <c r="Q15" i="51"/>
  <c r="E50" i="57" l="1"/>
  <c r="F50" i="58"/>
  <c r="W15" i="55" s="1"/>
  <c r="S15" i="55"/>
  <c r="K50" i="57"/>
  <c r="H50" i="57"/>
  <c r="L49" i="57"/>
  <c r="K49" i="57"/>
  <c r="I49" i="57"/>
  <c r="H49" i="57"/>
  <c r="K48" i="57"/>
  <c r="H48" i="57"/>
  <c r="K47" i="57"/>
  <c r="H47" i="57"/>
  <c r="K46" i="57"/>
  <c r="H46" i="57"/>
  <c r="K45" i="57"/>
  <c r="H45" i="57"/>
  <c r="K44" i="57"/>
  <c r="H44" i="57"/>
  <c r="K43" i="57"/>
  <c r="H43" i="57"/>
  <c r="K42" i="57"/>
  <c r="H42" i="57"/>
  <c r="K41" i="57"/>
  <c r="H41" i="57"/>
  <c r="K40" i="57"/>
  <c r="H40" i="57"/>
  <c r="K39" i="57"/>
  <c r="H39" i="57"/>
  <c r="K38" i="57"/>
  <c r="H38" i="57"/>
  <c r="L37" i="57"/>
  <c r="K37" i="57"/>
  <c r="I37" i="57"/>
  <c r="H37" i="57"/>
  <c r="K36" i="57"/>
  <c r="H36" i="57"/>
  <c r="K35" i="57"/>
  <c r="H35" i="57"/>
  <c r="K34" i="57"/>
  <c r="H34" i="57"/>
  <c r="K33" i="57"/>
  <c r="H33" i="57"/>
  <c r="K32" i="57"/>
  <c r="H32" i="57"/>
  <c r="L31" i="57"/>
  <c r="L38" i="57" s="1"/>
  <c r="L50" i="57" s="1"/>
  <c r="K31" i="57"/>
  <c r="I31" i="57"/>
  <c r="I8" i="57" s="1"/>
  <c r="H31" i="57"/>
  <c r="K30" i="57"/>
  <c r="H30" i="57"/>
  <c r="K29" i="57"/>
  <c r="H29" i="57"/>
  <c r="K28" i="57"/>
  <c r="H28" i="57"/>
  <c r="K27" i="57"/>
  <c r="H27" i="57"/>
  <c r="K26" i="57"/>
  <c r="H26" i="57"/>
  <c r="K25" i="57"/>
  <c r="H25" i="57"/>
  <c r="K24" i="57"/>
  <c r="H24" i="57"/>
  <c r="K23" i="57"/>
  <c r="H23" i="57"/>
  <c r="K22" i="57"/>
  <c r="H22" i="57"/>
  <c r="K21" i="57"/>
  <c r="H21" i="57"/>
  <c r="K20" i="57"/>
  <c r="H20" i="57"/>
  <c r="K19" i="57"/>
  <c r="H19" i="57"/>
  <c r="K15" i="57"/>
  <c r="H15" i="57"/>
  <c r="K14" i="57"/>
  <c r="H14" i="57"/>
  <c r="K13" i="57"/>
  <c r="H13" i="57"/>
  <c r="K12" i="57"/>
  <c r="H12" i="57"/>
  <c r="K11" i="57"/>
  <c r="H11" i="57"/>
  <c r="I38" i="57" l="1"/>
  <c r="I50" i="57" s="1"/>
  <c r="L8" i="57"/>
  <c r="C5" i="58"/>
  <c r="U58" i="58"/>
  <c r="R58" i="58"/>
  <c r="O58" i="58"/>
  <c r="L58" i="58"/>
  <c r="I58" i="58"/>
  <c r="F58" i="58"/>
  <c r="T50" i="58"/>
  <c r="Q50" i="58"/>
  <c r="N50" i="58"/>
  <c r="K50" i="58"/>
  <c r="H50" i="58"/>
  <c r="E50" i="58"/>
  <c r="U49" i="58"/>
  <c r="T49" i="58"/>
  <c r="R49" i="58"/>
  <c r="Q49" i="58"/>
  <c r="O49" i="58"/>
  <c r="N49" i="58"/>
  <c r="L49" i="58"/>
  <c r="K49" i="58"/>
  <c r="I49" i="58"/>
  <c r="H49" i="58"/>
  <c r="E49" i="58"/>
  <c r="U15" i="55" s="1"/>
  <c r="T48" i="58"/>
  <c r="Q48" i="58"/>
  <c r="N48" i="58"/>
  <c r="K48" i="58"/>
  <c r="H48" i="58"/>
  <c r="E48" i="58"/>
  <c r="T47" i="58"/>
  <c r="Q47" i="58"/>
  <c r="N47" i="58"/>
  <c r="K47" i="58"/>
  <c r="H47" i="58"/>
  <c r="E47" i="58"/>
  <c r="T46" i="58"/>
  <c r="Q46" i="58"/>
  <c r="N46" i="58"/>
  <c r="K46" i="58"/>
  <c r="H46" i="58"/>
  <c r="E46" i="58"/>
  <c r="T45" i="58"/>
  <c r="Q45" i="58"/>
  <c r="N45" i="58"/>
  <c r="K45" i="58"/>
  <c r="H45" i="58"/>
  <c r="E45" i="58"/>
  <c r="T44" i="58"/>
  <c r="Q44" i="58"/>
  <c r="N44" i="58"/>
  <c r="K44" i="58"/>
  <c r="H44" i="58"/>
  <c r="E44" i="58"/>
  <c r="T43" i="58"/>
  <c r="Q43" i="58"/>
  <c r="N43" i="58"/>
  <c r="K43" i="58"/>
  <c r="H43" i="58"/>
  <c r="E43" i="58"/>
  <c r="T42" i="58"/>
  <c r="Q42" i="58"/>
  <c r="N42" i="58"/>
  <c r="K42" i="58"/>
  <c r="H42" i="58"/>
  <c r="E42" i="58"/>
  <c r="T41" i="58"/>
  <c r="Q41" i="58"/>
  <c r="N41" i="58"/>
  <c r="K41" i="58"/>
  <c r="H41" i="58"/>
  <c r="E41" i="58"/>
  <c r="T40" i="58"/>
  <c r="Q40" i="58"/>
  <c r="N40" i="58"/>
  <c r="K40" i="58"/>
  <c r="H40" i="58"/>
  <c r="E40" i="58"/>
  <c r="T39" i="58"/>
  <c r="Q39" i="58"/>
  <c r="N39" i="58"/>
  <c r="K39" i="58"/>
  <c r="H39" i="58"/>
  <c r="E39" i="58"/>
  <c r="B39" i="58"/>
  <c r="T38" i="58"/>
  <c r="Q38" i="58"/>
  <c r="N38" i="58"/>
  <c r="K38" i="58"/>
  <c r="H38" i="58"/>
  <c r="E38" i="58"/>
  <c r="U37" i="58"/>
  <c r="T37" i="58"/>
  <c r="R37" i="58"/>
  <c r="Q37" i="58"/>
  <c r="O37" i="58"/>
  <c r="N37" i="58"/>
  <c r="L37" i="58"/>
  <c r="K37" i="58"/>
  <c r="I37" i="58"/>
  <c r="H37" i="58"/>
  <c r="E37" i="58"/>
  <c r="Q15" i="55" s="1"/>
  <c r="T36" i="58"/>
  <c r="Q36" i="58"/>
  <c r="N36" i="58"/>
  <c r="K36" i="58"/>
  <c r="H36" i="58"/>
  <c r="E36" i="58"/>
  <c r="T35" i="58"/>
  <c r="Q35" i="58"/>
  <c r="N35" i="58"/>
  <c r="K35" i="58"/>
  <c r="H35" i="58"/>
  <c r="E35" i="58"/>
  <c r="T34" i="58"/>
  <c r="Q34" i="58"/>
  <c r="N34" i="58"/>
  <c r="K34" i="58"/>
  <c r="H34" i="58"/>
  <c r="E34" i="58"/>
  <c r="T33" i="58"/>
  <c r="Q33" i="58"/>
  <c r="N33" i="58"/>
  <c r="K33" i="58"/>
  <c r="H33" i="58"/>
  <c r="E33" i="58"/>
  <c r="T32" i="58"/>
  <c r="Q32" i="58"/>
  <c r="N32" i="58"/>
  <c r="K32" i="58"/>
  <c r="H32" i="58"/>
  <c r="E32" i="58"/>
  <c r="U31" i="58"/>
  <c r="U38" i="58" s="1"/>
  <c r="U50" i="58" s="1"/>
  <c r="T31" i="58"/>
  <c r="R31" i="58"/>
  <c r="R38" i="58" s="1"/>
  <c r="R50" i="58" s="1"/>
  <c r="Q31" i="58"/>
  <c r="O31" i="58"/>
  <c r="O38" i="58" s="1"/>
  <c r="O50" i="58" s="1"/>
  <c r="N31" i="58"/>
  <c r="L31" i="58"/>
  <c r="L38" i="58" s="1"/>
  <c r="L50" i="58" s="1"/>
  <c r="K31" i="58"/>
  <c r="I31" i="58"/>
  <c r="I8" i="58" s="1"/>
  <c r="L8" i="58" s="1"/>
  <c r="H31" i="58"/>
  <c r="N15" i="55"/>
  <c r="T30" i="58"/>
  <c r="Q30" i="58"/>
  <c r="N30" i="58"/>
  <c r="K30" i="58"/>
  <c r="H30" i="58"/>
  <c r="E30" i="58"/>
  <c r="T29" i="58"/>
  <c r="Q29" i="58"/>
  <c r="N29" i="58"/>
  <c r="K29" i="58"/>
  <c r="H29" i="58"/>
  <c r="T28" i="58"/>
  <c r="Q28" i="58"/>
  <c r="N28" i="58"/>
  <c r="K28" i="58"/>
  <c r="H28" i="58"/>
  <c r="T26" i="58"/>
  <c r="Q26" i="58"/>
  <c r="N26" i="58"/>
  <c r="K26" i="58"/>
  <c r="H26" i="58"/>
  <c r="T25" i="58"/>
  <c r="Q25" i="58"/>
  <c r="N25" i="58"/>
  <c r="K25" i="58"/>
  <c r="H25" i="58"/>
  <c r="T24" i="58"/>
  <c r="Q24" i="58"/>
  <c r="N24" i="58"/>
  <c r="K24" i="58"/>
  <c r="H24" i="58"/>
  <c r="T23" i="58"/>
  <c r="Q23" i="58"/>
  <c r="N23" i="58"/>
  <c r="K23" i="58"/>
  <c r="H23" i="58"/>
  <c r="C23" i="58"/>
  <c r="T22" i="58"/>
  <c r="Q22" i="58"/>
  <c r="N22" i="58"/>
  <c r="K22" i="58"/>
  <c r="H22" i="58"/>
  <c r="C22" i="58"/>
  <c r="K15" i="55" s="1"/>
  <c r="T21" i="58"/>
  <c r="Q21" i="58"/>
  <c r="N21" i="58"/>
  <c r="K21" i="58"/>
  <c r="H21" i="58"/>
  <c r="T20" i="58"/>
  <c r="Q20" i="58"/>
  <c r="N20" i="58"/>
  <c r="H20" i="58"/>
  <c r="T19" i="58"/>
  <c r="Q19" i="58"/>
  <c r="N19" i="58"/>
  <c r="K19" i="58"/>
  <c r="H19" i="58"/>
  <c r="T15" i="58"/>
  <c r="Q15" i="58"/>
  <c r="N15" i="58"/>
  <c r="K15" i="58"/>
  <c r="H15" i="58"/>
  <c r="T14" i="58"/>
  <c r="Q14" i="58"/>
  <c r="N14" i="58"/>
  <c r="K14" i="58"/>
  <c r="H14" i="58"/>
  <c r="T13" i="58"/>
  <c r="Q13" i="58"/>
  <c r="N13" i="58"/>
  <c r="K13" i="58"/>
  <c r="H13" i="58"/>
  <c r="E13" i="58"/>
  <c r="T12" i="58"/>
  <c r="Q12" i="58"/>
  <c r="N12" i="58"/>
  <c r="K12" i="58"/>
  <c r="H12" i="58"/>
  <c r="E12" i="58"/>
  <c r="T11" i="58"/>
  <c r="Q11" i="58"/>
  <c r="N11" i="58"/>
  <c r="K11" i="58"/>
  <c r="H11" i="58"/>
  <c r="E11" i="58"/>
  <c r="B40" i="58" l="1"/>
  <c r="L15" i="55"/>
  <c r="F59" i="58"/>
  <c r="O8" i="58"/>
  <c r="U8" i="58" s="1"/>
  <c r="B45" i="58"/>
  <c r="I38" i="58"/>
  <c r="I50" i="58" s="1"/>
  <c r="R8" i="58"/>
  <c r="C5" i="57" l="1"/>
  <c r="E11" i="57"/>
  <c r="N11" i="57"/>
  <c r="Q11" i="57"/>
  <c r="T11" i="57"/>
  <c r="E12" i="57"/>
  <c r="N12" i="57"/>
  <c r="Q12" i="57"/>
  <c r="T12" i="57"/>
  <c r="E13" i="57"/>
  <c r="N13" i="57"/>
  <c r="Q13" i="57"/>
  <c r="T13" i="57"/>
  <c r="N14" i="57"/>
  <c r="Q14" i="57"/>
  <c r="T14" i="57"/>
  <c r="N15" i="57"/>
  <c r="Q15" i="57"/>
  <c r="T15" i="57"/>
  <c r="N19" i="57"/>
  <c r="Q19" i="57"/>
  <c r="T19" i="57"/>
  <c r="N20" i="57"/>
  <c r="Q20" i="57"/>
  <c r="T20" i="57"/>
  <c r="N21" i="57"/>
  <c r="Q21" i="57"/>
  <c r="T21" i="57"/>
  <c r="C22" i="57"/>
  <c r="N22" i="57"/>
  <c r="Q22" i="57"/>
  <c r="T22" i="57"/>
  <c r="C23" i="57"/>
  <c r="B45" i="57" s="1"/>
  <c r="N23" i="57"/>
  <c r="Q23" i="57"/>
  <c r="T23" i="57"/>
  <c r="N24" i="57"/>
  <c r="Q24" i="57"/>
  <c r="T24" i="57"/>
  <c r="N25" i="57"/>
  <c r="Q25" i="57"/>
  <c r="T25" i="57"/>
  <c r="N26" i="57"/>
  <c r="Q26" i="57"/>
  <c r="T26" i="57"/>
  <c r="N27" i="57"/>
  <c r="Q27" i="57"/>
  <c r="T27" i="57"/>
  <c r="N28" i="57"/>
  <c r="Q28" i="57"/>
  <c r="T28" i="57"/>
  <c r="N29" i="57"/>
  <c r="Q29" i="57"/>
  <c r="T29" i="57"/>
  <c r="E30" i="57"/>
  <c r="N30" i="57"/>
  <c r="Q30" i="57"/>
  <c r="T30" i="57"/>
  <c r="N31" i="57"/>
  <c r="O31" i="57"/>
  <c r="O8" i="57" s="1"/>
  <c r="U8" i="57" s="1"/>
  <c r="Q31" i="57"/>
  <c r="R31" i="57"/>
  <c r="R8" i="57" s="1"/>
  <c r="T31" i="57"/>
  <c r="U31" i="57"/>
  <c r="U38" i="57" s="1"/>
  <c r="U50" i="57" s="1"/>
  <c r="N32" i="57"/>
  <c r="Q32" i="57"/>
  <c r="T32" i="57"/>
  <c r="N33" i="57"/>
  <c r="Q33" i="57"/>
  <c r="T33" i="57"/>
  <c r="N34" i="57"/>
  <c r="Q34" i="57"/>
  <c r="T34" i="57"/>
  <c r="N35" i="57"/>
  <c r="Q35" i="57"/>
  <c r="T35" i="57"/>
  <c r="N36" i="57"/>
  <c r="Q36" i="57"/>
  <c r="T36" i="57"/>
  <c r="N37" i="57"/>
  <c r="O37" i="57"/>
  <c r="Q37" i="57"/>
  <c r="R37" i="57"/>
  <c r="T37" i="57"/>
  <c r="U37" i="57"/>
  <c r="N38" i="57"/>
  <c r="Q38" i="57"/>
  <c r="T38" i="57"/>
  <c r="B39" i="57"/>
  <c r="E39" i="57"/>
  <c r="N39" i="57"/>
  <c r="Q39" i="57"/>
  <c r="T39" i="57"/>
  <c r="E40" i="57"/>
  <c r="N40" i="57"/>
  <c r="Q40" i="57"/>
  <c r="T40" i="57"/>
  <c r="E41" i="57"/>
  <c r="N41" i="57"/>
  <c r="Q41" i="57"/>
  <c r="T41" i="57"/>
  <c r="E42" i="57"/>
  <c r="N42" i="57"/>
  <c r="Q42" i="57"/>
  <c r="T42" i="57"/>
  <c r="E43" i="57"/>
  <c r="N43" i="57"/>
  <c r="Q43" i="57"/>
  <c r="T43" i="57"/>
  <c r="E44" i="57"/>
  <c r="N44" i="57"/>
  <c r="Q44" i="57"/>
  <c r="T44" i="57"/>
  <c r="E45" i="57"/>
  <c r="N45" i="57"/>
  <c r="Q45" i="57"/>
  <c r="T45" i="57"/>
  <c r="E46" i="57"/>
  <c r="N46" i="57"/>
  <c r="Q46" i="57"/>
  <c r="T46" i="57"/>
  <c r="E47" i="57"/>
  <c r="N47" i="57"/>
  <c r="Q47" i="57"/>
  <c r="T47" i="57"/>
  <c r="E48" i="57"/>
  <c r="N48" i="57"/>
  <c r="Q48" i="57"/>
  <c r="T48" i="57"/>
  <c r="E49" i="57"/>
  <c r="U15" i="51" s="1"/>
  <c r="N49" i="57"/>
  <c r="O49" i="57"/>
  <c r="Q49" i="57"/>
  <c r="R49" i="57"/>
  <c r="T49" i="57"/>
  <c r="U49" i="57"/>
  <c r="N50" i="57"/>
  <c r="Q50" i="57"/>
  <c r="T50" i="57"/>
  <c r="F58" i="57"/>
  <c r="I58" i="57"/>
  <c r="L58" i="57"/>
  <c r="O58" i="57"/>
  <c r="R58" i="57"/>
  <c r="U58" i="57"/>
  <c r="F59" i="57" l="1"/>
  <c r="B40" i="57"/>
  <c r="O38" i="57"/>
  <c r="O50" i="57" s="1"/>
  <c r="R38" i="57"/>
  <c r="R50" i="57" s="1"/>
  <c r="M9" i="51" l="1"/>
  <c r="L9" i="51"/>
  <c r="K9" i="51"/>
  <c r="D9" i="34"/>
  <c r="D9" i="49"/>
  <c r="BR9" i="55" l="1"/>
  <c r="BQ9" i="55"/>
  <c r="BP9" i="55"/>
  <c r="BO9" i="55"/>
  <c r="BK9" i="55"/>
  <c r="BJ9" i="55"/>
  <c r="BI9" i="55"/>
  <c r="BH9" i="55"/>
  <c r="BG9" i="55"/>
  <c r="BF9" i="55"/>
  <c r="BE9" i="55"/>
  <c r="BD9" i="55"/>
  <c r="BC9" i="55"/>
  <c r="BB9" i="55"/>
  <c r="BA9" i="55"/>
  <c r="AZ9" i="55"/>
  <c r="AY9" i="55"/>
  <c r="AX9" i="55"/>
  <c r="AW9" i="55"/>
  <c r="AV9" i="55"/>
  <c r="AU9" i="55"/>
  <c r="AT9" i="55"/>
  <c r="AS9" i="55"/>
  <c r="AR9" i="55"/>
  <c r="AQ9" i="55"/>
  <c r="AP9" i="55"/>
  <c r="AO9" i="55"/>
  <c r="AN9" i="55"/>
  <c r="AM9" i="55"/>
  <c r="AL9" i="55"/>
  <c r="AK9" i="55"/>
  <c r="AJ9" i="55"/>
  <c r="AI9" i="55"/>
  <c r="AH9" i="55"/>
  <c r="AG9" i="55"/>
  <c r="AF9" i="55"/>
  <c r="AE9" i="55"/>
  <c r="AD9" i="55"/>
  <c r="AC9" i="55"/>
  <c r="AB9" i="55"/>
  <c r="AA9" i="55"/>
  <c r="Z9" i="55"/>
  <c r="Y9" i="55"/>
  <c r="X9" i="55"/>
  <c r="W9" i="55"/>
  <c r="V9" i="55"/>
  <c r="T9" i="55"/>
  <c r="U9" i="55"/>
  <c r="R9" i="55"/>
  <c r="Q9" i="55"/>
  <c r="P9" i="55"/>
  <c r="O9" i="55"/>
  <c r="N9" i="55"/>
  <c r="J9" i="51"/>
  <c r="M9" i="55"/>
  <c r="L9" i="55"/>
  <c r="K9" i="55"/>
  <c r="J9" i="55"/>
  <c r="X4" i="55"/>
  <c r="W4" i="55"/>
  <c r="V4" i="55"/>
  <c r="U4" i="55"/>
  <c r="T4" i="55"/>
  <c r="S4" i="55"/>
  <c r="R4" i="55"/>
  <c r="Q4" i="55"/>
  <c r="P4" i="55"/>
  <c r="O4" i="55"/>
  <c r="N4" i="55"/>
  <c r="M4" i="55"/>
  <c r="L4" i="55"/>
  <c r="K4" i="55"/>
  <c r="J4" i="55"/>
  <c r="I4" i="55"/>
  <c r="H4" i="55"/>
  <c r="G4" i="55"/>
  <c r="F4" i="55"/>
  <c r="E4" i="55"/>
  <c r="D4" i="55"/>
  <c r="C4" i="55"/>
  <c r="B4" i="55"/>
  <c r="A4" i="55"/>
  <c r="Y16" i="52"/>
  <c r="DU9" i="51"/>
  <c r="DT9" i="51"/>
  <c r="DS9" i="51"/>
  <c r="DV9" i="51"/>
  <c r="DR9" i="51"/>
  <c r="DQ9" i="51"/>
  <c r="DP9" i="51"/>
  <c r="DO9" i="51"/>
  <c r="DN9" i="51"/>
  <c r="DM9" i="51"/>
  <c r="DL9" i="51"/>
  <c r="DK9" i="51"/>
  <c r="DJ9" i="51"/>
  <c r="DI9" i="51"/>
  <c r="DH9" i="51"/>
  <c r="DG9" i="51"/>
  <c r="DF9" i="51"/>
  <c r="DD9" i="51"/>
  <c r="DC9" i="51"/>
  <c r="DE9" i="51"/>
  <c r="DB9" i="51"/>
  <c r="DA9" i="51"/>
  <c r="CZ9" i="51"/>
  <c r="CY9" i="51"/>
  <c r="CX9" i="51"/>
  <c r="CW9" i="51"/>
  <c r="CV9" i="51"/>
  <c r="CU9" i="51"/>
  <c r="CR9" i="51"/>
  <c r="CS9" i="51"/>
  <c r="CQ9" i="51"/>
  <c r="CT9" i="51"/>
  <c r="CP9" i="51"/>
  <c r="CO9" i="51"/>
  <c r="CN9" i="51"/>
  <c r="CM9" i="51"/>
  <c r="CL9" i="51"/>
  <c r="CK9" i="51"/>
  <c r="CJ9" i="51"/>
  <c r="CI9" i="51"/>
  <c r="CH9" i="51"/>
  <c r="CG9" i="51"/>
  <c r="CF9" i="51"/>
  <c r="CE9" i="51"/>
  <c r="CD9" i="51"/>
  <c r="CC9" i="51"/>
  <c r="CB9" i="51"/>
  <c r="CA9" i="51"/>
  <c r="BZ9" i="51"/>
  <c r="BY9" i="51"/>
  <c r="BX9" i="51"/>
  <c r="BW9" i="51"/>
  <c r="BV9" i="51"/>
  <c r="BU9" i="51"/>
  <c r="BT9" i="51"/>
  <c r="BS9" i="51"/>
  <c r="BR9" i="51"/>
  <c r="BQ9" i="51"/>
  <c r="BP9" i="51"/>
  <c r="BO9" i="51"/>
  <c r="BN9" i="51"/>
  <c r="BM9" i="51"/>
  <c r="BL9" i="51"/>
  <c r="BK9" i="51"/>
  <c r="BJ9" i="51"/>
  <c r="BI9" i="51"/>
  <c r="BH9" i="51"/>
  <c r="BG9" i="51"/>
  <c r="BF9" i="51"/>
  <c r="BD9" i="51"/>
  <c r="BE9" i="51"/>
  <c r="BC9" i="51"/>
  <c r="BB9" i="51"/>
  <c r="BA9" i="51"/>
  <c r="AZ9" i="51"/>
  <c r="AY9" i="51"/>
  <c r="AX9" i="51"/>
  <c r="G9" i="54"/>
  <c r="G9" i="49"/>
  <c r="D9" i="54"/>
  <c r="G9" i="34"/>
  <c r="Y17" i="52"/>
  <c r="Y18" i="52"/>
  <c r="Y19" i="52"/>
  <c r="K34" i="49"/>
  <c r="K32" i="49"/>
  <c r="W18" i="54"/>
  <c r="W17" i="54"/>
  <c r="W16" i="54"/>
  <c r="BL9" i="55" l="1"/>
  <c r="X18" i="54"/>
  <c r="BM9" i="55"/>
  <c r="BN9" i="55"/>
  <c r="X16" i="54"/>
  <c r="D9" i="52"/>
  <c r="G9" i="52"/>
  <c r="EC9" i="51"/>
  <c r="EB9" i="51"/>
  <c r="EA9" i="51"/>
  <c r="AV9" i="51"/>
  <c r="AU9" i="51"/>
  <c r="AT9" i="51"/>
  <c r="AS9" i="51"/>
  <c r="AR9" i="51"/>
  <c r="DX9" i="51" s="1"/>
  <c r="AQ9" i="51"/>
  <c r="DW9" i="51" s="1"/>
  <c r="AO9" i="51"/>
  <c r="AN9" i="51"/>
  <c r="AM9" i="51"/>
  <c r="AL9" i="51"/>
  <c r="AK9" i="51"/>
  <c r="AJ9" i="51"/>
  <c r="AW9" i="51"/>
  <c r="AP9" i="51"/>
  <c r="AI9" i="51"/>
  <c r="AH9" i="51"/>
  <c r="AG9" i="51"/>
  <c r="AF9" i="51"/>
  <c r="AE9" i="51"/>
  <c r="AD9" i="51"/>
  <c r="AC9" i="51"/>
  <c r="AA9" i="51"/>
  <c r="Z9" i="51"/>
  <c r="Y9" i="51"/>
  <c r="AB9" i="51"/>
  <c r="X9" i="51"/>
  <c r="W9" i="51"/>
  <c r="V9" i="51"/>
  <c r="DZ9" i="51"/>
  <c r="K33" i="34"/>
  <c r="Z17" i="52" s="1"/>
  <c r="K32" i="34"/>
  <c r="Z16" i="52" s="1"/>
  <c r="DY9" i="51" l="1"/>
  <c r="U9" i="51"/>
  <c r="T9" i="51"/>
  <c r="R9" i="51"/>
  <c r="Q9" i="51"/>
  <c r="P9" i="51"/>
  <c r="O9" i="51"/>
  <c r="N9" i="51"/>
  <c r="K17" i="34"/>
  <c r="S9" i="51" s="1"/>
  <c r="A4" i="51"/>
  <c r="B4" i="51"/>
  <c r="C4" i="51"/>
  <c r="X4" i="51"/>
  <c r="W4" i="51"/>
  <c r="V4" i="51"/>
  <c r="U4" i="51"/>
  <c r="T4" i="51"/>
  <c r="S4" i="51"/>
  <c r="R4" i="51"/>
  <c r="Q4" i="51"/>
  <c r="P4" i="51"/>
  <c r="O4" i="51"/>
  <c r="N4" i="51"/>
  <c r="H4" i="51"/>
  <c r="G4" i="51"/>
  <c r="F4" i="51"/>
  <c r="E4" i="51"/>
  <c r="D4" i="51"/>
  <c r="M4" i="51"/>
  <c r="I4" i="51"/>
  <c r="J4" i="51"/>
  <c r="L4" i="51"/>
  <c r="K4" i="51"/>
  <c r="J3" i="50"/>
  <c r="A9" i="34" s="1"/>
  <c r="A9" i="49" l="1"/>
  <c r="A9" i="54"/>
  <c r="A9" i="52"/>
  <c r="AG9" i="3"/>
  <c r="K33" i="49"/>
  <c r="X17" i="54" s="1"/>
  <c r="K17" i="49"/>
  <c r="S9" i="55" s="1"/>
  <c r="K35" i="34"/>
  <c r="Z19" i="52" s="1"/>
  <c r="K34" i="34"/>
  <c r="Z18" i="52" s="1"/>
  <c r="T8" i="3"/>
  <c r="U8" i="3" s="1"/>
  <c r="P8" i="3"/>
  <c r="N8" i="3"/>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K28" i="47"/>
  <c r="I28" i="47"/>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H17" i="47"/>
  <c r="E17" i="47"/>
  <c r="K16" i="47"/>
  <c r="H16" i="47"/>
  <c r="E16" i="47"/>
  <c r="K15" i="47"/>
  <c r="H15" i="47"/>
  <c r="E15" i="47"/>
  <c r="K14" i="47"/>
  <c r="H14" i="47"/>
  <c r="E14" i="47"/>
  <c r="K13" i="47"/>
  <c r="H13" i="47"/>
  <c r="E13" i="47"/>
  <c r="K12" i="47"/>
  <c r="H12" i="47"/>
  <c r="E12" i="47"/>
  <c r="K11" i="47"/>
  <c r="H11" i="47"/>
  <c r="E11" i="47"/>
  <c r="L35" i="47" l="1"/>
  <c r="L47" i="47" s="1"/>
  <c r="I35" i="47"/>
  <c r="I47" i="47" s="1"/>
  <c r="R8" i="47"/>
  <c r="O8" i="47"/>
  <c r="U8" i="47" s="1"/>
  <c r="F28" i="47"/>
  <c r="F35" i="47" s="1"/>
  <c r="F46" i="47"/>
  <c r="B42" i="47"/>
  <c r="F47" i="47" l="1"/>
  <c r="F56" i="47" s="1"/>
  <c r="I8" i="47"/>
  <c r="L8" i="47" s="1"/>
  <c r="V28" i="3"/>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J8" i="3"/>
  <c r="AI8" i="3"/>
  <c r="AH8" i="3"/>
  <c r="AK8" i="3"/>
  <c r="AG8" i="3"/>
  <c r="W8" i="3" s="1"/>
  <c r="X8" i="3" l="1"/>
  <c r="T15" i="3"/>
  <c r="U15" i="3" s="1"/>
  <c r="T14" i="3"/>
  <c r="U14" i="3" s="1"/>
  <c r="T13" i="3"/>
  <c r="U13" i="3" s="1"/>
  <c r="T12" i="3"/>
  <c r="U12" i="3" s="1"/>
  <c r="T11" i="3"/>
  <c r="U11" i="3" s="1"/>
  <c r="T10" i="3"/>
  <c r="U10" i="3" s="1"/>
  <c r="T9" i="3"/>
  <c r="U9" i="3" s="1"/>
  <c r="P15" i="3"/>
  <c r="P14" i="3"/>
  <c r="P13" i="3"/>
  <c r="P12" i="3"/>
  <c r="P11" i="3"/>
  <c r="P10" i="3"/>
  <c r="P9" i="3"/>
  <c r="N15" i="3"/>
  <c r="N14" i="3"/>
  <c r="N13" i="3"/>
  <c r="N12" i="3"/>
  <c r="N11" i="3"/>
  <c r="N10" i="3"/>
  <c r="N9" i="3"/>
  <c r="W9" i="3" l="1"/>
  <c r="X9" i="3" s="1"/>
  <c r="X28" i="3" s="1"/>
  <c r="N28" i="3"/>
  <c r="T28" i="3"/>
  <c r="U28" i="3"/>
  <c r="W28" i="3" l="1"/>
  <c r="AF39" i="26" l="1"/>
  <c r="AF38" i="26"/>
  <c r="M28" i="26"/>
  <c r="AA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R23" i="25"/>
  <c r="S23" i="25" s="1"/>
  <c r="U23" i="25" s="1"/>
  <c r="V23" i="25" s="1"/>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R14" i="25"/>
  <c r="S14" i="25" s="1"/>
  <c r="U14" i="25" s="1"/>
  <c r="V14" i="25" s="1"/>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 r="AL28"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V8" authorId="0" shapeId="0" xr:uid="{00000000-0006-0000-0000-000001000000}">
      <text>
        <r>
          <rPr>
            <sz val="11"/>
            <color indexed="81"/>
            <rFont val="ＭＳ Ｐゴシック"/>
            <family val="3"/>
            <charset val="128"/>
          </rPr>
          <t>国からの直接補助及び都道府県自らが実施主体の場合は「-」を入力（半角）</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大阪府</author>
    <author>川端 剛史(kawabata-tsuyoshi)</author>
  </authors>
  <commentList>
    <comment ref="B15" authorId="0" shapeId="0" xr:uid="{00000000-0006-0000-0700-000001000000}">
      <text>
        <r>
          <rPr>
            <b/>
            <sz val="9"/>
            <color indexed="10"/>
            <rFont val="ＭＳ Ｐゴシック"/>
            <family val="3"/>
            <charset val="128"/>
          </rPr>
          <t>＜注意＞
実際の着工は、６月に予定している交付申請上限額の内示以降に行ってください。</t>
        </r>
        <r>
          <rPr>
            <sz val="9"/>
            <color indexed="10"/>
            <rFont val="ＭＳ Ｐゴシック"/>
            <family val="3"/>
            <charset val="128"/>
          </rPr>
          <t xml:space="preserve">
</t>
        </r>
        <r>
          <rPr>
            <b/>
            <u/>
            <sz val="9"/>
            <color indexed="10"/>
            <rFont val="ＭＳ Ｐゴシック"/>
            <family val="3"/>
            <charset val="128"/>
          </rPr>
          <t>大阪府の内示を待たずに事業に着手した場合、補助対象となりません。</t>
        </r>
      </text>
    </comment>
    <comment ref="C17" authorId="0" shapeId="0" xr:uid="{00000000-0006-0000-0700-000002000000}">
      <text>
        <r>
          <rPr>
            <sz val="9"/>
            <color indexed="81"/>
            <rFont val="ＭＳ Ｐゴシック"/>
            <family val="3"/>
            <charset val="128"/>
          </rPr>
          <t>数値を入力</t>
        </r>
      </text>
    </comment>
    <comment ref="K22" authorId="0" shapeId="0" xr:uid="{3C3C44D8-6974-4B4F-9FCD-DEE294763989}">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3" authorId="0" shapeId="0" xr:uid="{D9893802-5F2C-48AB-97C2-056F6F29272A}">
      <text>
        <r>
          <rPr>
            <sz val="9"/>
            <color indexed="81"/>
            <rFont val="ＭＳ Ｐゴシック"/>
            <family val="3"/>
            <charset val="128"/>
          </rPr>
          <t>上段：補助対象部分を再掲で記載</t>
        </r>
      </text>
    </comment>
    <comment ref="C34" authorId="0" shapeId="0" xr:uid="{F0ABE111-C838-4449-8B8B-1CC6F689D6CF}">
      <text>
        <r>
          <rPr>
            <sz val="9"/>
            <color indexed="81"/>
            <rFont val="ＭＳ Ｐゴシック"/>
            <family val="3"/>
            <charset val="128"/>
          </rPr>
          <t>下段：補助対象部分も含めた面積を記載</t>
        </r>
      </text>
    </comment>
    <comment ref="D50" authorId="1" shapeId="0" xr:uid="{B36DE2A7-412F-48F6-BFEF-0E928A334A79}">
      <text>
        <r>
          <rPr>
            <u/>
            <sz val="9"/>
            <color indexed="81"/>
            <rFont val="MS P ゴシック"/>
            <family val="3"/>
            <charset val="128"/>
          </rPr>
          <t>令和６年４月１日までに大阪府との協定締結が完了していない場合は、本補助事業の対象外</t>
        </r>
        <r>
          <rPr>
            <sz val="9"/>
            <color indexed="81"/>
            <rFont val="MS P ゴシック"/>
            <family val="3"/>
            <charset val="128"/>
          </rPr>
          <t>となります。締結日等のご確認をお願いします。</t>
        </r>
      </text>
    </comment>
    <comment ref="D52" authorId="2" shapeId="0" xr:uid="{72F74914-8CB5-466A-98AA-E51C82EA59B6}">
      <text>
        <r>
          <rPr>
            <b/>
            <sz val="9"/>
            <color indexed="81"/>
            <rFont val="MS P ゴシック"/>
            <family val="3"/>
            <charset val="128"/>
          </rPr>
          <t>病室の整備は、「病床確保」のみが対象のため固定</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C17" authorId="0" shapeId="0" xr:uid="{4758BCE3-8780-4DE9-8117-D2DA1976C6ED}">
      <text>
        <r>
          <rPr>
            <sz val="9"/>
            <color indexed="81"/>
            <rFont val="ＭＳ Ｐゴシック"/>
            <family val="3"/>
            <charset val="128"/>
          </rPr>
          <t>上段：補助対象部分を再掲で記載</t>
        </r>
      </text>
    </comment>
    <comment ref="C18" authorId="0" shapeId="0" xr:uid="{ABE9853E-FE72-4A3A-8FC1-1E96E7A5CF8C}">
      <text>
        <r>
          <rPr>
            <sz val="9"/>
            <color indexed="81"/>
            <rFont val="ＭＳ Ｐゴシック"/>
            <family val="3"/>
            <charset val="128"/>
          </rPr>
          <t>下段：補助対象部分も含めた面積を記載</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大阪府</author>
  </authors>
  <commentList>
    <comment ref="B15" authorId="0" shapeId="0" xr:uid="{D2975ACF-BDF5-4751-9A36-E427A4DBB417}">
      <text>
        <r>
          <rPr>
            <b/>
            <sz val="9"/>
            <color indexed="10"/>
            <rFont val="ＭＳ Ｐゴシック"/>
            <family val="3"/>
            <charset val="128"/>
          </rPr>
          <t>＜注意＞
実際の着工は、６月に予定している交付申請上限額の内示以降に行ってください。</t>
        </r>
        <r>
          <rPr>
            <sz val="9"/>
            <color indexed="10"/>
            <rFont val="ＭＳ Ｐゴシック"/>
            <family val="3"/>
            <charset val="128"/>
          </rPr>
          <t xml:space="preserve">
</t>
        </r>
        <r>
          <rPr>
            <b/>
            <u/>
            <sz val="9"/>
            <color indexed="10"/>
            <rFont val="ＭＳ Ｐゴシック"/>
            <family val="3"/>
            <charset val="128"/>
          </rPr>
          <t>大阪府の内示を待たずに事業に着手した場合、補助対象となりません。</t>
        </r>
      </text>
    </comment>
    <comment ref="C17" authorId="0" shapeId="0" xr:uid="{4B0025DA-332B-455C-BFA2-38CAB13CB32A}">
      <text>
        <r>
          <rPr>
            <sz val="9"/>
            <color indexed="81"/>
            <rFont val="ＭＳ Ｐゴシック"/>
            <family val="3"/>
            <charset val="128"/>
          </rPr>
          <t>数値を入力</t>
        </r>
      </text>
    </comment>
    <comment ref="K22" authorId="0" shapeId="0" xr:uid="{D9BF214E-1258-4A1C-A90F-647C11233479}">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G30" authorId="1" shapeId="0" xr:uid="{22CACFBD-EE07-4F10-8637-48B9E658364E}">
      <text>
        <r>
          <rPr>
            <sz val="9"/>
            <color indexed="81"/>
            <rFont val="MS P ゴシック"/>
            <family val="3"/>
            <charset val="128"/>
          </rPr>
          <t>＜留意事項＞
個人防護具保管施設の整備は、以下要件を満たす場合のみ対象となります。
・病床確保、発熱外来、自宅療養者への医療の提供のいずれかに係る協定に、
　備蓄に関する項目が含まれており、かつ、５種類（※）を２か月分以上備蓄
　するとしていること。
※サージカルマスク、N95マスク、フェイスシールド、非滅菌手袋、
　アイソレーションガウン</t>
        </r>
      </text>
    </comment>
    <comment ref="C33" authorId="0" shapeId="0" xr:uid="{38D0FD66-F1F4-4B11-99D7-CF25DD05808A}">
      <text>
        <r>
          <rPr>
            <sz val="9"/>
            <color indexed="81"/>
            <rFont val="ＭＳ Ｐゴシック"/>
            <family val="3"/>
            <charset val="128"/>
          </rPr>
          <t>上段：補助対象部分を再掲で記載</t>
        </r>
      </text>
    </comment>
    <comment ref="C34" authorId="0" shapeId="0" xr:uid="{26238C8F-B47F-44C2-A77A-11D4277186B4}">
      <text>
        <r>
          <rPr>
            <sz val="9"/>
            <color indexed="81"/>
            <rFont val="ＭＳ Ｐゴシック"/>
            <family val="3"/>
            <charset val="128"/>
          </rPr>
          <t>下段：補助対象部分も含めた面積を記載</t>
        </r>
      </text>
    </comment>
    <comment ref="D49" authorId="1" shapeId="0" xr:uid="{0E2631D6-DF76-4095-8BDF-9B4408C45745}">
      <text>
        <r>
          <rPr>
            <u/>
            <sz val="9"/>
            <color indexed="81"/>
            <rFont val="MS P ゴシック"/>
            <family val="3"/>
            <charset val="128"/>
          </rPr>
          <t>令和６年４月１日までに大阪府との協定締結が完了していない場合は、本補助事業の対象外</t>
        </r>
        <r>
          <rPr>
            <sz val="9"/>
            <color indexed="81"/>
            <rFont val="MS P ゴシック"/>
            <family val="3"/>
            <charset val="128"/>
          </rPr>
          <t>となります。締結日等のご確認をお願いします。</t>
        </r>
      </text>
    </comment>
    <comment ref="D51" authorId="1" shapeId="0" xr:uid="{BC3C5B1F-4A03-4206-8F3D-08BE6AE9C813}">
      <text>
        <r>
          <rPr>
            <b/>
            <sz val="9"/>
            <color indexed="81"/>
            <rFont val="MS P ゴシック"/>
            <family val="3"/>
            <charset val="128"/>
          </rPr>
          <t>プルダウンから選択</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C17" authorId="0" shapeId="0" xr:uid="{95F8C8BA-6FBD-466A-A331-4B45DF58B9C3}">
      <text>
        <r>
          <rPr>
            <sz val="9"/>
            <color indexed="81"/>
            <rFont val="ＭＳ Ｐゴシック"/>
            <family val="3"/>
            <charset val="128"/>
          </rPr>
          <t>上段：補助対象部分を再掲で記載</t>
        </r>
      </text>
    </comment>
    <comment ref="C18" authorId="0" shapeId="0" xr:uid="{9B1A8ECE-73B5-42EA-AD20-71FCDC35E657}">
      <text>
        <r>
          <rPr>
            <sz val="9"/>
            <color indexed="81"/>
            <rFont val="ＭＳ Ｐゴシック"/>
            <family val="3"/>
            <charset val="128"/>
          </rPr>
          <t>下段：補助対象部分も含めた面積を記載</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28478890-BD3C-4DE7-92DC-BF78FFBED769}">
      <text>
        <r>
          <rPr>
            <sz val="9"/>
            <color indexed="81"/>
            <rFont val="ＭＳ Ｐゴシック"/>
            <family val="3"/>
            <charset val="128"/>
          </rPr>
          <t>年度欄が不足する場合は適宜追加すること</t>
        </r>
      </text>
    </comment>
    <comment ref="C12" authorId="0" shapeId="0" xr:uid="{ACC36CD8-D262-46AC-81DA-E734736E2AED}">
      <text>
        <r>
          <rPr>
            <sz val="9"/>
            <color indexed="81"/>
            <rFont val="ＭＳ Ｐゴシック"/>
            <family val="3"/>
            <charset val="128"/>
          </rPr>
          <t>改修工事の場合は
&lt;改修工事&gt;を選択</t>
        </r>
      </text>
    </comment>
    <comment ref="C13" authorId="0" shapeId="0" xr:uid="{68143A4C-B79A-4555-A2C6-69D61A13034F}">
      <text>
        <r>
          <rPr>
            <sz val="9"/>
            <color indexed="81"/>
            <rFont val="ＭＳ Ｐゴシック"/>
            <family val="3"/>
            <charset val="128"/>
          </rPr>
          <t>&lt;建築工事&gt;の場合は、
さらに工事種別を選択</t>
        </r>
      </text>
    </comment>
  </commentList>
</comments>
</file>

<file path=xl/sharedStrings.xml><?xml version="1.0" encoding="utf-8"?>
<sst xmlns="http://schemas.openxmlformats.org/spreadsheetml/2006/main" count="1549" uniqueCount="624">
  <si>
    <t>様式１</t>
    <rPh sb="0" eb="2">
      <t>ヨウシキ</t>
    </rPh>
    <phoneticPr fontId="5"/>
  </si>
  <si>
    <r>
      <t>　令和６年度（令和５年度からの繰越分）医療施設等</t>
    </r>
    <r>
      <rPr>
        <b/>
        <sz val="18"/>
        <rFont val="ＭＳ ゴシック"/>
        <family val="3"/>
        <charset val="128"/>
      </rPr>
      <t>施設</t>
    </r>
    <r>
      <rPr>
        <sz val="18"/>
        <rFont val="ＭＳ ゴシック"/>
        <family val="3"/>
        <charset val="128"/>
      </rPr>
      <t>整備費補助金事業計画総括表（新興感染症対応力強化事業（協定締結医療機関施設整備事業））　</t>
    </r>
    <rPh sb="1" eb="3">
      <t>レイワ</t>
    </rPh>
    <rPh sb="4" eb="6">
      <t>ネンド</t>
    </rPh>
    <rPh sb="7" eb="9">
      <t>レイワ</t>
    </rPh>
    <rPh sb="10" eb="11">
      <t>ネン</t>
    </rPh>
    <rPh sb="11" eb="12">
      <t>ド</t>
    </rPh>
    <rPh sb="15" eb="17">
      <t>クリコシ</t>
    </rPh>
    <rPh sb="17" eb="18">
      <t>ブン</t>
    </rPh>
    <rPh sb="32" eb="34">
      <t>ジギョウ</t>
    </rPh>
    <rPh sb="34" eb="36">
      <t>ケイカク</t>
    </rPh>
    <rPh sb="36" eb="38">
      <t>ソウカツ</t>
    </rPh>
    <rPh sb="38" eb="39">
      <t>ヒョウ</t>
    </rPh>
    <rPh sb="40" eb="41">
      <t>シン</t>
    </rPh>
    <rPh sb="41" eb="42">
      <t>コウ</t>
    </rPh>
    <rPh sb="42" eb="45">
      <t>カンセンショウ</t>
    </rPh>
    <rPh sb="45" eb="48">
      <t>タイオウリョク</t>
    </rPh>
    <rPh sb="48" eb="50">
      <t>キョウカ</t>
    </rPh>
    <rPh sb="50" eb="52">
      <t>ジギョウ</t>
    </rPh>
    <rPh sb="53" eb="55">
      <t>キョウテイ</t>
    </rPh>
    <rPh sb="55" eb="57">
      <t>テイケツ</t>
    </rPh>
    <rPh sb="57" eb="59">
      <t>イリョウ</t>
    </rPh>
    <rPh sb="59" eb="61">
      <t>キカン</t>
    </rPh>
    <rPh sb="61" eb="63">
      <t>シセツ</t>
    </rPh>
    <rPh sb="63" eb="65">
      <t>セイビ</t>
    </rPh>
    <rPh sb="65" eb="67">
      <t>ジギョウ</t>
    </rPh>
    <phoneticPr fontId="5"/>
  </si>
  <si>
    <t>県</t>
  </si>
  <si>
    <t>Ａ</t>
  </si>
  <si>
    <t>Ｂ</t>
  </si>
  <si>
    <t>Ａ－Ｂ＝Ｃ</t>
  </si>
  <si>
    <t>Ｄ</t>
  </si>
  <si>
    <t>Ｅ</t>
  </si>
  <si>
    <t>Ｆ</t>
  </si>
  <si>
    <t>Ｇ</t>
  </si>
  <si>
    <t>Ｈ</t>
  </si>
  <si>
    <t>Ｉ</t>
  </si>
  <si>
    <t>Ｊ</t>
  </si>
  <si>
    <t>Ｋ</t>
  </si>
  <si>
    <t>Ｌ</t>
  </si>
  <si>
    <t>Ｋ－Ｌ＝Ｍ</t>
  </si>
  <si>
    <t>番号</t>
  </si>
  <si>
    <t>都道府県</t>
  </si>
  <si>
    <t>提出年月日・番号</t>
    <rPh sb="0" eb="2">
      <t>テイシュツ</t>
    </rPh>
    <phoneticPr fontId="5"/>
  </si>
  <si>
    <t>交付申請年月日･番号</t>
  </si>
  <si>
    <t>補助事業者名</t>
  </si>
  <si>
    <t>事業区分</t>
    <rPh sb="0" eb="2">
      <t>ジギョウ</t>
    </rPh>
    <phoneticPr fontId="5"/>
  </si>
  <si>
    <t>補助対象部分</t>
    <rPh sb="0" eb="2">
      <t>ホジョ</t>
    </rPh>
    <rPh sb="2" eb="4">
      <t>タイショウ</t>
    </rPh>
    <rPh sb="4" eb="6">
      <t>ブブン</t>
    </rPh>
    <phoneticPr fontId="5"/>
  </si>
  <si>
    <t>施　設　名</t>
  </si>
  <si>
    <t>開　設　者</t>
    <phoneticPr fontId="5"/>
  </si>
  <si>
    <t>総事業費</t>
  </si>
  <si>
    <t>寄付金　その他の収入額</t>
  </si>
  <si>
    <t>差引事業費</t>
  </si>
  <si>
    <t>対象経費の支出予定額</t>
  </si>
  <si>
    <t>基　　　準　　　額</t>
  </si>
  <si>
    <t>選　定　額</t>
    <phoneticPr fontId="5"/>
  </si>
  <si>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</si>
  <si>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</si>
  <si>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</si>
  <si>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</si>
  <si>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</si>
  <si>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</si>
  <si>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</si>
  <si>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</si>
  <si>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</si>
  <si>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</si>
  <si>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</si>
  <si>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</si>
  <si>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</si>
  <si>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</si>
  <si>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</si>
  <si>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t>
    <phoneticPr fontId="5"/>
  </si>
  <si>
    <t>例</t>
    <rPh sb="0" eb="1">
      <t>レイ</t>
    </rPh>
    <phoneticPr fontId="5"/>
  </si>
  <si>
    <t>○○県</t>
    <rPh sb="2" eb="3">
      <t>ケン</t>
    </rPh>
    <phoneticPr fontId="5"/>
  </si>
  <si>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5"/>
  </si>
  <si>
    <t>－</t>
    <phoneticPr fontId="5"/>
  </si>
  <si>
    <t>○○病院</t>
    <rPh sb="2" eb="4">
      <t>ビョウイン</t>
    </rPh>
    <phoneticPr fontId="5"/>
  </si>
  <si>
    <t>医療法人○○会</t>
    <rPh sb="0" eb="2">
      <t>イリョウ</t>
    </rPh>
    <rPh sb="2" eb="4">
      <t>ホウジン</t>
    </rPh>
    <rPh sb="6" eb="7">
      <t>カイ</t>
    </rPh>
    <phoneticPr fontId="5"/>
  </si>
  <si>
    <t>○○市</t>
    <rPh sb="2" eb="3">
      <t>シ</t>
    </rPh>
    <phoneticPr fontId="5"/>
  </si>
  <si>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5"/>
  </si>
  <si>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</si>
  <si>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Ⅰ．「選定額」欄は、(D)と(E)とを比較して少ない方の額を記入すること。</t>
    <phoneticPr fontId="5"/>
  </si>
  <si>
    <t>Ⅱ．「国庫補助基本額」欄は、次により記入すること。</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</si>
  <si>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</si>
  <si>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</si>
  <si>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</si>
  <si>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</si>
  <si>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</si>
  <si>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Ⅲ．「国庫補助所要額」欄は、次により記入すること。ただし、算出された額に1,000円未満の端数が生じた場合にはこれを切捨てるものとする。</t>
    <phoneticPr fontId="5"/>
  </si>
  <si>
    <t xml:space="preserve"> (1)　交付要綱５(1)に掲げる事業･････････(H)欄に記載された額に補助率を乗じて得た額</t>
    <phoneticPr fontId="5"/>
  </si>
  <si>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</si>
  <si>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</si>
  <si>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</si>
  <si>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t>様式２</t>
    <phoneticPr fontId="5"/>
  </si>
  <si>
    <t>施設整備事業費内訳書</t>
    <phoneticPr fontId="5"/>
  </si>
  <si>
    <t xml:space="preserve">                                                                                                            </t>
  </si>
  <si>
    <t>施設名</t>
  </si>
  <si>
    <t>事業区分</t>
    <phoneticPr fontId="5"/>
  </si>
  <si>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5"/>
  </si>
  <si>
    <t>←「事業区分」はプルダウンから選択</t>
    <rPh sb="2" eb="4">
      <t>ジギョウ</t>
    </rPh>
    <rPh sb="4" eb="6">
      <t>クブン</t>
    </rPh>
    <rPh sb="15" eb="17">
      <t>センタク</t>
    </rPh>
    <phoneticPr fontId="5"/>
  </si>
  <si>
    <t>区分</t>
    <rPh sb="0" eb="2">
      <t>クブン</t>
    </rPh>
    <phoneticPr fontId="5"/>
  </si>
  <si>
    <t>費目</t>
    <phoneticPr fontId="5"/>
  </si>
  <si>
    <t>総事業（100%）</t>
    <phoneticPr fontId="5"/>
  </si>
  <si>
    <t>年      度      別      内      訳</t>
  </si>
  <si>
    <t>員数</t>
    <phoneticPr fontId="5"/>
  </si>
  <si>
    <t>単価</t>
    <phoneticPr fontId="5"/>
  </si>
  <si>
    <t>金額</t>
    <phoneticPr fontId="5"/>
  </si>
  <si>
    <t xml:space="preserve">   令和○年 度</t>
    <rPh sb="3" eb="5">
      <t>レイワ</t>
    </rPh>
    <phoneticPr fontId="5"/>
  </si>
  <si>
    <t>令和○年度</t>
    <rPh sb="0" eb="2">
      <t>レイワ</t>
    </rPh>
    <rPh sb="3" eb="5">
      <t>ネンド</t>
    </rPh>
    <phoneticPr fontId="5"/>
  </si>
  <si>
    <t xml:space="preserve">     ○○年 度</t>
    <phoneticPr fontId="5"/>
  </si>
  <si>
    <t>補助対象事業分</t>
    <rPh sb="0" eb="2">
      <t>ホジョ</t>
    </rPh>
    <rPh sb="2" eb="4">
      <t>タイショウ</t>
    </rPh>
    <rPh sb="4" eb="7">
      <t>ジギョウブン</t>
    </rPh>
    <phoneticPr fontId="5"/>
  </si>
  <si>
    <t>補助対象経費</t>
    <rPh sb="0" eb="2">
      <t>ホジョ</t>
    </rPh>
    <rPh sb="2" eb="4">
      <t>タイショウ</t>
    </rPh>
    <rPh sb="4" eb="6">
      <t>ケイヒ</t>
    </rPh>
    <phoneticPr fontId="5"/>
  </si>
  <si>
    <t xml:space="preserve">     ㎡</t>
  </si>
  <si>
    <t xml:space="preserve">     円</t>
  </si>
  <si>
    <t xml:space="preserve">    円</t>
  </si>
  <si>
    <t xml:space="preserve">    ㎡</t>
  </si>
  <si>
    <t xml:space="preserve">      円</t>
  </si>
  <si>
    <t>【診療棟】</t>
    <rPh sb="1" eb="3">
      <t>シンリョウ</t>
    </rPh>
    <rPh sb="3" eb="4">
      <t>トウ</t>
    </rPh>
    <phoneticPr fontId="5"/>
  </si>
  <si>
    <t>&lt;改修工事&gt;</t>
  </si>
  <si>
    <t>　（改築）</t>
  </si>
  <si>
    <t xml:space="preserve"> &lt;附帯工事&gt;</t>
    <phoneticPr fontId="5"/>
  </si>
  <si>
    <t>【病棟】</t>
    <rPh sb="1" eb="3">
      <t>ビョウトウ</t>
    </rPh>
    <phoneticPr fontId="5"/>
  </si>
  <si>
    <t>小　計</t>
    <phoneticPr fontId="5"/>
  </si>
  <si>
    <t>補助対象外経費</t>
    <rPh sb="0" eb="2">
      <t>ホジョ</t>
    </rPh>
    <rPh sb="2" eb="5">
      <t>タイショウガイ</t>
    </rPh>
    <rPh sb="5" eb="7">
      <t>ケイヒ</t>
    </rPh>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</si>
  <si>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</si>
  <si>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合計（総事業費）</t>
    <rPh sb="0" eb="2">
      <t>ゴウケイ</t>
    </rPh>
    <rPh sb="3" eb="4">
      <t>ソウ</t>
    </rPh>
    <rPh sb="4" eb="7">
      <t>ジギョウヒ</t>
    </rPh>
    <phoneticPr fontId="5"/>
  </si>
  <si>
    <t>補助対象事業外分</t>
    <rPh sb="0" eb="2">
      <t>ホジョ</t>
    </rPh>
    <rPh sb="2" eb="4">
      <t>タイショウ</t>
    </rPh>
    <rPh sb="4" eb="6">
      <t>ジギョウ</t>
    </rPh>
    <rPh sb="6" eb="7">
      <t>ガイ</t>
    </rPh>
    <phoneticPr fontId="5"/>
  </si>
  <si>
    <t>・</t>
    <phoneticPr fontId="5"/>
  </si>
  <si>
    <t>・</t>
  </si>
  <si>
    <t xml:space="preserve"> &lt;附帯工事&gt;         </t>
    <phoneticPr fontId="5"/>
  </si>
  <si>
    <t>合　計</t>
    <rPh sb="0" eb="1">
      <t>ゴウ</t>
    </rPh>
    <rPh sb="2" eb="3">
      <t>ケイ</t>
    </rPh>
    <phoneticPr fontId="5"/>
  </si>
  <si>
    <t>総　合　計</t>
    <rPh sb="0" eb="1">
      <t>フサ</t>
    </rPh>
    <rPh sb="2" eb="3">
      <t>ゴウ</t>
    </rPh>
    <rPh sb="4" eb="5">
      <t>ケイ</t>
    </rPh>
    <phoneticPr fontId="5"/>
  </si>
  <si>
    <t>事業財源内訳</t>
  </si>
  <si>
    <t>国庫補助金</t>
  </si>
  <si>
    <t xml:space="preserve">       </t>
  </si>
  <si>
    <t>都道府県補助金</t>
    <rPh sb="0" eb="4">
      <t>トドウフケン</t>
    </rPh>
    <phoneticPr fontId="5"/>
  </si>
  <si>
    <t>市町村補助金</t>
  </si>
  <si>
    <t>地方債</t>
  </si>
  <si>
    <t xml:space="preserve"> </t>
  </si>
  <si>
    <t>寄付金</t>
    <phoneticPr fontId="5"/>
  </si>
  <si>
    <t>借入金</t>
  </si>
  <si>
    <t>自己財源</t>
  </si>
  <si>
    <t xml:space="preserve">計         </t>
    <phoneticPr fontId="5"/>
  </si>
  <si>
    <t xml:space="preserve">      </t>
  </si>
  <si>
    <t xml:space="preserve">     </t>
  </si>
  <si>
    <t>（記入上の注意）</t>
  </si>
  <si>
    <t>（１）</t>
    <phoneticPr fontId="5"/>
  </si>
  <si>
    <t>「事業区分」には、医療施設等施設整備費補助金交付要綱の５（交付額の算定方法）の表の「１区分」欄に定める事業区分を、</t>
    <phoneticPr fontId="5"/>
  </si>
  <si>
    <t>記載すること。</t>
    <phoneticPr fontId="5"/>
  </si>
  <si>
    <t>（２）</t>
    <phoneticPr fontId="5"/>
  </si>
  <si>
    <t>「補助対象事業分」とは当該事業の補助金の交付の対象とする部分（財産処分の制限がかかる部分）を指し、「補助対象事業</t>
    <phoneticPr fontId="5"/>
  </si>
  <si>
    <t>外分」とは当該事業の補助金の交付の対象としない部分（財産処分の制限がかからない部分）を指す。</t>
    <phoneticPr fontId="5"/>
  </si>
  <si>
    <t xml:space="preserve">      　</t>
    <phoneticPr fontId="5"/>
  </si>
  <si>
    <t>年度間の金額の按分は支払額ではなく進捗率により行うこと。</t>
    <phoneticPr fontId="5"/>
  </si>
  <si>
    <t>（３）</t>
    <phoneticPr fontId="5"/>
  </si>
  <si>
    <t>「補助対象外経費」とは補助対象事業分のうち、医療施設等施設整備費補助金交付要綱に定める（交付の対象外費用）に該</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</si>
  <si>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</si>
  <si>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</si>
  <si>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（４）</t>
    <phoneticPr fontId="5"/>
  </si>
  <si>
    <t>補助対象事業分の「費目」欄は、医療施設等施設整備費補助金交付要綱５の表の「３対象経費」に定める各部門に区分して記入すること。</t>
    <phoneticPr fontId="5"/>
  </si>
  <si>
    <t>（５）</t>
    <phoneticPr fontId="5"/>
  </si>
  <si>
    <t>（４）はさらに、事業の種別により新築、改築、増築、改修等に区分すること。</t>
    <phoneticPr fontId="5"/>
  </si>
  <si>
    <t xml:space="preserve">    </t>
    <phoneticPr fontId="5"/>
  </si>
  <si>
    <t xml:space="preserve"> なお、事業の種別は次による。</t>
    <phoneticPr fontId="5"/>
  </si>
  <si>
    <t>　　新　　築：新たに建物を建築する場合</t>
    <phoneticPr fontId="5"/>
  </si>
  <si>
    <t xml:space="preserve">     </t>
    <phoneticPr fontId="5"/>
  </si>
  <si>
    <t>　　移転新築：現在建物が存在する敷地とは別の敷地に新たに建物を建築し、かつ、現在の建物の機能を移転する場合</t>
    <phoneticPr fontId="5"/>
  </si>
  <si>
    <t xml:space="preserve">   </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</si>
  <si>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</si>
  <si>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</si>
  <si>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　　改　　修：建物の主要構造部分を取りこわさない模様替及び内部改修</t>
    <phoneticPr fontId="5"/>
  </si>
  <si>
    <t>（６）</t>
    <phoneticPr fontId="5"/>
  </si>
  <si>
    <t>補助対象事業分の備考欄の「整備病床数」は、補助対象事業分に含まれる病床数を記入すること。</t>
    <phoneticPr fontId="5"/>
  </si>
  <si>
    <t>（７）</t>
    <phoneticPr fontId="5"/>
  </si>
  <si>
    <t>全体の事業が３か年以上にわたる計画の場合には、「年度別内訳」欄を適宜増やして作成すること。</t>
    <phoneticPr fontId="5"/>
  </si>
  <si>
    <t>なお、単年度事業の場合には、「総事業」欄のみに記入すること。</t>
    <phoneticPr fontId="5"/>
  </si>
  <si>
    <t>様式３－１６</t>
    <rPh sb="0" eb="2">
      <t>ヨウシキ</t>
    </rPh>
    <phoneticPr fontId="5"/>
  </si>
  <si>
    <t>施設整備事業計画書</t>
    <rPh sb="0" eb="2">
      <t>シセツ</t>
    </rPh>
    <rPh sb="2" eb="4">
      <t>セイビ</t>
    </rPh>
    <rPh sb="4" eb="6">
      <t>ジギョウ</t>
    </rPh>
    <rPh sb="6" eb="9">
      <t>ケイカクショ</t>
    </rPh>
    <phoneticPr fontId="5"/>
  </si>
  <si>
    <t>事業区分</t>
    <rPh sb="0" eb="2">
      <t>ジギョウ</t>
    </rPh>
    <rPh sb="2" eb="4">
      <t>クブン</t>
    </rPh>
    <phoneticPr fontId="5"/>
  </si>
  <si>
    <t>（１６）新興感染症対応力強化事業（病室の感染対策に係る整備）</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phoneticPr fontId="5"/>
  </si>
  <si>
    <t>団体名（開設者）</t>
    <rPh sb="0" eb="3">
      <t>ダンタイメイ</t>
    </rPh>
    <rPh sb="4" eb="7">
      <t>カイセツシャ</t>
    </rPh>
    <phoneticPr fontId="5"/>
  </si>
  <si>
    <t>施設名</t>
    <rPh sb="0" eb="2">
      <t>シセツ</t>
    </rPh>
    <rPh sb="2" eb="3">
      <t>メイ</t>
    </rPh>
    <phoneticPr fontId="5"/>
  </si>
  <si>
    <t>所在地</t>
    <rPh sb="0" eb="3">
      <t>ショザイチ</t>
    </rPh>
    <phoneticPr fontId="5"/>
  </si>
  <si>
    <t>１．整備事業計画等の概要</t>
    <rPh sb="2" eb="4">
      <t>セイビ</t>
    </rPh>
    <rPh sb="4" eb="6">
      <t>ジギョウ</t>
    </rPh>
    <rPh sb="6" eb="8">
      <t>ケイカク</t>
    </rPh>
    <rPh sb="8" eb="9">
      <t>トウ</t>
    </rPh>
    <rPh sb="10" eb="12">
      <t>ガイヨウ</t>
    </rPh>
    <phoneticPr fontId="5"/>
  </si>
  <si>
    <t>整備事業期間</t>
    <rPh sb="0" eb="2">
      <t>セイビ</t>
    </rPh>
    <rPh sb="2" eb="4">
      <t>ジギョウ</t>
    </rPh>
    <rPh sb="4" eb="6">
      <t>キカン</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</si>
  <si>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</si>
  <si>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</si>
  <si>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着工</t>
    <rPh sb="0" eb="2">
      <t>チャッコウ</t>
    </rPh>
    <phoneticPr fontId="5"/>
  </si>
  <si>
    <t xml:space="preserve"> ～ </t>
    <phoneticPr fontId="5"/>
  </si>
  <si>
    <t>竣工</t>
    <phoneticPr fontId="5"/>
  </si>
  <si>
    <t>事業の種別</t>
    <rPh sb="0" eb="2">
      <t>ジギョウ</t>
    </rPh>
    <rPh sb="3" eb="5">
      <t>シュベツ</t>
    </rPh>
    <phoneticPr fontId="5"/>
  </si>
  <si>
    <t>許可病床数</t>
    <rPh sb="0" eb="2">
      <t>キョカ</t>
    </rPh>
    <rPh sb="2" eb="5">
      <t>ビョウショウスウ</t>
    </rPh>
    <phoneticPr fontId="5"/>
  </si>
  <si>
    <t>一般：</t>
    <rPh sb="0" eb="2">
      <t>イッパン</t>
    </rPh>
    <phoneticPr fontId="5"/>
  </si>
  <si>
    <t>精神：</t>
    <phoneticPr fontId="5"/>
  </si>
  <si>
    <t>結核：</t>
    <phoneticPr fontId="5"/>
  </si>
  <si>
    <t>感染症：</t>
    <phoneticPr fontId="5"/>
  </si>
  <si>
    <t>合計：</t>
    <phoneticPr fontId="5"/>
  </si>
  <si>
    <t>構造の種類
（主たる構造）</t>
    <rPh sb="0" eb="2">
      <t>コウゾウ</t>
    </rPh>
    <rPh sb="3" eb="5">
      <t>シュルイ</t>
    </rPh>
    <phoneticPr fontId="5"/>
  </si>
  <si>
    <t>既設分</t>
    <rPh sb="0" eb="2">
      <t>キセツ</t>
    </rPh>
    <rPh sb="2" eb="3">
      <t>ブン</t>
    </rPh>
    <phoneticPr fontId="5"/>
  </si>
  <si>
    <t>補助対象部門</t>
    <rPh sb="0" eb="2">
      <t>ホジョ</t>
    </rPh>
    <rPh sb="2" eb="4">
      <t>タイショウ</t>
    </rPh>
    <rPh sb="4" eb="6">
      <t>ブモン</t>
    </rPh>
    <phoneticPr fontId="5"/>
  </si>
  <si>
    <t>２．整備事業の概要</t>
    <rPh sb="2" eb="4">
      <t>セイビ</t>
    </rPh>
    <rPh sb="4" eb="6">
      <t>ジギョウ</t>
    </rPh>
    <rPh sb="7" eb="9">
      <t>ガイヨウ</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</si>
  <si>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</si>
  <si>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</si>
  <si>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</si>
  <si>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</si>
  <si>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合計</t>
    <rPh sb="0" eb="2">
      <t>ゴウケイ</t>
    </rPh>
    <phoneticPr fontId="5"/>
  </si>
  <si>
    <t>うち浴室
及びトイレ</t>
    <rPh sb="2" eb="4">
      <t>ヨクシツ</t>
    </rPh>
    <rPh sb="5" eb="6">
      <t>オヨ</t>
    </rPh>
    <phoneticPr fontId="5"/>
  </si>
  <si>
    <t>現在（㎡）</t>
    <rPh sb="0" eb="2">
      <t>ゲンザイ</t>
    </rPh>
    <phoneticPr fontId="5"/>
  </si>
  <si>
    <t>整備後（㎡）</t>
    <rPh sb="0" eb="2">
      <t>セイビ</t>
    </rPh>
    <rPh sb="2" eb="3">
      <t>ゴ</t>
    </rPh>
    <phoneticPr fontId="5"/>
  </si>
  <si>
    <t>専用の陰圧装置､空調設備等付属設備</t>
    <rPh sb="0" eb="2">
      <t>センヨウ</t>
    </rPh>
    <rPh sb="3" eb="5">
      <t>インアツ</t>
    </rPh>
    <rPh sb="5" eb="7">
      <t>ソウチ</t>
    </rPh>
    <rPh sb="8" eb="10">
      <t>クウチョウ</t>
    </rPh>
    <rPh sb="10" eb="12">
      <t>セツビ</t>
    </rPh>
    <rPh sb="12" eb="13">
      <t>トウ</t>
    </rPh>
    <rPh sb="13" eb="15">
      <t>フゾク</t>
    </rPh>
    <rPh sb="15" eb="17">
      <t>セツビ</t>
    </rPh>
    <phoneticPr fontId="5"/>
  </si>
  <si>
    <t>３．整備事業の必要性（具体的に記載）</t>
    <rPh sb="2" eb="4">
      <t>セイビ</t>
    </rPh>
    <rPh sb="4" eb="6">
      <t>ジギョウ</t>
    </rPh>
    <rPh sb="7" eb="10">
      <t>ヒツヨウセイ</t>
    </rPh>
    <rPh sb="11" eb="14">
      <t>グタイテキ</t>
    </rPh>
    <rPh sb="15" eb="17">
      <t>キサイ</t>
    </rPh>
    <phoneticPr fontId="5"/>
  </si>
  <si>
    <t>４．実施要綱への適合状況等</t>
    <rPh sb="2" eb="4">
      <t>ジッシ</t>
    </rPh>
    <rPh sb="4" eb="6">
      <t>ヨウコウ</t>
    </rPh>
    <rPh sb="8" eb="10">
      <t>テキゴウ</t>
    </rPh>
    <rPh sb="10" eb="12">
      <t>ジョウキョウ</t>
    </rPh>
    <rPh sb="12" eb="13">
      <t>トウ</t>
    </rPh>
    <phoneticPr fontId="5"/>
  </si>
  <si>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5"/>
  </si>
  <si>
    <t>（１）協定締結の有無</t>
    <rPh sb="3" eb="5">
      <t>キョウテイ</t>
    </rPh>
    <rPh sb="5" eb="7">
      <t>テイケツ</t>
    </rPh>
    <rPh sb="8" eb="10">
      <t>ウム</t>
    </rPh>
    <phoneticPr fontId="5"/>
  </si>
  <si>
    <t>（２）（１）が無の場合の、協定締結予定時期</t>
    <rPh sb="7" eb="8">
      <t>ム</t>
    </rPh>
    <rPh sb="9" eb="11">
      <t>バアイ</t>
    </rPh>
    <rPh sb="13" eb="15">
      <t>キョウテイ</t>
    </rPh>
    <rPh sb="15" eb="17">
      <t>テイケツ</t>
    </rPh>
    <rPh sb="17" eb="19">
      <t>ヨテイ</t>
    </rPh>
    <rPh sb="19" eb="21">
      <t>ジキ</t>
    </rPh>
    <phoneticPr fontId="5"/>
  </si>
  <si>
    <t>（３）協定の内容</t>
    <rPh sb="3" eb="5">
      <t>キョウテイ</t>
    </rPh>
    <rPh sb="6" eb="8">
      <t>ナイヨウ</t>
    </rPh>
    <phoneticPr fontId="5"/>
  </si>
  <si>
    <t>病床確保</t>
  </si>
  <si>
    <t>（１６）新興感染症対応力強化事業（病室の感染対策に係る整備以外）</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5"/>
  </si>
  <si>
    <t>　※病棟等欄、個人防護具保管施設欄が不足する場合は適宜追加すること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5" eb="27">
      <t>テキギ</t>
    </rPh>
    <rPh sb="27" eb="29">
      <t>ツイカ</t>
    </rPh>
    <phoneticPr fontId="5"/>
  </si>
  <si>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</si>
  <si>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0"/>
  </si>
  <si>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</si>
  <si>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0"/>
  </si>
  <si>
    <t>都道府県内施設通番</t>
    <rPh sb="0" eb="4">
      <t>トドウフケン</t>
    </rPh>
    <rPh sb="4" eb="5">
      <t>ナイ</t>
    </rPh>
    <rPh sb="5" eb="7">
      <t>シセツ</t>
    </rPh>
    <rPh sb="7" eb="9">
      <t>ツウバン</t>
    </rPh>
    <phoneticPr fontId="20"/>
  </si>
  <si>
    <t>補助事業者名
（都道府県名）</t>
    <rPh sb="0" eb="2">
      <t>ホジョ</t>
    </rPh>
    <rPh sb="2" eb="5">
      <t>ジギョウシャ</t>
    </rPh>
    <rPh sb="5" eb="6">
      <t>メイ</t>
    </rPh>
    <rPh sb="8" eb="12">
      <t>トドウフケン</t>
    </rPh>
    <rPh sb="12" eb="13">
      <t>メイ</t>
    </rPh>
    <phoneticPr fontId="20"/>
  </si>
  <si>
    <t>間接補助事業者名
（施設名）</t>
    <rPh sb="0" eb="2">
      <t>カンセツ</t>
    </rPh>
    <rPh sb="2" eb="4">
      <t>ホジョ</t>
    </rPh>
    <rPh sb="4" eb="8">
      <t>ジギョウシャメイ</t>
    </rPh>
    <rPh sb="10" eb="13">
      <t>シセツメイ</t>
    </rPh>
    <phoneticPr fontId="20"/>
  </si>
  <si>
    <t>住所</t>
    <rPh sb="0" eb="2">
      <t>ジュウショ</t>
    </rPh>
    <phoneticPr fontId="20"/>
  </si>
  <si>
    <t>開設者</t>
    <rPh sb="0" eb="3">
      <t>カイセツシャ</t>
    </rPh>
    <phoneticPr fontId="20"/>
  </si>
  <si>
    <t>棟名</t>
    <rPh sb="0" eb="2">
      <t>トウメイ</t>
    </rPh>
    <phoneticPr fontId="20"/>
  </si>
  <si>
    <t>施設種別</t>
    <rPh sb="0" eb="2">
      <t>シセツ</t>
    </rPh>
    <rPh sb="2" eb="4">
      <t>シュベツ</t>
    </rPh>
    <phoneticPr fontId="20"/>
  </si>
  <si>
    <t>補助区分</t>
    <rPh sb="0" eb="2">
      <t>ホジョ</t>
    </rPh>
    <rPh sb="2" eb="4">
      <t>クブン</t>
    </rPh>
    <phoneticPr fontId="20"/>
  </si>
  <si>
    <t>整備するスプリンクラー等の種別</t>
    <rPh sb="0" eb="2">
      <t>セイビ</t>
    </rPh>
    <rPh sb="11" eb="12">
      <t>トウ</t>
    </rPh>
    <rPh sb="13" eb="15">
      <t>シュベツ</t>
    </rPh>
    <phoneticPr fontId="20"/>
  </si>
  <si>
    <t>病床数（助産所にあっては入所施設のベッド数）</t>
    <rPh sb="0" eb="3">
      <t>ビョウショウスウ</t>
    </rPh>
    <rPh sb="4" eb="7">
      <t>ジョサンジョ</t>
    </rPh>
    <rPh sb="12" eb="14">
      <t>ニュウショ</t>
    </rPh>
    <rPh sb="14" eb="16">
      <t>シセツ</t>
    </rPh>
    <rPh sb="20" eb="21">
      <t>スウ</t>
    </rPh>
    <phoneticPr fontId="20"/>
  </si>
  <si>
    <t>施設全体の病床数</t>
    <rPh sb="0" eb="2">
      <t>シセツ</t>
    </rPh>
    <rPh sb="2" eb="4">
      <t>ゼンタイ</t>
    </rPh>
    <rPh sb="5" eb="8">
      <t>ビョウショウスウ</t>
    </rPh>
    <phoneticPr fontId="20"/>
  </si>
  <si>
    <t>収容人員</t>
    <rPh sb="0" eb="2">
      <t>シュウヨウ</t>
    </rPh>
    <rPh sb="2" eb="4">
      <t>ジンイン</t>
    </rPh>
    <phoneticPr fontId="20"/>
  </si>
  <si>
    <t>延べ床面積</t>
    <rPh sb="0" eb="1">
      <t>ノ</t>
    </rPh>
    <rPh sb="2" eb="5">
      <t>ユカメンセキ</t>
    </rPh>
    <phoneticPr fontId="20"/>
  </si>
  <si>
    <t>主な診療科</t>
    <rPh sb="0" eb="1">
      <t>オモ</t>
    </rPh>
    <rPh sb="2" eb="5">
      <t>シンリョウカ</t>
    </rPh>
    <phoneticPr fontId="20"/>
  </si>
  <si>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0"/>
  </si>
  <si>
    <t>夜間の職員実配置人数</t>
    <rPh sb="0" eb="2">
      <t>ヤカン</t>
    </rPh>
    <rPh sb="3" eb="5">
      <t>ショクイン</t>
    </rPh>
    <rPh sb="5" eb="6">
      <t>ジツ</t>
    </rPh>
    <rPh sb="6" eb="8">
      <t>ハイチ</t>
    </rPh>
    <rPh sb="8" eb="10">
      <t>ニンズウ</t>
    </rPh>
    <phoneticPr fontId="20"/>
  </si>
  <si>
    <t>棟の建築構造</t>
    <rPh sb="0" eb="1">
      <t>トウ</t>
    </rPh>
    <rPh sb="2" eb="4">
      <t>ケンチク</t>
    </rPh>
    <rPh sb="4" eb="6">
      <t>コウゾウ</t>
    </rPh>
    <phoneticPr fontId="20"/>
  </si>
  <si>
    <t>内装の仕上げ</t>
    <rPh sb="0" eb="2">
      <t>ナイソウ</t>
    </rPh>
    <rPh sb="3" eb="5">
      <t>シア</t>
    </rPh>
    <phoneticPr fontId="20"/>
  </si>
  <si>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0"/>
  </si>
  <si>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0"/>
  </si>
  <si>
    <t>消火器の有無</t>
    <rPh sb="0" eb="3">
      <t>ショウカキ</t>
    </rPh>
    <rPh sb="4" eb="6">
      <t>ウム</t>
    </rPh>
    <phoneticPr fontId="20"/>
  </si>
  <si>
    <t>自動火災報知設備の設置の有無</t>
    <rPh sb="0" eb="2">
      <t>ジドウ</t>
    </rPh>
    <rPh sb="2" eb="4">
      <t>カサイ</t>
    </rPh>
    <rPh sb="4" eb="6">
      <t>ホウチ</t>
    </rPh>
    <rPh sb="6" eb="8">
      <t>セツビ</t>
    </rPh>
    <rPh sb="9" eb="11">
      <t>セッチ</t>
    </rPh>
    <rPh sb="12" eb="14">
      <t>ウム</t>
    </rPh>
    <phoneticPr fontId="20"/>
  </si>
  <si>
    <t>対象経費の
支出予定額</t>
    <phoneticPr fontId="5"/>
  </si>
  <si>
    <t>国庫補助　　　基本額</t>
    <phoneticPr fontId="20"/>
  </si>
  <si>
    <t>国庫補助　　　所要額</t>
    <phoneticPr fontId="5"/>
  </si>
  <si>
    <t>整備面積</t>
    <rPh sb="0" eb="2">
      <t>セイビ</t>
    </rPh>
    <phoneticPr fontId="20"/>
  </si>
  <si>
    <t>1：有床診療所
2：病院
3：有床歯科診療所
4：助産所</t>
    <rPh sb="2" eb="4">
      <t>ユウショウ</t>
    </rPh>
    <rPh sb="4" eb="7">
      <t>シンリョウジョ</t>
    </rPh>
    <rPh sb="10" eb="12">
      <t>ビョウイン</t>
    </rPh>
    <rPh sb="15" eb="17">
      <t>ユウショウ</t>
    </rPh>
    <rPh sb="17" eb="19">
      <t>シカ</t>
    </rPh>
    <phoneticPr fontId="20"/>
  </si>
  <si>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0"/>
  </si>
  <si>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0"/>
  </si>
  <si>
    <t>円</t>
    <phoneticPr fontId="20"/>
  </si>
  <si>
    <t>㎡</t>
    <phoneticPr fontId="20"/>
  </si>
  <si>
    <t>床</t>
    <rPh sb="0" eb="1">
      <t>ショウ</t>
    </rPh>
    <phoneticPr fontId="20"/>
  </si>
  <si>
    <t>人</t>
    <rPh sb="0" eb="1">
      <t>ニン</t>
    </rPh>
    <phoneticPr fontId="20"/>
  </si>
  <si>
    <t>○○科</t>
    <rPh sb="2" eb="3">
      <t>カ</t>
    </rPh>
    <phoneticPr fontId="20"/>
  </si>
  <si>
    <t>人／日</t>
    <rPh sb="0" eb="1">
      <t>ニン</t>
    </rPh>
    <rPh sb="2" eb="3">
      <t>ヒ</t>
    </rPh>
    <phoneticPr fontId="20"/>
  </si>
  <si>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0"/>
  </si>
  <si>
    <t>1:不燃
2：準不燃
3：難燃
4：その他</t>
    <rPh sb="2" eb="4">
      <t>フネン</t>
    </rPh>
    <rPh sb="7" eb="8">
      <t>ジュン</t>
    </rPh>
    <rPh sb="8" eb="10">
      <t>フネン</t>
    </rPh>
    <rPh sb="13" eb="15">
      <t>ナンネン</t>
    </rPh>
    <rPh sb="20" eb="21">
      <t>タ</t>
    </rPh>
    <phoneticPr fontId="20"/>
  </si>
  <si>
    <t>回／年</t>
    <rPh sb="0" eb="1">
      <t>カイ</t>
    </rPh>
    <rPh sb="2" eb="3">
      <t>ネン</t>
    </rPh>
    <phoneticPr fontId="20"/>
  </si>
  <si>
    <t>1：有
2：無</t>
    <rPh sb="2" eb="3">
      <t>ア</t>
    </rPh>
    <rPh sb="6" eb="7">
      <t>ナ</t>
    </rPh>
    <phoneticPr fontId="20"/>
  </si>
  <si>
    <t>○○県</t>
    <rPh sb="2" eb="3">
      <t>ケン</t>
    </rPh>
    <phoneticPr fontId="20"/>
  </si>
  <si>
    <t>○○診療所</t>
    <rPh sb="2" eb="5">
      <t>シンリョウジョ</t>
    </rPh>
    <phoneticPr fontId="20"/>
  </si>
  <si>
    <t>○○県○○市</t>
    <rPh sb="2" eb="3">
      <t>ケン</t>
    </rPh>
    <rPh sb="5" eb="6">
      <t>シ</t>
    </rPh>
    <phoneticPr fontId="20"/>
  </si>
  <si>
    <t>△△</t>
    <phoneticPr fontId="20"/>
  </si>
  <si>
    <t>Ａ</t>
    <phoneticPr fontId="20"/>
  </si>
  <si>
    <t>-</t>
    <phoneticPr fontId="20"/>
  </si>
  <si>
    <t>-</t>
  </si>
  <si>
    <t>●●病院</t>
    <rPh sb="2" eb="4">
      <t>ビョウイン</t>
    </rPh>
    <phoneticPr fontId="20"/>
  </si>
  <si>
    <t>▲▲</t>
    <phoneticPr fontId="20"/>
  </si>
  <si>
    <t>Ｂ</t>
    <phoneticPr fontId="20"/>
  </si>
  <si>
    <t>Ｃ</t>
    <phoneticPr fontId="20"/>
  </si>
  <si>
    <t>Ｄ</t>
    <phoneticPr fontId="20"/>
  </si>
  <si>
    <t>様　式　２</t>
    <phoneticPr fontId="20"/>
  </si>
  <si>
    <t>ス　プ　リ　ン　ク　ラ　ー　等　施　設　整　備　事　業　計　画　書</t>
    <rPh sb="14" eb="15">
      <t>トウ</t>
    </rPh>
    <phoneticPr fontId="20"/>
  </si>
  <si>
    <t>計画年度</t>
  </si>
  <si>
    <t>　　　　　年度</t>
    <phoneticPr fontId="20"/>
  </si>
  <si>
    <t>施設の種別（○をつける）</t>
    <rPh sb="0" eb="2">
      <t>シセツ</t>
    </rPh>
    <rPh sb="3" eb="5">
      <t>シュベツ</t>
    </rPh>
    <phoneticPr fontId="20"/>
  </si>
  <si>
    <t>有床診療所</t>
    <rPh sb="0" eb="2">
      <t>ユウショウ</t>
    </rPh>
    <rPh sb="2" eb="5">
      <t>シンリョウジョ</t>
    </rPh>
    <phoneticPr fontId="20"/>
  </si>
  <si>
    <t>　　　病院</t>
    <rPh sb="3" eb="5">
      <t>ビョウイン</t>
    </rPh>
    <phoneticPr fontId="20"/>
  </si>
  <si>
    <t>有床歯科診療所</t>
    <rPh sb="0" eb="2">
      <t>ユウショウ</t>
    </rPh>
    <rPh sb="2" eb="4">
      <t>シカ</t>
    </rPh>
    <rPh sb="4" eb="7">
      <t>シンリョウジョ</t>
    </rPh>
    <phoneticPr fontId="20"/>
  </si>
  <si>
    <t>助産所（入所施設を有する）</t>
    <rPh sb="0" eb="3">
      <t>ジョサンジョ</t>
    </rPh>
    <rPh sb="4" eb="6">
      <t>ニュウショ</t>
    </rPh>
    <rPh sb="6" eb="8">
      <t>シセツ</t>
    </rPh>
    <rPh sb="9" eb="10">
      <t>ユウ</t>
    </rPh>
    <phoneticPr fontId="20"/>
  </si>
  <si>
    <t>施　　設　　名</t>
    <rPh sb="0" eb="1">
      <t>シ</t>
    </rPh>
    <rPh sb="3" eb="4">
      <t>セツ</t>
    </rPh>
    <rPh sb="6" eb="7">
      <t>メイ</t>
    </rPh>
    <phoneticPr fontId="20"/>
  </si>
  <si>
    <t>団　体　名　（　開　設　者　）</t>
  </si>
  <si>
    <t>所　　　　　在　　　　　地</t>
  </si>
  <si>
    <t>１．整備事業計画概要</t>
    <phoneticPr fontId="20"/>
  </si>
  <si>
    <t>整 備 事 業 期 間</t>
  </si>
  <si>
    <t>スプリンクラー等施設整備事業期間</t>
    <rPh sb="7" eb="8">
      <t>トウ</t>
    </rPh>
    <rPh sb="8" eb="10">
      <t>シセツ</t>
    </rPh>
    <rPh sb="10" eb="12">
      <t>セイビ</t>
    </rPh>
    <rPh sb="12" eb="14">
      <t>ジギョウ</t>
    </rPh>
    <rPh sb="14" eb="16">
      <t>キカン</t>
    </rPh>
    <phoneticPr fontId="20"/>
  </si>
  <si>
    <t>着工</t>
    <phoneticPr fontId="20"/>
  </si>
  <si>
    <t>平成</t>
    <rPh sb="0" eb="2">
      <t>ヘイセイ</t>
    </rPh>
    <phoneticPr fontId="20"/>
  </si>
  <si>
    <t>年</t>
    <rPh sb="0" eb="1">
      <t>ネン</t>
    </rPh>
    <phoneticPr fontId="20"/>
  </si>
  <si>
    <t>月</t>
    <rPh sb="0" eb="1">
      <t>ガツ</t>
    </rPh>
    <phoneticPr fontId="20"/>
  </si>
  <si>
    <t>日</t>
    <rPh sb="0" eb="1">
      <t>ニチ</t>
    </rPh>
    <phoneticPr fontId="20"/>
  </si>
  <si>
    <t>竣工</t>
    <rPh sb="0" eb="2">
      <t>シュンコウ</t>
    </rPh>
    <phoneticPr fontId="20"/>
  </si>
  <si>
    <t>２．スプリンクラー施設の整備</t>
    <rPh sb="9" eb="11">
      <t>シセツ</t>
    </rPh>
    <rPh sb="12" eb="14">
      <t>セイビ</t>
    </rPh>
    <phoneticPr fontId="20"/>
  </si>
  <si>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0"/>
  </si>
  <si>
    <t>施設名
（棟名）</t>
    <rPh sb="0" eb="2">
      <t>シセツ</t>
    </rPh>
    <rPh sb="2" eb="3">
      <t>メイ</t>
    </rPh>
    <rPh sb="5" eb="6">
      <t>トウ</t>
    </rPh>
    <rPh sb="6" eb="7">
      <t>メイ</t>
    </rPh>
    <phoneticPr fontId="20"/>
  </si>
  <si>
    <t>整備する
スプリンクラー等の種別</t>
    <rPh sb="0" eb="2">
      <t>セイビ</t>
    </rPh>
    <rPh sb="12" eb="13">
      <t>トウ</t>
    </rPh>
    <rPh sb="14" eb="16">
      <t>シュベツ</t>
    </rPh>
    <phoneticPr fontId="20"/>
  </si>
  <si>
    <r>
      <t xml:space="preserve">スプリンクラー
整備面積
</t>
    </r>
    <r>
      <rPr>
        <sz val="14"/>
        <rFont val="ＭＳ Ｐゴシック"/>
        <family val="3"/>
        <charset val="128"/>
      </rPr>
      <t>※小数点第１位四捨五入</t>
    </r>
    <rPh sb="8" eb="10">
      <t>セイビ</t>
    </rPh>
    <rPh sb="10" eb="12">
      <t>メンセキ</t>
    </rPh>
    <phoneticPr fontId="20"/>
  </si>
  <si>
    <t>対象経費の
実支出（予定）額</t>
    <rPh sb="0" eb="2">
      <t>タイショウ</t>
    </rPh>
    <rPh sb="2" eb="4">
      <t>ケイヒ</t>
    </rPh>
    <rPh sb="6" eb="7">
      <t>ジツ</t>
    </rPh>
    <rPh sb="10" eb="12">
      <t>ヨテイ</t>
    </rPh>
    <rPh sb="13" eb="14">
      <t>ガク</t>
    </rPh>
    <phoneticPr fontId="20"/>
  </si>
  <si>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0"/>
  </si>
  <si>
    <t>延べ床面積
（施設（棟）全体）</t>
    <rPh sb="0" eb="1">
      <t>ノ</t>
    </rPh>
    <rPh sb="2" eb="5">
      <t>ユカメンセキ</t>
    </rPh>
    <rPh sb="7" eb="9">
      <t>シセツ</t>
    </rPh>
    <rPh sb="10" eb="11">
      <t>トウ</t>
    </rPh>
    <rPh sb="12" eb="14">
      <t>ゼンタイ</t>
    </rPh>
    <phoneticPr fontId="20"/>
  </si>
  <si>
    <t>一日平均入院患者数
（直近の報告）</t>
    <rPh sb="0" eb="2">
      <t>イチニチ</t>
    </rPh>
    <rPh sb="2" eb="4">
      <t>ヘイキン</t>
    </rPh>
    <rPh sb="4" eb="6">
      <t>ニュウイン</t>
    </rPh>
    <rPh sb="6" eb="9">
      <t>カンジャスウ</t>
    </rPh>
    <rPh sb="11" eb="13">
      <t>チョッキン</t>
    </rPh>
    <rPh sb="14" eb="16">
      <t>ホウコク</t>
    </rPh>
    <phoneticPr fontId="20"/>
  </si>
  <si>
    <t>夜間の職員
実配置人数</t>
    <rPh sb="0" eb="2">
      <t>ヤカン</t>
    </rPh>
    <rPh sb="3" eb="5">
      <t>ショクイン</t>
    </rPh>
    <rPh sb="6" eb="7">
      <t>ジツ</t>
    </rPh>
    <rPh sb="7" eb="9">
      <t>ハイチ</t>
    </rPh>
    <rPh sb="9" eb="11">
      <t>ニンズウ</t>
    </rPh>
    <phoneticPr fontId="20"/>
  </si>
  <si>
    <t>棟の建築構造</t>
    <rPh sb="0" eb="1">
      <t>ムネ</t>
    </rPh>
    <rPh sb="2" eb="4">
      <t>ケンチク</t>
    </rPh>
    <rPh sb="4" eb="6">
      <t>コウゾウ</t>
    </rPh>
    <phoneticPr fontId="20"/>
  </si>
  <si>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0"/>
  </si>
  <si>
    <t>避難誘導灯及び避難誘導標識の有無</t>
    <phoneticPr fontId="20"/>
  </si>
  <si>
    <t>自動火災報知設備の有無</t>
    <rPh sb="0" eb="2">
      <t>ジドウ</t>
    </rPh>
    <rPh sb="2" eb="4">
      <t>カサイ</t>
    </rPh>
    <rPh sb="4" eb="6">
      <t>ホウチ</t>
    </rPh>
    <rPh sb="6" eb="8">
      <t>セツビ</t>
    </rPh>
    <rPh sb="9" eb="11">
      <t>ウム</t>
    </rPh>
    <phoneticPr fontId="20"/>
  </si>
  <si>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0"/>
  </si>
  <si>
    <t>円</t>
    <rPh sb="0" eb="1">
      <t>エン</t>
    </rPh>
    <phoneticPr fontId="20"/>
  </si>
  <si>
    <t>床</t>
    <rPh sb="0" eb="1">
      <t>ユカ</t>
    </rPh>
    <phoneticPr fontId="20"/>
  </si>
  <si>
    <t>床</t>
    <rPh sb="0" eb="1">
      <t>トコ</t>
    </rPh>
    <phoneticPr fontId="20"/>
  </si>
  <si>
    <t>人／日</t>
    <rPh sb="0" eb="1">
      <t>ニン</t>
    </rPh>
    <rPh sb="2" eb="3">
      <t>ニチ</t>
    </rPh>
    <phoneticPr fontId="20"/>
  </si>
  <si>
    <t>1：不燃
2：準不燃
3：難燃
4：その他</t>
    <rPh sb="2" eb="4">
      <t>フネン</t>
    </rPh>
    <rPh sb="7" eb="8">
      <t>ジュン</t>
    </rPh>
    <rPh sb="8" eb="10">
      <t>フネン</t>
    </rPh>
    <rPh sb="13" eb="15">
      <t>ナンネン</t>
    </rPh>
    <rPh sb="20" eb="21">
      <t>タ</t>
    </rPh>
    <phoneticPr fontId="20"/>
  </si>
  <si>
    <t>①</t>
    <phoneticPr fontId="20"/>
  </si>
  <si>
    <t>②</t>
    <phoneticPr fontId="20"/>
  </si>
  <si>
    <t>③</t>
    <phoneticPr fontId="20"/>
  </si>
  <si>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0"/>
  </si>
  <si>
    <t>スプリンクラー設置実支出(予定)額
（A）</t>
    <rPh sb="7" eb="9">
      <t>セッチ</t>
    </rPh>
    <rPh sb="9" eb="10">
      <t>ジツ</t>
    </rPh>
    <rPh sb="13" eb="15">
      <t>ヨテイ</t>
    </rPh>
    <phoneticPr fontId="20"/>
  </si>
  <si>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0"/>
  </si>
  <si>
    <t>基準単価
（C）</t>
    <rPh sb="0" eb="2">
      <t>キジュン</t>
    </rPh>
    <rPh sb="2" eb="4">
      <t>タンカ</t>
    </rPh>
    <phoneticPr fontId="20"/>
  </si>
  <si>
    <t>補助基準額
（D）＝（B）×（C）</t>
    <rPh sb="0" eb="2">
      <t>ホジョ</t>
    </rPh>
    <rPh sb="2" eb="5">
      <t>キジュンガク</t>
    </rPh>
    <phoneticPr fontId="20"/>
  </si>
  <si>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0"/>
  </si>
  <si>
    <t>㎡　　　　</t>
  </si>
  <si>
    <t>１７，５００円/㎡</t>
    <rPh sb="6" eb="7">
      <t>エン</t>
    </rPh>
    <phoneticPr fontId="20"/>
  </si>
  <si>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0"/>
  </si>
  <si>
    <t>自動火災報知
設備の有無</t>
    <rPh sb="0" eb="2">
      <t>ジドウ</t>
    </rPh>
    <rPh sb="2" eb="4">
      <t>カサイ</t>
    </rPh>
    <rPh sb="4" eb="6">
      <t>ホウチ</t>
    </rPh>
    <rPh sb="7" eb="9">
      <t>セツビ</t>
    </rPh>
    <rPh sb="10" eb="12">
      <t>ウム</t>
    </rPh>
    <phoneticPr fontId="20"/>
  </si>
  <si>
    <t>自動火災報知設備</t>
    <phoneticPr fontId="20"/>
  </si>
  <si>
    <t>火災通報装置</t>
    <phoneticPr fontId="20"/>
  </si>
  <si>
    <t>　＜補助申請額＞</t>
    <rPh sb="2" eb="4">
      <t>ホジョ</t>
    </rPh>
    <rPh sb="4" eb="7">
      <t>シンセイガク</t>
    </rPh>
    <phoneticPr fontId="20"/>
  </si>
  <si>
    <t>対象経費の実支出（予定）額
（A）</t>
    <rPh sb="0" eb="2">
      <t>タイショウ</t>
    </rPh>
    <rPh sb="2" eb="4">
      <t>ケイヒ</t>
    </rPh>
    <rPh sb="5" eb="6">
      <t>ジツ</t>
    </rPh>
    <rPh sb="9" eb="11">
      <t>ヨテイ</t>
    </rPh>
    <rPh sb="12" eb="13">
      <t>ガク</t>
    </rPh>
    <phoneticPr fontId="20"/>
  </si>
  <si>
    <t>非常通報機能の有無</t>
    <rPh sb="0" eb="2">
      <t>ヒジョウ</t>
    </rPh>
    <rPh sb="2" eb="4">
      <t>ツウホウ</t>
    </rPh>
    <rPh sb="4" eb="6">
      <t>キノウ</t>
    </rPh>
    <rPh sb="7" eb="9">
      <t>ウム</t>
    </rPh>
    <phoneticPr fontId="20"/>
  </si>
  <si>
    <t>基準額
（B）</t>
    <phoneticPr fontId="20"/>
  </si>
  <si>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0"/>
  </si>
  <si>
    <t>自動火災報知設備</t>
    <rPh sb="0" eb="2">
      <t>ジドウ</t>
    </rPh>
    <rPh sb="2" eb="4">
      <t>カサイ</t>
    </rPh>
    <rPh sb="4" eb="6">
      <t>ホウチ</t>
    </rPh>
    <rPh sb="6" eb="8">
      <t>セツビ</t>
    </rPh>
    <phoneticPr fontId="20"/>
  </si>
  <si>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0"/>
  </si>
  <si>
    <t>有</t>
  </si>
  <si>
    <t>　　　　　　　　　　　　　　　　　　　　　　　　　　　　　　　　　　　　　　　　　　　　　　　　</t>
    <phoneticPr fontId="20"/>
  </si>
  <si>
    <r>
      <t>円</t>
    </r>
    <r>
      <rPr>
        <sz val="24"/>
        <color indexed="10"/>
        <rFont val="ＭＳ Ｐゴシック"/>
        <family val="3"/>
        <charset val="128"/>
      </rPr>
      <t>※</t>
    </r>
    <rPh sb="0" eb="1">
      <t>エン</t>
    </rPh>
    <phoneticPr fontId="20"/>
  </si>
  <si>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0"/>
  </si>
  <si>
    <t>施工内容</t>
    <rPh sb="0" eb="2">
      <t>セコウ</t>
    </rPh>
    <rPh sb="2" eb="4">
      <t>ナイヨウ</t>
    </rPh>
    <phoneticPr fontId="5"/>
  </si>
  <si>
    <t>構造</t>
    <rPh sb="0" eb="2">
      <t>コウゾウ</t>
    </rPh>
    <phoneticPr fontId="5"/>
  </si>
  <si>
    <t>様式１　補助対象部分</t>
    <rPh sb="0" eb="2">
      <t>ヨウシキ</t>
    </rPh>
    <rPh sb="4" eb="6">
      <t>ホジョ</t>
    </rPh>
    <rPh sb="6" eb="8">
      <t>タイショウ</t>
    </rPh>
    <rPh sb="8" eb="10">
      <t>ブブン</t>
    </rPh>
    <phoneticPr fontId="5"/>
  </si>
  <si>
    <t>(1) へき地診療所施設整備事業</t>
    <phoneticPr fontId="5"/>
  </si>
  <si>
    <t>新築</t>
    <rPh sb="0" eb="2">
      <t>シンチク</t>
    </rPh>
    <phoneticPr fontId="5"/>
  </si>
  <si>
    <t>鉄骨鉄筋コンクリート造</t>
    <rPh sb="0" eb="2">
      <t>テッコツ</t>
    </rPh>
    <rPh sb="2" eb="4">
      <t>テッキン</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</si>
  <si>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</si>
  <si>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</si>
  <si>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</si>
  <si>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</si>
  <si>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</si>
  <si>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</si>
  <si>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</si>
  <si>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</si>
  <si>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</si>
  <si>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</si>
  <si>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</si>
  <si>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南海トラフ地震に係る津波避難対策緊急事業</t>
    <phoneticPr fontId="5"/>
  </si>
  <si>
    <t>院内感染対策施設整備事業</t>
    <phoneticPr fontId="5"/>
  </si>
  <si>
    <t>(2) 過疎地域等特定診療所施設整備事業</t>
    <phoneticPr fontId="5"/>
  </si>
  <si>
    <t>移転新築</t>
    <rPh sb="0" eb="2">
      <t>イテン</t>
    </rPh>
    <rPh sb="2" eb="4">
      <t>シンチク</t>
    </rPh>
    <phoneticPr fontId="5"/>
  </si>
  <si>
    <t>鉄筋コンクリート造</t>
    <rPh sb="0" eb="2">
      <t>テッキン</t>
    </rPh>
    <phoneticPr fontId="5"/>
  </si>
  <si>
    <t>診療所</t>
    <rPh sb="0" eb="3">
      <t>シンリョウジョ</t>
    </rPh>
    <phoneticPr fontId="5"/>
  </si>
  <si>
    <t>指導部門及び住宅部門</t>
    <rPh sb="0" eb="2">
      <t>シドウ</t>
    </rPh>
    <rPh sb="2" eb="4">
      <t>ブモン</t>
    </rPh>
    <rPh sb="4" eb="5">
      <t>オヨ</t>
    </rPh>
    <rPh sb="6" eb="8">
      <t>ジュウタク</t>
    </rPh>
    <rPh sb="8" eb="10">
      <t>ブモン</t>
    </rPh>
    <phoneticPr fontId="5"/>
  </si>
  <si>
    <t>診療部門</t>
    <rPh sb="0" eb="2">
      <t>シンリョウ</t>
    </rPh>
    <rPh sb="2" eb="4">
      <t>ブモン</t>
    </rPh>
    <phoneticPr fontId="5"/>
  </si>
  <si>
    <t>へき地医療拠点病院</t>
    <rPh sb="2" eb="3">
      <t>チ</t>
    </rPh>
    <rPh sb="3" eb="5">
      <t>イリョウ</t>
    </rPh>
    <rPh sb="5" eb="7">
      <t>キョテン</t>
    </rPh>
    <rPh sb="7" eb="9">
      <t>ビョウイン</t>
    </rPh>
    <phoneticPr fontId="5"/>
  </si>
  <si>
    <t>(3) へき地保健指導所施設整備事業</t>
    <phoneticPr fontId="5"/>
  </si>
  <si>
    <t>改築</t>
    <rPh sb="0" eb="2">
      <t>カイチク</t>
    </rPh>
    <phoneticPr fontId="5"/>
  </si>
  <si>
    <t>鉄骨造（鉄筋コンクリート造と同等の強度）</t>
    <rPh sb="0" eb="2">
      <t>テッコツ</t>
    </rPh>
    <rPh sb="4" eb="6">
      <t>テッキン</t>
    </rPh>
    <rPh sb="12" eb="13">
      <t>ヅク</t>
    </rPh>
    <rPh sb="14" eb="16">
      <t>ドウトウ</t>
    </rPh>
    <rPh sb="17" eb="19">
      <t>キョウド</t>
    </rPh>
    <phoneticPr fontId="5"/>
  </si>
  <si>
    <t>医師住宅</t>
    <rPh sb="0" eb="2">
      <t>イシ</t>
    </rPh>
    <rPh sb="2" eb="4">
      <t>ジュウタク</t>
    </rPh>
    <phoneticPr fontId="5"/>
  </si>
  <si>
    <t>指導部門</t>
    <rPh sb="0" eb="2">
      <t>シドウ</t>
    </rPh>
    <rPh sb="2" eb="4">
      <t>ブモン</t>
    </rPh>
    <phoneticPr fontId="5"/>
  </si>
  <si>
    <t>宿泊施設</t>
    <rPh sb="0" eb="2">
      <t>シュクハク</t>
    </rPh>
    <rPh sb="2" eb="4">
      <t>シセツ</t>
    </rPh>
    <phoneticPr fontId="5"/>
  </si>
  <si>
    <t>へき地診療所</t>
    <rPh sb="2" eb="3">
      <t>チ</t>
    </rPh>
    <rPh sb="3" eb="6">
      <t>シンリョウジョ</t>
    </rPh>
    <phoneticPr fontId="5"/>
  </si>
  <si>
    <t>(4) 研修医のための研修施設整備事業</t>
    <phoneticPr fontId="5"/>
  </si>
  <si>
    <t>増築</t>
    <rPh sb="0" eb="2">
      <t>ゾウチク</t>
    </rPh>
    <phoneticPr fontId="5"/>
  </si>
  <si>
    <t>鉄骨造（ブロック造と同等の強度）</t>
    <rPh sb="0" eb="2">
      <t>テッコツ</t>
    </rPh>
    <rPh sb="8" eb="9">
      <t>ツク</t>
    </rPh>
    <rPh sb="10" eb="12">
      <t>ドウトウ</t>
    </rPh>
    <rPh sb="13" eb="15">
      <t>キョウド</t>
    </rPh>
    <phoneticPr fontId="5"/>
  </si>
  <si>
    <t>歯科医師住宅</t>
    <rPh sb="0" eb="4">
      <t>シカイシ</t>
    </rPh>
    <rPh sb="4" eb="6">
      <t>ジュウタク</t>
    </rPh>
    <phoneticPr fontId="5"/>
  </si>
  <si>
    <t>住宅部門</t>
    <rPh sb="0" eb="2">
      <t>ジュウタク</t>
    </rPh>
    <rPh sb="2" eb="4">
      <t>ブモン</t>
    </rPh>
    <phoneticPr fontId="5"/>
  </si>
  <si>
    <t>(5) 臨床研修病院施設整備事業</t>
    <phoneticPr fontId="5"/>
  </si>
  <si>
    <t>改修</t>
    <rPh sb="0" eb="2">
      <t>カイシュウ</t>
    </rPh>
    <phoneticPr fontId="5"/>
  </si>
  <si>
    <t>ブロック造</t>
    <rPh sb="4" eb="5">
      <t>ヅク</t>
    </rPh>
    <phoneticPr fontId="5"/>
  </si>
  <si>
    <t>看護師住宅</t>
    <rPh sb="0" eb="3">
      <t>カンゴシ</t>
    </rPh>
    <rPh sb="3" eb="5">
      <t>ジュウタク</t>
    </rPh>
    <phoneticPr fontId="5"/>
  </si>
  <si>
    <t>(6) へき地医療拠点病院施設整備事業</t>
    <phoneticPr fontId="5"/>
  </si>
  <si>
    <t>木造</t>
    <rPh sb="0" eb="2">
      <t>モクゾウ</t>
    </rPh>
    <phoneticPr fontId="5"/>
  </si>
  <si>
    <t>ヘリポート</t>
    <phoneticPr fontId="5"/>
  </si>
  <si>
    <t>(7) 医師臨床研修病院研修医環境整備事業</t>
    <phoneticPr fontId="5"/>
  </si>
  <si>
    <t>プレハブ造</t>
    <rPh sb="4" eb="5">
      <t>ツク</t>
    </rPh>
    <phoneticPr fontId="5"/>
  </si>
  <si>
    <t>(8) 離島等患者宿泊施設施設整備事業</t>
    <phoneticPr fontId="5"/>
  </si>
  <si>
    <t>その他</t>
    <rPh sb="2" eb="3">
      <t>タ</t>
    </rPh>
    <phoneticPr fontId="5"/>
  </si>
  <si>
    <t>(9) 産科医療機関施設整備事業</t>
    <phoneticPr fontId="5"/>
  </si>
  <si>
    <t>有</t>
    <rPh sb="0" eb="1">
      <t>アリ</t>
    </rPh>
    <phoneticPr fontId="5"/>
  </si>
  <si>
    <t>(10) 分娩取扱施設施設整備事業</t>
    <phoneticPr fontId="5"/>
  </si>
  <si>
    <t>無</t>
    <rPh sb="0" eb="1">
      <t>ナ</t>
    </rPh>
    <phoneticPr fontId="5"/>
  </si>
  <si>
    <t>(11) 死亡時画像診断システム施設整備事業</t>
    <phoneticPr fontId="5"/>
  </si>
  <si>
    <t>(12) 有床診療所等スプリンクラー等施設整備事業</t>
    <phoneticPr fontId="5"/>
  </si>
  <si>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5"/>
  </si>
  <si>
    <t>(14)院内感染対策施設整備事業</t>
    <phoneticPr fontId="5"/>
  </si>
  <si>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5"/>
  </si>
  <si>
    <t>特定地域振興法の指定状況</t>
    <rPh sb="0" eb="2">
      <t>トクテイ</t>
    </rPh>
    <rPh sb="2" eb="4">
      <t>チイキ</t>
    </rPh>
    <rPh sb="4" eb="7">
      <t>シンコウホウ</t>
    </rPh>
    <rPh sb="8" eb="10">
      <t>シテイ</t>
    </rPh>
    <rPh sb="10" eb="12">
      <t>ジョウキョウ</t>
    </rPh>
    <phoneticPr fontId="5"/>
  </si>
  <si>
    <t>設置主体</t>
    <rPh sb="0" eb="2">
      <t>セッチ</t>
    </rPh>
    <rPh sb="2" eb="4">
      <t>シュタイ</t>
    </rPh>
    <phoneticPr fontId="5"/>
  </si>
  <si>
    <t>様式１　計算式</t>
    <rPh sb="0" eb="2">
      <t>ヨウシキ</t>
    </rPh>
    <rPh sb="4" eb="6">
      <t>ケイサン</t>
    </rPh>
    <rPh sb="6" eb="7">
      <t>シキ</t>
    </rPh>
    <phoneticPr fontId="5"/>
  </si>
  <si>
    <t>(1) 離島振興法 第10条第1項第1号の指定地域</t>
    <rPh sb="4" eb="6">
      <t>リトウ</t>
    </rPh>
    <rPh sb="6" eb="9">
      <t>シンコウホウ</t>
    </rPh>
    <rPh sb="17" eb="18">
      <t>ダイ</t>
    </rPh>
    <rPh sb="19" eb="20">
      <t>ゴウ</t>
    </rPh>
    <phoneticPr fontId="5"/>
  </si>
  <si>
    <t>「離島」</t>
    <rPh sb="1" eb="3">
      <t>リトウ</t>
    </rPh>
    <phoneticPr fontId="5"/>
  </si>
  <si>
    <t>01 独立行政法人</t>
    <rPh sb="3" eb="5">
      <t>ドクリツ</t>
    </rPh>
    <rPh sb="5" eb="7">
      <t>ギョウセイ</t>
    </rPh>
    <rPh sb="7" eb="9">
      <t>ホウジン</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</si>
  <si>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</si>
  <si>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</si>
  <si>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</si>
  <si>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</si>
  <si>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</si>
  <si>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</si>
  <si>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「奄美」</t>
    <rPh sb="1" eb="3">
      <t>アマミ</t>
    </rPh>
    <phoneticPr fontId="5"/>
  </si>
  <si>
    <t>02 国立大学法人</t>
    <rPh sb="3" eb="5">
      <t>コクリツ</t>
    </rPh>
    <rPh sb="5" eb="7">
      <t>ダイガク</t>
    </rPh>
    <rPh sb="7" eb="9">
      <t>ホウジン</t>
    </rPh>
    <phoneticPr fontId="5"/>
  </si>
  <si>
    <t>へき地診療所施設整備事業</t>
  </si>
  <si>
    <t>b</t>
  </si>
  <si>
    <t>A</t>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</si>
  <si>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</si>
  <si>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「小笠原」</t>
    <rPh sb="1" eb="4">
      <t>オガサワラ</t>
    </rPh>
    <phoneticPr fontId="5"/>
  </si>
  <si>
    <t>03 国立研究開発法人</t>
    <rPh sb="3" eb="5">
      <t>コクリツ</t>
    </rPh>
    <rPh sb="5" eb="7">
      <t>ケンキュウ</t>
    </rPh>
    <rPh sb="7" eb="9">
      <t>カイハツ</t>
    </rPh>
    <rPh sb="9" eb="11">
      <t>ホウジン</t>
    </rPh>
    <phoneticPr fontId="5"/>
  </si>
  <si>
    <t>過疎地域等特定診療所施設整備事業</t>
  </si>
  <si>
    <t>A</t>
  </si>
  <si>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</si>
  <si>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</si>
  <si>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04 都道府県</t>
    <rPh sb="3" eb="7">
      <t>トドウフケン</t>
    </rPh>
    <phoneticPr fontId="5"/>
  </si>
  <si>
    <t>へき地保健指導所施設整備事業</t>
  </si>
  <si>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5"/>
  </si>
  <si>
    <t>「過疎」</t>
    <rPh sb="1" eb="3">
      <t>カソ</t>
    </rPh>
    <phoneticPr fontId="5"/>
  </si>
  <si>
    <t>05 市町村</t>
    <rPh sb="3" eb="6">
      <t>シチョウソン</t>
    </rPh>
    <phoneticPr fontId="5"/>
  </si>
  <si>
    <t>研修医のための研修施設整備事業</t>
  </si>
  <si>
    <t>c</t>
    <phoneticPr fontId="5"/>
  </si>
  <si>
    <t>-</t>
    <phoneticPr fontId="5"/>
  </si>
  <si>
    <t>(6) 豪雪地帯対策特別措置法 第2条第1項の指定地域</t>
    <rPh sb="4" eb="6">
      <t>ゴウセツ</t>
    </rPh>
    <rPh sb="6" eb="8">
      <t>チタイ</t>
    </rPh>
    <rPh sb="8" eb="10">
      <t>タイサク</t>
    </rPh>
    <rPh sb="10" eb="12">
      <t>トクベツ</t>
    </rPh>
    <rPh sb="12" eb="15">
      <t>ソチホウ</t>
    </rPh>
    <phoneticPr fontId="5"/>
  </si>
  <si>
    <t>「豪雪」</t>
    <rPh sb="1" eb="3">
      <t>ゴウセツ</t>
    </rPh>
    <phoneticPr fontId="5"/>
  </si>
  <si>
    <t>06 地方独立行政法人</t>
    <rPh sb="3" eb="5">
      <t>チホウ</t>
    </rPh>
    <rPh sb="5" eb="7">
      <t>ドクリツ</t>
    </rPh>
    <rPh sb="7" eb="9">
      <t>ギョウセイ</t>
    </rPh>
    <rPh sb="9" eb="11">
      <t>ホウジン</t>
    </rPh>
    <phoneticPr fontId="5"/>
  </si>
  <si>
    <t>臨床研修病院施設整備事業</t>
  </si>
  <si>
    <t>(7) 豪雪地帯対策特別措置法 第2条第2項の指定地域</t>
    <rPh sb="4" eb="6">
      <t>ゴウセツ</t>
    </rPh>
    <rPh sb="6" eb="8">
      <t>チタイ</t>
    </rPh>
    <rPh sb="8" eb="10">
      <t>タイサク</t>
    </rPh>
    <rPh sb="10" eb="12">
      <t>トクベツ</t>
    </rPh>
    <rPh sb="12" eb="15">
      <t>ソチホウ</t>
    </rPh>
    <phoneticPr fontId="5"/>
  </si>
  <si>
    <t>「特豪」</t>
    <rPh sb="1" eb="2">
      <t>トク</t>
    </rPh>
    <rPh sb="2" eb="3">
      <t>ゴウ</t>
    </rPh>
    <phoneticPr fontId="5"/>
  </si>
  <si>
    <t>07 日本赤十字社</t>
    <rPh sb="3" eb="5">
      <t>ニホン</t>
    </rPh>
    <rPh sb="5" eb="9">
      <t>セキジュウジシャ</t>
    </rPh>
    <phoneticPr fontId="5"/>
  </si>
  <si>
    <t>へき地医療拠点病院施設整備事業</t>
  </si>
  <si>
    <t>a</t>
    <phoneticPr fontId="5"/>
  </si>
  <si>
    <t>(8) 山村振興法 第7条第1項の指定地域</t>
    <rPh sb="4" eb="6">
      <t>サンソン</t>
    </rPh>
    <rPh sb="6" eb="9">
      <t>シンコウホウ</t>
    </rPh>
    <phoneticPr fontId="5"/>
  </si>
  <si>
    <t>「山村」</t>
    <rPh sb="1" eb="3">
      <t>サンソン</t>
    </rPh>
    <phoneticPr fontId="5"/>
  </si>
  <si>
    <t>08 済生会</t>
    <rPh sb="3" eb="6">
      <t>サイセイカイ</t>
    </rPh>
    <phoneticPr fontId="5"/>
  </si>
  <si>
    <t>医師臨床研修病院研修医環境整備事業</t>
  </si>
  <si>
    <t>b</t>
    <phoneticPr fontId="5"/>
  </si>
  <si>
    <t>(9) 半島振興法 第2条第1項の指定地域</t>
    <rPh sb="4" eb="6">
      <t>ハントウ</t>
    </rPh>
    <rPh sb="6" eb="9">
      <t>シンコウホウ</t>
    </rPh>
    <phoneticPr fontId="5"/>
  </si>
  <si>
    <t>「半島」</t>
    <rPh sb="1" eb="3">
      <t>ハントウ</t>
    </rPh>
    <phoneticPr fontId="5"/>
  </si>
  <si>
    <t>09 北海道社会事業協会</t>
    <rPh sb="3" eb="6">
      <t>ホッカイドウ</t>
    </rPh>
    <rPh sb="6" eb="8">
      <t>シャカイ</t>
    </rPh>
    <rPh sb="8" eb="10">
      <t>ジギョウ</t>
    </rPh>
    <rPh sb="10" eb="12">
      <t>キョウカイ</t>
    </rPh>
    <phoneticPr fontId="5"/>
  </si>
  <si>
    <t>離島等患者宿泊施設施設整備事業</t>
  </si>
  <si>
    <t>(10) 該当なし</t>
    <rPh sb="5" eb="7">
      <t>ガイトウ</t>
    </rPh>
    <phoneticPr fontId="5"/>
  </si>
  <si>
    <t>10 厚生連</t>
    <rPh sb="3" eb="6">
      <t>コウセイレン</t>
    </rPh>
    <phoneticPr fontId="5"/>
  </si>
  <si>
    <t>産科医療機関施設整備事業</t>
  </si>
  <si>
    <t>11 国民健康保険団体連合会</t>
    <rPh sb="3" eb="5">
      <t>コクミン</t>
    </rPh>
    <rPh sb="5" eb="7">
      <t>ケンコウ</t>
    </rPh>
    <rPh sb="7" eb="9">
      <t>ホケン</t>
    </rPh>
    <rPh sb="9" eb="11">
      <t>ダンタイ</t>
    </rPh>
    <rPh sb="11" eb="14">
      <t>レンゴウカイ</t>
    </rPh>
    <phoneticPr fontId="5"/>
  </si>
  <si>
    <t>分娩取扱施設施設整備事業</t>
  </si>
  <si>
    <t>12 健康保険組合及びその連合会</t>
    <rPh sb="3" eb="5">
      <t>ケンコウ</t>
    </rPh>
    <rPh sb="5" eb="7">
      <t>ホケン</t>
    </rPh>
    <rPh sb="7" eb="9">
      <t>クミアイ</t>
    </rPh>
    <rPh sb="9" eb="10">
      <t>オヨ</t>
    </rPh>
    <rPh sb="13" eb="16">
      <t>レンゴウカイ</t>
    </rPh>
    <phoneticPr fontId="5"/>
  </si>
  <si>
    <t>死亡時画像診断システム施設整備事業</t>
  </si>
  <si>
    <t>13 共済組合及びその連合会</t>
    <rPh sb="3" eb="5">
      <t>キョウサイ</t>
    </rPh>
    <rPh sb="5" eb="7">
      <t>クミアイ</t>
    </rPh>
    <rPh sb="7" eb="8">
      <t>オヨ</t>
    </rPh>
    <rPh sb="11" eb="14">
      <t>レンゴウカイ</t>
    </rPh>
    <phoneticPr fontId="5"/>
  </si>
  <si>
    <t>有床診療所等スプリンクラー等施設整備事業</t>
  </si>
  <si>
    <t>B</t>
    <phoneticPr fontId="5"/>
  </si>
  <si>
    <t>14 国民健康保険組合</t>
    <rPh sb="3" eb="5">
      <t>コクミン</t>
    </rPh>
    <rPh sb="5" eb="7">
      <t>ケンコウ</t>
    </rPh>
    <rPh sb="7" eb="9">
      <t>ホケン</t>
    </rPh>
    <rPh sb="9" eb="11">
      <t>クミアイ</t>
    </rPh>
    <phoneticPr fontId="5"/>
  </si>
  <si>
    <t>南海トラフ日本海溝・千島海溝周辺海溝型地震に係る津波避難対策緊急事業</t>
    <phoneticPr fontId="5"/>
  </si>
  <si>
    <t>15 公益法人</t>
    <rPh sb="3" eb="5">
      <t>コウエキ</t>
    </rPh>
    <rPh sb="5" eb="7">
      <t>ホウジン</t>
    </rPh>
    <phoneticPr fontId="5"/>
  </si>
  <si>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5"/>
  </si>
  <si>
    <t>16 医療法人</t>
    <rPh sb="3" eb="5">
      <t>イリョウ</t>
    </rPh>
    <rPh sb="5" eb="7">
      <t>ホウジン</t>
    </rPh>
    <phoneticPr fontId="5"/>
  </si>
  <si>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5"/>
  </si>
  <si>
    <t>17 私立学校法人</t>
    <rPh sb="3" eb="5">
      <t>シリツ</t>
    </rPh>
    <rPh sb="5" eb="7">
      <t>ガッコウ</t>
    </rPh>
    <rPh sb="7" eb="9">
      <t>ホウジン</t>
    </rPh>
    <phoneticPr fontId="5"/>
  </si>
  <si>
    <t>院内感染対策施設整備事業</t>
  </si>
  <si>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</si>
  <si>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</si>
  <si>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</si>
  <si>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</si>
  <si>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</si>
  <si>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所在する地域</t>
    <rPh sb="0" eb="2">
      <t>ショザイ</t>
    </rPh>
    <rPh sb="4" eb="6">
      <t>チイキ</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</si>
  <si>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</si>
  <si>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</si>
  <si>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</si>
  <si>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</si>
  <si>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</si>
  <si>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</si>
  <si>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</si>
  <si>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</si>
  <si>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</si>
  <si>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3.パッケージ型自動消火設備</t>
    <rPh sb="7" eb="8">
      <t>カタ</t>
    </rPh>
    <rPh sb="8" eb="10">
      <t>ジドウ</t>
    </rPh>
    <rPh sb="10" eb="12">
      <t>ショウカ</t>
    </rPh>
    <rPh sb="12" eb="14">
      <t>セツビ</t>
    </rPh>
    <phoneticPr fontId="5"/>
  </si>
  <si>
    <t>火災通報装置</t>
    <phoneticPr fontId="5"/>
  </si>
  <si>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5"/>
  </si>
  <si>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5"/>
  </si>
  <si>
    <t>【基本情報シート】</t>
    <phoneticPr fontId="62"/>
  </si>
  <si>
    <t>提出日</t>
    <rPh sb="0" eb="2">
      <t>テイシュツ</t>
    </rPh>
    <rPh sb="2" eb="3">
      <t>ビ</t>
    </rPh>
    <phoneticPr fontId="5"/>
  </si>
  <si>
    <t>令和</t>
    <rPh sb="0" eb="2">
      <t>レイワ</t>
    </rPh>
    <phoneticPr fontId="5"/>
  </si>
  <si>
    <t>年</t>
    <phoneticPr fontId="62"/>
  </si>
  <si>
    <t>月</t>
    <rPh sb="0" eb="1">
      <t>ガツ</t>
    </rPh>
    <phoneticPr fontId="5"/>
  </si>
  <si>
    <t>日</t>
    <rPh sb="0" eb="1">
      <t>ニチ</t>
    </rPh>
    <phoneticPr fontId="5"/>
  </si>
  <si>
    <t>事業開始予定日</t>
    <phoneticPr fontId="66"/>
  </si>
  <si>
    <t>事業終了予定日</t>
    <phoneticPr fontId="66"/>
  </si>
  <si>
    <t>←令和７年３月末までに完了する整備事業が対象です。</t>
    <rPh sb="1" eb="3">
      <t>レイワ</t>
    </rPh>
    <rPh sb="4" eb="5">
      <t>ネン</t>
    </rPh>
    <rPh sb="6" eb="7">
      <t>ガツ</t>
    </rPh>
    <rPh sb="7" eb="8">
      <t>マツ</t>
    </rPh>
    <rPh sb="11" eb="13">
      <t>カンリョウ</t>
    </rPh>
    <rPh sb="15" eb="19">
      <t>セイビジギョウ</t>
    </rPh>
    <rPh sb="20" eb="22">
      <t>タイショウ</t>
    </rPh>
    <phoneticPr fontId="66"/>
  </si>
  <si>
    <r>
      <t xml:space="preserve">法人所在地
</t>
    </r>
    <r>
      <rPr>
        <sz val="12"/>
        <color rgb="FFFF0000"/>
        <rFont val="ＭＳ ゴシック"/>
        <family val="3"/>
        <charset val="128"/>
      </rPr>
      <t>個人の場合は記載不要</t>
    </r>
    <rPh sb="0" eb="2">
      <t>ホウジン</t>
    </rPh>
    <rPh sb="2" eb="5">
      <t>ショザイチ</t>
    </rPh>
    <rPh sb="6" eb="8">
      <t>コジン</t>
    </rPh>
    <rPh sb="9" eb="11">
      <t>バアイ</t>
    </rPh>
    <rPh sb="12" eb="14">
      <t>キサイ</t>
    </rPh>
    <rPh sb="14" eb="16">
      <t>フヨウ</t>
    </rPh>
    <phoneticPr fontId="5"/>
  </si>
  <si>
    <t>〒</t>
    <phoneticPr fontId="5"/>
  </si>
  <si>
    <t>-</t>
    <phoneticPr fontId="62"/>
  </si>
  <si>
    <t>大阪府</t>
    <rPh sb="0" eb="3">
      <t>オオサカフ</t>
    </rPh>
    <phoneticPr fontId="62"/>
  </si>
  <si>
    <t>フリガナ</t>
    <phoneticPr fontId="62"/>
  </si>
  <si>
    <r>
      <t xml:space="preserve">法人名
</t>
    </r>
    <r>
      <rPr>
        <sz val="12"/>
        <color rgb="FFFF0000"/>
        <rFont val="ＭＳ ゴシック"/>
        <family val="3"/>
        <charset val="128"/>
      </rPr>
      <t>個人の場合は記載不要</t>
    </r>
    <rPh sb="0" eb="2">
      <t>ホウジン</t>
    </rPh>
    <rPh sb="2" eb="3">
      <t>メイ</t>
    </rPh>
    <rPh sb="4" eb="6">
      <t>コジン</t>
    </rPh>
    <rPh sb="7" eb="9">
      <t>バアイ</t>
    </rPh>
    <rPh sb="10" eb="12">
      <t>キサイ</t>
    </rPh>
    <rPh sb="12" eb="14">
      <t>フヨウ</t>
    </rPh>
    <phoneticPr fontId="5"/>
  </si>
  <si>
    <t>医療機関所在地</t>
    <rPh sb="0" eb="2">
      <t>イリョウ</t>
    </rPh>
    <rPh sb="2" eb="4">
      <t>キカン</t>
    </rPh>
    <rPh sb="4" eb="7">
      <t>ショザイチ</t>
    </rPh>
    <phoneticPr fontId="5"/>
  </si>
  <si>
    <t>医療機関名</t>
    <rPh sb="0" eb="2">
      <t>イリョウ</t>
    </rPh>
    <rPh sb="2" eb="4">
      <t>キカン</t>
    </rPh>
    <rPh sb="4" eb="5">
      <t>メイ</t>
    </rPh>
    <phoneticPr fontId="5"/>
  </si>
  <si>
    <t>担当者(職)</t>
    <rPh sb="0" eb="3">
      <t>タントウシャ</t>
    </rPh>
    <rPh sb="4" eb="5">
      <t>ショク</t>
    </rPh>
    <phoneticPr fontId="5"/>
  </si>
  <si>
    <t>←連絡が取りやすい連絡先を記載してください。</t>
    <rPh sb="1" eb="3">
      <t>レンラク</t>
    </rPh>
    <rPh sb="4" eb="5">
      <t>ト</t>
    </rPh>
    <rPh sb="9" eb="11">
      <t>レンラク</t>
    </rPh>
    <rPh sb="11" eb="12">
      <t>サキ</t>
    </rPh>
    <rPh sb="13" eb="15">
      <t>キサイ</t>
    </rPh>
    <phoneticPr fontId="66"/>
  </si>
  <si>
    <t>担当者連絡先(ＴＥＬ)</t>
    <rPh sb="0" eb="3">
      <t>タントウシャ</t>
    </rPh>
    <rPh sb="3" eb="6">
      <t>レンラクサキ</t>
    </rPh>
    <phoneticPr fontId="5"/>
  </si>
  <si>
    <t>メールアドレス</t>
    <phoneticPr fontId="5"/>
  </si>
  <si>
    <t>■基本情報</t>
    <rPh sb="1" eb="3">
      <t>キホン</t>
    </rPh>
    <rPh sb="3" eb="5">
      <t>ジョウホウ</t>
    </rPh>
    <phoneticPr fontId="5"/>
  </si>
  <si>
    <t>申請</t>
    <rPh sb="0" eb="2">
      <t>シンセイ</t>
    </rPh>
    <phoneticPr fontId="62"/>
  </si>
  <si>
    <t>事業開始予定日</t>
  </si>
  <si>
    <t>事業終了予定日</t>
  </si>
  <si>
    <t>郵便番号</t>
    <rPh sb="0" eb="4">
      <t>ユウビンバンゴウ</t>
    </rPh>
    <phoneticPr fontId="66"/>
  </si>
  <si>
    <t>法人所在地</t>
  </si>
  <si>
    <t>フリガナ</t>
    <phoneticPr fontId="66"/>
  </si>
  <si>
    <t>法人名</t>
  </si>
  <si>
    <t>医療機関所在地</t>
  </si>
  <si>
    <t>医療機関名</t>
    <rPh sb="4" eb="5">
      <t>メイ</t>
    </rPh>
    <phoneticPr fontId="66"/>
  </si>
  <si>
    <t>代表者(職)</t>
    <phoneticPr fontId="66"/>
  </si>
  <si>
    <t>代表者(氏名)</t>
    <rPh sb="4" eb="6">
      <t>シメイ</t>
    </rPh>
    <phoneticPr fontId="66"/>
  </si>
  <si>
    <t>保健医療機関番号</t>
  </si>
  <si>
    <t>担当者(職)</t>
    <rPh sb="0" eb="3">
      <t>タントウシャ</t>
    </rPh>
    <phoneticPr fontId="66"/>
  </si>
  <si>
    <t>担当者(氏名)</t>
    <rPh sb="0" eb="3">
      <t>タントウシャ</t>
    </rPh>
    <rPh sb="4" eb="6">
      <t>シメイ</t>
    </rPh>
    <phoneticPr fontId="66"/>
  </si>
  <si>
    <t>担当者連絡先(ＴＥＬ)</t>
  </si>
  <si>
    <t>メールアドレス</t>
    <phoneticPr fontId="66"/>
  </si>
  <si>
    <t>年</t>
    <rPh sb="0" eb="1">
      <t>トシ</t>
    </rPh>
    <phoneticPr fontId="62"/>
  </si>
  <si>
    <t>月</t>
    <rPh sb="0" eb="1">
      <t>ツキ</t>
    </rPh>
    <phoneticPr fontId="62"/>
  </si>
  <si>
    <t>日</t>
    <rPh sb="0" eb="1">
      <t>ジツ</t>
    </rPh>
    <phoneticPr fontId="62"/>
  </si>
  <si>
    <t>■計画内容（病室）</t>
    <rPh sb="1" eb="3">
      <t>ケイカク</t>
    </rPh>
    <rPh sb="3" eb="5">
      <t>ナイヨウ</t>
    </rPh>
    <rPh sb="6" eb="8">
      <t>ビョウシツ</t>
    </rPh>
    <phoneticPr fontId="5"/>
  </si>
  <si>
    <t>竣工</t>
  </si>
  <si>
    <t>整備事業期間</t>
    <rPh sb="0" eb="2">
      <t>セイビ</t>
    </rPh>
    <rPh sb="2" eb="4">
      <t>ジギョウ</t>
    </rPh>
    <rPh sb="4" eb="6">
      <t>キカン</t>
    </rPh>
    <phoneticPr fontId="66"/>
  </si>
  <si>
    <t>着工</t>
  </si>
  <si>
    <t>補助対象部門に係る当該年度予定事業</t>
  </si>
  <si>
    <t>事業の種別</t>
  </si>
  <si>
    <t>許可病床数</t>
  </si>
  <si>
    <t>一般</t>
    <rPh sb="0" eb="2">
      <t>イッパン</t>
    </rPh>
    <phoneticPr fontId="5"/>
  </si>
  <si>
    <t>精神</t>
    <phoneticPr fontId="5"/>
  </si>
  <si>
    <t>結核</t>
    <phoneticPr fontId="5"/>
  </si>
  <si>
    <t>感染症</t>
    <phoneticPr fontId="5"/>
  </si>
  <si>
    <t>構造の種類</t>
  </si>
  <si>
    <t>補助対象部門</t>
  </si>
  <si>
    <r>
      <t>←</t>
    </r>
    <r>
      <rPr>
        <u/>
        <sz val="12"/>
        <rFont val="ＭＳ ゴシック"/>
        <family val="3"/>
        <charset val="128"/>
      </rPr>
      <t>６月に予定する内示以降に着工する事業が対象</t>
    </r>
    <r>
      <rPr>
        <sz val="12"/>
        <color theme="1"/>
        <rFont val="ＭＳ ゴシック"/>
        <family val="3"/>
        <charset val="128"/>
      </rPr>
      <t>です。</t>
    </r>
    <r>
      <rPr>
        <sz val="12"/>
        <color rgb="FFFF0000"/>
        <rFont val="ＭＳ ゴシック"/>
        <family val="3"/>
        <charset val="128"/>
      </rPr>
      <t>内示前着工にご注意ください。</t>
    </r>
    <rPh sb="2" eb="3">
      <t>ガツ</t>
    </rPh>
    <rPh sb="4" eb="6">
      <t>ヨテイ</t>
    </rPh>
    <rPh sb="8" eb="10">
      <t>ナイジ</t>
    </rPh>
    <rPh sb="10" eb="12">
      <t>イコウ</t>
    </rPh>
    <rPh sb="13" eb="15">
      <t>チャッコウ</t>
    </rPh>
    <rPh sb="17" eb="19">
      <t>ジギョウ</t>
    </rPh>
    <rPh sb="20" eb="22">
      <t>タイショウ</t>
    </rPh>
    <rPh sb="25" eb="30">
      <t>ナイジマエチャッコウ</t>
    </rPh>
    <rPh sb="32" eb="34">
      <t>チュウイ</t>
    </rPh>
    <phoneticPr fontId="66"/>
  </si>
  <si>
    <t>※着色セルへ記入してください。</t>
    <rPh sb="1" eb="3">
      <t>チャクショク</t>
    </rPh>
    <rPh sb="6" eb="8">
      <t>キニュウ</t>
    </rPh>
    <phoneticPr fontId="5"/>
  </si>
  <si>
    <t>代表者氏名</t>
    <rPh sb="0" eb="2">
      <t>ダイヒョウ</t>
    </rPh>
    <rPh sb="2" eb="3">
      <t>シャ</t>
    </rPh>
    <rPh sb="3" eb="5">
      <t>シメイ</t>
    </rPh>
    <phoneticPr fontId="5"/>
  </si>
  <si>
    <t>担当者氏名</t>
    <rPh sb="0" eb="3">
      <t>タントウシャ</t>
    </rPh>
    <rPh sb="3" eb="5">
      <t>シメイ</t>
    </rPh>
    <phoneticPr fontId="5"/>
  </si>
  <si>
    <t>代表者(職)</t>
    <rPh sb="0" eb="3">
      <t>ダイヒョウシャ</t>
    </rPh>
    <rPh sb="4" eb="5">
      <t>ショク</t>
    </rPh>
    <phoneticPr fontId="5"/>
  </si>
  <si>
    <t>個室１の面積</t>
    <rPh sb="0" eb="2">
      <t>コシツ</t>
    </rPh>
    <rPh sb="4" eb="6">
      <t>メンセキ</t>
    </rPh>
    <phoneticPr fontId="5"/>
  </si>
  <si>
    <t>うち浴室及びトイレ</t>
    <phoneticPr fontId="5"/>
  </si>
  <si>
    <t>現在</t>
    <rPh sb="0" eb="2">
      <t>ゲンザイ</t>
    </rPh>
    <phoneticPr fontId="5"/>
  </si>
  <si>
    <t>整備後１</t>
    <rPh sb="0" eb="3">
      <t>セイビゴ</t>
    </rPh>
    <phoneticPr fontId="5"/>
  </si>
  <si>
    <t>整備後２</t>
    <rPh sb="0" eb="3">
      <t>セイビゴ</t>
    </rPh>
    <phoneticPr fontId="5"/>
  </si>
  <si>
    <t>専用の陰圧装置､空調設備等付属設備</t>
    <phoneticPr fontId="5"/>
  </si>
  <si>
    <t>個室２の面積</t>
    <rPh sb="0" eb="2">
      <t>コシツ</t>
    </rPh>
    <rPh sb="4" eb="6">
      <t>メンセキ</t>
    </rPh>
    <phoneticPr fontId="5"/>
  </si>
  <si>
    <t>個室３の面積</t>
    <rPh sb="0" eb="2">
      <t>コシツ</t>
    </rPh>
    <rPh sb="4" eb="6">
      <t>メンセキ</t>
    </rPh>
    <phoneticPr fontId="5"/>
  </si>
  <si>
    <t>個室４の面積</t>
    <rPh sb="0" eb="2">
      <t>コシツ</t>
    </rPh>
    <rPh sb="4" eb="6">
      <t>メンセキ</t>
    </rPh>
    <phoneticPr fontId="5"/>
  </si>
  <si>
    <t>整備事業の必要性</t>
    <rPh sb="0" eb="4">
      <t>セイビジギョウ</t>
    </rPh>
    <rPh sb="5" eb="8">
      <t>ヒツヨウセイ</t>
    </rPh>
    <phoneticPr fontId="5"/>
  </si>
  <si>
    <t>協定締結の有無</t>
    <rPh sb="0" eb="4">
      <t>キョウテイテイケツ</t>
    </rPh>
    <rPh sb="5" eb="7">
      <t>ウム</t>
    </rPh>
    <phoneticPr fontId="5"/>
  </si>
  <si>
    <t>締結日</t>
    <rPh sb="0" eb="3">
      <t>テイケツビ</t>
    </rPh>
    <phoneticPr fontId="5"/>
  </si>
  <si>
    <t>協定内容</t>
    <rPh sb="0" eb="2">
      <t>キョウテイ</t>
    </rPh>
    <rPh sb="2" eb="4">
      <t>ナイヨウ</t>
    </rPh>
    <phoneticPr fontId="5"/>
  </si>
  <si>
    <t>（２）協定締結時期</t>
    <rPh sb="3" eb="5">
      <t>キョウテイ</t>
    </rPh>
    <rPh sb="5" eb="7">
      <t>テイケツ</t>
    </rPh>
    <rPh sb="7" eb="9">
      <t>ジキ</t>
    </rPh>
    <phoneticPr fontId="5"/>
  </si>
  <si>
    <t>個室5の面積</t>
    <rPh sb="0" eb="2">
      <t>コシツ</t>
    </rPh>
    <rPh sb="4" eb="6">
      <t>メンセキ</t>
    </rPh>
    <phoneticPr fontId="5"/>
  </si>
  <si>
    <t>個室6の面積</t>
    <rPh sb="0" eb="2">
      <t>コシツ</t>
    </rPh>
    <rPh sb="4" eb="6">
      <t>メンセキ</t>
    </rPh>
    <phoneticPr fontId="5"/>
  </si>
  <si>
    <t>個室7の面積</t>
    <rPh sb="0" eb="2">
      <t>コシツ</t>
    </rPh>
    <rPh sb="4" eb="6">
      <t>メンセキ</t>
    </rPh>
    <phoneticPr fontId="5"/>
  </si>
  <si>
    <t>個室8の面積</t>
    <rPh sb="0" eb="2">
      <t>コシツ</t>
    </rPh>
    <rPh sb="4" eb="6">
      <t>メンセキ</t>
    </rPh>
    <phoneticPr fontId="5"/>
  </si>
  <si>
    <t>個室9の面積</t>
    <rPh sb="0" eb="2">
      <t>コシツ</t>
    </rPh>
    <rPh sb="4" eb="6">
      <t>メンセキ</t>
    </rPh>
    <phoneticPr fontId="5"/>
  </si>
  <si>
    <t>個室10の面積</t>
    <rPh sb="0" eb="2">
      <t>コシツ</t>
    </rPh>
    <rPh sb="5" eb="7">
      <t>メンセキ</t>
    </rPh>
    <phoneticPr fontId="5"/>
  </si>
  <si>
    <t>個室11の面積</t>
    <rPh sb="0" eb="2">
      <t>コシツ</t>
    </rPh>
    <rPh sb="5" eb="7">
      <t>メンセキ</t>
    </rPh>
    <phoneticPr fontId="5"/>
  </si>
  <si>
    <t>個室12の面積</t>
    <rPh sb="0" eb="2">
      <t>コシツ</t>
    </rPh>
    <rPh sb="5" eb="7">
      <t>メンセキ</t>
    </rPh>
    <phoneticPr fontId="5"/>
  </si>
  <si>
    <t>個室13の面積</t>
    <rPh sb="0" eb="2">
      <t>コシツ</t>
    </rPh>
    <rPh sb="5" eb="7">
      <t>メンセキ</t>
    </rPh>
    <phoneticPr fontId="5"/>
  </si>
  <si>
    <t>個室14の面積</t>
    <rPh sb="0" eb="2">
      <t>コシツ</t>
    </rPh>
    <rPh sb="5" eb="7">
      <t>メンセキ</t>
    </rPh>
    <phoneticPr fontId="5"/>
  </si>
  <si>
    <t>個室15の面積</t>
    <rPh sb="0" eb="2">
      <t>コシツ</t>
    </rPh>
    <rPh sb="5" eb="7">
      <t>メンセキ</t>
    </rPh>
    <phoneticPr fontId="5"/>
  </si>
  <si>
    <t>２．整備事業の概要（欄の追加用）</t>
    <rPh sb="2" eb="4">
      <t>セイビ</t>
    </rPh>
    <rPh sb="4" eb="6">
      <t>ジギョウ</t>
    </rPh>
    <rPh sb="7" eb="9">
      <t>ガイヨウ</t>
    </rPh>
    <rPh sb="10" eb="11">
      <t>ラン</t>
    </rPh>
    <rPh sb="12" eb="15">
      <t>ツイカヨウ</t>
    </rPh>
    <phoneticPr fontId="5"/>
  </si>
  <si>
    <t>病棟等１の感染対策
に係る整備面積</t>
    <rPh sb="0" eb="2">
      <t>ビョウトウ</t>
    </rPh>
    <rPh sb="2" eb="3">
      <t>トウ</t>
    </rPh>
    <rPh sb="5" eb="7">
      <t>カンセン</t>
    </rPh>
    <rPh sb="7" eb="9">
      <t>タイサク</t>
    </rPh>
    <rPh sb="11" eb="12">
      <t>カカ</t>
    </rPh>
    <rPh sb="13" eb="15">
      <t>セイビ</t>
    </rPh>
    <rPh sb="15" eb="17">
      <t>メンセキ</t>
    </rPh>
    <phoneticPr fontId="5"/>
  </si>
  <si>
    <t>病棟等２の感染対策
に係る整備面積</t>
    <rPh sb="0" eb="2">
      <t>ビョウトウ</t>
    </rPh>
    <rPh sb="2" eb="3">
      <t>トウ</t>
    </rPh>
    <rPh sb="5" eb="7">
      <t>カンセン</t>
    </rPh>
    <rPh sb="7" eb="9">
      <t>タイサク</t>
    </rPh>
    <rPh sb="11" eb="12">
      <t>カカ</t>
    </rPh>
    <rPh sb="13" eb="15">
      <t>セイビ</t>
    </rPh>
    <rPh sb="15" eb="17">
      <t>メンセキ</t>
    </rPh>
    <phoneticPr fontId="5"/>
  </si>
  <si>
    <t>個人防護具保管施設１
の整備面積</t>
    <rPh sb="0" eb="2">
      <t>コジン</t>
    </rPh>
    <rPh sb="2" eb="4">
      <t>ボウゴ</t>
    </rPh>
    <rPh sb="4" eb="5">
      <t>グ</t>
    </rPh>
    <rPh sb="5" eb="7">
      <t>ホカン</t>
    </rPh>
    <rPh sb="7" eb="9">
      <t>シセツ</t>
    </rPh>
    <rPh sb="12" eb="14">
      <t>セイビ</t>
    </rPh>
    <rPh sb="14" eb="16">
      <t>メンセキ</t>
    </rPh>
    <phoneticPr fontId="5"/>
  </si>
  <si>
    <t>個人防護具保管施設２
の整備面積</t>
    <rPh sb="0" eb="2">
      <t>コジン</t>
    </rPh>
    <rPh sb="2" eb="4">
      <t>ボウゴ</t>
    </rPh>
    <rPh sb="4" eb="5">
      <t>グ</t>
    </rPh>
    <rPh sb="5" eb="7">
      <t>ホカン</t>
    </rPh>
    <rPh sb="7" eb="9">
      <t>シセツ</t>
    </rPh>
    <rPh sb="12" eb="14">
      <t>セイビ</t>
    </rPh>
    <rPh sb="14" eb="16">
      <t>メンセキ</t>
    </rPh>
    <phoneticPr fontId="5"/>
  </si>
  <si>
    <r>
      <t xml:space="preserve">保健医療機関番号
</t>
    </r>
    <r>
      <rPr>
        <sz val="9"/>
        <color rgb="FFFF0000"/>
        <rFont val="ＭＳ ゴシック"/>
        <family val="3"/>
        <charset val="128"/>
      </rPr>
      <t>※271で始まる10桁の番号</t>
    </r>
    <rPh sb="0" eb="6">
      <t>ホケンイリョウキカン</t>
    </rPh>
    <rPh sb="6" eb="8">
      <t>バンゴウ</t>
    </rPh>
    <phoneticPr fontId="62"/>
  </si>
  <si>
    <t>　※個室欄が不足する場合は、「項目2 追加分（病室）」シートに適宜追加すること</t>
    <rPh sb="2" eb="4">
      <t>コシツ</t>
    </rPh>
    <rPh sb="4" eb="5">
      <t>ラン</t>
    </rPh>
    <rPh sb="6" eb="8">
      <t>フソク</t>
    </rPh>
    <rPh sb="10" eb="12">
      <t>バアイ</t>
    </rPh>
    <rPh sb="15" eb="17">
      <t>コウモク</t>
    </rPh>
    <rPh sb="19" eb="21">
      <t>ツイカ</t>
    </rPh>
    <rPh sb="21" eb="22">
      <t>ブン</t>
    </rPh>
    <rPh sb="23" eb="25">
      <t>ビョウシツ</t>
    </rPh>
    <rPh sb="31" eb="33">
      <t>テキギ</t>
    </rPh>
    <rPh sb="33" eb="35">
      <t>ツイカ</t>
    </rPh>
    <phoneticPr fontId="5"/>
  </si>
  <si>
    <t>病棟等３の感染対策
に係る整備面積</t>
    <rPh sb="0" eb="2">
      <t>ビョウトウ</t>
    </rPh>
    <rPh sb="2" eb="3">
      <t>トウ</t>
    </rPh>
    <rPh sb="5" eb="7">
      <t>カンセン</t>
    </rPh>
    <rPh sb="7" eb="9">
      <t>タイサク</t>
    </rPh>
    <rPh sb="11" eb="12">
      <t>カカ</t>
    </rPh>
    <rPh sb="13" eb="15">
      <t>セイビ</t>
    </rPh>
    <rPh sb="15" eb="17">
      <t>メンセキ</t>
    </rPh>
    <phoneticPr fontId="5"/>
  </si>
  <si>
    <t>病棟等４の感染対策
に係る整備面積</t>
    <rPh sb="0" eb="2">
      <t>ビョウトウ</t>
    </rPh>
    <rPh sb="2" eb="3">
      <t>トウ</t>
    </rPh>
    <rPh sb="5" eb="7">
      <t>カンセン</t>
    </rPh>
    <rPh sb="7" eb="9">
      <t>タイサク</t>
    </rPh>
    <rPh sb="11" eb="12">
      <t>カカ</t>
    </rPh>
    <rPh sb="13" eb="15">
      <t>セイビ</t>
    </rPh>
    <rPh sb="15" eb="17">
      <t>メンセキ</t>
    </rPh>
    <phoneticPr fontId="5"/>
  </si>
  <si>
    <t>病棟等５の感染対策
に係る整備面積</t>
    <rPh sb="0" eb="2">
      <t>ビョウトウ</t>
    </rPh>
    <rPh sb="2" eb="3">
      <t>トウ</t>
    </rPh>
    <rPh sb="5" eb="7">
      <t>カンセン</t>
    </rPh>
    <rPh sb="7" eb="9">
      <t>タイサク</t>
    </rPh>
    <rPh sb="11" eb="12">
      <t>カカ</t>
    </rPh>
    <rPh sb="13" eb="15">
      <t>セイビ</t>
    </rPh>
    <rPh sb="15" eb="17">
      <t>メンセキ</t>
    </rPh>
    <phoneticPr fontId="5"/>
  </si>
  <si>
    <t>病棟等６の感染対策
に係る整備面積</t>
    <rPh sb="0" eb="2">
      <t>ビョウトウ</t>
    </rPh>
    <rPh sb="2" eb="3">
      <t>トウ</t>
    </rPh>
    <rPh sb="5" eb="7">
      <t>カンセン</t>
    </rPh>
    <rPh sb="7" eb="9">
      <t>タイサク</t>
    </rPh>
    <rPh sb="11" eb="12">
      <t>カカ</t>
    </rPh>
    <rPh sb="13" eb="15">
      <t>セイビ</t>
    </rPh>
    <rPh sb="15" eb="17">
      <t>メンセキ</t>
    </rPh>
    <phoneticPr fontId="5"/>
  </si>
  <si>
    <t>病棟等７の感染対策
に係る整備面積</t>
    <rPh sb="0" eb="2">
      <t>ビョウトウ</t>
    </rPh>
    <rPh sb="2" eb="3">
      <t>トウ</t>
    </rPh>
    <rPh sb="5" eb="7">
      <t>カンセン</t>
    </rPh>
    <rPh sb="7" eb="9">
      <t>タイサク</t>
    </rPh>
    <rPh sb="11" eb="12">
      <t>カカ</t>
    </rPh>
    <rPh sb="13" eb="15">
      <t>セイビ</t>
    </rPh>
    <rPh sb="15" eb="17">
      <t>メンセキ</t>
    </rPh>
    <phoneticPr fontId="5"/>
  </si>
  <si>
    <t>個人防護具保管施設３
の整備面積</t>
    <rPh sb="0" eb="2">
      <t>コジン</t>
    </rPh>
    <rPh sb="2" eb="4">
      <t>ボウゴ</t>
    </rPh>
    <rPh sb="4" eb="5">
      <t>グ</t>
    </rPh>
    <rPh sb="5" eb="7">
      <t>ホカン</t>
    </rPh>
    <rPh sb="7" eb="9">
      <t>シセツ</t>
    </rPh>
    <rPh sb="12" eb="14">
      <t>セイビ</t>
    </rPh>
    <rPh sb="14" eb="16">
      <t>メンセキ</t>
    </rPh>
    <phoneticPr fontId="5"/>
  </si>
  <si>
    <t>個人防護具保管施設４
の整備面積</t>
    <rPh sb="0" eb="2">
      <t>コジン</t>
    </rPh>
    <rPh sb="2" eb="4">
      <t>ボウゴ</t>
    </rPh>
    <rPh sb="4" eb="5">
      <t>グ</t>
    </rPh>
    <rPh sb="5" eb="7">
      <t>ホカン</t>
    </rPh>
    <rPh sb="7" eb="9">
      <t>シセツ</t>
    </rPh>
    <rPh sb="12" eb="14">
      <t>セイビ</t>
    </rPh>
    <rPh sb="14" eb="16">
      <t>メンセキ</t>
    </rPh>
    <phoneticPr fontId="5"/>
  </si>
  <si>
    <t>個人防護具保管施設５
の整備面積</t>
    <rPh sb="0" eb="2">
      <t>コジン</t>
    </rPh>
    <rPh sb="2" eb="4">
      <t>ボウゴ</t>
    </rPh>
    <rPh sb="4" eb="5">
      <t>グ</t>
    </rPh>
    <rPh sb="5" eb="7">
      <t>ホカン</t>
    </rPh>
    <rPh sb="7" eb="9">
      <t>シセツ</t>
    </rPh>
    <rPh sb="12" eb="14">
      <t>セイビ</t>
    </rPh>
    <rPh sb="14" eb="16">
      <t>メンセキ</t>
    </rPh>
    <phoneticPr fontId="5"/>
  </si>
  <si>
    <t>個人防護具保管施設６
の整備面積</t>
    <rPh sb="0" eb="2">
      <t>コジン</t>
    </rPh>
    <rPh sb="2" eb="4">
      <t>ボウゴ</t>
    </rPh>
    <rPh sb="4" eb="5">
      <t>グ</t>
    </rPh>
    <rPh sb="5" eb="7">
      <t>ホカン</t>
    </rPh>
    <rPh sb="7" eb="9">
      <t>シセツ</t>
    </rPh>
    <rPh sb="12" eb="14">
      <t>セイビ</t>
    </rPh>
    <rPh sb="14" eb="16">
      <t>メンセキ</t>
    </rPh>
    <phoneticPr fontId="5"/>
  </si>
  <si>
    <t>個人防護具保管施設７
の整備面積</t>
    <rPh sb="0" eb="2">
      <t>コジン</t>
    </rPh>
    <rPh sb="2" eb="4">
      <t>ボウゴ</t>
    </rPh>
    <rPh sb="4" eb="5">
      <t>グ</t>
    </rPh>
    <rPh sb="5" eb="7">
      <t>ホカン</t>
    </rPh>
    <rPh sb="7" eb="9">
      <t>シセツ</t>
    </rPh>
    <rPh sb="12" eb="14">
      <t>セイビ</t>
    </rPh>
    <rPh sb="14" eb="16">
      <t>メンセキ</t>
    </rPh>
    <phoneticPr fontId="5"/>
  </si>
  <si>
    <t>専用の陰圧装置､
空調設備等付属設備</t>
    <rPh sb="0" eb="2">
      <t>センヨウ</t>
    </rPh>
    <rPh sb="3" eb="5">
      <t>インアツ</t>
    </rPh>
    <rPh sb="5" eb="7">
      <t>ソウチ</t>
    </rPh>
    <rPh sb="9" eb="11">
      <t>クウチョウ</t>
    </rPh>
    <rPh sb="11" eb="13">
      <t>セツビ</t>
    </rPh>
    <rPh sb="13" eb="14">
      <t>トウ</t>
    </rPh>
    <rPh sb="14" eb="16">
      <t>フゾク</t>
    </rPh>
    <rPh sb="16" eb="18">
      <t>セツビ</t>
    </rPh>
    <phoneticPr fontId="5"/>
  </si>
  <si>
    <t>　※病棟等欄、個人防護具保管施設欄が不足する場合は、「項目2 追加分（病室以外）」シートに適宜追加すること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7" eb="29">
      <t>コウモク</t>
    </rPh>
    <rPh sb="31" eb="34">
      <t>ツイカブン</t>
    </rPh>
    <rPh sb="35" eb="39">
      <t>ビョウシツイガイ</t>
    </rPh>
    <rPh sb="45" eb="47">
      <t>テキギ</t>
    </rPh>
    <rPh sb="47" eb="49">
      <t>ツイカ</t>
    </rPh>
    <phoneticPr fontId="5"/>
  </si>
  <si>
    <t>個室５の面積</t>
    <rPh sb="0" eb="2">
      <t>コシツ</t>
    </rPh>
    <rPh sb="4" eb="6">
      <t>メンセキ</t>
    </rPh>
    <phoneticPr fontId="5"/>
  </si>
  <si>
    <t>個室６の面積</t>
    <rPh sb="0" eb="2">
      <t>コシツ</t>
    </rPh>
    <rPh sb="4" eb="6">
      <t>メンセキ</t>
    </rPh>
    <phoneticPr fontId="5"/>
  </si>
  <si>
    <t>個室７の面積</t>
    <rPh sb="0" eb="2">
      <t>コシツ</t>
    </rPh>
    <rPh sb="4" eb="6">
      <t>メンセキ</t>
    </rPh>
    <phoneticPr fontId="5"/>
  </si>
  <si>
    <t>個室８の面積</t>
    <rPh sb="0" eb="2">
      <t>コシツ</t>
    </rPh>
    <rPh sb="4" eb="6">
      <t>メンセキ</t>
    </rPh>
    <phoneticPr fontId="5"/>
  </si>
  <si>
    <t>個室９の面積</t>
    <rPh sb="0" eb="2">
      <t>コシツ</t>
    </rPh>
    <rPh sb="4" eb="6">
      <t>メンセキ</t>
    </rPh>
    <phoneticPr fontId="5"/>
  </si>
  <si>
    <t>個室１０の面積</t>
    <rPh sb="0" eb="2">
      <t>コシツ</t>
    </rPh>
    <rPh sb="5" eb="7">
      <t>メンセキ</t>
    </rPh>
    <phoneticPr fontId="5"/>
  </si>
  <si>
    <t>個室１１の面積</t>
    <rPh sb="0" eb="2">
      <t>コシツ</t>
    </rPh>
    <rPh sb="5" eb="7">
      <t>メンセキ</t>
    </rPh>
    <phoneticPr fontId="5"/>
  </si>
  <si>
    <t>個室１２の面積</t>
    <rPh sb="0" eb="2">
      <t>コシツ</t>
    </rPh>
    <rPh sb="5" eb="7">
      <t>メンセキ</t>
    </rPh>
    <phoneticPr fontId="5"/>
  </si>
  <si>
    <t>個室１３の面積</t>
    <rPh sb="0" eb="2">
      <t>コシツ</t>
    </rPh>
    <rPh sb="5" eb="7">
      <t>メンセキ</t>
    </rPh>
    <phoneticPr fontId="5"/>
  </si>
  <si>
    <t>個室１４の面積</t>
    <rPh sb="0" eb="2">
      <t>コシツ</t>
    </rPh>
    <rPh sb="5" eb="7">
      <t>メンセキ</t>
    </rPh>
    <phoneticPr fontId="5"/>
  </si>
  <si>
    <t>個室１５の面積</t>
    <rPh sb="0" eb="2">
      <t>コシツ</t>
    </rPh>
    <rPh sb="5" eb="7">
      <t>メンセキ</t>
    </rPh>
    <phoneticPr fontId="5"/>
  </si>
  <si>
    <t>病棟１の面積</t>
    <rPh sb="0" eb="2">
      <t>ビョウトウ</t>
    </rPh>
    <rPh sb="4" eb="6">
      <t>メンセキ</t>
    </rPh>
    <phoneticPr fontId="5"/>
  </si>
  <si>
    <t>病棟２の面積</t>
    <rPh sb="0" eb="2">
      <t>ビョウトウ</t>
    </rPh>
    <rPh sb="4" eb="6">
      <t>メンセキ</t>
    </rPh>
    <phoneticPr fontId="5"/>
  </si>
  <si>
    <t>病棟３の面積</t>
    <rPh sb="0" eb="2">
      <t>ビョウトウ</t>
    </rPh>
    <rPh sb="4" eb="6">
      <t>メンセキ</t>
    </rPh>
    <phoneticPr fontId="5"/>
  </si>
  <si>
    <t>病棟４の面積</t>
    <rPh sb="0" eb="2">
      <t>ビョウトウ</t>
    </rPh>
    <rPh sb="4" eb="6">
      <t>メンセキ</t>
    </rPh>
    <phoneticPr fontId="5"/>
  </si>
  <si>
    <t>病棟５の面積</t>
    <rPh sb="0" eb="2">
      <t>ビョウトウ</t>
    </rPh>
    <rPh sb="4" eb="6">
      <t>メンセキ</t>
    </rPh>
    <phoneticPr fontId="5"/>
  </si>
  <si>
    <t>病棟６の面積</t>
    <rPh sb="0" eb="2">
      <t>ビョウトウ</t>
    </rPh>
    <rPh sb="4" eb="6">
      <t>メンセキ</t>
    </rPh>
    <phoneticPr fontId="5"/>
  </si>
  <si>
    <t>病棟７の面積</t>
    <rPh sb="0" eb="2">
      <t>ビョウトウ</t>
    </rPh>
    <rPh sb="4" eb="6">
      <t>メンセキ</t>
    </rPh>
    <phoneticPr fontId="5"/>
  </si>
  <si>
    <t>個人防護具１</t>
    <rPh sb="0" eb="4">
      <t>コジンボウゴ</t>
    </rPh>
    <rPh sb="4" eb="5">
      <t>グ</t>
    </rPh>
    <phoneticPr fontId="5"/>
  </si>
  <si>
    <t>個人防護具２</t>
    <rPh sb="0" eb="4">
      <t>コジンボウゴ</t>
    </rPh>
    <rPh sb="4" eb="5">
      <t>グ</t>
    </rPh>
    <phoneticPr fontId="5"/>
  </si>
  <si>
    <t>個人防護具３</t>
    <rPh sb="0" eb="4">
      <t>コジンボウゴ</t>
    </rPh>
    <rPh sb="4" eb="5">
      <t>グ</t>
    </rPh>
    <phoneticPr fontId="5"/>
  </si>
  <si>
    <t>個人防護具４</t>
    <rPh sb="0" eb="4">
      <t>コジンボウゴ</t>
    </rPh>
    <rPh sb="4" eb="5">
      <t>グ</t>
    </rPh>
    <phoneticPr fontId="5"/>
  </si>
  <si>
    <t>個人防護具５</t>
    <rPh sb="0" eb="4">
      <t>コジンボウゴ</t>
    </rPh>
    <rPh sb="4" eb="5">
      <t>グ</t>
    </rPh>
    <phoneticPr fontId="5"/>
  </si>
  <si>
    <t>個人防護具６</t>
    <rPh sb="0" eb="4">
      <t>コジンボウゴ</t>
    </rPh>
    <rPh sb="4" eb="5">
      <t>グ</t>
    </rPh>
    <phoneticPr fontId="5"/>
  </si>
  <si>
    <t>個人防護具７</t>
    <rPh sb="0" eb="4">
      <t>コジンボウゴ</t>
    </rPh>
    <rPh sb="4" eb="5">
      <t>グ</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</si>
  <si>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</si>
  <si>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</si>
  <si>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</si>
  <si>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</si>
  <si>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</si>
  <si>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</si>
  <si>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</si>
  <si>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</si>
  <si>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</si>
  <si>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施設名</t>
    <phoneticPr fontId="5"/>
  </si>
  <si>
    <r>
      <rPr>
        <sz val="9.5"/>
        <color rgb="FFFF0000"/>
        <rFont val="ＭＳ Ｐゴシック"/>
        <family val="3"/>
        <charset val="128"/>
      </rPr>
      <t>　※</t>
    </r>
    <r>
      <rPr>
        <u/>
        <sz val="9.5"/>
        <color rgb="FFFF0000"/>
        <rFont val="ＭＳ Ｐゴシック"/>
        <family val="3"/>
        <charset val="128"/>
      </rPr>
      <t>過去に新型コロナウイルス感染症対策として府から同種の補助金の交付を受けたことがある場合、本事業区分に係る補助は受けられません。</t>
    </r>
    <rPh sb="2" eb="4">
      <t>カコ</t>
    </rPh>
    <rPh sb="5" eb="7">
      <t>シンガタ</t>
    </rPh>
    <rPh sb="14" eb="17">
      <t>カンセンショウ</t>
    </rPh>
    <rPh sb="17" eb="19">
      <t>タイサク</t>
    </rPh>
    <rPh sb="22" eb="23">
      <t>フ</t>
    </rPh>
    <rPh sb="25" eb="27">
      <t>ドウシュ</t>
    </rPh>
    <rPh sb="28" eb="30">
      <t>ホジョ</t>
    </rPh>
    <rPh sb="30" eb="31">
      <t>キン</t>
    </rPh>
    <rPh sb="32" eb="34">
      <t>コウフ</t>
    </rPh>
    <rPh sb="35" eb="36">
      <t>ウ</t>
    </rPh>
    <rPh sb="43" eb="45">
      <t>バアイ</t>
    </rPh>
    <rPh sb="46" eb="47">
      <t>ホン</t>
    </rPh>
    <rPh sb="47" eb="51">
      <t>ジギョウクブン</t>
    </rPh>
    <rPh sb="52" eb="53">
      <t>カカ</t>
    </rPh>
    <rPh sb="54" eb="56">
      <t>ホジョ</t>
    </rPh>
    <rPh sb="57" eb="58">
      <t>ウ</t>
    </rPh>
    <phoneticPr fontId="5"/>
  </si>
  <si>
    <r>
      <t>　　</t>
    </r>
    <r>
      <rPr>
        <sz val="9.5"/>
        <color rgb="FFFF0000"/>
        <rFont val="ＭＳ Ｐゴシック"/>
        <family val="3"/>
        <charset val="128"/>
      </rPr>
      <t xml:space="preserve"> 同種の補助金については、別添「大阪府新興感染症に係る協定締結医療機関</t>
    </r>
    <r>
      <rPr>
        <b/>
        <u/>
        <sz val="9.5"/>
        <color rgb="FFFF0000"/>
        <rFont val="ＭＳ Ｐゴシック"/>
        <family val="3"/>
        <charset val="128"/>
      </rPr>
      <t>施設</t>
    </r>
    <r>
      <rPr>
        <sz val="9.5"/>
        <color rgb="FFFF0000"/>
        <rFont val="ＭＳ Ｐゴシック"/>
        <family val="3"/>
        <charset val="128"/>
      </rPr>
      <t>整備費補助金について」に記載していますので、必ずご確認ください。</t>
    </r>
    <rPh sb="3" eb="5">
      <t>ドウシュ</t>
    </rPh>
    <rPh sb="6" eb="8">
      <t>ホジョ</t>
    </rPh>
    <rPh sb="8" eb="9">
      <t>キン</t>
    </rPh>
    <rPh sb="15" eb="17">
      <t>ベッテン</t>
    </rPh>
    <rPh sb="18" eb="21">
      <t>オオサカフ</t>
    </rPh>
    <rPh sb="21" eb="26">
      <t>シンコウカンセンショウ</t>
    </rPh>
    <rPh sb="27" eb="28">
      <t>カカ</t>
    </rPh>
    <rPh sb="29" eb="31">
      <t>キョウテイ</t>
    </rPh>
    <rPh sb="31" eb="33">
      <t>テイケツ</t>
    </rPh>
    <rPh sb="33" eb="35">
      <t>イリョウ</t>
    </rPh>
    <rPh sb="35" eb="37">
      <t>キカン</t>
    </rPh>
    <rPh sb="37" eb="39">
      <t>シセツ</t>
    </rPh>
    <rPh sb="39" eb="42">
      <t>セイビヒ</t>
    </rPh>
    <rPh sb="42" eb="45">
      <t>ホジョキン</t>
    </rPh>
    <rPh sb="51" eb="53">
      <t>キサイ</t>
    </rPh>
    <rPh sb="61" eb="62">
      <t>カナラ</t>
    </rPh>
    <rPh sb="64" eb="66">
      <t>カクニン</t>
    </rPh>
    <phoneticPr fontId="1"/>
  </si>
  <si>
    <t>　　年　月　日</t>
    <phoneticPr fontId="5"/>
  </si>
  <si>
    <t>「補助対象事業分」とは当該事業の補助金の交付の対象とする部分（財産処分の制限がかかる部分）を指し、「補助対象事業外分」</t>
    <phoneticPr fontId="5"/>
  </si>
  <si>
    <t>とは当該事業の補助金の交付の対象としない部分（財産処分の制限がかからない部分）を指す。</t>
    <phoneticPr fontId="5"/>
  </si>
  <si>
    <t>「補助対象外経費」とは補助対象事業分のうち、大阪府新興感染症に係る協定締結医療機関施設整備費補助金交付要綱第４条の</t>
    <rPh sb="53" eb="54">
      <t>ダイ</t>
    </rPh>
    <rPh sb="55" eb="56">
      <t>ジョウ</t>
    </rPh>
    <phoneticPr fontId="5"/>
  </si>
  <si>
    <t>別表「３補助対象経費」において対象とされていない経費を指す。</t>
    <phoneticPr fontId="5"/>
  </si>
  <si>
    <t>事業区分を記載すること。</t>
    <phoneticPr fontId="5"/>
  </si>
  <si>
    <t>「事業区分」には、大阪府新興感染症に係る協定締結医療機関施設整備費補助金交付要綱第４条の別表「１区分」欄に定める</t>
    <rPh sb="9" eb="12">
      <t>オオサカフ</t>
    </rPh>
    <rPh sb="12" eb="17">
      <t>シンコウカンセンショウ</t>
    </rPh>
    <rPh sb="18" eb="19">
      <t>カカ</t>
    </rPh>
    <rPh sb="20" eb="24">
      <t>キョウテイテイケツ</t>
    </rPh>
    <rPh sb="24" eb="28">
      <t>イリョウキカン</t>
    </rPh>
    <rPh sb="40" eb="41">
      <t>ダイ</t>
    </rPh>
    <rPh sb="42" eb="43">
      <t>ジョウ</t>
    </rPh>
    <rPh sb="44" eb="46">
      <t>ベッピョウ</t>
    </rPh>
    <phoneticPr fontId="5"/>
  </si>
  <si>
    <t>補助対象事業分の「費目」欄は、大阪府新興感染症に係る協定締結医療機関施設整備費補助金交付要綱第４条の</t>
    <rPh sb="46" eb="47">
      <t>ダイ</t>
    </rPh>
    <rPh sb="48" eb="49">
      <t>ジョウ</t>
    </rPh>
    <phoneticPr fontId="5"/>
  </si>
  <si>
    <t>別表「３補助対象経費」に定める各部門に区分して記入すること。</t>
    <phoneticPr fontId="5"/>
  </si>
  <si>
    <t>■事業費内訳書（病室）</t>
    <rPh sb="1" eb="4">
      <t>ジギョウヒ</t>
    </rPh>
    <rPh sb="4" eb="7">
      <t>ウチワケショ</t>
    </rPh>
    <rPh sb="8" eb="10">
      <t>ビョウシツ</t>
    </rPh>
    <phoneticPr fontId="5"/>
  </si>
  <si>
    <t>補助対象経費</t>
    <rPh sb="0" eb="6">
      <t>ホジョタイショウケイヒ</t>
    </rPh>
    <phoneticPr fontId="5"/>
  </si>
  <si>
    <t>補助対象外経費</t>
    <rPh sb="0" eb="7">
      <t>ホジョタイショウガイケイヒ</t>
    </rPh>
    <phoneticPr fontId="5"/>
  </si>
  <si>
    <t>員数（㎡）</t>
    <rPh sb="0" eb="2">
      <t>インスウ</t>
    </rPh>
    <phoneticPr fontId="5"/>
  </si>
  <si>
    <t>単価</t>
    <rPh sb="0" eb="2">
      <t>タンカ</t>
    </rPh>
    <phoneticPr fontId="5"/>
  </si>
  <si>
    <t>金額</t>
    <rPh sb="0" eb="2">
      <t>キンガク</t>
    </rPh>
    <phoneticPr fontId="5"/>
  </si>
  <si>
    <t>補助対象事業分</t>
    <rPh sb="0" eb="7">
      <t>ホジョタイショウジギョウブン</t>
    </rPh>
    <phoneticPr fontId="5"/>
  </si>
  <si>
    <t>補助対象事業外分</t>
    <rPh sb="0" eb="7">
      <t>ホジョタイショウジギョウガイ</t>
    </rPh>
    <rPh sb="7" eb="8">
      <t>ブン</t>
    </rPh>
    <phoneticPr fontId="5"/>
  </si>
  <si>
    <t>費目</t>
    <rPh sb="0" eb="2">
      <t>ヒモク</t>
    </rPh>
    <phoneticPr fontId="5"/>
  </si>
  <si>
    <t>工事の種類</t>
    <rPh sb="0" eb="2">
      <t>コウジ</t>
    </rPh>
    <rPh sb="3" eb="5">
      <t>シュルイ</t>
    </rPh>
    <phoneticPr fontId="5"/>
  </si>
  <si>
    <t>内容</t>
    <rPh sb="0" eb="2">
      <t>ナイヨウ</t>
    </rPh>
    <phoneticPr fontId="5"/>
  </si>
  <si>
    <t>総合計</t>
    <rPh sb="0" eb="3">
      <t>ソウゴウケイ</t>
    </rPh>
    <phoneticPr fontId="5"/>
  </si>
  <si>
    <t>■計画内容（病室以外）</t>
    <rPh sb="1" eb="3">
      <t>ケイカク</t>
    </rPh>
    <rPh sb="3" eb="5">
      <t>ナイヨウ</t>
    </rPh>
    <rPh sb="6" eb="8">
      <t>ビョウシツ</t>
    </rPh>
    <rPh sb="8" eb="10">
      <t>イガイ</t>
    </rPh>
    <phoneticPr fontId="5"/>
  </si>
  <si>
    <t>■事業費内訳書（病室以外）</t>
    <rPh sb="1" eb="4">
      <t>ジギョウヒ</t>
    </rPh>
    <rPh sb="4" eb="7">
      <t>ウチワケショ</t>
    </rPh>
    <rPh sb="8" eb="10">
      <t>ビョウシツ</t>
    </rPh>
    <rPh sb="10" eb="12">
      <t>イガイ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</si>
</sst>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床&quot;"/>
    <numFmt numFmtId="184" formatCode="#,##0.00_ "/>
    <numFmt numFmtId="185" formatCode="\(###&quot;%&quot;\)"/>
    <numFmt numFmtId="186" formatCode="#,###"/>
    <numFmt numFmtId="187" formatCode="#,###.00"/>
    <numFmt numFmtId="188" formatCode="[$]ggge&quot;年&quot;m&quot;月&quot;d&quot;日&quot;;@" x16r2:formatCode16="[$-ja-JP-x-gannen]ggge&quot;年&quot;m&quot;月&quot;d&quot;日&quot;;@"/>
    <numFmt numFmtId="189" formatCode="0_);[Red]\(0\)"/>
    <numFmt numFmtId="190" formatCode="0000"/>
    <numFmt numFmtId="191" formatCode="#"/>
    <numFmt numFmtId="192" formatCode="[$-411]ge\.m\.d;@"/>
    <numFmt numFmtId="193" formatCode="@&quot;年度&quot;"/>
    <numFmt numFmtId="194" formatCode="#,###&quot;千円&quot;"/>
  </numFmts>
  <fonts count="83">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b/>
      <sz val="11"/>
      <color theme="1"/>
      <name val="ＭＳ Ｐゴシック"/>
      <family val="3"/>
      <charset val="128"/>
      <scheme val="minor"/>
    </font>
    <font>
      <sz val="14"/>
      <name val="ＭＳ 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indexed="81"/>
      <name val="ＭＳ Ｐゴシック"/>
      <family val="3"/>
      <charset val="128"/>
    </font>
    <font>
      <sz val="9"/>
      <color indexed="10"/>
      <name val="ＭＳ Ｐゴシック"/>
      <family val="3"/>
      <charset val="128"/>
    </font>
    <font>
      <sz val="8"/>
      <name val="ＭＳ ゴシック"/>
      <family val="3"/>
      <charset val="128"/>
    </font>
    <font>
      <sz val="11"/>
      <color theme="1"/>
      <name val="ＭＳ Ｐゴシック"/>
      <family val="3"/>
      <charset val="128"/>
    </font>
    <font>
      <sz val="18"/>
      <name val="ＭＳ ゴシック"/>
      <family val="3"/>
      <charset val="128"/>
    </font>
    <font>
      <b/>
      <sz val="18"/>
      <name val="ＭＳ ゴシック"/>
      <family val="3"/>
      <charset val="128"/>
    </font>
    <font>
      <b/>
      <sz val="9"/>
      <color indexed="81"/>
      <name val="MS P ゴシック"/>
      <family val="3"/>
      <charset val="128"/>
    </font>
    <font>
      <sz val="12"/>
      <name val="ＭＳ ゴシック"/>
      <family val="3"/>
      <charset val="128"/>
    </font>
    <font>
      <sz val="6"/>
      <name val="ＭＳ Ｐゴシック"/>
      <family val="2"/>
      <charset val="128"/>
      <scheme val="minor"/>
    </font>
    <font>
      <sz val="11"/>
      <color theme="1"/>
      <name val="ＭＳ Ｐゴシック"/>
      <family val="2"/>
      <scheme val="minor"/>
    </font>
    <font>
      <sz val="12"/>
      <color theme="1"/>
      <name val="ＭＳ ゴシック"/>
      <family val="3"/>
      <charset val="128"/>
    </font>
    <font>
      <b/>
      <sz val="12"/>
      <color theme="1"/>
      <name val="ＭＳ ゴシック"/>
      <family val="3"/>
      <charset val="128"/>
    </font>
    <font>
      <sz val="6"/>
      <name val="ＭＳ Ｐゴシック"/>
      <family val="3"/>
      <charset val="128"/>
      <scheme val="minor"/>
    </font>
    <font>
      <sz val="12"/>
      <color rgb="FFFF0000"/>
      <name val="ＭＳ ゴシック"/>
      <family val="3"/>
      <charset val="128"/>
    </font>
    <font>
      <u/>
      <sz val="11"/>
      <color theme="10"/>
      <name val="ＭＳ Ｐゴシック"/>
      <family val="2"/>
      <charset val="128"/>
      <scheme val="minor"/>
    </font>
    <font>
      <u/>
      <sz val="12"/>
      <color theme="10"/>
      <name val="ＭＳ ゴシック"/>
      <family val="3"/>
      <charset val="128"/>
    </font>
    <font>
      <sz val="10"/>
      <color theme="1"/>
      <name val="ＭＳ Ｐゴシック"/>
      <family val="2"/>
      <charset val="128"/>
      <scheme val="minor"/>
    </font>
    <font>
      <u/>
      <sz val="12"/>
      <name val="ＭＳ ゴシック"/>
      <family val="3"/>
      <charset val="128"/>
    </font>
    <font>
      <sz val="9"/>
      <color indexed="81"/>
      <name val="MS P ゴシック"/>
      <family val="3"/>
      <charset val="128"/>
    </font>
    <font>
      <b/>
      <sz val="9"/>
      <color indexed="10"/>
      <name val="ＭＳ Ｐゴシック"/>
      <family val="3"/>
      <charset val="128"/>
    </font>
    <font>
      <sz val="10.5"/>
      <name val="ＭＳ Ｐゴシック"/>
      <family val="3"/>
      <charset val="128"/>
    </font>
    <font>
      <sz val="9"/>
      <color rgb="FFFF0000"/>
      <name val="ＭＳ ゴシック"/>
      <family val="3"/>
      <charset val="128"/>
    </font>
    <font>
      <u/>
      <sz val="9"/>
      <color indexed="81"/>
      <name val="MS P ゴシック"/>
      <family val="3"/>
      <charset val="128"/>
    </font>
    <font>
      <b/>
      <u/>
      <sz val="9"/>
      <color indexed="10"/>
      <name val="ＭＳ Ｐゴシック"/>
      <family val="3"/>
      <charset val="128"/>
    </font>
    <font>
      <b/>
      <u/>
      <sz val="9.5"/>
      <color rgb="FFFF0000"/>
      <name val="ＭＳ Ｐゴシック"/>
      <family val="3"/>
      <charset val="128"/>
    </font>
    <font>
      <sz val="9.5"/>
      <color rgb="FFFF0000"/>
      <name val="ＭＳ Ｐゴシック"/>
      <family val="3"/>
      <charset val="128"/>
    </font>
    <font>
      <u/>
      <sz val="9.5"/>
      <color rgb="FFFF0000"/>
      <name val="ＭＳ Ｐゴシック"/>
      <family val="3"/>
      <charset val="128"/>
    </font>
    <font>
      <sz val="9.5"/>
      <name val="ＭＳ Ｐゴシック"/>
      <family val="3"/>
      <charset val="128"/>
    </font>
    <font>
      <b/>
      <u/>
      <sz val="12"/>
      <name val="ＭＳ ゴシック"/>
      <family val="3"/>
      <charset val="128"/>
    </font>
  </fonts>
  <fills count="16">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6" tint="0.79998168889431442"/>
        <bgColor indexed="64"/>
      </patternFill>
    </fill>
  </fills>
  <borders count="12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top/>
      <bottom style="dotted">
        <color indexed="64"/>
      </bottom>
      <diagonal/>
    </border>
    <border>
      <left/>
      <right style="thin">
        <color indexed="64"/>
      </right>
      <top/>
      <bottom style="dotted">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style="hair">
        <color indexed="64"/>
      </left>
      <right/>
      <top/>
      <bottom/>
      <diagonal/>
    </border>
    <border>
      <left style="double">
        <color indexed="64"/>
      </left>
      <right style="thin">
        <color indexed="64"/>
      </right>
      <top style="thin">
        <color indexed="64"/>
      </top>
      <bottom style="thin">
        <color indexed="64"/>
      </bottom>
      <diagonal/>
    </border>
  </borders>
  <cellStyleXfs count="11">
    <xf numFmtId="0" fontId="0" fillId="0" borderId="0"/>
    <xf numFmtId="38" fontId="2" fillId="0" borderId="0" applyFont="0" applyFill="0" applyBorder="0" applyAlignment="0" applyProtection="0"/>
    <xf numFmtId="0" fontId="10" fillId="0" borderId="0">
      <alignment vertical="center"/>
    </xf>
    <xf numFmtId="0" fontId="1" fillId="0" borderId="0">
      <alignment vertical="center"/>
    </xf>
    <xf numFmtId="0" fontId="18" fillId="0" borderId="0"/>
    <xf numFmtId="38" fontId="18" fillId="0" borderId="0" applyFont="0" applyFill="0" applyBorder="0" applyAlignment="0" applyProtection="0"/>
    <xf numFmtId="38" fontId="2" fillId="0" borderId="0" applyFont="0" applyFill="0" applyBorder="0" applyAlignment="0" applyProtection="0"/>
    <xf numFmtId="0" fontId="2" fillId="0" borderId="0"/>
    <xf numFmtId="0" fontId="63" fillId="0" borderId="0"/>
    <xf numFmtId="0" fontId="68" fillId="0" borderId="0" applyNumberFormat="0" applyFill="0" applyBorder="0" applyAlignment="0" applyProtection="0">
      <alignment vertical="center"/>
    </xf>
    <xf numFmtId="0" fontId="2" fillId="0" borderId="0">
      <alignment vertical="center"/>
    </xf>
  </cellStyleXfs>
  <cellXfs count="897">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Border="1" applyAlignment="1">
      <alignment vertical="center"/>
    </xf>
    <xf numFmtId="38" fontId="3" fillId="0" borderId="0" xfId="1" applyFont="1" applyFill="1" applyBorder="1"/>
    <xf numFmtId="0" fontId="3" fillId="0" borderId="5" xfId="0" applyFont="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Border="1" applyAlignment="1">
      <alignment horizontal="left" vertical="center" wrapText="1"/>
    </xf>
    <xf numFmtId="57" fontId="3" fillId="0" borderId="9" xfId="0" applyNumberFormat="1" applyFont="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Border="1" applyAlignment="1">
      <alignment horizontal="right" vertical="center"/>
    </xf>
    <xf numFmtId="0" fontId="7" fillId="0" borderId="8" xfId="0" applyFont="1" applyBorder="1" applyAlignment="1">
      <alignment horizontal="center" vertical="center"/>
    </xf>
    <xf numFmtId="177" fontId="3" fillId="0" borderId="13" xfId="1" applyNumberFormat="1" applyFont="1" applyFill="1" applyBorder="1" applyAlignment="1">
      <alignment vertical="center" wrapText="1"/>
    </xf>
    <xf numFmtId="0" fontId="10" fillId="0" borderId="0" xfId="2">
      <alignment vertical="center"/>
    </xf>
    <xf numFmtId="0" fontId="10" fillId="2" borderId="0" xfId="2" applyFill="1">
      <alignment vertical="center"/>
    </xf>
    <xf numFmtId="0" fontId="11" fillId="0" borderId="0" xfId="0" applyFont="1" applyAlignment="1">
      <alignment vertical="center"/>
    </xf>
    <xf numFmtId="0" fontId="12" fillId="0" borderId="0" xfId="0" applyFont="1"/>
    <xf numFmtId="0" fontId="14" fillId="0" borderId="0" xfId="0" applyFont="1" applyAlignment="1">
      <alignment vertical="center"/>
    </xf>
    <xf numFmtId="0" fontId="11" fillId="0" borderId="14" xfId="0" applyFont="1" applyBorder="1" applyAlignment="1">
      <alignment horizontal="center" vertical="center" wrapText="1"/>
    </xf>
    <xf numFmtId="0" fontId="15" fillId="0" borderId="0" xfId="0" applyFont="1"/>
    <xf numFmtId="0" fontId="11" fillId="0" borderId="32" xfId="0" applyFont="1" applyBorder="1" applyAlignment="1">
      <alignment vertical="center" wrapText="1"/>
    </xf>
    <xf numFmtId="0" fontId="11" fillId="0" borderId="36" xfId="0" applyFont="1" applyBorder="1" applyAlignment="1">
      <alignment horizontal="right" vertical="center" wrapText="1"/>
    </xf>
    <xf numFmtId="0" fontId="11" fillId="0" borderId="17" xfId="0" applyFont="1" applyBorder="1" applyAlignment="1">
      <alignment horizontal="right" vertical="center" wrapText="1"/>
    </xf>
    <xf numFmtId="0" fontId="11" fillId="0" borderId="18" xfId="0" applyFont="1" applyBorder="1" applyAlignment="1">
      <alignment horizontal="right" vertical="center" wrapText="1"/>
    </xf>
    <xf numFmtId="0" fontId="11" fillId="0" borderId="5" xfId="0" applyFont="1" applyBorder="1" applyAlignment="1">
      <alignment horizontal="right" vertical="center" wrapText="1"/>
    </xf>
    <xf numFmtId="0" fontId="11" fillId="0" borderId="0" xfId="0" applyFont="1" applyAlignment="1">
      <alignment horizontal="right" vertical="center" wrapText="1"/>
    </xf>
    <xf numFmtId="0" fontId="11" fillId="0" borderId="9" xfId="0" applyFont="1" applyBorder="1" applyAlignment="1">
      <alignment horizontal="right" vertical="center" wrapText="1"/>
    </xf>
    <xf numFmtId="0" fontId="16" fillId="0" borderId="0" xfId="0" applyFont="1" applyAlignment="1">
      <alignment vertical="center"/>
    </xf>
    <xf numFmtId="49" fontId="16" fillId="0" borderId="0" xfId="0" applyNumberFormat="1" applyFont="1" applyAlignment="1">
      <alignment horizontal="right" vertical="center"/>
    </xf>
    <xf numFmtId="49" fontId="12"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3" fillId="0" borderId="0" xfId="4" applyFont="1" applyAlignment="1">
      <alignment wrapText="1"/>
    </xf>
    <xf numFmtId="0" fontId="23" fillId="0" borderId="0" xfId="4" applyFont="1"/>
    <xf numFmtId="176" fontId="29" fillId="0" borderId="57" xfId="4" applyNumberFormat="1" applyFont="1" applyBorder="1" applyAlignment="1">
      <alignment horizontal="right" vertical="center"/>
    </xf>
    <xf numFmtId="176" fontId="29" fillId="0" borderId="17" xfId="4" applyNumberFormat="1" applyFont="1" applyBorder="1" applyAlignment="1">
      <alignment horizontal="right" vertical="center"/>
    </xf>
    <xf numFmtId="176" fontId="29" fillId="0" borderId="57" xfId="4" applyNumberFormat="1" applyFont="1" applyBorder="1" applyAlignment="1">
      <alignment vertical="center"/>
    </xf>
    <xf numFmtId="176" fontId="29" fillId="0" borderId="16" xfId="4" applyNumberFormat="1" applyFont="1" applyBorder="1" applyAlignment="1">
      <alignment horizontal="center" vertical="center"/>
    </xf>
    <xf numFmtId="176" fontId="29" fillId="0" borderId="16" xfId="4" applyNumberFormat="1" applyFont="1" applyBorder="1" applyAlignment="1">
      <alignment horizontal="right" vertical="center"/>
    </xf>
    <xf numFmtId="176" fontId="29" fillId="0" borderId="70"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1" fillId="0" borderId="0" xfId="4" applyFont="1" applyAlignment="1">
      <alignment horizontal="left" vertical="center"/>
    </xf>
    <xf numFmtId="0" fontId="21" fillId="0" borderId="19" xfId="4" applyFont="1" applyBorder="1" applyAlignment="1">
      <alignment horizontal="left" vertical="center"/>
    </xf>
    <xf numFmtId="0" fontId="21" fillId="0" borderId="13" xfId="4" applyFont="1" applyBorder="1" applyAlignment="1">
      <alignment horizontal="left" vertical="center"/>
    </xf>
    <xf numFmtId="0" fontId="21"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3" xfId="5" applyFont="1" applyFill="1" applyBorder="1" applyAlignment="1">
      <alignment horizontal="center" vertical="center"/>
    </xf>
    <xf numFmtId="0" fontId="21" fillId="0" borderId="64" xfId="4" applyFont="1" applyBorder="1" applyAlignment="1">
      <alignment horizontal="center" vertical="center"/>
    </xf>
    <xf numFmtId="0" fontId="21"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0"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0"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68" xfId="5" applyNumberFormat="1" applyFont="1" applyFill="1" applyBorder="1" applyAlignment="1">
      <alignment vertical="center" wrapText="1"/>
    </xf>
    <xf numFmtId="177" fontId="3" fillId="0" borderId="74"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30" fillId="0" borderId="0" xfId="4" applyFont="1" applyAlignment="1">
      <alignment vertical="center"/>
    </xf>
    <xf numFmtId="0" fontId="8" fillId="0" borderId="0" xfId="4" applyFont="1" applyAlignment="1">
      <alignment vertical="center"/>
    </xf>
    <xf numFmtId="0" fontId="32" fillId="0" borderId="0" xfId="4" applyFont="1" applyAlignment="1">
      <alignment horizontal="center" vertical="center"/>
    </xf>
    <xf numFmtId="0" fontId="8" fillId="0" borderId="0" xfId="4" applyFont="1" applyAlignment="1">
      <alignment horizontal="center" vertical="center"/>
    </xf>
    <xf numFmtId="0" fontId="8" fillId="0" borderId="0" xfId="4" applyFont="1" applyAlignment="1">
      <alignment horizontal="centerContinuous" vertical="center"/>
    </xf>
    <xf numFmtId="0" fontId="33" fillId="0" borderId="0" xfId="4" applyFont="1" applyAlignment="1">
      <alignment vertical="center"/>
    </xf>
    <xf numFmtId="0" fontId="33" fillId="0" borderId="0" xfId="4" applyFont="1" applyAlignment="1">
      <alignment horizontal="centerContinuous" vertical="center"/>
    </xf>
    <xf numFmtId="0" fontId="24" fillId="0" borderId="0" xfId="4" applyFont="1" applyAlignment="1">
      <alignment vertical="center"/>
    </xf>
    <xf numFmtId="0" fontId="33" fillId="0" borderId="40" xfId="4" applyFont="1" applyBorder="1" applyAlignment="1">
      <alignment vertical="center"/>
    </xf>
    <xf numFmtId="0" fontId="33" fillId="0" borderId="54" xfId="4" applyFont="1" applyBorder="1" applyAlignment="1">
      <alignment vertical="center"/>
    </xf>
    <xf numFmtId="0" fontId="33" fillId="0" borderId="76" xfId="4" applyFont="1" applyBorder="1" applyAlignment="1">
      <alignment vertical="center"/>
    </xf>
    <xf numFmtId="0" fontId="33" fillId="0" borderId="0" xfId="4" applyFont="1"/>
    <xf numFmtId="0" fontId="36" fillId="0" borderId="43" xfId="4" applyFont="1" applyBorder="1" applyAlignment="1">
      <alignment horizontal="center" vertical="center"/>
    </xf>
    <xf numFmtId="0" fontId="24" fillId="0" borderId="0" xfId="4" applyFont="1" applyAlignment="1">
      <alignment horizontal="center" vertical="center"/>
    </xf>
    <xf numFmtId="0" fontId="33" fillId="0" borderId="0" xfId="4" applyFont="1" applyAlignment="1">
      <alignment horizontal="center" vertical="center"/>
    </xf>
    <xf numFmtId="0" fontId="33" fillId="0" borderId="41" xfId="4" applyFont="1" applyBorder="1" applyAlignment="1">
      <alignment horizontal="left" vertical="center" wrapText="1"/>
    </xf>
    <xf numFmtId="0" fontId="33" fillId="0" borderId="75" xfId="4" applyFont="1" applyBorder="1" applyAlignment="1">
      <alignment horizontal="center" vertical="center"/>
    </xf>
    <xf numFmtId="0" fontId="33" fillId="0" borderId="0" xfId="4" applyFont="1" applyAlignment="1">
      <alignment vertical="center" wrapText="1"/>
    </xf>
    <xf numFmtId="0" fontId="33" fillId="0" borderId="75" xfId="4" applyFont="1" applyBorder="1" applyAlignment="1">
      <alignment vertical="center"/>
    </xf>
    <xf numFmtId="0" fontId="38" fillId="0" borderId="0" xfId="4" applyFont="1" applyAlignment="1">
      <alignment horizontal="center" vertical="center"/>
    </xf>
    <xf numFmtId="0" fontId="33" fillId="0" borderId="0" xfId="4" applyFont="1" applyAlignment="1">
      <alignment horizontal="right" vertical="center" wrapText="1"/>
    </xf>
    <xf numFmtId="0" fontId="33" fillId="0" borderId="0" xfId="4" applyFont="1" applyAlignment="1">
      <alignment horizontal="center" vertical="center" wrapText="1"/>
    </xf>
    <xf numFmtId="0" fontId="33" fillId="0" borderId="0" xfId="4" applyFont="1" applyAlignment="1">
      <alignment horizontal="right" vertical="center"/>
    </xf>
    <xf numFmtId="0" fontId="33" fillId="0" borderId="83" xfId="4" applyFont="1" applyBorder="1" applyAlignment="1">
      <alignment horizontal="right" vertical="center"/>
    </xf>
    <xf numFmtId="0" fontId="33" fillId="0" borderId="0" xfId="4" applyFont="1" applyAlignment="1">
      <alignment horizontal="left" vertical="center"/>
    </xf>
    <xf numFmtId="38" fontId="41" fillId="0" borderId="40" xfId="5" applyFont="1" applyFill="1" applyBorder="1" applyAlignment="1">
      <alignment vertical="center"/>
    </xf>
    <xf numFmtId="0" fontId="33" fillId="0" borderId="0" xfId="4" applyFont="1" applyAlignment="1">
      <alignment vertical="top" wrapText="1"/>
    </xf>
    <xf numFmtId="38" fontId="41" fillId="0" borderId="16" xfId="5" applyFont="1" applyFill="1" applyBorder="1" applyAlignment="1">
      <alignment vertical="center"/>
    </xf>
    <xf numFmtId="38" fontId="41" fillId="0" borderId="89" xfId="5" applyFont="1" applyFill="1" applyBorder="1" applyAlignment="1">
      <alignment horizontal="right" vertical="center"/>
    </xf>
    <xf numFmtId="0" fontId="25" fillId="0" borderId="0" xfId="0" applyFont="1" applyAlignment="1">
      <alignment vertical="center"/>
    </xf>
    <xf numFmtId="0" fontId="25" fillId="0" borderId="13" xfId="0" applyFont="1" applyBorder="1" applyAlignment="1">
      <alignment horizontal="center" vertical="center"/>
    </xf>
    <xf numFmtId="0" fontId="25" fillId="0" borderId="0" xfId="0" applyFont="1" applyAlignment="1">
      <alignment vertical="center" shrinkToFit="1"/>
    </xf>
    <xf numFmtId="0" fontId="25" fillId="0" borderId="0" xfId="0" applyFont="1" applyAlignment="1">
      <alignment horizontal="center" vertical="center"/>
    </xf>
    <xf numFmtId="0" fontId="25" fillId="0" borderId="0" xfId="0" applyFont="1" applyAlignment="1">
      <alignment horizontal="left" vertical="center"/>
    </xf>
    <xf numFmtId="181" fontId="25" fillId="0" borderId="13" xfId="0" applyNumberFormat="1" applyFont="1" applyBorder="1" applyAlignment="1">
      <alignment vertical="center"/>
    </xf>
    <xf numFmtId="181" fontId="25" fillId="0" borderId="6" xfId="0" applyNumberFormat="1" applyFont="1" applyBorder="1" applyAlignment="1">
      <alignment vertical="center"/>
    </xf>
    <xf numFmtId="0" fontId="25" fillId="0" borderId="3" xfId="0" applyFont="1" applyBorder="1" applyAlignment="1">
      <alignment horizontal="left" vertical="center" shrinkToFit="1"/>
    </xf>
    <xf numFmtId="0" fontId="25" fillId="0" borderId="4" xfId="0" applyFont="1" applyBorder="1" applyAlignment="1">
      <alignment vertical="center" wrapText="1" shrinkToFit="1"/>
    </xf>
    <xf numFmtId="0" fontId="10" fillId="0" borderId="13" xfId="2" applyBorder="1">
      <alignment vertical="center"/>
    </xf>
    <xf numFmtId="0" fontId="10" fillId="2" borderId="13" xfId="2" applyFill="1" applyBorder="1">
      <alignment vertical="center"/>
    </xf>
    <xf numFmtId="0" fontId="10" fillId="0" borderId="0" xfId="2" applyAlignment="1">
      <alignment vertical="center" wrapText="1"/>
    </xf>
    <xf numFmtId="0" fontId="21"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1" fillId="3" borderId="13" xfId="4" applyFont="1" applyFill="1" applyBorder="1" applyAlignment="1">
      <alignment horizontal="left" vertical="center" wrapText="1"/>
    </xf>
    <xf numFmtId="0" fontId="21" fillId="3" borderId="13" xfId="4" applyFont="1" applyFill="1" applyBorder="1" applyAlignment="1">
      <alignment horizontal="left" vertical="center"/>
    </xf>
    <xf numFmtId="0" fontId="21"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179" fontId="10" fillId="0" borderId="0" xfId="2" applyNumberFormat="1">
      <alignment vertical="center"/>
    </xf>
    <xf numFmtId="0" fontId="25" fillId="0" borderId="12" xfId="0" applyFont="1" applyBorder="1" applyAlignment="1">
      <alignment horizontal="center" vertical="center"/>
    </xf>
    <xf numFmtId="0" fontId="25" fillId="0" borderId="63" xfId="0" applyFont="1" applyBorder="1" applyAlignment="1">
      <alignment horizontal="center" vertical="center"/>
    </xf>
    <xf numFmtId="0" fontId="49" fillId="0" borderId="0" xfId="0" applyFont="1"/>
    <xf numFmtId="0" fontId="13" fillId="0" borderId="0" xfId="0" applyFont="1" applyAlignment="1">
      <alignment vertical="center"/>
    </xf>
    <xf numFmtId="0" fontId="25" fillId="0" borderId="12" xfId="0" applyFont="1" applyBorder="1" applyAlignment="1">
      <alignment horizontal="right" vertical="center" shrinkToFit="1"/>
    </xf>
    <xf numFmtId="0" fontId="25" fillId="0" borderId="0" xfId="0" applyFont="1" applyAlignment="1">
      <alignment horizontal="right" vertical="center"/>
    </xf>
    <xf numFmtId="183" fontId="25" fillId="0" borderId="63" xfId="0" applyNumberFormat="1" applyFont="1" applyBorder="1" applyAlignment="1">
      <alignment horizontal="right" vertical="center" shrinkToFit="1"/>
    </xf>
    <xf numFmtId="0" fontId="25" fillId="0" borderId="8" xfId="0" applyFont="1" applyBorder="1" applyAlignment="1">
      <alignment horizontal="center" vertical="center"/>
    </xf>
    <xf numFmtId="178" fontId="11" fillId="0" borderId="37" xfId="0" applyNumberFormat="1" applyFont="1" applyBorder="1" applyAlignment="1">
      <alignment horizontal="right" vertical="center" shrinkToFit="1"/>
    </xf>
    <xf numFmtId="178" fontId="11" fillId="0" borderId="6" xfId="0" applyNumberFormat="1" applyFont="1" applyBorder="1" applyAlignment="1">
      <alignment horizontal="right" vertical="center" shrinkToFit="1"/>
    </xf>
    <xf numFmtId="179" fontId="11" fillId="0" borderId="20" xfId="0" applyNumberFormat="1" applyFont="1" applyBorder="1" applyAlignment="1">
      <alignment horizontal="right" vertical="center" shrinkToFit="1"/>
    </xf>
    <xf numFmtId="177" fontId="11" fillId="0" borderId="6" xfId="0" applyNumberFormat="1" applyFont="1" applyBorder="1" applyAlignment="1">
      <alignment horizontal="right" vertical="center" shrinkToFit="1"/>
    </xf>
    <xf numFmtId="177" fontId="11" fillId="0" borderId="20" xfId="0" applyNumberFormat="1" applyFont="1" applyBorder="1" applyAlignment="1">
      <alignment horizontal="right" vertical="center" shrinkToFit="1"/>
    </xf>
    <xf numFmtId="185" fontId="11" fillId="0" borderId="64" xfId="0" applyNumberFormat="1" applyFont="1" applyBorder="1" applyAlignment="1">
      <alignment horizontal="left" vertical="center" wrapText="1"/>
    </xf>
    <xf numFmtId="185" fontId="11" fillId="0" borderId="34" xfId="0" applyNumberFormat="1" applyFont="1" applyBorder="1" applyAlignment="1">
      <alignment horizontal="left" vertical="center" wrapText="1"/>
    </xf>
    <xf numFmtId="0" fontId="11" fillId="5" borderId="26" xfId="0" applyFont="1" applyFill="1" applyBorder="1" applyAlignment="1">
      <alignment vertical="center" wrapText="1"/>
    </xf>
    <xf numFmtId="0" fontId="51" fillId="0" borderId="0" xfId="0" applyFont="1"/>
    <xf numFmtId="0" fontId="11" fillId="5" borderId="33" xfId="0" applyFont="1" applyFill="1" applyBorder="1" applyAlignment="1">
      <alignment vertical="center" wrapText="1"/>
    </xf>
    <xf numFmtId="0" fontId="11" fillId="5" borderId="20" xfId="0" applyFont="1" applyFill="1" applyBorder="1" applyAlignment="1">
      <alignment vertical="center" wrapText="1"/>
    </xf>
    <xf numFmtId="0" fontId="11" fillId="5" borderId="25" xfId="0" applyFont="1" applyFill="1" applyBorder="1" applyAlignment="1">
      <alignment vertical="center" wrapText="1"/>
    </xf>
    <xf numFmtId="0" fontId="11" fillId="5" borderId="35" xfId="0" applyFont="1" applyFill="1" applyBorder="1" applyAlignment="1">
      <alignment vertical="center" wrapText="1"/>
    </xf>
    <xf numFmtId="0" fontId="12" fillId="4" borderId="0" xfId="0" applyFont="1" applyFill="1"/>
    <xf numFmtId="0" fontId="10" fillId="4"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19" fillId="0" borderId="0" xfId="0" applyFont="1"/>
    <xf numFmtId="0" fontId="0" fillId="0" borderId="0" xfId="0" applyAlignment="1">
      <alignment vertical="center"/>
    </xf>
    <xf numFmtId="12" fontId="0" fillId="0" borderId="0" xfId="0" applyNumberFormat="1" applyAlignment="1">
      <alignment horizontal="center" vertical="center"/>
    </xf>
    <xf numFmtId="0" fontId="53" fillId="0" borderId="0" xfId="0" applyFont="1" applyAlignment="1">
      <alignment horizontal="center" vertical="center"/>
    </xf>
    <xf numFmtId="0" fontId="53" fillId="0" borderId="0" xfId="0" applyFont="1" applyAlignment="1">
      <alignment horizontal="center" vertical="center" wrapText="1"/>
    </xf>
    <xf numFmtId="0" fontId="0" fillId="0" borderId="0" xfId="0" applyAlignment="1">
      <alignment horizontal="center" vertical="center"/>
    </xf>
    <xf numFmtId="0" fontId="10" fillId="6" borderId="13" xfId="2" applyFill="1" applyBorder="1">
      <alignment vertical="center"/>
    </xf>
    <xf numFmtId="0" fontId="10" fillId="6" borderId="0" xfId="2" applyFill="1">
      <alignment vertical="center"/>
    </xf>
    <xf numFmtId="0" fontId="0" fillId="6" borderId="0" xfId="0" applyFill="1" applyAlignment="1">
      <alignment vertical="center"/>
    </xf>
    <xf numFmtId="0" fontId="53" fillId="6" borderId="0" xfId="0" applyFont="1" applyFill="1" applyAlignment="1">
      <alignment horizontal="center" vertical="center"/>
    </xf>
    <xf numFmtId="0" fontId="53"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10" fillId="6" borderId="0" xfId="2" applyFill="1" applyAlignment="1">
      <alignment vertical="center" wrapText="1"/>
    </xf>
    <xf numFmtId="12" fontId="3" fillId="0" borderId="0" xfId="1" applyNumberFormat="1" applyFont="1" applyFill="1" applyBorder="1" applyAlignment="1">
      <alignment horizontal="left" vertical="center" wrapText="1"/>
    </xf>
    <xf numFmtId="177" fontId="3" fillId="0" borderId="98"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98"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96"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96" xfId="1" applyNumberFormat="1" applyFont="1" applyFill="1" applyBorder="1" applyAlignment="1">
      <alignment vertical="center" shrinkToFit="1"/>
    </xf>
    <xf numFmtId="186" fontId="11" fillId="0" borderId="6" xfId="0" applyNumberFormat="1" applyFont="1" applyBorder="1" applyAlignment="1">
      <alignment horizontal="right" vertical="center" shrinkToFit="1"/>
    </xf>
    <xf numFmtId="186" fontId="11" fillId="5" borderId="20" xfId="0" applyNumberFormat="1" applyFont="1" applyFill="1" applyBorder="1" applyAlignment="1">
      <alignment horizontal="right" vertical="center" shrinkToFit="1"/>
    </xf>
    <xf numFmtId="186" fontId="11" fillId="5" borderId="37" xfId="0" applyNumberFormat="1" applyFont="1" applyFill="1" applyBorder="1" applyAlignment="1">
      <alignment horizontal="right" vertical="center" shrinkToFit="1"/>
    </xf>
    <xf numFmtId="186" fontId="11" fillId="5" borderId="6" xfId="0" applyNumberFormat="1" applyFont="1" applyFill="1" applyBorder="1" applyAlignment="1">
      <alignment horizontal="right" vertical="center" shrinkToFit="1"/>
    </xf>
    <xf numFmtId="186" fontId="11" fillId="0" borderId="37" xfId="0" applyNumberFormat="1" applyFont="1" applyBorder="1" applyAlignment="1">
      <alignment horizontal="right" vertical="center" shrinkToFit="1"/>
    </xf>
    <xf numFmtId="186" fontId="11" fillId="0" borderId="20" xfId="0" applyNumberFormat="1" applyFont="1" applyBorder="1" applyAlignment="1">
      <alignment horizontal="right" vertical="center" shrinkToFit="1"/>
    </xf>
    <xf numFmtId="186" fontId="15" fillId="0" borderId="6" xfId="0" applyNumberFormat="1" applyFont="1" applyBorder="1" applyAlignment="1">
      <alignment vertical="center" shrinkToFit="1"/>
    </xf>
    <xf numFmtId="186" fontId="15" fillId="5" borderId="6" xfId="0" applyNumberFormat="1" applyFont="1" applyFill="1" applyBorder="1" applyAlignment="1">
      <alignment vertical="center" shrinkToFit="1"/>
    </xf>
    <xf numFmtId="186" fontId="15" fillId="0" borderId="37" xfId="0" applyNumberFormat="1" applyFont="1" applyBorder="1" applyAlignment="1">
      <alignment vertical="center" shrinkToFit="1"/>
    </xf>
    <xf numFmtId="186" fontId="15" fillId="5" borderId="37" xfId="0" applyNumberFormat="1" applyFont="1" applyFill="1" applyBorder="1" applyAlignment="1">
      <alignment vertical="center" shrinkToFit="1"/>
    </xf>
    <xf numFmtId="186" fontId="15" fillId="5" borderId="20" xfId="0" applyNumberFormat="1" applyFont="1" applyFill="1" applyBorder="1" applyAlignment="1">
      <alignment vertical="center" shrinkToFit="1"/>
    </xf>
    <xf numFmtId="186" fontId="17" fillId="5" borderId="19" xfId="0" applyNumberFormat="1" applyFont="1" applyFill="1" applyBorder="1" applyAlignment="1">
      <alignment vertical="center" shrinkToFit="1"/>
    </xf>
    <xf numFmtId="186" fontId="11" fillId="0" borderId="13" xfId="0" applyNumberFormat="1" applyFont="1" applyBorder="1" applyAlignment="1">
      <alignment vertical="center" shrinkToFit="1"/>
    </xf>
    <xf numFmtId="186" fontId="11" fillId="0" borderId="30" xfId="0" applyNumberFormat="1" applyFont="1" applyBorder="1" applyAlignment="1">
      <alignment vertical="center" shrinkToFit="1"/>
    </xf>
    <xf numFmtId="186" fontId="11" fillId="5" borderId="19" xfId="0" applyNumberFormat="1" applyFont="1" applyFill="1" applyBorder="1" applyAlignment="1">
      <alignment vertical="center" shrinkToFit="1"/>
    </xf>
    <xf numFmtId="186" fontId="11" fillId="5" borderId="13" xfId="0" applyNumberFormat="1" applyFont="1" applyFill="1" applyBorder="1" applyAlignment="1">
      <alignment vertical="center" shrinkToFit="1"/>
    </xf>
    <xf numFmtId="186" fontId="11" fillId="5" borderId="27" xfId="0" applyNumberFormat="1" applyFont="1" applyFill="1" applyBorder="1" applyAlignment="1">
      <alignment vertical="center" shrinkToFit="1"/>
    </xf>
    <xf numFmtId="186" fontId="11" fillId="0" borderId="1" xfId="0" applyNumberFormat="1" applyFont="1" applyBorder="1" applyAlignment="1">
      <alignment vertical="center" shrinkToFit="1"/>
    </xf>
    <xf numFmtId="186" fontId="11" fillId="5" borderId="33" xfId="0" applyNumberFormat="1" applyFont="1" applyFill="1" applyBorder="1" applyAlignment="1">
      <alignment vertical="center" shrinkToFit="1"/>
    </xf>
    <xf numFmtId="186" fontId="11" fillId="5" borderId="1" xfId="0" applyNumberFormat="1" applyFont="1" applyFill="1" applyBorder="1" applyAlignment="1">
      <alignment vertical="center" shrinkToFit="1"/>
    </xf>
    <xf numFmtId="186" fontId="11" fillId="5" borderId="37" xfId="0" applyNumberFormat="1" applyFont="1" applyFill="1" applyBorder="1" applyAlignment="1">
      <alignment vertical="center" shrinkToFit="1"/>
    </xf>
    <xf numFmtId="186" fontId="11" fillId="0" borderId="6" xfId="0" applyNumberFormat="1" applyFont="1" applyBorder="1" applyAlignment="1">
      <alignment vertical="center" shrinkToFit="1"/>
    </xf>
    <xf numFmtId="186" fontId="11" fillId="5" borderId="20" xfId="0" applyNumberFormat="1" applyFont="1" applyFill="1" applyBorder="1" applyAlignment="1">
      <alignment vertical="center" shrinkToFit="1"/>
    </xf>
    <xf numFmtId="186" fontId="11" fillId="5" borderId="6" xfId="0" applyNumberFormat="1" applyFont="1" applyFill="1" applyBorder="1" applyAlignment="1">
      <alignment vertical="center" shrinkToFit="1"/>
    </xf>
    <xf numFmtId="186" fontId="11" fillId="5" borderId="44" xfId="0" applyNumberFormat="1" applyFont="1" applyFill="1" applyBorder="1" applyAlignment="1">
      <alignment vertical="center" shrinkToFit="1"/>
    </xf>
    <xf numFmtId="186" fontId="11" fillId="0" borderId="8" xfId="0" applyNumberFormat="1" applyFont="1" applyBorder="1" applyAlignment="1">
      <alignment vertical="center" shrinkToFit="1"/>
    </xf>
    <xf numFmtId="186" fontId="11" fillId="5" borderId="25" xfId="0" applyNumberFormat="1" applyFont="1" applyFill="1" applyBorder="1" applyAlignment="1">
      <alignment vertical="center" shrinkToFit="1"/>
    </xf>
    <xf numFmtId="186" fontId="11" fillId="5" borderId="8" xfId="0" applyNumberFormat="1" applyFont="1" applyFill="1" applyBorder="1" applyAlignment="1">
      <alignment vertical="center" shrinkToFit="1"/>
    </xf>
    <xf numFmtId="186" fontId="11" fillId="0" borderId="27" xfId="0" applyNumberFormat="1" applyFont="1" applyBorder="1" applyAlignment="1">
      <alignment vertical="center" shrinkToFit="1"/>
    </xf>
    <xf numFmtId="186" fontId="11" fillId="0" borderId="33" xfId="0" applyNumberFormat="1" applyFont="1" applyBorder="1" applyAlignment="1">
      <alignment vertical="center" shrinkToFit="1"/>
    </xf>
    <xf numFmtId="186" fontId="11" fillId="0" borderId="37" xfId="0" applyNumberFormat="1" applyFont="1" applyBorder="1" applyAlignment="1">
      <alignment vertical="center" shrinkToFit="1"/>
    </xf>
    <xf numFmtId="186" fontId="11" fillId="0" borderId="20" xfId="0" applyNumberFormat="1" applyFont="1" applyBorder="1" applyAlignment="1">
      <alignment vertical="center" shrinkToFit="1"/>
    </xf>
    <xf numFmtId="186" fontId="11" fillId="5" borderId="21" xfId="0" applyNumberFormat="1" applyFont="1" applyFill="1" applyBorder="1" applyAlignment="1">
      <alignment vertical="center" shrinkToFit="1"/>
    </xf>
    <xf numFmtId="186" fontId="11" fillId="0" borderId="23" xfId="0" applyNumberFormat="1" applyFont="1" applyBorder="1" applyAlignment="1">
      <alignment vertical="center" shrinkToFit="1"/>
    </xf>
    <xf numFmtId="186" fontId="11" fillId="0" borderId="31" xfId="0" applyNumberFormat="1" applyFont="1" applyBorder="1" applyAlignment="1">
      <alignment vertical="center" shrinkToFit="1"/>
    </xf>
    <xf numFmtId="186" fontId="11" fillId="5" borderId="23" xfId="0" applyNumberFormat="1" applyFont="1" applyFill="1" applyBorder="1" applyAlignment="1">
      <alignment vertical="center" shrinkToFit="1"/>
    </xf>
    <xf numFmtId="186" fontId="11" fillId="5" borderId="18" xfId="0" applyNumberFormat="1" applyFont="1" applyFill="1" applyBorder="1" applyAlignment="1">
      <alignment vertical="center" shrinkToFit="1"/>
    </xf>
    <xf numFmtId="186" fontId="11" fillId="5" borderId="17" xfId="0" applyNumberFormat="1" applyFont="1" applyFill="1" applyBorder="1" applyAlignment="1">
      <alignment vertical="center" shrinkToFit="1"/>
    </xf>
    <xf numFmtId="186" fontId="11" fillId="0" borderId="51" xfId="0" applyNumberFormat="1" applyFont="1" applyBorder="1" applyAlignment="1">
      <alignment vertical="center" shrinkToFit="1"/>
    </xf>
    <xf numFmtId="186" fontId="11" fillId="0" borderId="52" xfId="0" applyNumberFormat="1" applyFont="1" applyBorder="1" applyAlignment="1">
      <alignment vertical="center" shrinkToFit="1"/>
    </xf>
    <xf numFmtId="3" fontId="11" fillId="0" borderId="6" xfId="0" applyNumberFormat="1" applyFont="1" applyBorder="1" applyAlignment="1">
      <alignment horizontal="right" vertical="center" shrinkToFit="1"/>
    </xf>
    <xf numFmtId="0" fontId="11" fillId="0" borderId="3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26" xfId="0" applyFont="1" applyBorder="1" applyAlignment="1">
      <alignment vertical="center" wrapText="1"/>
    </xf>
    <xf numFmtId="0" fontId="13" fillId="0" borderId="0" xfId="0" applyFont="1" applyAlignment="1">
      <alignment horizontal="center" vertical="center"/>
    </xf>
    <xf numFmtId="0" fontId="11" fillId="5" borderId="14" xfId="0" applyFont="1" applyFill="1" applyBorder="1" applyAlignment="1">
      <alignment vertical="center" wrapText="1"/>
    </xf>
    <xf numFmtId="0" fontId="50" fillId="5" borderId="26" xfId="0" applyFont="1" applyFill="1" applyBorder="1" applyAlignment="1">
      <alignment vertical="center" wrapText="1"/>
    </xf>
    <xf numFmtId="0" fontId="3" fillId="7" borderId="9" xfId="0" applyFont="1" applyFill="1" applyBorder="1" applyAlignment="1">
      <alignment horizontal="left" vertical="center" wrapText="1"/>
    </xf>
    <xf numFmtId="57" fontId="3" fillId="7" borderId="9" xfId="0" applyNumberFormat="1" applyFont="1" applyFill="1" applyBorder="1" applyAlignment="1">
      <alignment horizontal="right" vertical="center" wrapText="1"/>
    </xf>
    <xf numFmtId="57" fontId="3" fillId="7" borderId="9" xfId="0" applyNumberFormat="1" applyFont="1" applyFill="1" applyBorder="1" applyAlignment="1">
      <alignment horizontal="left" vertical="center" wrapText="1"/>
    </xf>
    <xf numFmtId="38" fontId="3" fillId="7" borderId="8" xfId="1" applyFont="1" applyFill="1" applyBorder="1" applyAlignment="1">
      <alignment horizontal="left" vertical="center" wrapText="1"/>
    </xf>
    <xf numFmtId="38" fontId="3" fillId="7" borderId="8" xfId="1" applyFont="1" applyFill="1" applyBorder="1" applyAlignment="1">
      <alignment horizontal="left" vertical="center" shrinkToFit="1"/>
    </xf>
    <xf numFmtId="38" fontId="3" fillId="7" borderId="10" xfId="1" applyFont="1" applyFill="1" applyBorder="1" applyAlignment="1">
      <alignment horizontal="left" vertical="center" shrinkToFit="1"/>
    </xf>
    <xf numFmtId="177" fontId="3" fillId="7" borderId="9" xfId="1" applyNumberFormat="1" applyFont="1" applyFill="1" applyBorder="1" applyAlignment="1">
      <alignment vertical="center" shrinkToFit="1"/>
    </xf>
    <xf numFmtId="0" fontId="3" fillId="7" borderId="9" xfId="0" applyFont="1" applyFill="1" applyBorder="1" applyAlignment="1">
      <alignment horizontal="right" vertical="center" wrapText="1"/>
    </xf>
    <xf numFmtId="57" fontId="3" fillId="7" borderId="9" xfId="1" applyNumberFormat="1" applyFont="1" applyFill="1" applyBorder="1" applyAlignment="1">
      <alignment horizontal="right" vertical="center" wrapText="1"/>
    </xf>
    <xf numFmtId="57" fontId="3" fillId="7" borderId="9" xfId="1" applyNumberFormat="1" applyFont="1" applyFill="1" applyBorder="1" applyAlignment="1">
      <alignment horizontal="left" vertical="center" wrapText="1"/>
    </xf>
    <xf numFmtId="0" fontId="3" fillId="7" borderId="98" xfId="0" applyFont="1" applyFill="1" applyBorder="1" applyAlignment="1">
      <alignment horizontal="left" vertical="center" wrapText="1"/>
    </xf>
    <xf numFmtId="57" fontId="3" fillId="7" borderId="98" xfId="0" applyNumberFormat="1" applyFont="1" applyFill="1" applyBorder="1" applyAlignment="1">
      <alignment horizontal="right" vertical="center" wrapText="1"/>
    </xf>
    <xf numFmtId="57" fontId="3" fillId="7" borderId="98" xfId="1" applyNumberFormat="1" applyFont="1" applyFill="1" applyBorder="1" applyAlignment="1">
      <alignment horizontal="right" vertical="center" wrapText="1"/>
    </xf>
    <xf numFmtId="57" fontId="3" fillId="7" borderId="98" xfId="1" applyNumberFormat="1" applyFont="1" applyFill="1" applyBorder="1" applyAlignment="1">
      <alignment horizontal="left" vertical="center" wrapText="1"/>
    </xf>
    <xf numFmtId="38" fontId="3" fillId="7" borderId="67" xfId="1" applyFont="1" applyFill="1" applyBorder="1" applyAlignment="1">
      <alignment horizontal="left" vertical="center" wrapText="1"/>
    </xf>
    <xf numFmtId="38" fontId="3" fillId="7" borderId="67" xfId="1" applyFont="1" applyFill="1" applyBorder="1" applyAlignment="1">
      <alignment horizontal="left" vertical="center" shrinkToFit="1"/>
    </xf>
    <xf numFmtId="38" fontId="3" fillId="7" borderId="99" xfId="1" applyFont="1" applyFill="1" applyBorder="1" applyAlignment="1">
      <alignment horizontal="left" vertical="center" shrinkToFit="1"/>
    </xf>
    <xf numFmtId="177" fontId="3" fillId="7" borderId="98" xfId="1" applyNumberFormat="1" applyFont="1" applyFill="1" applyBorder="1" applyAlignment="1">
      <alignment vertical="center" shrinkToFit="1"/>
    </xf>
    <xf numFmtId="178" fontId="3" fillId="7" borderId="9" xfId="1" applyNumberFormat="1" applyFont="1" applyFill="1" applyBorder="1" applyAlignment="1">
      <alignment vertical="center" shrinkToFit="1"/>
    </xf>
    <xf numFmtId="178" fontId="3" fillId="7" borderId="98" xfId="1" applyNumberFormat="1" applyFont="1" applyFill="1" applyBorder="1" applyAlignment="1">
      <alignment vertical="center" shrinkToFit="1"/>
    </xf>
    <xf numFmtId="177" fontId="3" fillId="7" borderId="8" xfId="1" applyNumberFormat="1" applyFont="1" applyFill="1" applyBorder="1" applyAlignment="1">
      <alignment vertical="center" shrinkToFit="1"/>
    </xf>
    <xf numFmtId="177" fontId="3" fillId="7" borderId="67" xfId="1" applyNumberFormat="1" applyFont="1" applyFill="1" applyBorder="1" applyAlignment="1">
      <alignment vertical="center" shrinkToFit="1"/>
    </xf>
    <xf numFmtId="57" fontId="3" fillId="7" borderId="8" xfId="1" applyNumberFormat="1" applyFont="1" applyFill="1" applyBorder="1" applyAlignment="1">
      <alignment horizontal="left" vertical="center" wrapText="1"/>
    </xf>
    <xf numFmtId="57" fontId="3" fillId="7" borderId="67" xfId="1" applyNumberFormat="1" applyFont="1" applyFill="1" applyBorder="1" applyAlignment="1">
      <alignment horizontal="left" vertical="center" wrapText="1"/>
    </xf>
    <xf numFmtId="184" fontId="50" fillId="5" borderId="37" xfId="0" applyNumberFormat="1" applyFont="1" applyFill="1" applyBorder="1" applyAlignment="1">
      <alignment vertical="center" shrinkToFit="1"/>
    </xf>
    <xf numFmtId="184" fontId="11" fillId="5" borderId="37" xfId="0" applyNumberFormat="1" applyFont="1" applyFill="1" applyBorder="1" applyAlignment="1">
      <alignment horizontal="right" vertical="center" shrinkToFit="1"/>
    </xf>
    <xf numFmtId="184" fontId="11" fillId="5" borderId="6" xfId="0" applyNumberFormat="1" applyFont="1" applyFill="1" applyBorder="1" applyAlignment="1">
      <alignment horizontal="right" vertical="center" shrinkToFit="1"/>
    </xf>
    <xf numFmtId="184" fontId="15" fillId="5" borderId="6" xfId="0" applyNumberFormat="1" applyFont="1" applyFill="1" applyBorder="1" applyAlignment="1">
      <alignment vertical="center" shrinkToFit="1"/>
    </xf>
    <xf numFmtId="187" fontId="11" fillId="5" borderId="37" xfId="0" applyNumberFormat="1" applyFont="1" applyFill="1" applyBorder="1" applyAlignment="1">
      <alignment horizontal="right" vertical="center" shrinkToFit="1"/>
    </xf>
    <xf numFmtId="187" fontId="11" fillId="0" borderId="6" xfId="0" applyNumberFormat="1" applyFont="1" applyBorder="1" applyAlignment="1">
      <alignment horizontal="right" vertical="center" shrinkToFit="1"/>
    </xf>
    <xf numFmtId="187" fontId="15" fillId="0" borderId="0" xfId="0" applyNumberFormat="1" applyFont="1" applyAlignment="1">
      <alignment vertical="center" shrinkToFit="1"/>
    </xf>
    <xf numFmtId="40" fontId="11" fillId="5" borderId="37" xfId="1" applyNumberFormat="1" applyFont="1" applyFill="1" applyBorder="1" applyAlignment="1">
      <alignment horizontal="right" vertical="center" shrinkToFit="1"/>
    </xf>
    <xf numFmtId="0" fontId="25" fillId="0" borderId="1" xfId="0" applyFont="1" applyBorder="1" applyAlignment="1">
      <alignment horizontal="center" vertical="center" wrapText="1" shrinkToFit="1"/>
    </xf>
    <xf numFmtId="177" fontId="57" fillId="7" borderId="8" xfId="0" applyNumberFormat="1" applyFont="1" applyFill="1" applyBorder="1" applyAlignment="1">
      <alignment vertical="center" shrinkToFit="1"/>
    </xf>
    <xf numFmtId="57" fontId="4" fillId="8" borderId="10" xfId="1" applyNumberFormat="1" applyFont="1" applyFill="1" applyBorder="1" applyAlignment="1"/>
    <xf numFmtId="38" fontId="3" fillId="8" borderId="10" xfId="1" applyFont="1" applyFill="1" applyBorder="1" applyAlignment="1"/>
    <xf numFmtId="57" fontId="58" fillId="0" borderId="10" xfId="1" applyNumberFormat="1" applyFont="1" applyFill="1" applyBorder="1" applyAlignment="1"/>
    <xf numFmtId="57" fontId="4" fillId="0" borderId="10" xfId="1" applyNumberFormat="1" applyFont="1" applyFill="1" applyBorder="1" applyAlignment="1"/>
    <xf numFmtId="38" fontId="3" fillId="0" borderId="10" xfId="1" applyFont="1" applyFill="1" applyBorder="1" applyAlignment="1"/>
    <xf numFmtId="38" fontId="3" fillId="0" borderId="0" xfId="1" applyFont="1" applyFill="1" applyBorder="1" applyAlignment="1"/>
    <xf numFmtId="57" fontId="3" fillId="0" borderId="0" xfId="1" applyNumberFormat="1" applyFont="1" applyFill="1" applyBorder="1" applyAlignment="1"/>
    <xf numFmtId="38" fontId="3" fillId="0" borderId="0" xfId="1" applyFont="1" applyFill="1" applyAlignment="1"/>
    <xf numFmtId="38" fontId="56" fillId="7" borderId="8" xfId="1" applyFont="1" applyFill="1" applyBorder="1" applyAlignment="1">
      <alignment horizontal="left" vertical="center" wrapText="1"/>
    </xf>
    <xf numFmtId="0" fontId="12" fillId="9" borderId="0" xfId="2" applyFont="1" applyFill="1">
      <alignment vertical="center"/>
    </xf>
    <xf numFmtId="0" fontId="12" fillId="6" borderId="0" xfId="2" applyFont="1" applyFill="1" applyAlignment="1">
      <alignment vertical="center" wrapText="1"/>
    </xf>
    <xf numFmtId="0" fontId="61" fillId="0" borderId="0" xfId="7" applyFont="1" applyAlignment="1">
      <alignment vertical="center"/>
    </xf>
    <xf numFmtId="0" fontId="61" fillId="0" borderId="0" xfId="7" applyFont="1" applyAlignment="1">
      <alignment horizontal="right" vertical="center"/>
    </xf>
    <xf numFmtId="0" fontId="64" fillId="0" borderId="0" xfId="8" applyFont="1"/>
    <xf numFmtId="0" fontId="65" fillId="0" borderId="14" xfId="8" applyFont="1" applyBorder="1" applyAlignment="1">
      <alignment horizontal="center"/>
    </xf>
    <xf numFmtId="0" fontId="61" fillId="0" borderId="13" xfId="7" applyFont="1" applyBorder="1" applyAlignment="1">
      <alignment horizontal="distributed" vertical="center"/>
    </xf>
    <xf numFmtId="49" fontId="61" fillId="0" borderId="12" xfId="7" applyNumberFormat="1" applyFont="1" applyBorder="1" applyAlignment="1">
      <alignment horizontal="center" vertical="center"/>
    </xf>
    <xf numFmtId="189" fontId="61" fillId="0" borderId="13" xfId="7" applyNumberFormat="1" applyFont="1" applyBorder="1" applyAlignment="1">
      <alignment horizontal="center" vertical="center"/>
    </xf>
    <xf numFmtId="49" fontId="61" fillId="0" borderId="63" xfId="7" applyNumberFormat="1" applyFont="1" applyBorder="1" applyAlignment="1">
      <alignment horizontal="center" vertical="center"/>
    </xf>
    <xf numFmtId="49" fontId="61" fillId="0" borderId="64" xfId="7" applyNumberFormat="1" applyFont="1" applyBorder="1" applyAlignment="1">
      <alignment horizontal="center" vertical="center"/>
    </xf>
    <xf numFmtId="0" fontId="61" fillId="0" borderId="1" xfId="7" applyFont="1" applyBorder="1" applyAlignment="1">
      <alignment horizontal="distributed" vertical="center"/>
    </xf>
    <xf numFmtId="0" fontId="61" fillId="0" borderId="103" xfId="7" applyFont="1" applyBorder="1" applyAlignment="1">
      <alignment horizontal="distributed" vertical="center"/>
    </xf>
    <xf numFmtId="0" fontId="61" fillId="0" borderId="9" xfId="7" applyFont="1" applyBorder="1" applyAlignment="1">
      <alignment horizontal="distributed" vertical="center" wrapText="1"/>
    </xf>
    <xf numFmtId="49" fontId="61" fillId="0" borderId="9" xfId="7" applyNumberFormat="1" applyFont="1" applyBorder="1" applyAlignment="1">
      <alignment horizontal="right" vertical="center"/>
    </xf>
    <xf numFmtId="0" fontId="61" fillId="0" borderId="8" xfId="7" applyFont="1" applyBorder="1" applyAlignment="1">
      <alignment horizontal="distributed" vertical="center" wrapText="1"/>
    </xf>
    <xf numFmtId="0" fontId="61" fillId="0" borderId="13" xfId="7" applyFont="1" applyBorder="1" applyAlignment="1">
      <alignment horizontal="distributed" vertical="center" wrapText="1" shrinkToFit="1"/>
    </xf>
    <xf numFmtId="0" fontId="61" fillId="0" borderId="13" xfId="7" applyFont="1" applyBorder="1" applyAlignment="1">
      <alignment horizontal="distributed" vertical="center" shrinkToFit="1"/>
    </xf>
    <xf numFmtId="0" fontId="61" fillId="0" borderId="8" xfId="7" applyFont="1" applyBorder="1" applyAlignment="1">
      <alignment horizontal="distributed" vertical="center" shrinkToFit="1"/>
    </xf>
    <xf numFmtId="189" fontId="61" fillId="5" borderId="13" xfId="7" applyNumberFormat="1" applyFont="1" applyFill="1" applyBorder="1" applyAlignment="1" applyProtection="1">
      <alignment horizontal="center" vertical="center"/>
      <protection locked="0"/>
    </xf>
    <xf numFmtId="0" fontId="63" fillId="0" borderId="0" xfId="8"/>
    <xf numFmtId="0" fontId="70" fillId="5" borderId="13" xfId="8" applyFont="1" applyFill="1" applyBorder="1" applyAlignment="1">
      <alignment horizontal="center" vertical="center" shrinkToFit="1"/>
    </xf>
    <xf numFmtId="49" fontId="61" fillId="5" borderId="64" xfId="7" applyNumberFormat="1" applyFont="1" applyFill="1" applyBorder="1" applyAlignment="1" applyProtection="1">
      <alignment horizontal="center" vertical="center"/>
      <protection locked="0"/>
    </xf>
    <xf numFmtId="0" fontId="25" fillId="0" borderId="0" xfId="0" applyFont="1" applyAlignment="1">
      <alignment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70" fillId="5" borderId="13" xfId="8" applyFont="1" applyFill="1" applyBorder="1" applyAlignment="1">
      <alignment horizontal="center" vertical="center" wrapText="1" shrinkToFit="1"/>
    </xf>
    <xf numFmtId="0" fontId="2" fillId="7" borderId="13" xfId="10" applyFill="1" applyBorder="1" applyAlignment="1">
      <alignment horizontal="center" vertical="center"/>
    </xf>
    <xf numFmtId="0" fontId="70" fillId="5" borderId="13" xfId="8" applyFont="1" applyFill="1" applyBorder="1" applyAlignment="1">
      <alignment horizontal="center" vertical="center" wrapText="1" shrinkToFit="1"/>
    </xf>
    <xf numFmtId="0" fontId="64" fillId="0" borderId="0" xfId="0" applyFont="1" applyAlignment="1">
      <alignment vertical="center"/>
    </xf>
    <xf numFmtId="0" fontId="64" fillId="0" borderId="0" xfId="8" applyFont="1" applyAlignment="1">
      <alignment vertical="center"/>
    </xf>
    <xf numFmtId="49" fontId="61" fillId="0" borderId="3" xfId="7" applyNumberFormat="1" applyFont="1" applyBorder="1" applyAlignment="1">
      <alignment horizontal="center" vertical="center"/>
    </xf>
    <xf numFmtId="49" fontId="61" fillId="5" borderId="1" xfId="7" applyNumberFormat="1" applyFont="1" applyFill="1" applyBorder="1" applyAlignment="1" applyProtection="1">
      <alignment horizontal="center" vertical="center"/>
      <protection locked="0"/>
    </xf>
    <xf numFmtId="49" fontId="61" fillId="0" borderId="3" xfId="7" applyNumberFormat="1" applyFont="1" applyBorder="1" applyAlignment="1">
      <alignment vertical="center"/>
    </xf>
    <xf numFmtId="49" fontId="61" fillId="0" borderId="4" xfId="7" applyNumberFormat="1" applyFont="1" applyBorder="1" applyAlignment="1">
      <alignment vertical="center"/>
    </xf>
    <xf numFmtId="49" fontId="61" fillId="5" borderId="4" xfId="7" applyNumberFormat="1" applyFont="1" applyFill="1" applyBorder="1" applyAlignment="1" applyProtection="1">
      <alignment horizontal="center" vertical="center" shrinkToFit="1"/>
      <protection locked="0"/>
    </xf>
    <xf numFmtId="49" fontId="61" fillId="5" borderId="1" xfId="7" applyNumberFormat="1" applyFont="1" applyFill="1" applyBorder="1" applyAlignment="1" applyProtection="1">
      <alignment horizontal="center" vertical="center" shrinkToFit="1"/>
      <protection locked="0"/>
    </xf>
    <xf numFmtId="0" fontId="25" fillId="0" borderId="3" xfId="0" applyFont="1" applyBorder="1" applyAlignment="1">
      <alignment horizontal="center" vertical="center" wrapText="1" shrinkToFit="1"/>
    </xf>
    <xf numFmtId="0" fontId="25" fillId="0" borderId="0" xfId="0" applyFont="1" applyFill="1" applyAlignment="1">
      <alignment vertical="center"/>
    </xf>
    <xf numFmtId="0" fontId="25" fillId="0" borderId="0" xfId="0" applyFont="1" applyBorder="1" applyAlignment="1">
      <alignment vertical="center"/>
    </xf>
    <xf numFmtId="0" fontId="25" fillId="9" borderId="0" xfId="0" applyFont="1" applyFill="1" applyBorder="1" applyAlignment="1">
      <alignment vertical="center"/>
    </xf>
    <xf numFmtId="0" fontId="25" fillId="0" borderId="0" xfId="0" applyFont="1" applyFill="1" applyBorder="1" applyAlignment="1">
      <alignment horizontal="center" vertical="center"/>
    </xf>
    <xf numFmtId="0" fontId="74" fillId="0" borderId="0" xfId="0" applyFont="1" applyAlignment="1">
      <alignment vertical="center"/>
    </xf>
    <xf numFmtId="181" fontId="25" fillId="0" borderId="13" xfId="0" applyNumberFormat="1" applyFont="1" applyBorder="1" applyAlignment="1">
      <alignment vertical="center" shrinkToFit="1"/>
    </xf>
    <xf numFmtId="181" fontId="25" fillId="0" borderId="6" xfId="0" applyNumberFormat="1" applyFont="1" applyBorder="1" applyAlignment="1">
      <alignment vertical="center" shrinkToFit="1"/>
    </xf>
    <xf numFmtId="191" fontId="63" fillId="0" borderId="8" xfId="8" applyNumberFormat="1" applyBorder="1" applyAlignment="1">
      <alignment horizontal="center" vertical="center"/>
    </xf>
    <xf numFmtId="0" fontId="63" fillId="0" borderId="0" xfId="8" applyAlignment="1">
      <alignment vertical="center"/>
    </xf>
    <xf numFmtId="0" fontId="2" fillId="0" borderId="0" xfId="10" applyAlignment="1">
      <alignment vertical="center"/>
    </xf>
    <xf numFmtId="0" fontId="63" fillId="7" borderId="13" xfId="8" applyFill="1" applyBorder="1" applyAlignment="1">
      <alignment horizontal="center" vertical="center"/>
    </xf>
    <xf numFmtId="192" fontId="63" fillId="0" borderId="13" xfId="8" applyNumberFormat="1" applyBorder="1" applyAlignment="1">
      <alignment vertical="center"/>
    </xf>
    <xf numFmtId="0" fontId="2" fillId="0" borderId="10" xfId="10" applyBorder="1" applyAlignment="1">
      <alignment vertical="center"/>
    </xf>
    <xf numFmtId="0" fontId="63" fillId="0" borderId="13" xfId="8" applyNumberFormat="1" applyBorder="1" applyAlignment="1">
      <alignment vertical="center" shrinkToFit="1"/>
    </xf>
    <xf numFmtId="49" fontId="63" fillId="0" borderId="13" xfId="8" applyNumberFormat="1" applyBorder="1" applyAlignment="1">
      <alignment vertical="center" shrinkToFit="1"/>
    </xf>
    <xf numFmtId="0" fontId="63" fillId="0" borderId="0" xfId="8" applyNumberFormat="1" applyAlignment="1">
      <alignment vertical="center"/>
    </xf>
    <xf numFmtId="191" fontId="63" fillId="0" borderId="9" xfId="8" applyNumberFormat="1" applyBorder="1" applyAlignment="1">
      <alignment vertical="center"/>
    </xf>
    <xf numFmtId="0" fontId="63" fillId="0" borderId="13" xfId="8" applyBorder="1" applyAlignment="1">
      <alignment vertical="center"/>
    </xf>
    <xf numFmtId="0" fontId="63" fillId="7" borderId="13" xfId="8" applyFill="1" applyBorder="1" applyAlignment="1">
      <alignment horizontal="center" vertical="center"/>
    </xf>
    <xf numFmtId="0" fontId="63" fillId="0" borderId="0" xfId="8" applyAlignment="1">
      <alignment horizontal="center" vertical="center"/>
    </xf>
    <xf numFmtId="0" fontId="63" fillId="10" borderId="13" xfId="8" applyFill="1" applyBorder="1" applyAlignment="1">
      <alignment horizontal="center" vertical="center"/>
    </xf>
    <xf numFmtId="0" fontId="63" fillId="10" borderId="12" xfId="8" applyFill="1" applyBorder="1" applyAlignment="1">
      <alignment horizontal="center" vertical="center" shrinkToFit="1"/>
    </xf>
    <xf numFmtId="0" fontId="63" fillId="10" borderId="111" xfId="8" applyFill="1" applyBorder="1" applyAlignment="1">
      <alignment horizontal="center" vertical="center" shrinkToFit="1"/>
    </xf>
    <xf numFmtId="0" fontId="63" fillId="0" borderId="13" xfId="8" applyFill="1" applyBorder="1" applyAlignment="1">
      <alignment vertical="center"/>
    </xf>
    <xf numFmtId="0" fontId="63" fillId="0" borderId="12" xfId="8" applyFill="1" applyBorder="1" applyAlignment="1">
      <alignment vertical="center"/>
    </xf>
    <xf numFmtId="0" fontId="63" fillId="0" borderId="111" xfId="8" applyFill="1" applyBorder="1" applyAlignment="1">
      <alignment vertical="center"/>
    </xf>
    <xf numFmtId="0" fontId="63" fillId="10" borderId="112" xfId="8" applyFill="1" applyBorder="1" applyAlignment="1">
      <alignment horizontal="center" vertical="center" shrinkToFit="1"/>
    </xf>
    <xf numFmtId="0" fontId="63" fillId="0" borderId="112" xfId="8" applyFill="1" applyBorder="1" applyAlignment="1">
      <alignment vertical="center"/>
    </xf>
    <xf numFmtId="0" fontId="63" fillId="6" borderId="13" xfId="8" applyFill="1" applyBorder="1" applyAlignment="1">
      <alignment horizontal="center" vertical="center"/>
    </xf>
    <xf numFmtId="188" fontId="63" fillId="6" borderId="13" xfId="8" applyNumberFormat="1" applyFill="1" applyBorder="1" applyAlignment="1">
      <alignment horizontal="center" vertical="center"/>
    </xf>
    <xf numFmtId="0" fontId="25" fillId="0" borderId="12" xfId="0" applyFont="1" applyBorder="1" applyAlignment="1">
      <alignment vertical="center"/>
    </xf>
    <xf numFmtId="0" fontId="25" fillId="0" borderId="63" xfId="0" applyFont="1" applyBorder="1" applyAlignment="1">
      <alignment vertical="center"/>
    </xf>
    <xf numFmtId="0" fontId="25" fillId="0" borderId="64" xfId="0" applyFont="1" applyBorder="1" applyAlignment="1">
      <alignment vertical="center"/>
    </xf>
    <xf numFmtId="0" fontId="25" fillId="0" borderId="0" xfId="0" applyFont="1" applyFill="1" applyBorder="1" applyAlignment="1">
      <alignment vertical="center" shrinkToFit="1"/>
    </xf>
    <xf numFmtId="0" fontId="25" fillId="0" borderId="0" xfId="0" applyFont="1" applyBorder="1" applyAlignment="1">
      <alignment vertical="center" shrinkToFit="1"/>
    </xf>
    <xf numFmtId="0" fontId="25" fillId="0" borderId="13" xfId="0" applyFont="1" applyBorder="1" applyAlignment="1">
      <alignment horizontal="center" vertical="center" wrapText="1" shrinkToFit="1"/>
    </xf>
    <xf numFmtId="181" fontId="25" fillId="0" borderId="8" xfId="0" applyNumberFormat="1" applyFont="1" applyBorder="1" applyAlignment="1">
      <alignment vertical="center"/>
    </xf>
    <xf numFmtId="183" fontId="25" fillId="5" borderId="0" xfId="0" applyNumberFormat="1" applyFont="1" applyFill="1" applyAlignment="1" applyProtection="1">
      <alignment horizontal="center" vertical="center"/>
      <protection locked="0"/>
    </xf>
    <xf numFmtId="183" fontId="25" fillId="5" borderId="63" xfId="0" applyNumberFormat="1" applyFont="1" applyFill="1" applyBorder="1" applyAlignment="1" applyProtection="1">
      <alignment horizontal="center" vertical="center" shrinkToFit="1"/>
      <protection locked="0"/>
    </xf>
    <xf numFmtId="0" fontId="25" fillId="0" borderId="0" xfId="0" applyFont="1" applyFill="1" applyBorder="1" applyAlignment="1" applyProtection="1">
      <alignment horizontal="center" vertical="center"/>
      <protection locked="0"/>
    </xf>
    <xf numFmtId="181" fontId="25" fillId="5" borderId="13" xfId="0" applyNumberFormat="1" applyFont="1" applyFill="1" applyBorder="1" applyAlignment="1" applyProtection="1">
      <alignment horizontal="right" vertical="center"/>
      <protection locked="0"/>
    </xf>
    <xf numFmtId="182" fontId="25" fillId="5" borderId="100" xfId="0" applyNumberFormat="1" applyFont="1" applyFill="1" applyBorder="1" applyAlignment="1" applyProtection="1">
      <alignment horizontal="right" vertical="center"/>
      <protection locked="0"/>
    </xf>
    <xf numFmtId="181" fontId="25" fillId="5" borderId="6" xfId="0" applyNumberFormat="1" applyFont="1" applyFill="1" applyBorder="1" applyAlignment="1" applyProtection="1">
      <alignment horizontal="right" vertical="center"/>
      <protection locked="0"/>
    </xf>
    <xf numFmtId="0" fontId="25" fillId="6" borderId="1" xfId="0" applyFont="1" applyFill="1" applyBorder="1" applyAlignment="1">
      <alignment horizontal="center" vertical="center"/>
    </xf>
    <xf numFmtId="49" fontId="61" fillId="0" borderId="12" xfId="7" applyNumberFormat="1" applyFont="1" applyBorder="1" applyAlignment="1" applyProtection="1">
      <alignment horizontal="center" vertical="center"/>
    </xf>
    <xf numFmtId="49" fontId="61" fillId="0" borderId="9" xfId="7" applyNumberFormat="1" applyFont="1" applyFill="1" applyBorder="1" applyAlignment="1" applyProtection="1">
      <alignment horizontal="right" vertical="center"/>
    </xf>
    <xf numFmtId="190" fontId="61" fillId="0" borderId="63" xfId="7" applyNumberFormat="1" applyFont="1" applyBorder="1" applyAlignment="1" applyProtection="1">
      <alignment horizontal="left" vertical="center"/>
    </xf>
    <xf numFmtId="190" fontId="61" fillId="0" borderId="64" xfId="7" applyNumberFormat="1" applyFont="1" applyBorder="1" applyAlignment="1" applyProtection="1">
      <alignment horizontal="left" vertical="center"/>
    </xf>
    <xf numFmtId="189" fontId="61" fillId="5" borderId="1" xfId="7" applyNumberFormat="1" applyFont="1" applyFill="1" applyBorder="1" applyAlignment="1" applyProtection="1">
      <alignment horizontal="center" vertical="center"/>
      <protection locked="0"/>
    </xf>
    <xf numFmtId="181" fontId="25" fillId="5" borderId="12" xfId="0" applyNumberFormat="1" applyFont="1" applyFill="1" applyBorder="1" applyAlignment="1" applyProtection="1">
      <alignment horizontal="right" vertical="center"/>
      <protection locked="0"/>
    </xf>
    <xf numFmtId="182" fontId="25" fillId="5" borderId="94" xfId="0" applyNumberFormat="1" applyFont="1" applyFill="1" applyBorder="1" applyAlignment="1" applyProtection="1">
      <alignment horizontal="right" vertical="center"/>
      <protection locked="0"/>
    </xf>
    <xf numFmtId="181" fontId="25" fillId="5" borderId="102" xfId="0" applyNumberFormat="1" applyFont="1" applyFill="1" applyBorder="1" applyAlignment="1" applyProtection="1">
      <alignment horizontal="right" vertical="center"/>
      <protection locked="0"/>
    </xf>
    <xf numFmtId="181" fontId="25" fillId="0" borderId="12" xfId="0" applyNumberFormat="1" applyFont="1" applyBorder="1" applyAlignment="1">
      <alignment vertical="center" shrinkToFit="1"/>
    </xf>
    <xf numFmtId="181" fontId="25" fillId="0" borderId="9" xfId="0" applyNumberFormat="1" applyFont="1" applyBorder="1" applyAlignment="1">
      <alignment vertical="center" shrinkToFit="1"/>
    </xf>
    <xf numFmtId="181" fontId="25" fillId="0" borderId="120" xfId="0" applyNumberFormat="1" applyFont="1" applyBorder="1" applyAlignment="1">
      <alignment vertical="center" shrinkToFit="1"/>
    </xf>
    <xf numFmtId="182" fontId="25" fillId="0" borderId="94" xfId="0" applyNumberFormat="1" applyFont="1" applyBorder="1" applyAlignment="1">
      <alignment vertical="center" shrinkToFit="1"/>
    </xf>
    <xf numFmtId="182" fontId="25" fillId="0" borderId="120" xfId="0" applyNumberFormat="1" applyFont="1" applyBorder="1" applyAlignment="1">
      <alignment vertical="center" shrinkToFit="1"/>
    </xf>
    <xf numFmtId="192" fontId="63" fillId="0" borderId="13" xfId="8" applyNumberFormat="1" applyBorder="1" applyAlignment="1">
      <alignment horizontal="center" vertical="center"/>
    </xf>
    <xf numFmtId="0" fontId="63" fillId="10" borderId="121" xfId="8" applyFill="1" applyBorder="1" applyAlignment="1">
      <alignment horizontal="center" vertical="center"/>
    </xf>
    <xf numFmtId="0" fontId="63" fillId="0" borderId="121" xfId="8" applyFill="1" applyBorder="1" applyAlignment="1">
      <alignment vertical="center"/>
    </xf>
    <xf numFmtId="0" fontId="63" fillId="0" borderId="13" xfId="8" applyFill="1" applyBorder="1" applyAlignment="1">
      <alignment horizontal="center" vertical="center"/>
    </xf>
    <xf numFmtId="181" fontId="25" fillId="0" borderId="0" xfId="0" applyNumberFormat="1" applyFont="1" applyAlignment="1">
      <alignment vertical="center"/>
    </xf>
    <xf numFmtId="182" fontId="25" fillId="0" borderId="100" xfId="0" applyNumberFormat="1" applyFont="1" applyBorder="1" applyAlignment="1">
      <alignment vertical="center"/>
    </xf>
    <xf numFmtId="182" fontId="25" fillId="0" borderId="0" xfId="0" applyNumberFormat="1" applyFont="1" applyAlignment="1">
      <alignment vertical="center"/>
    </xf>
    <xf numFmtId="0" fontId="25" fillId="0" borderId="13" xfId="0" applyFont="1" applyBorder="1" applyAlignment="1">
      <alignment horizontal="center" vertical="center"/>
    </xf>
    <xf numFmtId="0" fontId="25" fillId="0" borderId="0" xfId="0" applyFont="1" applyAlignment="1">
      <alignment vertical="center"/>
    </xf>
    <xf numFmtId="0" fontId="25" fillId="0" borderId="13" xfId="0" applyFont="1" applyBorder="1" applyAlignment="1">
      <alignment horizontal="center" vertical="center"/>
    </xf>
    <xf numFmtId="0" fontId="25" fillId="0" borderId="3" xfId="0" applyFont="1" applyBorder="1" applyAlignment="1">
      <alignment horizontal="center" vertical="center" wrapText="1" shrinkToFit="1"/>
    </xf>
    <xf numFmtId="183" fontId="25" fillId="5" borderId="63" xfId="0" applyNumberFormat="1" applyFont="1" applyFill="1" applyBorder="1" applyAlignment="1" applyProtection="1">
      <alignment horizontal="center" vertical="center" shrinkToFit="1"/>
      <protection locked="0"/>
    </xf>
    <xf numFmtId="183" fontId="25" fillId="5" borderId="63" xfId="0" applyNumberFormat="1" applyFont="1" applyFill="1" applyBorder="1" applyAlignment="1" applyProtection="1">
      <alignment horizontal="center" vertical="center"/>
      <protection locked="0"/>
    </xf>
    <xf numFmtId="0" fontId="25" fillId="0" borderId="13" xfId="0" applyFont="1" applyBorder="1" applyAlignment="1">
      <alignment horizontal="center" vertical="center" wrapText="1" shrinkToFit="1"/>
    </xf>
    <xf numFmtId="0" fontId="25" fillId="6" borderId="4" xfId="0" applyFont="1" applyFill="1" applyBorder="1" applyAlignment="1">
      <alignment horizontal="center" vertical="center"/>
    </xf>
    <xf numFmtId="0" fontId="25" fillId="0" borderId="0" xfId="0" applyFont="1" applyAlignment="1">
      <alignment vertical="center"/>
    </xf>
    <xf numFmtId="193" fontId="25" fillId="5" borderId="13" xfId="0" applyNumberFormat="1" applyFont="1" applyFill="1" applyBorder="1" applyAlignment="1">
      <alignment horizontal="center" vertical="center"/>
    </xf>
    <xf numFmtId="181" fontId="25" fillId="5" borderId="13" xfId="0" applyNumberFormat="1" applyFont="1" applyFill="1" applyBorder="1" applyAlignment="1">
      <alignment vertical="center"/>
    </xf>
    <xf numFmtId="194" fontId="25" fillId="5" borderId="13" xfId="0" applyNumberFormat="1" applyFont="1" applyFill="1" applyBorder="1" applyAlignment="1">
      <alignment vertical="center"/>
    </xf>
    <xf numFmtId="0" fontId="25" fillId="0" borderId="13" xfId="0" applyFont="1" applyBorder="1" applyAlignment="1">
      <alignment horizontal="right" vertical="center"/>
    </xf>
    <xf numFmtId="0" fontId="25" fillId="5" borderId="13" xfId="0" applyFont="1" applyFill="1" applyBorder="1" applyAlignment="1">
      <alignment horizontal="center" vertical="center" shrinkToFit="1"/>
    </xf>
    <xf numFmtId="0" fontId="25" fillId="5" borderId="13" xfId="0" applyFont="1" applyFill="1" applyBorder="1" applyAlignment="1">
      <alignment horizontal="center" vertical="center"/>
    </xf>
    <xf numFmtId="182" fontId="25" fillId="5" borderId="94" xfId="0" applyNumberFormat="1" applyFont="1" applyFill="1" applyBorder="1" applyAlignment="1" applyProtection="1">
      <alignment horizontal="right" vertical="center"/>
      <protection locked="0"/>
    </xf>
    <xf numFmtId="181" fontId="25" fillId="5" borderId="102" xfId="0" applyNumberFormat="1" applyFont="1" applyFill="1" applyBorder="1" applyAlignment="1" applyProtection="1">
      <alignment horizontal="right" vertical="center"/>
      <protection locked="0"/>
    </xf>
    <xf numFmtId="181" fontId="25" fillId="5" borderId="9" xfId="0" applyNumberFormat="1" applyFont="1" applyFill="1" applyBorder="1" applyAlignment="1" applyProtection="1">
      <alignment horizontal="right" vertical="center"/>
      <protection locked="0"/>
    </xf>
    <xf numFmtId="181" fontId="25" fillId="5" borderId="12" xfId="0" applyNumberFormat="1" applyFont="1" applyFill="1" applyBorder="1" applyAlignment="1" applyProtection="1">
      <alignment horizontal="right" vertical="center"/>
      <protection locked="0"/>
    </xf>
    <xf numFmtId="0" fontId="80" fillId="0" borderId="0" xfId="0" applyFont="1" applyFill="1" applyBorder="1" applyAlignment="1">
      <alignment horizontal="left" vertical="center"/>
    </xf>
    <xf numFmtId="0" fontId="81" fillId="0" borderId="0" xfId="0" applyFont="1" applyFill="1" applyAlignment="1">
      <alignment vertical="center"/>
    </xf>
    <xf numFmtId="183" fontId="25" fillId="5" borderId="10" xfId="0" applyNumberFormat="1" applyFont="1" applyFill="1" applyBorder="1" applyAlignment="1" applyProtection="1">
      <alignment horizontal="center" vertical="center" shrinkToFit="1"/>
      <protection locked="0"/>
    </xf>
    <xf numFmtId="0" fontId="25" fillId="0" borderId="63" xfId="0" applyFont="1" applyBorder="1" applyAlignment="1">
      <alignment horizontal="right" vertical="center"/>
    </xf>
    <xf numFmtId="0" fontId="25" fillId="0" borderId="10" xfId="0" applyFont="1" applyBorder="1" applyAlignment="1">
      <alignment horizontal="center" vertical="center" shrinkToFit="1"/>
    </xf>
    <xf numFmtId="183" fontId="47" fillId="0" borderId="11" xfId="0" applyNumberFormat="1" applyFont="1" applyBorder="1" applyAlignment="1">
      <alignment horizontal="center" vertical="center" shrinkToFit="1"/>
    </xf>
    <xf numFmtId="182" fontId="25" fillId="5" borderId="100" xfId="0" applyNumberFormat="1" applyFont="1" applyFill="1" applyBorder="1" applyAlignment="1" applyProtection="1">
      <alignment vertical="center"/>
      <protection locked="0"/>
    </xf>
    <xf numFmtId="181" fontId="25" fillId="5" borderId="6" xfId="0" applyNumberFormat="1" applyFont="1" applyFill="1" applyBorder="1" applyAlignment="1" applyProtection="1">
      <alignment vertical="center"/>
      <protection locked="0"/>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10" xfId="0" applyFont="1" applyBorder="1" applyAlignment="1">
      <alignment horizontal="right" vertical="center" shrinkToFit="1"/>
    </xf>
    <xf numFmtId="57" fontId="25" fillId="5" borderId="63" xfId="0" applyNumberFormat="1" applyFont="1" applyFill="1" applyBorder="1" applyAlignment="1" applyProtection="1">
      <alignment horizontal="center" vertical="center" shrinkToFit="1"/>
      <protection locked="0"/>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1" xfId="0" applyFont="1" applyBorder="1" applyAlignment="1">
      <alignment horizontal="center" vertical="center" wrapText="1"/>
    </xf>
    <xf numFmtId="0" fontId="13" fillId="0" borderId="0" xfId="0" applyFont="1" applyAlignment="1">
      <alignment horizontal="center" vertical="center"/>
    </xf>
    <xf numFmtId="57" fontId="25" fillId="5" borderId="3" xfId="0" applyNumberFormat="1" applyFont="1" applyFill="1" applyBorder="1" applyAlignment="1" applyProtection="1">
      <alignment horizontal="center" vertical="center" shrinkToFit="1"/>
      <protection locked="0"/>
    </xf>
    <xf numFmtId="57" fontId="25" fillId="5" borderId="4" xfId="0" applyNumberFormat="1" applyFont="1" applyFill="1" applyBorder="1" applyAlignment="1" applyProtection="1">
      <alignment horizontal="center" vertical="center" shrinkToFit="1"/>
      <protection locked="0"/>
    </xf>
    <xf numFmtId="57" fontId="25" fillId="5" borderId="64" xfId="0" applyNumberFormat="1" applyFont="1" applyFill="1" applyBorder="1" applyAlignment="1" applyProtection="1">
      <alignment horizontal="center" vertical="center" shrinkToFit="1"/>
      <protection locked="0"/>
    </xf>
    <xf numFmtId="182" fontId="25" fillId="0" borderId="100" xfId="0" applyNumberFormat="1" applyFont="1" applyBorder="1" applyAlignment="1">
      <alignment vertical="center" shrinkToFit="1"/>
    </xf>
    <xf numFmtId="186" fontId="11" fillId="6" borderId="6" xfId="0" applyNumberFormat="1" applyFont="1" applyFill="1" applyBorder="1" applyAlignment="1">
      <alignment vertical="center" shrinkToFit="1"/>
    </xf>
    <xf numFmtId="186" fontId="11" fillId="6" borderId="20" xfId="0" applyNumberFormat="1" applyFont="1" applyFill="1" applyBorder="1" applyAlignment="1">
      <alignment vertical="center" shrinkToFit="1"/>
    </xf>
    <xf numFmtId="186" fontId="11" fillId="6" borderId="8" xfId="0" applyNumberFormat="1" applyFont="1" applyFill="1" applyBorder="1" applyAlignment="1">
      <alignment vertical="center" shrinkToFit="1"/>
    </xf>
    <xf numFmtId="186" fontId="11" fillId="6" borderId="23" xfId="0" applyNumberFormat="1" applyFont="1" applyFill="1" applyBorder="1" applyAlignment="1">
      <alignment vertical="center" shrinkToFit="1"/>
    </xf>
    <xf numFmtId="186" fontId="11" fillId="6" borderId="31" xfId="0" applyNumberFormat="1" applyFont="1" applyFill="1" applyBorder="1" applyAlignment="1">
      <alignment vertical="center" shrinkToFit="1"/>
    </xf>
    <xf numFmtId="186" fontId="11" fillId="6" borderId="18" xfId="0" applyNumberFormat="1" applyFont="1" applyFill="1" applyBorder="1" applyAlignment="1">
      <alignment vertical="center" shrinkToFit="1"/>
    </xf>
    <xf numFmtId="186" fontId="11" fillId="6" borderId="52" xfId="0" applyNumberFormat="1" applyFont="1" applyFill="1" applyBorder="1" applyAlignment="1">
      <alignment vertical="center" shrinkToFit="1"/>
    </xf>
    <xf numFmtId="186" fontId="11" fillId="6" borderId="17" xfId="0" applyNumberFormat="1" applyFont="1" applyFill="1" applyBorder="1" applyAlignment="1">
      <alignment vertical="center" shrinkToFit="1"/>
    </xf>
    <xf numFmtId="186" fontId="11" fillId="6" borderId="51" xfId="0" applyNumberFormat="1" applyFont="1" applyFill="1" applyBorder="1" applyAlignment="1">
      <alignment vertical="center" shrinkToFit="1"/>
    </xf>
    <xf numFmtId="0" fontId="15" fillId="12" borderId="40" xfId="0" applyFont="1" applyFill="1" applyBorder="1" applyAlignment="1">
      <alignment vertical="center" wrapText="1"/>
    </xf>
    <xf numFmtId="0" fontId="15" fillId="12" borderId="41" xfId="0" applyFont="1" applyFill="1" applyBorder="1" applyAlignment="1">
      <alignment vertical="center" wrapText="1"/>
    </xf>
    <xf numFmtId="191" fontId="11" fillId="0" borderId="14" xfId="0" applyNumberFormat="1" applyFont="1" applyFill="1" applyBorder="1" applyAlignment="1">
      <alignment vertical="center" shrinkToFit="1"/>
    </xf>
    <xf numFmtId="0" fontId="15" fillId="13" borderId="40" xfId="0" applyFont="1" applyFill="1" applyBorder="1" applyAlignment="1">
      <alignment vertical="center" wrapText="1"/>
    </xf>
    <xf numFmtId="0" fontId="15" fillId="13" borderId="41" xfId="0" applyFont="1" applyFill="1" applyBorder="1" applyAlignment="1">
      <alignment vertical="center" wrapText="1"/>
    </xf>
    <xf numFmtId="0" fontId="11" fillId="5" borderId="26" xfId="0" applyFont="1" applyFill="1" applyBorder="1" applyAlignment="1" applyProtection="1">
      <alignment vertical="center" wrapText="1"/>
      <protection locked="0"/>
    </xf>
    <xf numFmtId="0" fontId="50" fillId="5" borderId="26" xfId="0" applyFont="1" applyFill="1" applyBorder="1" applyAlignment="1" applyProtection="1">
      <alignment vertical="center" wrapText="1"/>
      <protection locked="0"/>
    </xf>
    <xf numFmtId="187" fontId="11" fillId="5" borderId="37" xfId="0" applyNumberFormat="1" applyFont="1" applyFill="1" applyBorder="1" applyAlignment="1" applyProtection="1">
      <alignment horizontal="right" vertical="center" shrinkToFit="1"/>
      <protection locked="0"/>
    </xf>
    <xf numFmtId="40" fontId="11" fillId="5" borderId="37" xfId="1" applyNumberFormat="1" applyFont="1" applyFill="1" applyBorder="1" applyAlignment="1" applyProtection="1">
      <alignment horizontal="right" vertical="center" shrinkToFit="1"/>
      <protection locked="0"/>
    </xf>
    <xf numFmtId="184" fontId="50" fillId="5" borderId="37" xfId="0" applyNumberFormat="1" applyFont="1" applyFill="1" applyBorder="1" applyAlignment="1" applyProtection="1">
      <alignment vertical="center" shrinkToFit="1"/>
      <protection locked="0"/>
    </xf>
    <xf numFmtId="0" fontId="11" fillId="5" borderId="33" xfId="0" applyFont="1" applyFill="1" applyBorder="1" applyAlignment="1" applyProtection="1">
      <alignment vertical="center" wrapText="1"/>
      <protection locked="0"/>
    </xf>
    <xf numFmtId="0" fontId="11" fillId="5" borderId="20" xfId="0" applyFont="1" applyFill="1" applyBorder="1" applyAlignment="1" applyProtection="1">
      <alignment vertical="center" wrapText="1"/>
      <protection locked="0"/>
    </xf>
    <xf numFmtId="0" fontId="11" fillId="5" borderId="25" xfId="0" applyFont="1" applyFill="1" applyBorder="1" applyAlignment="1" applyProtection="1">
      <alignment vertical="center" wrapText="1"/>
      <protection locked="0"/>
    </xf>
    <xf numFmtId="0" fontId="11" fillId="5" borderId="35" xfId="0" applyFont="1" applyFill="1" applyBorder="1" applyAlignment="1" applyProtection="1">
      <alignment vertical="center" wrapText="1"/>
      <protection locked="0"/>
    </xf>
    <xf numFmtId="186" fontId="11" fillId="5" borderId="20" xfId="0" applyNumberFormat="1" applyFont="1" applyFill="1" applyBorder="1" applyAlignment="1" applyProtection="1">
      <alignment vertical="center" shrinkToFit="1"/>
      <protection locked="0"/>
    </xf>
    <xf numFmtId="186" fontId="11" fillId="5" borderId="25" xfId="0" applyNumberFormat="1" applyFont="1" applyFill="1" applyBorder="1" applyAlignment="1" applyProtection="1">
      <alignment vertical="center" shrinkToFit="1"/>
      <protection locked="0"/>
    </xf>
    <xf numFmtId="186" fontId="11" fillId="5" borderId="33" xfId="0" applyNumberFormat="1" applyFont="1" applyFill="1" applyBorder="1" applyAlignment="1" applyProtection="1">
      <alignment vertical="center" shrinkToFit="1"/>
      <protection locked="0"/>
    </xf>
    <xf numFmtId="186" fontId="11" fillId="5" borderId="20" xfId="0" applyNumberFormat="1" applyFont="1" applyFill="1" applyBorder="1" applyAlignment="1" applyProtection="1">
      <alignment horizontal="right" vertical="center" shrinkToFit="1"/>
      <protection locked="0"/>
    </xf>
    <xf numFmtId="186" fontId="15" fillId="5" borderId="20" xfId="0" applyNumberFormat="1" applyFont="1" applyFill="1" applyBorder="1" applyAlignment="1" applyProtection="1">
      <alignment vertical="center" shrinkToFit="1"/>
      <protection locked="0"/>
    </xf>
    <xf numFmtId="0" fontId="11" fillId="5" borderId="26" xfId="0" applyFont="1" applyFill="1" applyBorder="1" applyAlignment="1" applyProtection="1">
      <alignment horizontal="left" vertical="center" wrapText="1"/>
      <protection locked="0"/>
    </xf>
    <xf numFmtId="184" fontId="50" fillId="5" borderId="37" xfId="0" applyNumberFormat="1" applyFont="1" applyFill="1" applyBorder="1" applyAlignment="1" applyProtection="1">
      <alignment horizontal="right" vertical="center" shrinkToFit="1"/>
      <protection locked="0"/>
    </xf>
    <xf numFmtId="186" fontId="11" fillId="0" borderId="27" xfId="0" applyNumberFormat="1" applyFont="1" applyBorder="1" applyAlignment="1">
      <alignment horizontal="right" vertical="center" shrinkToFit="1"/>
    </xf>
    <xf numFmtId="186" fontId="15" fillId="5" borderId="20" xfId="0" applyNumberFormat="1" applyFont="1" applyFill="1" applyBorder="1" applyAlignment="1" applyProtection="1">
      <alignment horizontal="right" vertical="center" shrinkToFit="1"/>
      <protection locked="0"/>
    </xf>
    <xf numFmtId="186" fontId="15" fillId="0" borderId="6" xfId="0" applyNumberFormat="1" applyFont="1" applyBorder="1" applyAlignment="1">
      <alignment horizontal="right" vertical="center" shrinkToFit="1"/>
    </xf>
    <xf numFmtId="186" fontId="11" fillId="0" borderId="13" xfId="0" applyNumberFormat="1" applyFont="1" applyBorder="1" applyAlignment="1">
      <alignment horizontal="right" vertical="center" shrinkToFit="1"/>
    </xf>
    <xf numFmtId="186" fontId="11" fillId="0" borderId="30" xfId="0" applyNumberFormat="1" applyFont="1" applyBorder="1" applyAlignment="1">
      <alignment horizontal="right" vertical="center" shrinkToFit="1"/>
    </xf>
    <xf numFmtId="186" fontId="11" fillId="0" borderId="1" xfId="0" applyNumberFormat="1" applyFont="1" applyBorder="1" applyAlignment="1">
      <alignment horizontal="right" vertical="center" shrinkToFit="1"/>
    </xf>
    <xf numFmtId="186" fontId="11" fillId="5" borderId="33" xfId="0" applyNumberFormat="1" applyFont="1" applyFill="1" applyBorder="1" applyAlignment="1" applyProtection="1">
      <alignment horizontal="right" vertical="center" shrinkToFit="1"/>
      <protection locked="0"/>
    </xf>
    <xf numFmtId="186" fontId="11" fillId="0" borderId="8" xfId="0" applyNumberFormat="1" applyFont="1" applyBorder="1" applyAlignment="1">
      <alignment horizontal="right" vertical="center" shrinkToFit="1"/>
    </xf>
    <xf numFmtId="186" fontId="11" fillId="5" borderId="25" xfId="0" applyNumberFormat="1" applyFont="1" applyFill="1" applyBorder="1" applyAlignment="1" applyProtection="1">
      <alignment horizontal="right" vertical="center" shrinkToFit="1"/>
      <protection locked="0"/>
    </xf>
    <xf numFmtId="186" fontId="11" fillId="0" borderId="33" xfId="0" applyNumberFormat="1" applyFont="1" applyBorder="1" applyAlignment="1">
      <alignment horizontal="right" vertical="center" shrinkToFit="1"/>
    </xf>
    <xf numFmtId="186" fontId="11" fillId="0" borderId="23" xfId="0" applyNumberFormat="1" applyFont="1" applyBorder="1" applyAlignment="1">
      <alignment horizontal="right" vertical="center" shrinkToFit="1"/>
    </xf>
    <xf numFmtId="186" fontId="11" fillId="0" borderId="31" xfId="0" applyNumberFormat="1" applyFont="1" applyBorder="1" applyAlignment="1">
      <alignment horizontal="right" vertical="center" shrinkToFit="1"/>
    </xf>
    <xf numFmtId="186" fontId="11" fillId="5" borderId="18" xfId="0" applyNumberFormat="1" applyFont="1" applyFill="1" applyBorder="1" applyAlignment="1" applyProtection="1">
      <alignment vertical="center" shrinkToFit="1"/>
      <protection locked="0"/>
    </xf>
    <xf numFmtId="0" fontId="82" fillId="0" borderId="0" xfId="7" applyFont="1" applyAlignment="1">
      <alignment vertical="center"/>
    </xf>
    <xf numFmtId="187" fontId="11" fillId="0" borderId="37" xfId="0" applyNumberFormat="1" applyFont="1" applyBorder="1" applyAlignment="1">
      <alignment horizontal="right" vertical="center" shrinkToFit="1"/>
    </xf>
    <xf numFmtId="187" fontId="11" fillId="5" borderId="44" xfId="0" applyNumberFormat="1" applyFont="1" applyFill="1" applyBorder="1" applyAlignment="1" applyProtection="1">
      <alignment horizontal="right" vertical="center" shrinkToFit="1"/>
      <protection locked="0"/>
    </xf>
    <xf numFmtId="187" fontId="11" fillId="5" borderId="27" xfId="0" applyNumberFormat="1" applyFont="1" applyFill="1" applyBorder="1" applyAlignment="1" applyProtection="1">
      <alignment vertical="center" shrinkToFit="1"/>
      <protection locked="0"/>
    </xf>
    <xf numFmtId="187" fontId="11" fillId="5" borderId="37" xfId="0" applyNumberFormat="1" applyFont="1" applyFill="1" applyBorder="1" applyAlignment="1" applyProtection="1">
      <alignment vertical="center" shrinkToFit="1"/>
      <protection locked="0"/>
    </xf>
    <xf numFmtId="187" fontId="11" fillId="5" borderId="44" xfId="0" applyNumberFormat="1" applyFont="1" applyFill="1" applyBorder="1" applyAlignment="1" applyProtection="1">
      <alignment vertical="center" shrinkToFit="1"/>
      <protection locked="0"/>
    </xf>
    <xf numFmtId="187" fontId="11" fillId="0" borderId="27" xfId="0" applyNumberFormat="1" applyFont="1" applyBorder="1" applyAlignment="1">
      <alignment vertical="center" shrinkToFit="1"/>
    </xf>
    <xf numFmtId="187" fontId="11" fillId="0" borderId="37" xfId="0" applyNumberFormat="1" applyFont="1" applyBorder="1" applyAlignment="1">
      <alignment vertical="center" shrinkToFit="1"/>
    </xf>
    <xf numFmtId="0" fontId="0" fillId="0" borderId="0" xfId="10" applyFont="1" applyAlignment="1">
      <alignment vertical="center"/>
    </xf>
    <xf numFmtId="0" fontId="63" fillId="0" borderId="13" xfId="8" applyBorder="1" applyAlignment="1">
      <alignment horizontal="center" vertical="center"/>
    </xf>
    <xf numFmtId="0" fontId="63" fillId="0" borderId="12" xfId="8" applyBorder="1" applyAlignment="1">
      <alignment vertical="center"/>
    </xf>
    <xf numFmtId="0" fontId="63" fillId="0" borderId="0" xfId="8" applyBorder="1"/>
    <xf numFmtId="0" fontId="63" fillId="0" borderId="0" xfId="8" applyBorder="1" applyAlignment="1">
      <alignment horizontal="center" vertical="center"/>
    </xf>
    <xf numFmtId="0" fontId="63" fillId="0" borderId="0" xfId="8" applyBorder="1" applyAlignment="1">
      <alignment vertical="center"/>
    </xf>
    <xf numFmtId="0" fontId="63" fillId="15" borderId="13" xfId="8" applyFill="1" applyBorder="1" applyAlignment="1">
      <alignment horizontal="center" vertical="center"/>
    </xf>
    <xf numFmtId="0" fontId="63" fillId="0" borderId="0" xfId="8" applyFill="1" applyBorder="1" applyAlignment="1">
      <alignment horizontal="center" vertical="center"/>
    </xf>
    <xf numFmtId="0" fontId="63" fillId="0" borderId="0" xfId="8" applyFill="1" applyBorder="1" applyAlignment="1">
      <alignment vertical="center"/>
    </xf>
    <xf numFmtId="0" fontId="63" fillId="11" borderId="13" xfId="8" applyFill="1" applyBorder="1" applyAlignment="1">
      <alignment horizontal="center" vertical="center"/>
    </xf>
    <xf numFmtId="0" fontId="11" fillId="0" borderId="30" xfId="0" applyFont="1" applyBorder="1" applyAlignment="1">
      <alignment horizontal="center" vertical="center" wrapText="1"/>
    </xf>
    <xf numFmtId="0" fontId="11" fillId="0" borderId="26" xfId="0" applyFont="1" applyBorder="1" applyAlignment="1">
      <alignment vertical="center" wrapText="1"/>
    </xf>
    <xf numFmtId="0" fontId="11" fillId="0" borderId="34" xfId="0" applyFont="1" applyBorder="1" applyAlignment="1">
      <alignment horizontal="center" vertical="center" wrapText="1"/>
    </xf>
    <xf numFmtId="0" fontId="11" fillId="0" borderId="0" xfId="0" applyFont="1" applyBorder="1" applyAlignment="1">
      <alignment horizontal="right" vertical="center" wrapTex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186" fontId="11" fillId="0" borderId="46" xfId="0" applyNumberFormat="1" applyFont="1" applyBorder="1" applyAlignment="1">
      <alignment vertical="center" shrinkToFit="1"/>
    </xf>
    <xf numFmtId="186" fontId="11" fillId="0" borderId="48" xfId="0" applyNumberFormat="1" applyFont="1" applyBorder="1" applyAlignment="1">
      <alignment vertical="center" shrinkToFit="1"/>
    </xf>
    <xf numFmtId="186" fontId="11" fillId="0" borderId="50" xfId="0" applyNumberFormat="1" applyFont="1" applyBorder="1" applyAlignment="1">
      <alignment vertical="center" shrinkToFit="1"/>
    </xf>
    <xf numFmtId="0" fontId="13" fillId="0" borderId="0" xfId="0" applyFont="1" applyAlignment="1">
      <alignment horizontal="center" vertical="center"/>
    </xf>
    <xf numFmtId="0" fontId="11" fillId="0" borderId="15"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9" xfId="0" applyFont="1" applyBorder="1" applyAlignment="1">
      <alignment horizontal="center" vertical="center" wrapText="1"/>
    </xf>
    <xf numFmtId="0" fontId="11" fillId="5" borderId="97" xfId="0" applyFont="1" applyFill="1" applyBorder="1" applyAlignment="1">
      <alignment horizontal="right" vertical="center" wrapText="1"/>
    </xf>
    <xf numFmtId="0" fontId="11" fillId="5" borderId="63" xfId="0" applyFont="1" applyFill="1" applyBorder="1" applyAlignment="1">
      <alignment horizontal="right" vertical="center" wrapText="1"/>
    </xf>
    <xf numFmtId="0" fontId="11" fillId="5" borderId="12" xfId="0" applyFont="1" applyFill="1" applyBorder="1" applyAlignment="1">
      <alignment horizontal="right" vertical="center" wrapText="1"/>
    </xf>
    <xf numFmtId="186" fontId="11" fillId="0" borderId="45" xfId="0" applyNumberFormat="1" applyFont="1" applyBorder="1" applyAlignment="1">
      <alignment vertical="center" shrinkToFit="1"/>
    </xf>
    <xf numFmtId="186" fontId="11" fillId="0" borderId="47" xfId="0" applyNumberFormat="1" applyFont="1" applyBorder="1" applyAlignment="1">
      <alignment vertical="center" shrinkToFit="1"/>
    </xf>
    <xf numFmtId="186" fontId="11" fillId="0" borderId="49" xfId="0" applyNumberFormat="1" applyFont="1" applyBorder="1" applyAlignment="1">
      <alignment vertical="center" shrinkToFit="1"/>
    </xf>
    <xf numFmtId="0" fontId="11" fillId="0" borderId="0" xfId="0" applyFont="1" applyAlignment="1">
      <alignment horizontal="left" vertical="center" wrapText="1"/>
    </xf>
    <xf numFmtId="0" fontId="11" fillId="0" borderId="26" xfId="0" applyFont="1" applyBorder="1" applyAlignment="1">
      <alignment horizontal="left" vertical="center" wrapText="1"/>
    </xf>
    <xf numFmtId="0" fontId="11" fillId="0" borderId="15" xfId="0" applyFont="1" applyBorder="1" applyAlignment="1">
      <alignment horizontal="center" vertical="center" textRotation="255" wrapText="1"/>
    </xf>
    <xf numFmtId="0" fontId="11" fillId="0" borderId="19" xfId="0" applyFont="1" applyBorder="1" applyAlignment="1">
      <alignment horizontal="center" vertical="center" textRotation="255" wrapText="1"/>
    </xf>
    <xf numFmtId="0" fontId="11" fillId="0" borderId="21" xfId="0" applyFont="1" applyBorder="1" applyAlignment="1">
      <alignment horizontal="center" vertical="center" textRotation="255" wrapText="1"/>
    </xf>
    <xf numFmtId="0" fontId="11" fillId="0" borderId="16" xfId="0" applyFont="1" applyBorder="1" applyAlignment="1">
      <alignment horizontal="left" vertical="center" wrapText="1"/>
    </xf>
    <xf numFmtId="0" fontId="11" fillId="0" borderId="32" xfId="0" applyFont="1" applyBorder="1" applyAlignment="1">
      <alignment horizontal="left" vertical="center" wrapText="1"/>
    </xf>
    <xf numFmtId="0" fontId="11" fillId="0" borderId="22" xfId="0" applyFont="1" applyBorder="1" applyAlignment="1">
      <alignment horizontal="center" vertical="center" wrapText="1"/>
    </xf>
    <xf numFmtId="0" fontId="11" fillId="0" borderId="38" xfId="0" applyFont="1" applyBorder="1" applyAlignment="1">
      <alignment horizontal="center" vertical="center" wrapText="1"/>
    </xf>
    <xf numFmtId="0" fontId="15" fillId="0" borderId="53" xfId="0" applyFont="1" applyBorder="1" applyAlignment="1">
      <alignment vertical="center" wrapText="1"/>
    </xf>
    <xf numFmtId="0" fontId="15" fillId="0" borderId="0" xfId="0" applyFont="1" applyAlignment="1">
      <alignment vertical="center" wrapText="1"/>
    </xf>
    <xf numFmtId="0" fontId="11" fillId="0" borderId="13"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7" xfId="0" applyFont="1" applyBorder="1" applyAlignment="1">
      <alignment horizontal="center" vertical="center" textRotation="255" wrapText="1"/>
    </xf>
    <xf numFmtId="0" fontId="11" fillId="0" borderId="0" xfId="0" applyFont="1" applyAlignment="1">
      <alignment vertical="center" wrapText="1"/>
    </xf>
    <xf numFmtId="0" fontId="11" fillId="0" borderId="26" xfId="0" applyFont="1" applyBorder="1" applyAlignment="1">
      <alignment vertical="center" wrapText="1"/>
    </xf>
    <xf numFmtId="0" fontId="11" fillId="0" borderId="12"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24" xfId="0" applyFont="1" applyBorder="1" applyAlignment="1">
      <alignment horizontal="center" vertical="center" textRotation="255" wrapText="1"/>
    </xf>
    <xf numFmtId="0" fontId="11" fillId="0" borderId="13" xfId="0" applyFont="1" applyBorder="1" applyAlignment="1">
      <alignment horizontal="center" vertical="center" textRotation="255" wrapText="1"/>
    </xf>
    <xf numFmtId="0" fontId="11" fillId="0" borderId="39"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19" xfId="0" applyFont="1" applyBorder="1" applyAlignment="1">
      <alignment horizontal="center" vertical="center" wrapText="1"/>
    </xf>
    <xf numFmtId="0" fontId="15" fillId="5" borderId="43" xfId="0" applyFont="1" applyFill="1" applyBorder="1" applyAlignment="1">
      <alignment horizontal="left" vertical="center" wrapText="1"/>
    </xf>
    <xf numFmtId="0" fontId="15" fillId="5" borderId="40" xfId="0" applyFont="1" applyFill="1" applyBorder="1" applyAlignment="1">
      <alignment horizontal="left" vertical="center" wrapText="1"/>
    </xf>
    <xf numFmtId="0" fontId="15" fillId="5" borderId="41" xfId="0" applyFont="1" applyFill="1" applyBorder="1" applyAlignment="1">
      <alignment horizontal="left" vertical="center" wrapText="1"/>
    </xf>
    <xf numFmtId="49" fontId="61" fillId="5" borderId="104" xfId="7" applyNumberFormat="1" applyFont="1" applyFill="1" applyBorder="1" applyAlignment="1" applyProtection="1">
      <alignment horizontal="left" vertical="center" shrinkToFit="1"/>
      <protection locked="0"/>
    </xf>
    <xf numFmtId="49" fontId="61" fillId="5" borderId="109" xfId="7" applyNumberFormat="1" applyFont="1" applyFill="1" applyBorder="1" applyAlignment="1" applyProtection="1">
      <alignment horizontal="left" vertical="center" shrinkToFit="1"/>
      <protection locked="0"/>
    </xf>
    <xf numFmtId="49" fontId="61" fillId="5" borderId="110" xfId="7" applyNumberFormat="1" applyFont="1" applyFill="1" applyBorder="1" applyAlignment="1" applyProtection="1">
      <alignment horizontal="left" vertical="center" shrinkToFit="1"/>
      <protection locked="0"/>
    </xf>
    <xf numFmtId="49" fontId="61" fillId="5" borderId="8" xfId="7" applyNumberFormat="1" applyFont="1" applyFill="1" applyBorder="1" applyAlignment="1" applyProtection="1">
      <alignment horizontal="left" vertical="center" shrinkToFit="1"/>
      <protection locked="0"/>
    </xf>
    <xf numFmtId="0" fontId="61" fillId="0" borderId="12" xfId="7" applyFont="1" applyBorder="1" applyAlignment="1">
      <alignment horizontal="center" vertical="center"/>
    </xf>
    <xf numFmtId="0" fontId="61" fillId="0" borderId="64" xfId="7" applyFont="1" applyBorder="1" applyAlignment="1">
      <alignment horizontal="center" vertical="center"/>
    </xf>
    <xf numFmtId="49" fontId="61" fillId="5" borderId="13" xfId="7" applyNumberFormat="1" applyFont="1" applyFill="1" applyBorder="1" applyAlignment="1" applyProtection="1">
      <alignment horizontal="center" vertical="center"/>
      <protection locked="0"/>
    </xf>
    <xf numFmtId="49" fontId="61" fillId="5" borderId="12" xfId="7" applyNumberFormat="1" applyFont="1" applyFill="1" applyBorder="1" applyAlignment="1" applyProtection="1">
      <alignment horizontal="center" vertical="center" shrinkToFit="1"/>
      <protection locked="0"/>
    </xf>
    <xf numFmtId="49" fontId="61" fillId="5" borderId="63" xfId="7" applyNumberFormat="1" applyFont="1" applyFill="1" applyBorder="1" applyAlignment="1" applyProtection="1">
      <alignment horizontal="center" vertical="center" shrinkToFit="1"/>
      <protection locked="0"/>
    </xf>
    <xf numFmtId="49" fontId="61" fillId="5" borderId="64" xfId="7" applyNumberFormat="1" applyFont="1" applyFill="1" applyBorder="1" applyAlignment="1" applyProtection="1">
      <alignment horizontal="center" vertical="center" shrinkToFit="1"/>
      <protection locked="0"/>
    </xf>
    <xf numFmtId="49" fontId="61" fillId="5" borderId="13" xfId="7" applyNumberFormat="1" applyFont="1" applyFill="1" applyBorder="1" applyAlignment="1" applyProtection="1">
      <alignment horizontal="center" vertical="center" shrinkToFit="1"/>
      <protection locked="0"/>
    </xf>
    <xf numFmtId="0" fontId="61" fillId="0" borderId="1" xfId="7" applyFont="1" applyBorder="1" applyAlignment="1">
      <alignment horizontal="distributed" vertical="center" wrapText="1"/>
    </xf>
    <xf numFmtId="0" fontId="61" fillId="0" borderId="8" xfId="7" applyFont="1" applyBorder="1" applyAlignment="1">
      <alignment horizontal="distributed" vertical="center"/>
    </xf>
    <xf numFmtId="49" fontId="61" fillId="5" borderId="63" xfId="7" applyNumberFormat="1" applyFont="1" applyFill="1" applyBorder="1" applyAlignment="1" applyProtection="1">
      <alignment horizontal="left" vertical="center" shrinkToFit="1"/>
      <protection locked="0"/>
    </xf>
    <xf numFmtId="49" fontId="61" fillId="5" borderId="64" xfId="7" applyNumberFormat="1" applyFont="1" applyFill="1" applyBorder="1" applyAlignment="1" applyProtection="1">
      <alignment horizontal="left" vertical="center" shrinkToFit="1"/>
      <protection locked="0"/>
    </xf>
    <xf numFmtId="0" fontId="61" fillId="5" borderId="105" xfId="7" applyFont="1" applyFill="1" applyBorder="1" applyAlignment="1" applyProtection="1">
      <alignment horizontal="left" vertical="center" shrinkToFit="1"/>
      <protection locked="0"/>
    </xf>
    <xf numFmtId="0" fontId="61" fillId="5" borderId="108" xfId="7" applyFont="1" applyFill="1" applyBorder="1" applyAlignment="1" applyProtection="1">
      <alignment horizontal="left" vertical="center" shrinkToFit="1"/>
      <protection locked="0"/>
    </xf>
    <xf numFmtId="0" fontId="61" fillId="5" borderId="106" xfId="7" applyFont="1" applyFill="1" applyBorder="1" applyAlignment="1" applyProtection="1">
      <alignment horizontal="left" vertical="center" shrinkToFit="1"/>
      <protection locked="0"/>
    </xf>
    <xf numFmtId="0" fontId="61" fillId="5" borderId="107" xfId="7" applyFont="1" applyFill="1" applyBorder="1" applyAlignment="1" applyProtection="1">
      <alignment horizontal="left" vertical="center" shrinkToFit="1"/>
      <protection locked="0"/>
    </xf>
    <xf numFmtId="49" fontId="61" fillId="5" borderId="13" xfId="7" applyNumberFormat="1" applyFont="1" applyFill="1" applyBorder="1" applyAlignment="1" applyProtection="1">
      <alignment horizontal="left" vertical="center"/>
      <protection locked="0"/>
    </xf>
    <xf numFmtId="0" fontId="69" fillId="5" borderId="12" xfId="9" applyNumberFormat="1" applyFont="1" applyFill="1" applyBorder="1" applyAlignment="1" applyProtection="1">
      <alignment horizontal="left" vertical="center" shrinkToFit="1"/>
      <protection locked="0"/>
    </xf>
    <xf numFmtId="0" fontId="69" fillId="5" borderId="63" xfId="9" applyNumberFormat="1" applyFont="1" applyFill="1" applyBorder="1" applyAlignment="1" applyProtection="1">
      <alignment horizontal="left" vertical="center" shrinkToFit="1"/>
      <protection locked="0"/>
    </xf>
    <xf numFmtId="0" fontId="69" fillId="5" borderId="64" xfId="9" applyNumberFormat="1" applyFont="1" applyFill="1" applyBorder="1" applyAlignment="1" applyProtection="1">
      <alignment horizontal="left" vertical="center" shrinkToFit="1"/>
      <protection locked="0"/>
    </xf>
    <xf numFmtId="0" fontId="25" fillId="0" borderId="1" xfId="0" applyFont="1" applyBorder="1" applyAlignment="1">
      <alignment horizontal="center" vertical="center"/>
    </xf>
    <xf numFmtId="0" fontId="25" fillId="0" borderId="8" xfId="0" applyFont="1" applyBorder="1" applyAlignment="1">
      <alignment horizontal="center" vertical="center"/>
    </xf>
    <xf numFmtId="0" fontId="25" fillId="0" borderId="13" xfId="0" applyFont="1" applyBorder="1" applyAlignment="1">
      <alignment horizontal="center" vertical="center"/>
    </xf>
    <xf numFmtId="0" fontId="25" fillId="0" borderId="1"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13" xfId="0" applyFont="1" applyBorder="1" applyAlignment="1">
      <alignment horizontal="left" vertical="center"/>
    </xf>
    <xf numFmtId="0" fontId="25" fillId="5" borderId="13" xfId="0" applyFont="1" applyFill="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25" fillId="5" borderId="13" xfId="0" applyFont="1" applyFill="1" applyBorder="1" applyAlignment="1">
      <alignment vertical="center"/>
    </xf>
    <xf numFmtId="0" fontId="25" fillId="5" borderId="13" xfId="0" applyFont="1" applyFill="1" applyBorder="1" applyAlignment="1" applyProtection="1">
      <alignment horizontal="center" vertical="center"/>
      <protection locked="0"/>
    </xf>
    <xf numFmtId="0" fontId="25" fillId="5" borderId="12" xfId="0" applyFont="1" applyFill="1" applyBorder="1" applyAlignment="1" applyProtection="1">
      <alignment horizontal="center" vertical="center"/>
      <protection locked="0"/>
    </xf>
    <xf numFmtId="0" fontId="25" fillId="0" borderId="63" xfId="0" applyFont="1" applyBorder="1" applyAlignment="1">
      <alignment horizontal="center" vertical="center"/>
    </xf>
    <xf numFmtId="0" fontId="19" fillId="0" borderId="0" xfId="0" applyFont="1" applyAlignment="1">
      <alignment horizontal="center" vertical="center"/>
    </xf>
    <xf numFmtId="191" fontId="25" fillId="0" borderId="13" xfId="0" applyNumberFormat="1" applyFont="1" applyFill="1" applyBorder="1" applyAlignment="1">
      <alignment horizontal="left" vertical="center" shrinkToFit="1"/>
    </xf>
    <xf numFmtId="0" fontId="25" fillId="0" borderId="63" xfId="0" applyFont="1" applyBorder="1" applyAlignment="1">
      <alignment horizontal="left" vertical="center"/>
    </xf>
    <xf numFmtId="0" fontId="25" fillId="0" borderId="64" xfId="0" applyFont="1" applyBorder="1" applyAlignment="1">
      <alignment horizontal="left" vertical="center"/>
    </xf>
    <xf numFmtId="191" fontId="25" fillId="0" borderId="12" xfId="0" applyNumberFormat="1" applyFont="1" applyFill="1" applyBorder="1" applyAlignment="1">
      <alignment horizontal="left" vertical="center" shrinkToFit="1"/>
    </xf>
    <xf numFmtId="191" fontId="25" fillId="0" borderId="63" xfId="0" applyNumberFormat="1" applyFont="1" applyFill="1" applyBorder="1" applyAlignment="1">
      <alignment horizontal="left" vertical="center" shrinkToFit="1"/>
    </xf>
    <xf numFmtId="191" fontId="25" fillId="0" borderId="64" xfId="0" applyNumberFormat="1" applyFont="1" applyFill="1" applyBorder="1" applyAlignment="1">
      <alignment horizontal="left" vertical="center" shrinkToFit="1"/>
    </xf>
    <xf numFmtId="0" fontId="25" fillId="12" borderId="12" xfId="0" applyFont="1" applyFill="1" applyBorder="1" applyAlignment="1">
      <alignment horizontal="left" vertical="center"/>
    </xf>
    <xf numFmtId="0" fontId="25" fillId="12" borderId="63" xfId="0" applyFont="1" applyFill="1" applyBorder="1" applyAlignment="1">
      <alignment horizontal="left" vertical="center"/>
    </xf>
    <xf numFmtId="0" fontId="25" fillId="12" borderId="64" xfId="0" applyFont="1" applyFill="1" applyBorder="1" applyAlignment="1">
      <alignment horizontal="left" vertical="center"/>
    </xf>
    <xf numFmtId="0" fontId="25" fillId="0" borderId="3" xfId="0" applyFont="1" applyBorder="1" applyAlignment="1">
      <alignment vertical="center"/>
    </xf>
    <xf numFmtId="0" fontId="25" fillId="0" borderId="12" xfId="0" applyFont="1" applyBorder="1" applyAlignment="1">
      <alignment horizontal="center" vertical="center" wrapText="1"/>
    </xf>
    <xf numFmtId="0" fontId="25" fillId="0" borderId="64" xfId="0" applyFont="1" applyBorder="1" applyAlignment="1">
      <alignment horizontal="center" vertical="center" wrapText="1"/>
    </xf>
    <xf numFmtId="181" fontId="25" fillId="5" borderId="12" xfId="0" applyNumberFormat="1" applyFont="1" applyFill="1" applyBorder="1" applyAlignment="1" applyProtection="1">
      <alignment horizontal="right" vertical="center"/>
      <protection locked="0"/>
    </xf>
    <xf numFmtId="181" fontId="25" fillId="5" borderId="64" xfId="0" applyNumberFormat="1" applyFont="1" applyFill="1" applyBorder="1" applyAlignment="1" applyProtection="1">
      <alignment horizontal="right" vertical="center"/>
      <protection locked="0"/>
    </xf>
    <xf numFmtId="0" fontId="25" fillId="0" borderId="12" xfId="0" applyFont="1" applyBorder="1" applyAlignment="1">
      <alignment horizontal="left" vertical="center" wrapText="1"/>
    </xf>
    <xf numFmtId="0" fontId="25" fillId="0" borderId="63" xfId="0" applyFont="1" applyBorder="1" applyAlignment="1">
      <alignment horizontal="left" vertical="center" wrapText="1"/>
    </xf>
    <xf numFmtId="0" fontId="25" fillId="0" borderId="64" xfId="0" applyFont="1" applyBorder="1" applyAlignment="1">
      <alignment horizontal="left" vertical="center" wrapText="1"/>
    </xf>
    <xf numFmtId="0" fontId="25" fillId="6" borderId="13" xfId="0" applyFont="1" applyFill="1" applyBorder="1" applyAlignment="1">
      <alignment horizontal="center" vertical="center"/>
    </xf>
    <xf numFmtId="188" fontId="25" fillId="6" borderId="13" xfId="0" applyNumberFormat="1" applyFont="1" applyFill="1" applyBorder="1" applyAlignment="1">
      <alignment horizontal="center" vertical="center"/>
    </xf>
    <xf numFmtId="0" fontId="25" fillId="5" borderId="2" xfId="0" applyFont="1" applyFill="1" applyBorder="1" applyAlignment="1" applyProtection="1">
      <alignment vertical="center" wrapText="1"/>
      <protection locked="0"/>
    </xf>
    <xf numFmtId="0" fontId="25" fillId="5" borderId="3" xfId="0" applyFont="1" applyFill="1" applyBorder="1" applyAlignment="1" applyProtection="1">
      <alignment vertical="center" wrapText="1"/>
      <protection locked="0"/>
    </xf>
    <xf numFmtId="0" fontId="25" fillId="5" borderId="4" xfId="0" applyFont="1" applyFill="1" applyBorder="1" applyAlignment="1" applyProtection="1">
      <alignment vertical="center" wrapText="1"/>
      <protection locked="0"/>
    </xf>
    <xf numFmtId="0" fontId="25" fillId="5" borderId="5" xfId="0" applyFont="1" applyFill="1" applyBorder="1" applyAlignment="1" applyProtection="1">
      <alignment vertical="center" wrapText="1"/>
      <protection locked="0"/>
    </xf>
    <xf numFmtId="0" fontId="25" fillId="5" borderId="0" xfId="0" applyFont="1" applyFill="1" applyAlignment="1" applyProtection="1">
      <alignment vertical="center" wrapText="1"/>
      <protection locked="0"/>
    </xf>
    <xf numFmtId="0" fontId="25" fillId="5" borderId="7" xfId="0" applyFont="1" applyFill="1" applyBorder="1" applyAlignment="1" applyProtection="1">
      <alignment vertical="center" wrapText="1"/>
      <protection locked="0"/>
    </xf>
    <xf numFmtId="0" fontId="25" fillId="5" borderId="9" xfId="0" applyFont="1" applyFill="1" applyBorder="1" applyAlignment="1" applyProtection="1">
      <alignment vertical="center" wrapText="1"/>
      <protection locked="0"/>
    </xf>
    <xf numFmtId="0" fontId="25" fillId="5" borderId="10" xfId="0" applyFont="1" applyFill="1" applyBorder="1" applyAlignment="1" applyProtection="1">
      <alignment vertical="center" wrapText="1"/>
      <protection locked="0"/>
    </xf>
    <xf numFmtId="0" fontId="25" fillId="5" borderId="11" xfId="0" applyFont="1" applyFill="1" applyBorder="1" applyAlignment="1" applyProtection="1">
      <alignment vertical="center" wrapText="1"/>
      <protection locked="0"/>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181" fontId="25" fillId="5" borderId="63" xfId="0" applyNumberFormat="1" applyFont="1" applyFill="1" applyBorder="1" applyAlignment="1" applyProtection="1">
      <alignment horizontal="right" vertical="center"/>
      <protection locked="0"/>
    </xf>
    <xf numFmtId="0" fontId="25" fillId="0" borderId="10" xfId="0" applyFont="1" applyBorder="1" applyAlignment="1">
      <alignment horizontal="left" vertical="center"/>
    </xf>
    <xf numFmtId="0" fontId="25" fillId="0" borderId="2" xfId="0" applyFont="1" applyBorder="1" applyAlignment="1">
      <alignment horizontal="center" vertical="center" wrapText="1" shrinkToFit="1"/>
    </xf>
    <xf numFmtId="0" fontId="25" fillId="0" borderId="9" xfId="0" applyFont="1" applyBorder="1" applyAlignment="1">
      <alignment horizontal="center" vertical="center" wrapText="1" shrinkToFit="1"/>
    </xf>
    <xf numFmtId="0" fontId="25" fillId="0" borderId="1"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4"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11" xfId="0" applyFont="1" applyBorder="1" applyAlignment="1">
      <alignment horizontal="center" vertical="center" shrinkToFit="1"/>
    </xf>
    <xf numFmtId="0" fontId="25" fillId="0" borderId="120" xfId="0" applyFont="1" applyBorder="1" applyAlignment="1">
      <alignment horizontal="center" vertical="center" shrinkToFit="1"/>
    </xf>
    <xf numFmtId="49" fontId="25" fillId="0" borderId="13" xfId="0" applyNumberFormat="1" applyFont="1" applyFill="1" applyBorder="1" applyAlignment="1">
      <alignment horizontal="left" vertical="center" shrinkToFit="1"/>
    </xf>
    <xf numFmtId="0" fontId="15" fillId="0" borderId="53" xfId="0" applyFont="1" applyBorder="1" applyAlignment="1">
      <alignment horizontal="left" vertical="center" wrapText="1"/>
    </xf>
    <xf numFmtId="0" fontId="15" fillId="0" borderId="0" xfId="0" applyFont="1" applyBorder="1" applyAlignment="1">
      <alignment horizontal="left" vertical="center" wrapText="1"/>
    </xf>
    <xf numFmtId="186" fontId="11" fillId="6" borderId="46" xfId="0" applyNumberFormat="1" applyFont="1" applyFill="1" applyBorder="1" applyAlignment="1">
      <alignment vertical="center" shrinkToFit="1"/>
    </xf>
    <xf numFmtId="186" fontId="11" fillId="6" borderId="48" xfId="0" applyNumberFormat="1" applyFont="1" applyFill="1" applyBorder="1" applyAlignment="1">
      <alignment vertical="center" shrinkToFit="1"/>
    </xf>
    <xf numFmtId="186" fontId="11" fillId="6" borderId="50" xfId="0" applyNumberFormat="1" applyFont="1" applyFill="1" applyBorder="1" applyAlignment="1">
      <alignment vertical="center" shrinkToFit="1"/>
    </xf>
    <xf numFmtId="0" fontId="11" fillId="0" borderId="0" xfId="0" applyFont="1" applyBorder="1" applyAlignment="1">
      <alignment vertical="center" wrapText="1"/>
    </xf>
    <xf numFmtId="0" fontId="11" fillId="0" borderId="15"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9" xfId="0" applyFont="1" applyFill="1" applyBorder="1" applyAlignment="1">
      <alignment horizontal="center" vertical="center" wrapText="1"/>
    </xf>
    <xf numFmtId="186" fontId="11" fillId="6" borderId="45" xfId="0" applyNumberFormat="1" applyFont="1" applyFill="1" applyBorder="1" applyAlignment="1">
      <alignment vertical="center" shrinkToFit="1"/>
    </xf>
    <xf numFmtId="186" fontId="11" fillId="6" borderId="47" xfId="0" applyNumberFormat="1" applyFont="1" applyFill="1" applyBorder="1" applyAlignment="1">
      <alignment vertical="center" shrinkToFit="1"/>
    </xf>
    <xf numFmtId="186" fontId="11" fillId="6" borderId="49" xfId="0" applyNumberFormat="1" applyFont="1" applyFill="1" applyBorder="1" applyAlignment="1">
      <alignment vertical="center" shrinkToFit="1"/>
    </xf>
    <xf numFmtId="0" fontId="15" fillId="12" borderId="43" xfId="0" applyFont="1" applyFill="1" applyBorder="1" applyAlignment="1">
      <alignment horizontal="left" vertical="center" shrinkToFit="1"/>
    </xf>
    <xf numFmtId="0" fontId="15" fillId="12" borderId="41" xfId="0" applyFont="1" applyFill="1" applyBorder="1" applyAlignment="1">
      <alignment horizontal="left" vertical="center" shrinkToFit="1"/>
    </xf>
    <xf numFmtId="0" fontId="82" fillId="0" borderId="0" xfId="7" applyFont="1" applyAlignment="1">
      <alignment horizontal="center" vertical="center"/>
    </xf>
    <xf numFmtId="191" fontId="25" fillId="0" borderId="12" xfId="0" applyNumberFormat="1" applyFont="1" applyFill="1" applyBorder="1" applyAlignment="1">
      <alignment vertical="center" shrinkToFit="1"/>
    </xf>
    <xf numFmtId="191" fontId="25" fillId="0" borderId="63" xfId="0" applyNumberFormat="1" applyFont="1" applyFill="1" applyBorder="1" applyAlignment="1">
      <alignment vertical="center" shrinkToFit="1"/>
    </xf>
    <xf numFmtId="191" fontId="25" fillId="0" borderId="64" xfId="0" applyNumberFormat="1" applyFont="1" applyFill="1" applyBorder="1" applyAlignment="1">
      <alignment vertical="center" shrinkToFit="1"/>
    </xf>
    <xf numFmtId="0" fontId="25" fillId="0" borderId="13" xfId="0" applyFont="1" applyFill="1" applyBorder="1" applyAlignment="1">
      <alignment horizontal="left" vertical="center"/>
    </xf>
    <xf numFmtId="0" fontId="25" fillId="13" borderId="12" xfId="0" applyFont="1" applyFill="1" applyBorder="1" applyAlignment="1">
      <alignment horizontal="left" vertical="center"/>
    </xf>
    <xf numFmtId="0" fontId="25" fillId="13" borderId="63" xfId="0" applyFont="1" applyFill="1" applyBorder="1" applyAlignment="1">
      <alignment horizontal="left" vertical="center"/>
    </xf>
    <xf numFmtId="0" fontId="25" fillId="13" borderId="64" xfId="0" applyFont="1" applyFill="1" applyBorder="1" applyAlignment="1">
      <alignment horizontal="left" vertical="center"/>
    </xf>
    <xf numFmtId="0" fontId="25" fillId="0" borderId="4" xfId="0" applyFont="1" applyBorder="1" applyAlignment="1">
      <alignment horizontal="center" vertical="center" wrapText="1" shrinkToFit="1"/>
    </xf>
    <xf numFmtId="0" fontId="25" fillId="0" borderId="11" xfId="0" applyFont="1" applyBorder="1" applyAlignment="1">
      <alignment horizontal="center" vertical="center" wrapText="1" shrinkToFit="1"/>
    </xf>
    <xf numFmtId="181" fontId="25" fillId="5" borderId="115" xfId="0" applyNumberFormat="1" applyFont="1" applyFill="1" applyBorder="1" applyAlignment="1" applyProtection="1">
      <alignment horizontal="right" vertical="center"/>
      <protection locked="0"/>
    </xf>
    <xf numFmtId="0" fontId="25" fillId="0" borderId="3" xfId="0" applyFont="1" applyBorder="1" applyAlignment="1">
      <alignment horizontal="center" vertical="center" wrapText="1" shrinkToFit="1"/>
    </xf>
    <xf numFmtId="0" fontId="25" fillId="0" borderId="10" xfId="0" applyFont="1" applyBorder="1" applyAlignment="1">
      <alignment horizontal="center" vertical="center" wrapText="1" shrinkToFit="1"/>
    </xf>
    <xf numFmtId="0" fontId="25" fillId="0" borderId="113" xfId="0" applyFont="1" applyBorder="1" applyAlignment="1">
      <alignment horizontal="center" vertical="center" wrapText="1" shrinkToFit="1"/>
    </xf>
    <xf numFmtId="0" fontId="25" fillId="0" borderId="114" xfId="0" applyFont="1" applyBorder="1" applyAlignment="1">
      <alignment horizontal="center" vertical="center" wrapText="1" shrinkToFit="1"/>
    </xf>
    <xf numFmtId="0" fontId="21" fillId="0" borderId="12" xfId="0" applyFont="1" applyBorder="1" applyAlignment="1">
      <alignment horizontal="left" vertical="center"/>
    </xf>
    <xf numFmtId="0" fontId="21" fillId="0" borderId="63" xfId="0" applyFont="1" applyBorder="1" applyAlignment="1">
      <alignment horizontal="left" vertical="center"/>
    </xf>
    <xf numFmtId="0" fontId="21" fillId="0" borderId="64" xfId="0" applyFont="1" applyBorder="1" applyAlignment="1">
      <alignment horizontal="left" vertical="center"/>
    </xf>
    <xf numFmtId="188" fontId="25" fillId="6" borderId="12" xfId="0" applyNumberFormat="1" applyFont="1" applyFill="1" applyBorder="1" applyAlignment="1">
      <alignment horizontal="center" vertical="center"/>
    </xf>
    <xf numFmtId="188" fontId="25" fillId="6" borderId="63" xfId="0" applyNumberFormat="1" applyFont="1" applyFill="1" applyBorder="1" applyAlignment="1">
      <alignment horizontal="center" vertical="center"/>
    </xf>
    <xf numFmtId="188" fontId="25" fillId="6" borderId="64" xfId="0" applyNumberFormat="1" applyFont="1" applyFill="1" applyBorder="1" applyAlignment="1">
      <alignment horizontal="center" vertical="center"/>
    </xf>
    <xf numFmtId="0" fontId="25" fillId="0" borderId="5" xfId="0" applyFont="1" applyBorder="1" applyAlignment="1">
      <alignment vertical="center"/>
    </xf>
    <xf numFmtId="0" fontId="25" fillId="0" borderId="0" xfId="0" applyFont="1" applyAlignment="1">
      <alignment vertical="center"/>
    </xf>
    <xf numFmtId="182" fontId="25" fillId="5" borderId="94" xfId="0" applyNumberFormat="1" applyFont="1" applyFill="1" applyBorder="1" applyAlignment="1" applyProtection="1">
      <alignment horizontal="right" vertical="center"/>
      <protection locked="0"/>
    </xf>
    <xf numFmtId="182" fontId="25" fillId="5" borderId="101" xfId="0" applyNumberFormat="1" applyFont="1" applyFill="1" applyBorder="1" applyAlignment="1" applyProtection="1">
      <alignment horizontal="right" vertical="center"/>
      <protection locked="0"/>
    </xf>
    <xf numFmtId="182" fontId="25" fillId="5" borderId="118" xfId="0" applyNumberFormat="1" applyFont="1" applyFill="1" applyBorder="1" applyAlignment="1" applyProtection="1">
      <alignment horizontal="right" vertical="center"/>
      <protection locked="0"/>
    </xf>
    <xf numFmtId="181" fontId="25" fillId="5" borderId="102" xfId="0" applyNumberFormat="1" applyFont="1" applyFill="1" applyBorder="1" applyAlignment="1" applyProtection="1">
      <alignment horizontal="right" vertical="center"/>
      <protection locked="0"/>
    </xf>
    <xf numFmtId="181" fontId="25" fillId="5" borderId="95" xfId="0" applyNumberFormat="1" applyFont="1" applyFill="1" applyBorder="1" applyAlignment="1" applyProtection="1">
      <alignment horizontal="right" vertical="center"/>
      <protection locked="0"/>
    </xf>
    <xf numFmtId="181" fontId="25" fillId="5" borderId="117" xfId="0" applyNumberFormat="1" applyFont="1" applyFill="1" applyBorder="1" applyAlignment="1" applyProtection="1">
      <alignment horizontal="right" vertical="center"/>
      <protection locked="0"/>
    </xf>
    <xf numFmtId="182" fontId="25" fillId="5" borderId="116" xfId="0" applyNumberFormat="1" applyFont="1" applyFill="1" applyBorder="1" applyAlignment="1" applyProtection="1">
      <alignment horizontal="right" vertical="center"/>
      <protection locked="0"/>
    </xf>
    <xf numFmtId="181" fontId="25" fillId="5" borderId="119" xfId="0" applyNumberFormat="1" applyFont="1" applyFill="1" applyBorder="1" applyAlignment="1" applyProtection="1">
      <alignment horizontal="right" vertical="center"/>
      <protection locked="0"/>
    </xf>
    <xf numFmtId="0" fontId="25" fillId="0" borderId="12" xfId="0" applyFont="1" applyBorder="1" applyAlignment="1">
      <alignment horizontal="left" vertical="center"/>
    </xf>
    <xf numFmtId="49" fontId="25" fillId="0" borderId="12" xfId="0" applyNumberFormat="1" applyFont="1" applyFill="1" applyBorder="1" applyAlignment="1">
      <alignment horizontal="left" vertical="center" shrinkToFit="1"/>
    </xf>
    <xf numFmtId="0" fontId="25" fillId="0" borderId="63" xfId="0" applyFont="1" applyFill="1" applyBorder="1" applyAlignment="1">
      <alignment horizontal="left" vertical="center" shrinkToFit="1"/>
    </xf>
    <xf numFmtId="0" fontId="25" fillId="0" borderId="64" xfId="0" applyFont="1" applyFill="1" applyBorder="1" applyAlignment="1">
      <alignment horizontal="left" vertical="center" shrinkToFit="1"/>
    </xf>
    <xf numFmtId="181" fontId="25" fillId="5" borderId="9" xfId="0" applyNumberFormat="1" applyFont="1" applyFill="1" applyBorder="1" applyAlignment="1" applyProtection="1">
      <alignment horizontal="right" vertical="center"/>
      <protection locked="0"/>
    </xf>
    <xf numFmtId="181" fontId="25" fillId="5" borderId="11" xfId="0" applyNumberFormat="1" applyFont="1" applyFill="1" applyBorder="1" applyAlignment="1" applyProtection="1">
      <alignment horizontal="right" vertical="center"/>
      <protection locked="0"/>
    </xf>
    <xf numFmtId="181" fontId="25" fillId="5" borderId="10" xfId="0" applyNumberFormat="1" applyFont="1" applyFill="1" applyBorder="1" applyAlignment="1" applyProtection="1">
      <alignment horizontal="right" vertical="center"/>
      <protection locked="0"/>
    </xf>
    <xf numFmtId="181" fontId="25" fillId="5" borderId="114" xfId="0" applyNumberFormat="1" applyFont="1" applyFill="1" applyBorder="1" applyAlignment="1" applyProtection="1">
      <alignment horizontal="right" vertical="center"/>
      <protection locked="0"/>
    </xf>
    <xf numFmtId="0" fontId="11" fillId="0" borderId="17" xfId="0" applyFont="1" applyBorder="1" applyAlignment="1">
      <alignment horizontal="center" vertical="center" textRotation="255" wrapText="1"/>
    </xf>
    <xf numFmtId="0" fontId="11" fillId="0" borderId="6" xfId="0" applyFont="1" applyBorder="1" applyAlignment="1">
      <alignment horizontal="center" vertical="center" textRotation="255" wrapText="1"/>
    </xf>
    <xf numFmtId="0" fontId="11" fillId="0" borderId="8" xfId="0" applyFont="1" applyBorder="1" applyAlignment="1">
      <alignment horizontal="center" vertical="center" textRotation="255" wrapText="1"/>
    </xf>
    <xf numFmtId="0" fontId="15" fillId="13" borderId="43" xfId="0" applyFont="1" applyFill="1" applyBorder="1" applyAlignment="1">
      <alignment horizontal="left" vertical="center" shrinkToFit="1"/>
    </xf>
    <xf numFmtId="0" fontId="15" fillId="13" borderId="41" xfId="0" applyFont="1" applyFill="1" applyBorder="1" applyAlignment="1">
      <alignment horizontal="left" vertical="center" shrinkToFit="1"/>
    </xf>
    <xf numFmtId="0" fontId="63" fillId="10" borderId="12" xfId="8" applyFill="1" applyBorder="1" applyAlignment="1">
      <alignment horizontal="center" vertical="center"/>
    </xf>
    <xf numFmtId="0" fontId="63" fillId="10" borderId="63" xfId="8" applyFill="1" applyBorder="1" applyAlignment="1">
      <alignment horizontal="center" vertical="center"/>
    </xf>
    <xf numFmtId="0" fontId="63" fillId="10" borderId="64" xfId="8" applyFill="1" applyBorder="1" applyAlignment="1">
      <alignment horizontal="center" vertical="center"/>
    </xf>
    <xf numFmtId="0" fontId="63" fillId="10" borderId="12" xfId="8" applyFill="1" applyBorder="1" applyAlignment="1">
      <alignment horizontal="center" vertical="center" shrinkToFit="1"/>
    </xf>
    <xf numFmtId="0" fontId="63" fillId="10" borderId="63" xfId="8" applyFill="1" applyBorder="1" applyAlignment="1">
      <alignment horizontal="center" vertical="center" shrinkToFit="1"/>
    </xf>
    <xf numFmtId="0" fontId="63" fillId="10" borderId="64" xfId="8" applyFill="1" applyBorder="1" applyAlignment="1">
      <alignment horizontal="center" vertical="center" shrinkToFit="1"/>
    </xf>
    <xf numFmtId="0" fontId="53" fillId="10" borderId="1" xfId="8" applyFont="1" applyFill="1" applyBorder="1" applyAlignment="1">
      <alignment horizontal="center" vertical="center" wrapText="1" shrinkToFit="1"/>
    </xf>
    <xf numFmtId="0" fontId="53" fillId="10" borderId="8" xfId="8" applyFont="1" applyFill="1" applyBorder="1" applyAlignment="1">
      <alignment horizontal="center" vertical="center" wrapText="1" shrinkToFit="1"/>
    </xf>
    <xf numFmtId="0" fontId="70" fillId="5" borderId="13" xfId="8" applyFont="1" applyFill="1" applyBorder="1" applyAlignment="1">
      <alignment horizontal="center" vertical="center" wrapText="1" shrinkToFit="1"/>
    </xf>
    <xf numFmtId="0" fontId="63" fillId="7" borderId="12" xfId="8" applyFill="1" applyBorder="1" applyAlignment="1">
      <alignment horizontal="center" vertical="center" shrinkToFit="1"/>
    </xf>
    <xf numFmtId="0" fontId="63" fillId="7" borderId="64" xfId="8" applyFill="1" applyBorder="1" applyAlignment="1">
      <alignment horizontal="center" vertical="center" shrinkToFit="1"/>
    </xf>
    <xf numFmtId="0" fontId="63" fillId="7" borderId="13" xfId="8" applyFill="1" applyBorder="1" applyAlignment="1">
      <alignment horizontal="center" vertical="center"/>
    </xf>
    <xf numFmtId="0" fontId="63" fillId="5" borderId="13" xfId="8" applyFill="1" applyBorder="1" applyAlignment="1">
      <alignment horizontal="center" vertical="center" shrinkToFit="1"/>
    </xf>
    <xf numFmtId="0" fontId="70" fillId="5" borderId="1" xfId="8" applyFont="1" applyFill="1" applyBorder="1" applyAlignment="1">
      <alignment horizontal="center" vertical="center" wrapText="1" shrinkToFit="1"/>
    </xf>
    <xf numFmtId="0" fontId="70" fillId="5" borderId="8" xfId="8" applyFont="1" applyFill="1" applyBorder="1" applyAlignment="1">
      <alignment horizontal="center" vertical="center" wrapText="1" shrinkToFit="1"/>
    </xf>
    <xf numFmtId="0" fontId="63" fillId="7" borderId="12" xfId="8" applyFill="1" applyBorder="1" applyAlignment="1">
      <alignment horizontal="center" vertical="center"/>
    </xf>
    <xf numFmtId="0" fontId="63" fillId="7" borderId="64" xfId="8" applyFill="1" applyBorder="1" applyAlignment="1">
      <alignment horizontal="center" vertical="center"/>
    </xf>
    <xf numFmtId="0" fontId="63" fillId="6" borderId="1" xfId="8" applyFill="1" applyBorder="1" applyAlignment="1">
      <alignment horizontal="center" vertical="center"/>
    </xf>
    <xf numFmtId="0" fontId="63" fillId="6" borderId="8" xfId="8" applyFill="1" applyBorder="1" applyAlignment="1">
      <alignment horizontal="center" vertical="center"/>
    </xf>
    <xf numFmtId="0" fontId="63" fillId="11" borderId="1" xfId="8" applyFill="1" applyBorder="1" applyAlignment="1">
      <alignment horizontal="center" vertical="center"/>
    </xf>
    <xf numFmtId="0" fontId="63" fillId="11" borderId="8" xfId="8" applyFill="1" applyBorder="1" applyAlignment="1">
      <alignment horizontal="center" vertical="center"/>
    </xf>
    <xf numFmtId="0" fontId="63" fillId="15" borderId="12" xfId="8" applyFill="1" applyBorder="1" applyAlignment="1">
      <alignment horizontal="center" vertical="center"/>
    </xf>
    <xf numFmtId="0" fontId="63" fillId="15" borderId="63" xfId="8" applyFill="1" applyBorder="1" applyAlignment="1">
      <alignment horizontal="center" vertical="center"/>
    </xf>
    <xf numFmtId="0" fontId="63" fillId="15" borderId="64" xfId="8" applyFill="1" applyBorder="1" applyAlignment="1">
      <alignment horizontal="center" vertical="center"/>
    </xf>
    <xf numFmtId="0" fontId="63" fillId="15" borderId="1" xfId="8" applyFill="1" applyBorder="1" applyAlignment="1">
      <alignment horizontal="center" vertical="center"/>
    </xf>
    <xf numFmtId="0" fontId="63" fillId="15" borderId="8" xfId="8" applyFill="1" applyBorder="1" applyAlignment="1">
      <alignment horizontal="center" vertical="center"/>
    </xf>
    <xf numFmtId="0" fontId="63" fillId="15" borderId="2" xfId="8" applyFill="1" applyBorder="1" applyAlignment="1">
      <alignment horizontal="center" vertical="center"/>
    </xf>
    <xf numFmtId="0" fontId="63" fillId="15" borderId="4" xfId="8" applyFill="1" applyBorder="1" applyAlignment="1">
      <alignment horizontal="center" vertical="center"/>
    </xf>
    <xf numFmtId="0" fontId="63" fillId="15" borderId="9" xfId="8" applyFill="1" applyBorder="1" applyAlignment="1">
      <alignment horizontal="center" vertical="center"/>
    </xf>
    <xf numFmtId="0" fontId="63" fillId="15" borderId="11" xfId="8" applyFill="1" applyBorder="1" applyAlignment="1">
      <alignment horizontal="center" vertical="center"/>
    </xf>
    <xf numFmtId="0" fontId="63" fillId="15" borderId="6" xfId="8" applyFill="1" applyBorder="1" applyAlignment="1">
      <alignment horizontal="center" vertical="center"/>
    </xf>
    <xf numFmtId="0" fontId="63" fillId="14" borderId="1" xfId="8" applyFill="1" applyBorder="1" applyAlignment="1">
      <alignment horizontal="center" vertical="center"/>
    </xf>
    <xf numFmtId="0" fontId="63" fillId="14" borderId="8" xfId="8" applyFill="1" applyBorder="1" applyAlignment="1">
      <alignment horizontal="center" vertical="center"/>
    </xf>
    <xf numFmtId="0" fontId="63" fillId="10" borderId="115" xfId="8" applyFill="1" applyBorder="1" applyAlignment="1">
      <alignment horizontal="center" vertical="center" shrinkToFit="1"/>
    </xf>
    <xf numFmtId="0" fontId="63" fillId="11" borderId="2" xfId="8" applyFill="1" applyBorder="1" applyAlignment="1">
      <alignment horizontal="center" vertical="center"/>
    </xf>
    <xf numFmtId="0" fontId="63" fillId="11" borderId="4" xfId="8" applyFill="1" applyBorder="1" applyAlignment="1">
      <alignment horizontal="center" vertical="center"/>
    </xf>
    <xf numFmtId="0" fontId="63" fillId="11" borderId="9" xfId="8" applyFill="1" applyBorder="1" applyAlignment="1">
      <alignment horizontal="center" vertical="center"/>
    </xf>
    <xf numFmtId="0" fontId="63" fillId="11" borderId="11" xfId="8" applyFill="1" applyBorder="1" applyAlignment="1">
      <alignment horizontal="center" vertical="center"/>
    </xf>
    <xf numFmtId="0" fontId="63" fillId="11" borderId="12" xfId="8" applyFill="1" applyBorder="1" applyAlignment="1">
      <alignment horizontal="center" vertical="center"/>
    </xf>
    <xf numFmtId="0" fontId="63" fillId="11" borderId="63" xfId="8" applyFill="1" applyBorder="1" applyAlignment="1">
      <alignment horizontal="center" vertical="center"/>
    </xf>
    <xf numFmtId="0" fontId="63" fillId="11" borderId="64" xfId="8" applyFill="1" applyBorder="1" applyAlignment="1">
      <alignment horizontal="center" vertical="center"/>
    </xf>
    <xf numFmtId="0" fontId="63" fillId="11" borderId="6" xfId="8" applyFill="1" applyBorder="1" applyAlignment="1">
      <alignment horizontal="center"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7" fillId="0" borderId="0" xfId="4" applyFont="1" applyAlignment="1">
      <alignment horizontal="left" vertical="center"/>
    </xf>
    <xf numFmtId="0" fontId="23" fillId="0" borderId="0" xfId="4" applyFont="1" applyAlignment="1">
      <alignment horizontal="left" wrapText="1"/>
    </xf>
    <xf numFmtId="57" fontId="27"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1" xfId="5" applyFont="1" applyBorder="1" applyAlignment="1">
      <alignment horizontal="center" vertical="center" wrapText="1"/>
    </xf>
    <xf numFmtId="38" fontId="3" fillId="0" borderId="72" xfId="5" applyFont="1" applyBorder="1" applyAlignment="1">
      <alignment horizontal="center" vertical="center" wrapText="1"/>
    </xf>
    <xf numFmtId="0" fontId="31" fillId="0" borderId="0" xfId="4" applyFont="1" applyAlignment="1">
      <alignment horizontal="center" vertical="center"/>
    </xf>
    <xf numFmtId="0" fontId="8" fillId="0" borderId="43" xfId="4" applyFont="1" applyBorder="1" applyAlignment="1">
      <alignment horizontal="center" vertical="center"/>
    </xf>
    <xf numFmtId="0" fontId="8" fillId="0" borderId="40" xfId="4" applyFont="1" applyBorder="1" applyAlignment="1">
      <alignment horizontal="center" vertical="center"/>
    </xf>
    <xf numFmtId="0" fontId="8" fillId="0" borderId="41" xfId="4" applyFont="1" applyBorder="1" applyAlignment="1">
      <alignment horizontal="center" vertical="center"/>
    </xf>
    <xf numFmtId="0" fontId="8" fillId="0" borderId="0" xfId="4" applyFont="1" applyAlignment="1">
      <alignment horizontal="center" vertical="center"/>
    </xf>
    <xf numFmtId="0" fontId="33" fillId="0" borderId="43" xfId="4" applyFont="1" applyBorder="1" applyAlignment="1">
      <alignment horizontal="center" vertical="center"/>
    </xf>
    <xf numFmtId="0" fontId="33" fillId="0" borderId="40" xfId="4" applyFont="1" applyBorder="1" applyAlignment="1">
      <alignment horizontal="center" vertical="center"/>
    </xf>
    <xf numFmtId="0" fontId="33" fillId="0" borderId="41" xfId="4" applyFont="1" applyBorder="1" applyAlignment="1">
      <alignment horizontal="center" vertical="center"/>
    </xf>
    <xf numFmtId="0" fontId="33" fillId="0" borderId="37" xfId="4" applyFont="1" applyBorder="1" applyAlignment="1">
      <alignment horizontal="center" vertical="center"/>
    </xf>
    <xf numFmtId="0" fontId="33" fillId="0" borderId="6" xfId="4" applyFont="1" applyBorder="1" applyAlignment="1">
      <alignment horizontal="center" vertical="center"/>
    </xf>
    <xf numFmtId="0" fontId="33" fillId="0" borderId="5" xfId="4" applyFont="1" applyBorder="1" applyAlignment="1">
      <alignment horizontal="center" vertical="center"/>
    </xf>
    <xf numFmtId="0" fontId="33" fillId="0" borderId="0" xfId="4" applyFont="1" applyAlignment="1">
      <alignment horizontal="left" vertical="center"/>
    </xf>
    <xf numFmtId="0" fontId="33" fillId="0" borderId="0" xfId="4" applyFont="1" applyAlignment="1">
      <alignment horizontal="center" vertical="center"/>
    </xf>
    <xf numFmtId="0" fontId="33" fillId="0" borderId="26" xfId="4" applyFont="1" applyBorder="1" applyAlignment="1">
      <alignment horizontal="center" vertical="center"/>
    </xf>
    <xf numFmtId="0" fontId="33" fillId="0" borderId="56" xfId="4" applyFont="1" applyBorder="1" applyAlignment="1">
      <alignment horizontal="center" vertical="center"/>
    </xf>
    <xf numFmtId="0" fontId="33" fillId="0" borderId="16" xfId="4" applyFont="1" applyBorder="1" applyAlignment="1">
      <alignment horizontal="center" vertical="center"/>
    </xf>
    <xf numFmtId="0" fontId="33" fillId="0" borderId="32" xfId="4" applyFont="1" applyBorder="1" applyAlignment="1">
      <alignment horizontal="center" vertical="center"/>
    </xf>
    <xf numFmtId="0" fontId="33" fillId="0" borderId="58" xfId="4" applyFont="1" applyBorder="1" applyAlignment="1">
      <alignment horizontal="center" vertical="center"/>
    </xf>
    <xf numFmtId="0" fontId="33" fillId="0" borderId="59" xfId="4" applyFont="1" applyBorder="1" applyAlignment="1">
      <alignment horizontal="center" vertical="center"/>
    </xf>
    <xf numFmtId="0" fontId="33" fillId="0" borderId="28" xfId="4" applyFont="1" applyBorder="1" applyAlignment="1">
      <alignment horizontal="center" vertical="center"/>
    </xf>
    <xf numFmtId="0" fontId="33" fillId="0" borderId="75" xfId="4" applyFont="1" applyBorder="1" applyAlignment="1">
      <alignment horizontal="center" vertical="center"/>
    </xf>
    <xf numFmtId="0" fontId="33" fillId="0" borderId="55" xfId="4" applyFont="1" applyBorder="1" applyAlignment="1">
      <alignment horizontal="center" vertical="center"/>
    </xf>
    <xf numFmtId="0" fontId="34" fillId="0" borderId="40" xfId="4" applyFont="1" applyBorder="1" applyAlignment="1">
      <alignment horizontal="center" vertical="center"/>
    </xf>
    <xf numFmtId="0" fontId="34" fillId="0" borderId="41" xfId="4" applyFont="1" applyBorder="1" applyAlignment="1">
      <alignment horizontal="center" vertical="center"/>
    </xf>
    <xf numFmtId="0" fontId="33" fillId="0" borderId="39" xfId="4" applyFont="1" applyBorder="1" applyAlignment="1">
      <alignment horizontal="center" vertical="center"/>
    </xf>
    <xf numFmtId="0" fontId="33" fillId="0" borderId="66" xfId="4" applyFont="1" applyBorder="1" applyAlignment="1">
      <alignment horizontal="center" vertical="center"/>
    </xf>
    <xf numFmtId="0" fontId="33" fillId="0" borderId="42" xfId="4" applyFont="1" applyBorder="1" applyAlignment="1">
      <alignment horizontal="center" vertical="center"/>
    </xf>
    <xf numFmtId="0" fontId="33" fillId="0" borderId="60" xfId="4" applyFont="1" applyBorder="1" applyAlignment="1">
      <alignment horizontal="center" vertical="center"/>
    </xf>
    <xf numFmtId="0" fontId="33" fillId="0" borderId="68" xfId="4" applyFont="1" applyBorder="1" applyAlignment="1">
      <alignment horizontal="center" vertical="center"/>
    </xf>
    <xf numFmtId="0" fontId="33" fillId="0" borderId="69" xfId="4" applyFont="1" applyBorder="1" applyAlignment="1">
      <alignment horizontal="center" vertical="center"/>
    </xf>
    <xf numFmtId="0" fontId="33" fillId="0" borderId="14" xfId="4" applyFont="1" applyBorder="1" applyAlignment="1">
      <alignment horizontal="left" vertical="center" wrapText="1"/>
    </xf>
    <xf numFmtId="0" fontId="33" fillId="0" borderId="43" xfId="4" applyFont="1" applyBorder="1" applyAlignment="1">
      <alignment horizontal="left" vertical="center" wrapText="1"/>
    </xf>
    <xf numFmtId="0" fontId="33" fillId="0" borderId="40" xfId="4" applyFont="1" applyBorder="1" applyAlignment="1">
      <alignment horizontal="left" vertical="center" wrapText="1"/>
    </xf>
    <xf numFmtId="0" fontId="33" fillId="0" borderId="41" xfId="4" applyFont="1" applyBorder="1" applyAlignment="1">
      <alignment horizontal="left" vertical="center" wrapText="1"/>
    </xf>
    <xf numFmtId="0" fontId="33" fillId="0" borderId="14" xfId="4" applyFont="1" applyBorder="1" applyAlignment="1">
      <alignment horizontal="left" vertical="center"/>
    </xf>
    <xf numFmtId="0" fontId="8" fillId="0" borderId="43" xfId="4" applyFont="1" applyBorder="1" applyAlignment="1">
      <alignment horizontal="left" vertical="center" wrapText="1"/>
    </xf>
    <xf numFmtId="0" fontId="8" fillId="0" borderId="40" xfId="4" applyFont="1" applyBorder="1" applyAlignment="1">
      <alignment horizontal="left" vertical="center"/>
    </xf>
    <xf numFmtId="0" fontId="8" fillId="0" borderId="41" xfId="4" applyFont="1" applyBorder="1" applyAlignment="1">
      <alignment horizontal="left" vertical="center"/>
    </xf>
    <xf numFmtId="0" fontId="33" fillId="0" borderId="14" xfId="4" applyFont="1" applyBorder="1" applyAlignment="1">
      <alignment horizontal="right" vertical="center" wrapText="1"/>
    </xf>
    <xf numFmtId="0" fontId="33" fillId="0" borderId="14" xfId="4" applyFont="1" applyBorder="1" applyAlignment="1">
      <alignment horizontal="right" vertical="center"/>
    </xf>
    <xf numFmtId="0" fontId="35" fillId="0" borderId="14" xfId="4" applyFont="1" applyBorder="1" applyAlignment="1">
      <alignment horizontal="left" vertical="center" wrapText="1"/>
    </xf>
    <xf numFmtId="0" fontId="33" fillId="0" borderId="40" xfId="4" applyFont="1" applyBorder="1" applyAlignment="1">
      <alignment horizontal="left" vertical="center"/>
    </xf>
    <xf numFmtId="0" fontId="33" fillId="0" borderId="41" xfId="4" applyFont="1" applyBorder="1" applyAlignment="1">
      <alignment horizontal="left" vertical="center"/>
    </xf>
    <xf numFmtId="0" fontId="24" fillId="0" borderId="14" xfId="4" applyFont="1" applyBorder="1" applyAlignment="1">
      <alignment horizontal="center" vertical="center"/>
    </xf>
    <xf numFmtId="0" fontId="33" fillId="0" borderId="14" xfId="4" applyFont="1" applyBorder="1" applyAlignment="1">
      <alignment horizontal="center" vertical="center"/>
    </xf>
    <xf numFmtId="0" fontId="33" fillId="0" borderId="43" xfId="4" applyFont="1" applyBorder="1" applyAlignment="1">
      <alignment horizontal="center" vertical="center" wrapText="1"/>
    </xf>
    <xf numFmtId="0" fontId="33" fillId="0" borderId="40" xfId="4" applyFont="1" applyBorder="1" applyAlignment="1">
      <alignment horizontal="center" vertical="center" wrapText="1"/>
    </xf>
    <xf numFmtId="0" fontId="33" fillId="0" borderId="41" xfId="4" applyFont="1" applyBorder="1" applyAlignment="1">
      <alignment horizontal="center" vertical="center" wrapText="1"/>
    </xf>
    <xf numFmtId="0" fontId="33" fillId="0" borderId="14" xfId="4" applyFont="1" applyBorder="1" applyAlignment="1">
      <alignment horizontal="center" vertical="center" wrapText="1"/>
    </xf>
    <xf numFmtId="0" fontId="24" fillId="0" borderId="43" xfId="4" applyFont="1" applyBorder="1" applyAlignment="1">
      <alignment horizontal="center" vertical="center"/>
    </xf>
    <xf numFmtId="0" fontId="24" fillId="0" borderId="40" xfId="4" applyFont="1" applyBorder="1" applyAlignment="1">
      <alignment horizontal="center" vertical="center"/>
    </xf>
    <xf numFmtId="0" fontId="24" fillId="0" borderId="41" xfId="4" applyFont="1" applyBorder="1" applyAlignment="1">
      <alignment horizontal="center" vertical="center"/>
    </xf>
    <xf numFmtId="0" fontId="24" fillId="0" borderId="14" xfId="4" applyFont="1" applyBorder="1" applyAlignment="1">
      <alignment horizontal="center" vertical="center" wrapText="1"/>
    </xf>
    <xf numFmtId="38" fontId="24" fillId="0" borderId="14" xfId="5" applyFont="1" applyFill="1" applyBorder="1" applyAlignment="1">
      <alignment horizontal="center" vertical="center" wrapText="1"/>
    </xf>
    <xf numFmtId="0" fontId="24" fillId="0" borderId="56" xfId="4" applyFont="1" applyBorder="1" applyAlignment="1">
      <alignment horizontal="center" vertical="center" wrapText="1"/>
    </xf>
    <xf numFmtId="0" fontId="24" fillId="0" borderId="16" xfId="4" applyFont="1" applyBorder="1" applyAlignment="1">
      <alignment horizontal="center" vertical="center" wrapText="1"/>
    </xf>
    <xf numFmtId="0" fontId="24" fillId="0" borderId="32" xfId="4" applyFont="1" applyBorder="1" applyAlignment="1">
      <alignment horizontal="center" vertical="center" wrapText="1"/>
    </xf>
    <xf numFmtId="0" fontId="24" fillId="0" borderId="53" xfId="4" applyFont="1" applyBorder="1" applyAlignment="1">
      <alignment horizontal="center" vertical="center" wrapText="1"/>
    </xf>
    <xf numFmtId="0" fontId="24" fillId="0" borderId="0" xfId="4" applyFont="1" applyAlignment="1">
      <alignment horizontal="center" vertical="center" wrapText="1"/>
    </xf>
    <xf numFmtId="0" fontId="24" fillId="0" borderId="26" xfId="4" applyFont="1" applyBorder="1" applyAlignment="1">
      <alignment horizontal="center" vertical="center" wrapText="1"/>
    </xf>
    <xf numFmtId="0" fontId="24" fillId="0" borderId="58" xfId="4" applyFont="1" applyBorder="1" applyAlignment="1">
      <alignment horizontal="center" vertical="center" wrapText="1"/>
    </xf>
    <xf numFmtId="0" fontId="24" fillId="0" borderId="59" xfId="4" applyFont="1" applyBorder="1" applyAlignment="1">
      <alignment horizontal="center" vertical="center" wrapText="1"/>
    </xf>
    <xf numFmtId="0" fontId="24" fillId="0" borderId="28" xfId="4" applyFont="1" applyBorder="1" applyAlignment="1">
      <alignment horizontal="center" vertical="center" wrapText="1"/>
    </xf>
    <xf numFmtId="0" fontId="24" fillId="0" borderId="0" xfId="4" applyFont="1" applyAlignment="1">
      <alignment horizontal="center" vertical="center"/>
    </xf>
    <xf numFmtId="0" fontId="24" fillId="0" borderId="7" xfId="4" applyFont="1" applyBorder="1" applyAlignment="1">
      <alignment horizontal="center" vertical="center"/>
    </xf>
    <xf numFmtId="0" fontId="24" fillId="0" borderId="6" xfId="4" applyFont="1" applyBorder="1" applyAlignment="1">
      <alignment horizontal="center" vertical="center"/>
    </xf>
    <xf numFmtId="0" fontId="24" fillId="0" borderId="5" xfId="4" applyFont="1" applyBorder="1" applyAlignment="1">
      <alignment horizontal="center" vertical="center"/>
    </xf>
    <xf numFmtId="0" fontId="33" fillId="0" borderId="77" xfId="4" applyFont="1" applyBorder="1" applyAlignment="1">
      <alignment horizontal="center" vertical="center" wrapText="1"/>
    </xf>
    <xf numFmtId="0" fontId="33" fillId="0" borderId="78" xfId="4" applyFont="1" applyBorder="1" applyAlignment="1">
      <alignment horizontal="center" vertical="center"/>
    </xf>
    <xf numFmtId="0" fontId="33" fillId="0" borderId="79" xfId="4" applyFont="1" applyBorder="1" applyAlignment="1">
      <alignment horizontal="center" vertical="center"/>
    </xf>
    <xf numFmtId="0" fontId="37" fillId="0" borderId="14" xfId="4" applyFont="1" applyBorder="1" applyAlignment="1">
      <alignment horizontal="center" vertical="center"/>
    </xf>
    <xf numFmtId="0" fontId="37" fillId="0" borderId="43" xfId="4" applyFont="1" applyBorder="1" applyAlignment="1">
      <alignment horizontal="center" vertical="center"/>
    </xf>
    <xf numFmtId="38" fontId="33" fillId="0" borderId="40" xfId="5" applyFont="1" applyFill="1" applyBorder="1" applyAlignment="1">
      <alignment horizontal="center" vertical="center"/>
    </xf>
    <xf numFmtId="38" fontId="33" fillId="0" borderId="43" xfId="5" applyFont="1" applyFill="1" applyBorder="1" applyAlignment="1">
      <alignment horizontal="center" vertical="center" wrapText="1"/>
    </xf>
    <xf numFmtId="38" fontId="33" fillId="0" borderId="40" xfId="5" applyFont="1" applyFill="1" applyBorder="1" applyAlignment="1">
      <alignment horizontal="center" vertical="center" wrapText="1"/>
    </xf>
    <xf numFmtId="38" fontId="33" fillId="0" borderId="43" xfId="5" applyFont="1" applyFill="1" applyBorder="1" applyAlignment="1">
      <alignment horizontal="right" vertical="center"/>
    </xf>
    <xf numFmtId="38" fontId="33" fillId="0" borderId="40" xfId="5" applyFont="1" applyFill="1" applyBorder="1" applyAlignment="1">
      <alignment horizontal="right" vertical="center"/>
    </xf>
    <xf numFmtId="38" fontId="33" fillId="0" borderId="80" xfId="5" applyFont="1" applyFill="1" applyBorder="1" applyAlignment="1">
      <alignment horizontal="right" vertical="center"/>
    </xf>
    <xf numFmtId="38" fontId="33" fillId="0" borderId="81" xfId="5" applyFont="1" applyFill="1" applyBorder="1" applyAlignment="1">
      <alignment horizontal="right" vertical="center"/>
    </xf>
    <xf numFmtId="38" fontId="33" fillId="0" borderId="16" xfId="5" applyFont="1" applyFill="1" applyBorder="1" applyAlignment="1">
      <alignment horizontal="right" vertical="center"/>
    </xf>
    <xf numFmtId="0" fontId="33" fillId="0" borderId="82" xfId="4" applyFont="1" applyBorder="1" applyAlignment="1">
      <alignment horizontal="center" vertical="center"/>
    </xf>
    <xf numFmtId="0" fontId="35" fillId="0" borderId="43" xfId="4" applyFont="1" applyBorder="1" applyAlignment="1">
      <alignment horizontal="center" vertical="center" wrapText="1"/>
    </xf>
    <xf numFmtId="0" fontId="35" fillId="0" borderId="40" xfId="4" applyFont="1" applyBorder="1" applyAlignment="1">
      <alignment horizontal="center" vertical="center" wrapText="1"/>
    </xf>
    <xf numFmtId="0" fontId="35" fillId="0" borderId="41" xfId="4" applyFont="1" applyBorder="1" applyAlignment="1">
      <alignment horizontal="center" vertical="center" wrapText="1"/>
    </xf>
    <xf numFmtId="0" fontId="35" fillId="0" borderId="14" xfId="4" applyFont="1" applyBorder="1" applyAlignment="1">
      <alignment horizontal="center" vertical="center" wrapText="1"/>
    </xf>
    <xf numFmtId="0" fontId="33" fillId="0" borderId="0" xfId="4" applyFont="1" applyAlignment="1">
      <alignment horizontal="center" vertical="center" wrapText="1"/>
    </xf>
    <xf numFmtId="0" fontId="35" fillId="0" borderId="14" xfId="4" applyFont="1" applyBorder="1" applyAlignment="1">
      <alignment horizontal="center" vertical="center"/>
    </xf>
    <xf numFmtId="0" fontId="33" fillId="0" borderId="76" xfId="4" applyFont="1" applyBorder="1" applyAlignment="1">
      <alignment horizontal="center" vertical="center" wrapText="1"/>
    </xf>
    <xf numFmtId="0" fontId="33" fillId="0" borderId="75" xfId="4" applyFont="1" applyBorder="1" applyAlignment="1">
      <alignment horizontal="center" vertical="center" wrapText="1"/>
    </xf>
    <xf numFmtId="0" fontId="33" fillId="0" borderId="83" xfId="4" applyFont="1" applyBorder="1" applyAlignment="1">
      <alignment horizontal="center" vertical="center"/>
    </xf>
    <xf numFmtId="0" fontId="33" fillId="0" borderId="88" xfId="4" applyFont="1" applyBorder="1" applyAlignment="1">
      <alignment horizontal="center" vertical="center"/>
    </xf>
    <xf numFmtId="0" fontId="33" fillId="0" borderId="92" xfId="4" applyFont="1" applyBorder="1" applyAlignment="1">
      <alignment horizontal="center" vertical="center"/>
    </xf>
    <xf numFmtId="0" fontId="33" fillId="0" borderId="93" xfId="4" applyFont="1" applyBorder="1" applyAlignment="1">
      <alignment horizontal="center" vertical="center"/>
    </xf>
    <xf numFmtId="38" fontId="41" fillId="0" borderId="89" xfId="5" applyFont="1" applyFill="1" applyBorder="1" applyAlignment="1">
      <alignment horizontal="right" vertical="center"/>
    </xf>
    <xf numFmtId="0" fontId="33" fillId="0" borderId="89" xfId="4" applyFont="1" applyBorder="1" applyAlignment="1">
      <alignment horizontal="center" vertical="center"/>
    </xf>
    <xf numFmtId="0" fontId="33" fillId="0" borderId="90" xfId="4" applyFont="1" applyBorder="1" applyAlignment="1">
      <alignment horizontal="center" vertical="center"/>
    </xf>
    <xf numFmtId="0" fontId="44" fillId="0" borderId="0" xfId="4" applyFont="1" applyAlignment="1">
      <alignment horizontal="left" wrapText="1"/>
    </xf>
    <xf numFmtId="0" fontId="35" fillId="0" borderId="0" xfId="4" applyFont="1" applyAlignment="1">
      <alignment horizontal="left"/>
    </xf>
    <xf numFmtId="0" fontId="33" fillId="0" borderId="56" xfId="4" applyFont="1" applyBorder="1" applyAlignment="1">
      <alignment horizontal="center" vertical="center" wrapText="1"/>
    </xf>
    <xf numFmtId="38" fontId="33" fillId="0" borderId="56" xfId="5" applyFont="1" applyFill="1" applyBorder="1" applyAlignment="1">
      <alignment horizontal="right" vertical="center"/>
    </xf>
    <xf numFmtId="38" fontId="33" fillId="0" borderId="58" xfId="5" applyFont="1" applyFill="1" applyBorder="1" applyAlignment="1">
      <alignment horizontal="right" vertical="center"/>
    </xf>
    <xf numFmtId="38" fontId="33" fillId="0" borderId="59" xfId="5" applyFont="1" applyFill="1" applyBorder="1" applyAlignment="1">
      <alignment horizontal="right" vertical="center"/>
    </xf>
    <xf numFmtId="38" fontId="33" fillId="0" borderId="87" xfId="5" applyFont="1" applyFill="1" applyBorder="1" applyAlignment="1">
      <alignment horizontal="right" vertical="center"/>
    </xf>
    <xf numFmtId="38" fontId="33" fillId="0" borderId="83" xfId="5" applyFont="1" applyFill="1" applyBorder="1" applyAlignment="1">
      <alignment horizontal="right" vertical="center"/>
    </xf>
    <xf numFmtId="38" fontId="33" fillId="0" borderId="91" xfId="5" applyFont="1" applyFill="1" applyBorder="1" applyAlignment="1">
      <alignment horizontal="right" vertical="center"/>
    </xf>
    <xf numFmtId="38" fontId="33" fillId="0" borderId="92" xfId="5" applyFont="1" applyFill="1" applyBorder="1" applyAlignment="1">
      <alignment horizontal="right" vertical="center"/>
    </xf>
    <xf numFmtId="0" fontId="33" fillId="0" borderId="84" xfId="4" applyFont="1" applyBorder="1" applyAlignment="1">
      <alignment horizontal="center" vertical="center"/>
    </xf>
    <xf numFmtId="0" fontId="33" fillId="0" borderId="85" xfId="4" applyFont="1" applyBorder="1" applyAlignment="1">
      <alignment horizontal="center" vertical="center"/>
    </xf>
    <xf numFmtId="0" fontId="33" fillId="0" borderId="86" xfId="4" applyFont="1" applyBorder="1" applyAlignment="1">
      <alignment horizontal="center" vertical="center"/>
    </xf>
    <xf numFmtId="187" fontId="17" fillId="5" borderId="19" xfId="0" applyNumberFormat="1" applyFont="1" applyFill="1" applyBorder="1" applyAlignment="1" applyProtection="1">
      <alignment horizontal="right" vertical="center" shrinkToFit="1"/>
      <protection locked="0"/>
    </xf>
    <xf numFmtId="187" fontId="11" fillId="5" borderId="19" xfId="0" applyNumberFormat="1" applyFont="1" applyFill="1" applyBorder="1" applyAlignment="1" applyProtection="1">
      <alignment horizontal="right" vertical="center" shrinkToFit="1"/>
      <protection locked="0"/>
    </xf>
    <xf numFmtId="187" fontId="11" fillId="5" borderId="21" xfId="0" applyNumberFormat="1" applyFont="1" applyFill="1" applyBorder="1" applyAlignment="1" applyProtection="1">
      <alignment horizontal="right" vertical="center" shrinkToFit="1"/>
      <protection locked="0"/>
    </xf>
    <xf numFmtId="187" fontId="17" fillId="5" borderId="19" xfId="0" applyNumberFormat="1" applyFont="1" applyFill="1" applyBorder="1" applyAlignment="1" applyProtection="1">
      <alignment vertical="center" shrinkToFit="1"/>
      <protection locked="0"/>
    </xf>
    <xf numFmtId="187" fontId="11" fillId="5" borderId="19" xfId="0" applyNumberFormat="1" applyFont="1" applyFill="1" applyBorder="1" applyAlignment="1" applyProtection="1">
      <alignment vertical="center" shrinkToFit="1"/>
      <protection locked="0"/>
    </xf>
    <xf numFmtId="187" fontId="11" fillId="5" borderId="21" xfId="0" applyNumberFormat="1" applyFont="1" applyFill="1" applyBorder="1" applyAlignment="1" applyProtection="1">
      <alignment vertical="center" shrinkToFit="1"/>
      <protection locked="0"/>
    </xf>
  </cellXfs>
  <cellStyles count="11">
    <cellStyle name="ハイパーリンク" xfId="9" builtinId="8"/>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2 2" xfId="7" xr:uid="{BBD87ED4-391D-4C91-8293-3CC27A17DBEC}"/>
    <cellStyle name="標準 3" xfId="3" xr:uid="{00000000-0005-0000-0000-000005000000}"/>
    <cellStyle name="標準 4" xfId="4" xr:uid="{00000000-0005-0000-0000-000006000000}"/>
    <cellStyle name="標準 5" xfId="8" xr:uid="{3C3A7CC3-F71D-48DC-ABE4-0AEF4285E570}"/>
    <cellStyle name="標準 5 2" xfId="10" xr:uid="{B1F8DCFA-5EFA-4D9E-9D0F-9F9BDEAB885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338667</xdr:colOff>
      <xdr:row>5</xdr:row>
      <xdr:rowOff>135466</xdr:rowOff>
    </xdr:from>
    <xdr:to>
      <xdr:col>17</xdr:col>
      <xdr:colOff>499534</xdr:colOff>
      <xdr:row>9</xdr:row>
      <xdr:rowOff>33865</xdr:rowOff>
    </xdr:to>
    <xdr:sp macro="" textlink="">
      <xdr:nvSpPr>
        <xdr:cNvPr id="2" name="テキスト ボックス 1">
          <a:extLst>
            <a:ext uri="{FF2B5EF4-FFF2-40B4-BE49-F238E27FC236}">
              <a16:creationId xmlns:a16="http://schemas.microsoft.com/office/drawing/2014/main" id="{7FE6D0F0-84E2-441C-B7A9-296CAF57E783}"/>
            </a:ext>
          </a:extLst>
        </xdr:cNvPr>
        <xdr:cNvSpPr txBox="1"/>
      </xdr:nvSpPr>
      <xdr:spPr>
        <a:xfrm>
          <a:off x="10270067" y="1058333"/>
          <a:ext cx="4461934" cy="609599"/>
        </a:xfrm>
        <a:prstGeom prst="rect">
          <a:avLst/>
        </a:prstGeom>
        <a:solidFill>
          <a:srgbClr val="FFFF0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前シートで欄が不足する場合のみ記入</a:t>
          </a:r>
          <a:endParaRPr kumimoji="1" lang="en-US" altLang="ja-JP" sz="16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57</xdr:row>
      <xdr:rowOff>222250</xdr:rowOff>
    </xdr:to>
    <xdr:sp macro="" textlink="">
      <xdr:nvSpPr>
        <xdr:cNvPr id="2" name="右中かっこ 1">
          <a:extLst>
            <a:ext uri="{FF2B5EF4-FFF2-40B4-BE49-F238E27FC236}">
              <a16:creationId xmlns:a16="http://schemas.microsoft.com/office/drawing/2014/main" id="{D355FACA-073C-4BA4-B74E-6149F27BD154}"/>
            </a:ext>
          </a:extLst>
        </xdr:cNvPr>
        <xdr:cNvSpPr/>
      </xdr:nvSpPr>
      <xdr:spPr>
        <a:xfrm>
          <a:off x="7625033" y="1956970"/>
          <a:ext cx="224903" cy="10673848"/>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143933</xdr:colOff>
      <xdr:row>5</xdr:row>
      <xdr:rowOff>76200</xdr:rowOff>
    </xdr:from>
    <xdr:to>
      <xdr:col>20</xdr:col>
      <xdr:colOff>592667</xdr:colOff>
      <xdr:row>8</xdr:row>
      <xdr:rowOff>228599</xdr:rowOff>
    </xdr:to>
    <xdr:sp macro="" textlink="">
      <xdr:nvSpPr>
        <xdr:cNvPr id="2" name="テキスト ボックス 1">
          <a:extLst>
            <a:ext uri="{FF2B5EF4-FFF2-40B4-BE49-F238E27FC236}">
              <a16:creationId xmlns:a16="http://schemas.microsoft.com/office/drawing/2014/main" id="{2119B7A1-4094-4807-9DCB-0DC351219C5D}"/>
            </a:ext>
          </a:extLst>
        </xdr:cNvPr>
        <xdr:cNvSpPr txBox="1"/>
      </xdr:nvSpPr>
      <xdr:spPr>
        <a:xfrm>
          <a:off x="9626600" y="999067"/>
          <a:ext cx="4461934" cy="609599"/>
        </a:xfrm>
        <a:prstGeom prst="rect">
          <a:avLst/>
        </a:prstGeom>
        <a:solidFill>
          <a:srgbClr val="FFFF0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t>前シートで欄が不足する場合のみ記入</a:t>
          </a:r>
          <a:endParaRPr kumimoji="1" lang="en-US" altLang="ja-JP" sz="16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57</xdr:row>
      <xdr:rowOff>222250</xdr:rowOff>
    </xdr:to>
    <xdr:sp macro="" textlink="">
      <xdr:nvSpPr>
        <xdr:cNvPr id="2" name="右中かっこ 1">
          <a:extLst>
            <a:ext uri="{FF2B5EF4-FFF2-40B4-BE49-F238E27FC236}">
              <a16:creationId xmlns:a16="http://schemas.microsoft.com/office/drawing/2014/main" id="{EA1E0CB6-CF69-4C83-BD68-146FD7527FF8}"/>
            </a:ext>
          </a:extLst>
        </xdr:cNvPr>
        <xdr:cNvSpPr/>
      </xdr:nvSpPr>
      <xdr:spPr>
        <a:xfrm>
          <a:off x="7633856" y="194373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3667125</xdr:colOff>
      <xdr:row>9</xdr:row>
      <xdr:rowOff>83344</xdr:rowOff>
    </xdr:from>
    <xdr:to>
      <xdr:col>5</xdr:col>
      <xdr:colOff>238126</xdr:colOff>
      <xdr:row>17</xdr:row>
      <xdr:rowOff>142875</xdr:rowOff>
    </xdr:to>
    <xdr:sp macro="" textlink="">
      <xdr:nvSpPr>
        <xdr:cNvPr id="2" name="角丸四角形 1">
          <a:extLst>
            <a:ext uri="{FF2B5EF4-FFF2-40B4-BE49-F238E27FC236}">
              <a16:creationId xmlns:a16="http://schemas.microsoft.com/office/drawing/2014/main" id="{00000000-0008-0000-1200-000002000000}"/>
            </a:ext>
          </a:extLst>
        </xdr:cNvPr>
        <xdr:cNvSpPr/>
      </xdr:nvSpPr>
      <xdr:spPr>
        <a:xfrm>
          <a:off x="4357688" y="2274094"/>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13;&#22269;&#27494;&#28450;&#24066;&#32954;&#28814;&#65288;&#26032;&#22411;&#12467;&#12525;&#12490;&#12454;&#12452;&#12523;&#12473;&#65289;/&#26032;&#33288;&#24863;&#26579;&#30151;&#35373;&#20633;&#25972;&#20633;/&#35036;&#21161;&#20107;&#26989;&#38306;&#20418;/&#24220;&#35201;&#32177;/02_&#27096;&#24335;/&#22269;&#27096;&#24335;/04_%20&#20196;&#21644;6&#24180;&#24230;&#65288;&#20196;&#21644;&#65301;&#24180;&#24230;&#32368;&#36234;&#65289;&#21307;&#30274;&#26045;&#35373;&#31561;&#26045;&#35373;&#25972;&#20633;&#36027;&#35036;&#21161;&#37329;&#20107;&#26989;&#35336;&#30011;&#26360;&#65288;&#26032;&#33288;&#24863;&#26579;&#3015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総括表"/>
      <sheetName val="（様式2）事業費内訳書"/>
      <sheetName val="１6 新興感染症（病室）"/>
      <sheetName val="１6 新興感染症（病室以外）"/>
      <sheetName val="12-1 スプリンクラー（総括表）見直し前"/>
      <sheetName val="12-2スプリンクラー（個別計画書）見直し前"/>
      <sheetName val="管理用（このシートは削除しないでください）"/>
    </sheetNames>
    <sheetDataSet>
      <sheetData sheetId="0"/>
      <sheetData sheetId="1"/>
      <sheetData sheetId="2"/>
      <sheetData sheetId="3"/>
      <sheetData sheetId="4"/>
      <sheetData sheetId="5"/>
      <sheetData sheetId="6">
        <row r="3">
          <cell r="H3" t="str">
            <v>へき地診療所施設整備事業</v>
          </cell>
          <cell r="I3" t="str">
            <v>過疎地域等特定診療所施設整備事業</v>
          </cell>
          <cell r="J3" t="str">
            <v>へき地保健指導所施設整備事業</v>
          </cell>
          <cell r="K3" t="str">
            <v>研修医のための研修施設整備事業</v>
          </cell>
          <cell r="L3" t="str">
            <v>臨床研修病院施設整備事業</v>
          </cell>
          <cell r="M3" t="str">
            <v>へき地医療拠点病院施設整備事業</v>
          </cell>
          <cell r="N3" t="str">
            <v>医師臨床研修病院研修医環境整備事業</v>
          </cell>
          <cell r="O3" t="str">
            <v>離島等患者宿泊施設施設整備事業</v>
          </cell>
          <cell r="P3" t="str">
            <v>産科医療機関施設整備事業</v>
          </cell>
          <cell r="Q3" t="str">
            <v>分娩取扱施設施設整備事業</v>
          </cell>
          <cell r="R3" t="str">
            <v>死亡時画像診断システム施設整備事業</v>
          </cell>
          <cell r="S3" t="str">
            <v>南海トラフ地震に係る津波避難対策緊急事業</v>
          </cell>
          <cell r="T3" t="str">
            <v>新興感染症対応力強化事業（病室の感染対策に係る整備）</v>
          </cell>
          <cell r="U3" t="str">
            <v>新興感染症対応力強化事業（病室の感染対策に係る整備以外）</v>
          </cell>
          <cell r="V3" t="str">
            <v>院内感染対策施設整備事業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3"/>
  <sheetViews>
    <sheetView showGridLines="0" view="pageBreakPreview" zoomScaleNormal="75" zoomScaleSheetLayoutView="100" workbookViewId="0">
      <selection activeCell="B5" sqref="B5:G5"/>
    </sheetView>
  </sheetViews>
  <sheetFormatPr defaultColWidth="9" defaultRowHeight="13.2" outlineLevelCol="1"/>
  <cols>
    <col min="1" max="1" width="3.21875" style="54" customWidth="1"/>
    <col min="2" max="2" width="9" style="54"/>
    <col min="3" max="3" width="9.109375" style="54" hidden="1" customWidth="1" outlineLevel="1"/>
    <col min="4" max="4" width="13.6640625" style="54" hidden="1" customWidth="1" outlineLevel="1"/>
    <col min="5" max="5" width="9.109375" style="54" hidden="1" customWidth="1" outlineLevel="1"/>
    <col min="6" max="6" width="13.6640625" style="54" hidden="1" customWidth="1" outlineLevel="1"/>
    <col min="7" max="7" width="13.6640625" style="54" customWidth="1" collapsed="1"/>
    <col min="8" max="8" width="11.88671875" style="54" customWidth="1"/>
    <col min="9" max="9" width="9.44140625" style="54" customWidth="1"/>
    <col min="10" max="10" width="16.6640625" style="54" customWidth="1"/>
    <col min="11" max="11" width="12.109375" style="54" customWidth="1"/>
    <col min="12" max="12" width="12.6640625" style="54" customWidth="1"/>
    <col min="13" max="13" width="8.6640625" style="54" customWidth="1"/>
    <col min="14" max="14" width="12.6640625" style="54" customWidth="1"/>
    <col min="15" max="15" width="9.6640625" style="54" customWidth="1"/>
    <col min="16" max="16" width="8.6640625" style="54" customWidth="1"/>
    <col min="17" max="17" width="12.6640625" style="54" customWidth="1"/>
    <col min="18" max="18" width="9.6640625" style="54" customWidth="1"/>
    <col min="19" max="19" width="8.6640625" style="54" customWidth="1"/>
    <col min="20" max="21" width="12.6640625" style="54" customWidth="1"/>
    <col min="22" max="22" width="13.21875" style="54" customWidth="1"/>
    <col min="23" max="24" width="12.6640625" style="54" customWidth="1"/>
    <col min="25" max="28" width="12.6640625" style="54" hidden="1" customWidth="1" outlineLevel="1"/>
    <col min="29" max="29" width="9" style="54" hidden="1" customWidth="1" outlineLevel="1"/>
    <col min="30" max="30" width="13.109375" style="54" hidden="1" customWidth="1" outlineLevel="1"/>
    <col min="31" max="31" width="12.6640625" style="54" customWidth="1" collapsed="1"/>
    <col min="32" max="16384" width="9" style="54"/>
  </cols>
  <sheetData>
    <row r="1" spans="1:37" ht="18.75" customHeight="1">
      <c r="A1" s="53"/>
      <c r="B1" s="175" t="s">
        <v>0</v>
      </c>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row>
    <row r="2" spans="1:37">
      <c r="A2" s="53"/>
      <c r="B2" s="1"/>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row>
    <row r="3" spans="1:37" s="2" customFormat="1" ht="27.75" customHeight="1">
      <c r="B3" s="312" t="s">
        <v>1</v>
      </c>
      <c r="C3" s="310"/>
      <c r="D3" s="310"/>
      <c r="E3" s="311"/>
      <c r="F3" s="311"/>
      <c r="G3" s="313"/>
      <c r="H3" s="314"/>
      <c r="I3" s="314"/>
      <c r="J3" s="314"/>
      <c r="K3" s="314"/>
      <c r="L3" s="314"/>
      <c r="M3" s="314"/>
      <c r="N3" s="314"/>
      <c r="O3" s="314"/>
      <c r="P3" s="314"/>
      <c r="Q3" s="314"/>
      <c r="R3" s="314"/>
      <c r="S3" s="314"/>
      <c r="T3" s="314"/>
      <c r="U3" s="314"/>
      <c r="V3" s="314"/>
      <c r="W3" s="314"/>
      <c r="X3" s="314"/>
      <c r="Y3" s="314"/>
      <c r="Z3" s="314"/>
      <c r="AA3" s="315"/>
      <c r="AB3" s="316"/>
      <c r="AC3" s="317"/>
      <c r="AD3" s="317"/>
      <c r="AE3" s="317"/>
    </row>
    <row r="4" spans="1:37" s="3" customFormat="1" ht="14.1" customHeight="1">
      <c r="A4" s="3" t="s">
        <v>2</v>
      </c>
      <c r="B4" s="4"/>
      <c r="C4" s="5"/>
      <c r="D4" s="6"/>
      <c r="E4" s="7"/>
      <c r="F4" s="8"/>
      <c r="G4" s="4"/>
      <c r="H4" s="9"/>
      <c r="I4" s="9"/>
      <c r="J4" s="10"/>
      <c r="K4" s="11"/>
      <c r="L4" s="55" t="s">
        <v>3</v>
      </c>
      <c r="M4" s="55" t="s">
        <v>4</v>
      </c>
      <c r="N4" s="55" t="s">
        <v>5</v>
      </c>
      <c r="O4" s="56"/>
      <c r="P4" s="57"/>
      <c r="Q4" s="57" t="s">
        <v>6</v>
      </c>
      <c r="R4" s="56"/>
      <c r="S4" s="57"/>
      <c r="T4" s="57" t="s">
        <v>7</v>
      </c>
      <c r="U4" s="55" t="s">
        <v>8</v>
      </c>
      <c r="V4" s="55" t="s">
        <v>9</v>
      </c>
      <c r="W4" s="55" t="s">
        <v>10</v>
      </c>
      <c r="X4" s="55" t="s">
        <v>11</v>
      </c>
      <c r="Y4" s="58" t="s">
        <v>12</v>
      </c>
      <c r="Z4" s="55" t="s">
        <v>13</v>
      </c>
      <c r="AA4" s="55" t="s">
        <v>14</v>
      </c>
      <c r="AB4" s="55" t="s">
        <v>15</v>
      </c>
      <c r="AC4" s="12"/>
      <c r="AD4" s="13"/>
      <c r="AE4" s="10"/>
    </row>
    <row r="5" spans="1:37" s="3" customFormat="1" ht="50.1" customHeight="1">
      <c r="A5" s="46" t="s">
        <v>16</v>
      </c>
      <c r="B5" s="14" t="s">
        <v>17</v>
      </c>
      <c r="C5" s="525" t="s">
        <v>18</v>
      </c>
      <c r="D5" s="526"/>
      <c r="E5" s="527" t="s">
        <v>19</v>
      </c>
      <c r="F5" s="528"/>
      <c r="G5" s="15" t="s">
        <v>20</v>
      </c>
      <c r="H5" s="16" t="s">
        <v>21</v>
      </c>
      <c r="I5" s="47" t="s">
        <v>22</v>
      </c>
      <c r="J5" s="16" t="s">
        <v>23</v>
      </c>
      <c r="K5" s="17" t="s">
        <v>24</v>
      </c>
      <c r="L5" s="18" t="s">
        <v>25</v>
      </c>
      <c r="M5" s="19" t="s">
        <v>26</v>
      </c>
      <c r="N5" s="18" t="s">
        <v>27</v>
      </c>
      <c r="O5" s="529" t="s">
        <v>28</v>
      </c>
      <c r="P5" s="530"/>
      <c r="Q5" s="531"/>
      <c r="R5" s="529" t="s">
        <v>29</v>
      </c>
      <c r="S5" s="530"/>
      <c r="T5" s="531"/>
      <c r="U5" s="18" t="s">
        <v>30</v>
      </c>
      <c r="V5" s="19" t="s">
        <v>31</v>
      </c>
      <c r="W5" s="19" t="s">
        <v>32</v>
      </c>
      <c r="X5" s="19" t="s">
        <v>33</v>
      </c>
      <c r="Y5" s="47" t="s">
        <v>34</v>
      </c>
      <c r="Z5" s="19" t="s">
        <v>35</v>
      </c>
      <c r="AA5" s="19" t="s">
        <v>36</v>
      </c>
      <c r="AB5" s="19" t="s">
        <v>37</v>
      </c>
      <c r="AC5" s="20" t="s">
        <v>38</v>
      </c>
      <c r="AD5" s="21"/>
      <c r="AE5" s="16" t="s">
        <v>39</v>
      </c>
    </row>
    <row r="6" spans="1:37" s="22" customFormat="1" ht="14.1" customHeight="1">
      <c r="B6" s="23"/>
      <c r="C6" s="24"/>
      <c r="D6" s="25"/>
      <c r="E6" s="24"/>
      <c r="F6" s="25"/>
      <c r="G6" s="24"/>
      <c r="H6" s="26"/>
      <c r="I6" s="28"/>
      <c r="J6" s="27"/>
      <c r="K6" s="28"/>
      <c r="L6" s="27"/>
      <c r="M6" s="27"/>
      <c r="N6" s="29"/>
      <c r="O6" s="52" t="s">
        <v>40</v>
      </c>
      <c r="P6" s="52" t="s">
        <v>41</v>
      </c>
      <c r="Q6" s="52" t="s">
        <v>42</v>
      </c>
      <c r="R6" s="52" t="s">
        <v>40</v>
      </c>
      <c r="S6" s="52" t="s">
        <v>41</v>
      </c>
      <c r="T6" s="52" t="s">
        <v>42</v>
      </c>
      <c r="U6" s="27"/>
      <c r="V6" s="27"/>
      <c r="W6" s="27"/>
      <c r="X6" s="27"/>
      <c r="Y6" s="48"/>
      <c r="Z6" s="27"/>
      <c r="AA6" s="27"/>
      <c r="AB6" s="59"/>
      <c r="AC6" s="28"/>
      <c r="AD6" s="30"/>
      <c r="AE6" s="60" t="s">
        <v>43</v>
      </c>
    </row>
    <row r="7" spans="1:37" s="31" customFormat="1" ht="19.5" customHeight="1">
      <c r="B7" s="32"/>
      <c r="C7" s="33"/>
      <c r="D7" s="33"/>
      <c r="E7" s="33"/>
      <c r="F7" s="33"/>
      <c r="G7" s="33"/>
      <c r="H7" s="34"/>
      <c r="I7" s="34"/>
      <c r="J7" s="35"/>
      <c r="K7" s="36"/>
      <c r="L7" s="37" t="s">
        <v>44</v>
      </c>
      <c r="M7" s="37" t="s">
        <v>44</v>
      </c>
      <c r="N7" s="37" t="s">
        <v>44</v>
      </c>
      <c r="O7" s="37" t="s">
        <v>45</v>
      </c>
      <c r="P7" s="37" t="s">
        <v>44</v>
      </c>
      <c r="Q7" s="37" t="s">
        <v>44</v>
      </c>
      <c r="R7" s="37" t="s">
        <v>46</v>
      </c>
      <c r="S7" s="37" t="s">
        <v>44</v>
      </c>
      <c r="T7" s="37" t="s">
        <v>44</v>
      </c>
      <c r="U7" s="37" t="s">
        <v>44</v>
      </c>
      <c r="V7" s="37" t="s">
        <v>44</v>
      </c>
      <c r="W7" s="37" t="s">
        <v>44</v>
      </c>
      <c r="X7" s="37" t="s">
        <v>44</v>
      </c>
      <c r="Y7" s="49" t="s">
        <v>44</v>
      </c>
      <c r="Z7" s="37" t="s">
        <v>44</v>
      </c>
      <c r="AA7" s="37" t="s">
        <v>44</v>
      </c>
      <c r="AB7" s="37" t="s">
        <v>44</v>
      </c>
      <c r="AC7" s="38"/>
      <c r="AD7" s="39"/>
      <c r="AE7" s="51"/>
    </row>
    <row r="8" spans="1:37" s="40" customFormat="1" ht="54.75" customHeight="1">
      <c r="A8" s="40" t="s">
        <v>47</v>
      </c>
      <c r="B8" s="276" t="s">
        <v>48</v>
      </c>
      <c r="C8" s="277"/>
      <c r="D8" s="276"/>
      <c r="E8" s="277"/>
      <c r="F8" s="278"/>
      <c r="G8" s="276" t="s">
        <v>48</v>
      </c>
      <c r="H8" s="318" t="s">
        <v>49</v>
      </c>
      <c r="I8" s="280" t="s">
        <v>50</v>
      </c>
      <c r="J8" s="280" t="s">
        <v>51</v>
      </c>
      <c r="K8" s="281" t="s">
        <v>52</v>
      </c>
      <c r="L8" s="282">
        <v>20000000</v>
      </c>
      <c r="M8" s="282">
        <v>0</v>
      </c>
      <c r="N8" s="196">
        <f>IF(L8="","",L8-M8)</f>
        <v>20000000</v>
      </c>
      <c r="O8" s="294">
        <v>200</v>
      </c>
      <c r="P8" s="196">
        <f>IF(Q8="","",IF(O8="","",Q8/O8))</f>
        <v>75000</v>
      </c>
      <c r="Q8" s="282">
        <v>15000000</v>
      </c>
      <c r="R8" s="294">
        <v>200</v>
      </c>
      <c r="S8" s="282">
        <v>293000</v>
      </c>
      <c r="T8" s="196">
        <f>IF(S8="","",IF(R8="","",R8*S8))</f>
        <v>58600000</v>
      </c>
      <c r="U8" s="197">
        <f>IF(T8="","",IF(Q8&gt;T8,T8,Q8))</f>
        <v>15000000</v>
      </c>
      <c r="V8" s="309">
        <v>15000000</v>
      </c>
      <c r="W8" s="219">
        <f>IF(L8="","",IF(V8="-",MIN(N8,U8),IF(AG8="a",MIN(N8,U8,V8),IF(AG8="b",MIN(MIN(N8,U8)*AH8),V8))))</f>
        <v>15000000</v>
      </c>
      <c r="X8" s="197">
        <f>IF(L8="","",ROUNDDOWN(IF(L8="","",IF(AI8="B",W8,IF(V8="-",W8*AJ8,W8*AK8))),-3))</f>
        <v>7500000</v>
      </c>
      <c r="Y8" s="50"/>
      <c r="Z8" s="43"/>
      <c r="AA8" s="50"/>
      <c r="AB8" s="50"/>
      <c r="AC8" s="44"/>
      <c r="AD8" s="45"/>
      <c r="AE8" s="298" t="s">
        <v>53</v>
      </c>
      <c r="AG8" s="40" t="str">
        <f>VLOOKUP(H8,'管理用（このシートは削除しないでください）'!$H$25:$M$40,2,FALSE)</f>
        <v>a</v>
      </c>
      <c r="AH8" s="212" t="str">
        <f>VLOOKUP(H8,'管理用（このシートは削除しないでください）'!$H$25:$M$40,3,FALSE)</f>
        <v>-</v>
      </c>
      <c r="AI8" s="40" t="str">
        <f>VLOOKUP(H8,'管理用（このシートは削除しないでください）'!$H$25:$M$40,4,FALSE)</f>
        <v>A</v>
      </c>
      <c r="AJ8" s="212">
        <f>VLOOKUP(H8,'管理用（このシートは削除しないでください）'!$H$25:$M$40,5,FALSE)</f>
        <v>0.5</v>
      </c>
      <c r="AK8" s="212">
        <f>VLOOKUP(H8,'管理用（このシートは削除しないでください）'!$H$25:$M$40,6,FALSE)</f>
        <v>0.5</v>
      </c>
    </row>
    <row r="9" spans="1:37" s="40" customFormat="1" ht="54.75" customHeight="1">
      <c r="A9" s="40" t="s">
        <v>47</v>
      </c>
      <c r="B9" s="276" t="s">
        <v>48</v>
      </c>
      <c r="C9" s="277"/>
      <c r="D9" s="276"/>
      <c r="E9" s="277"/>
      <c r="F9" s="278"/>
      <c r="G9" s="276" t="s">
        <v>48</v>
      </c>
      <c r="H9" s="318" t="s">
        <v>54</v>
      </c>
      <c r="I9" s="280" t="s">
        <v>50</v>
      </c>
      <c r="J9" s="280" t="s">
        <v>51</v>
      </c>
      <c r="K9" s="281" t="s">
        <v>52</v>
      </c>
      <c r="L9" s="282">
        <v>5000000</v>
      </c>
      <c r="M9" s="282">
        <v>0</v>
      </c>
      <c r="N9" s="196">
        <f t="shared" ref="N9:N15" si="0">IF(L9="","",L9-M9)</f>
        <v>5000000</v>
      </c>
      <c r="O9" s="294">
        <v>1</v>
      </c>
      <c r="P9" s="196">
        <f t="shared" ref="P9:P15" si="1">IF(Q9="","",IF(O9="","",Q9/O9))</f>
        <v>3000000</v>
      </c>
      <c r="Q9" s="282">
        <v>3000000</v>
      </c>
      <c r="R9" s="294">
        <v>1</v>
      </c>
      <c r="S9" s="282">
        <v>14546000</v>
      </c>
      <c r="T9" s="196">
        <f t="shared" ref="T9:T15" si="2">IF(S9="","",IF(R9="","",R9*S9))</f>
        <v>14546000</v>
      </c>
      <c r="U9" s="196">
        <f t="shared" ref="U9:U15" si="3">IF(T9="","",IF(Q9&gt;T9,T9,Q9))</f>
        <v>3000000</v>
      </c>
      <c r="V9" s="296">
        <v>2000000</v>
      </c>
      <c r="W9" s="219">
        <f t="shared" ref="W9:W27" si="4">IF(L9="","",IF(V9="-",MIN(N9,U9),IF(AG9="a",MIN(N9,U9,V9),IF(AG9="b",MIN(MIN(N9,U9)*AH9),V9))))</f>
        <v>2000000</v>
      </c>
      <c r="X9" s="197">
        <f t="shared" ref="X9:X27" si="5">IF(L9="","",ROUNDDOWN(IF(L9="","",IF(AI9="B",W9,IF(V9="-",W9*AJ9,W9*AK9))),-3))</f>
        <v>1000000</v>
      </c>
      <c r="Y9" s="50"/>
      <c r="Z9" s="43"/>
      <c r="AA9" s="50"/>
      <c r="AB9" s="50"/>
      <c r="AC9" s="44"/>
      <c r="AD9" s="45"/>
      <c r="AE9" s="298" t="s">
        <v>53</v>
      </c>
      <c r="AG9" s="40" t="str">
        <f>VLOOKUP(H9,'管理用（このシートは削除しないでください）'!$H$25:$M$40,2,FALSE)</f>
        <v>a</v>
      </c>
      <c r="AH9" s="212">
        <f>VLOOKUP(H9,'管理用（このシートは削除しないでください）'!$H$25:$M$40,3,FALSE)</f>
        <v>0.66666666666666663</v>
      </c>
      <c r="AI9" s="40" t="str">
        <f>VLOOKUP(H9,'管理用（このシートは削除しないでください）'!$H$25:$M$40,4,FALSE)</f>
        <v>A</v>
      </c>
      <c r="AJ9" s="212">
        <f>VLOOKUP(H9,'管理用（このシートは削除しないでください）'!$H$25:$M$40,5,FALSE)</f>
        <v>0.33333333333333331</v>
      </c>
      <c r="AK9" s="212">
        <f>VLOOKUP(H9,'管理用（このシートは削除しないでください）'!$H$25:$M$40,6,FALSE)</f>
        <v>0.5</v>
      </c>
    </row>
    <row r="10" spans="1:37" s="40" customFormat="1" ht="54.75" customHeight="1">
      <c r="B10" s="276"/>
      <c r="C10" s="283"/>
      <c r="D10" s="276"/>
      <c r="E10" s="277"/>
      <c r="F10" s="276"/>
      <c r="G10" s="276"/>
      <c r="H10" s="279"/>
      <c r="I10" s="280"/>
      <c r="J10" s="280"/>
      <c r="K10" s="281"/>
      <c r="L10" s="282"/>
      <c r="M10" s="282"/>
      <c r="N10" s="196" t="str">
        <f t="shared" si="0"/>
        <v/>
      </c>
      <c r="O10" s="294"/>
      <c r="P10" s="196" t="str">
        <f t="shared" si="1"/>
        <v/>
      </c>
      <c r="Q10" s="282"/>
      <c r="R10" s="294"/>
      <c r="S10" s="282"/>
      <c r="T10" s="196" t="str">
        <f t="shared" si="2"/>
        <v/>
      </c>
      <c r="U10" s="197" t="str">
        <f t="shared" si="3"/>
        <v/>
      </c>
      <c r="V10" s="296"/>
      <c r="W10" s="219" t="str">
        <f t="shared" si="4"/>
        <v/>
      </c>
      <c r="X10" s="197" t="str">
        <f t="shared" si="5"/>
        <v/>
      </c>
      <c r="Y10" s="50"/>
      <c r="Z10" s="43"/>
      <c r="AA10" s="50"/>
      <c r="AB10" s="50"/>
      <c r="AC10" s="44"/>
      <c r="AD10" s="45"/>
      <c r="AE10" s="298"/>
      <c r="AG10" s="40" t="e">
        <f>VLOOKUP(H10,'管理用（このシートは削除しないでください）'!$H$25:$M$40,2,FALSE)</f>
        <v>#N/A</v>
      </c>
      <c r="AH10" s="212" t="e">
        <f>VLOOKUP(H10,'管理用（このシートは削除しないでください）'!$H$25:$M$40,3,FALSE)</f>
        <v>#N/A</v>
      </c>
      <c r="AI10" s="40" t="e">
        <f>VLOOKUP(H10,'管理用（このシートは削除しないでください）'!$H$25:$M$40,4,FALSE)</f>
        <v>#N/A</v>
      </c>
      <c r="AJ10" s="212" t="e">
        <f>VLOOKUP(H10,'管理用（このシートは削除しないでください）'!$H$25:$M$40,5,FALSE)</f>
        <v>#N/A</v>
      </c>
      <c r="AK10" s="212" t="e">
        <f>VLOOKUP(H10,'管理用（このシートは削除しないでください）'!$H$25:$M$40,6,FALSE)</f>
        <v>#N/A</v>
      </c>
    </row>
    <row r="11" spans="1:37" s="40" customFormat="1" ht="54.75" customHeight="1">
      <c r="B11" s="276"/>
      <c r="C11" s="277"/>
      <c r="D11" s="276"/>
      <c r="E11" s="277"/>
      <c r="F11" s="276"/>
      <c r="G11" s="276"/>
      <c r="H11" s="279"/>
      <c r="I11" s="280"/>
      <c r="J11" s="280"/>
      <c r="K11" s="281"/>
      <c r="L11" s="282"/>
      <c r="M11" s="282"/>
      <c r="N11" s="196" t="str">
        <f t="shared" si="0"/>
        <v/>
      </c>
      <c r="O11" s="294"/>
      <c r="P11" s="196" t="str">
        <f t="shared" si="1"/>
        <v/>
      </c>
      <c r="Q11" s="282"/>
      <c r="R11" s="294"/>
      <c r="S11" s="282"/>
      <c r="T11" s="196" t="str">
        <f t="shared" si="2"/>
        <v/>
      </c>
      <c r="U11" s="197" t="str">
        <f t="shared" si="3"/>
        <v/>
      </c>
      <c r="V11" s="296"/>
      <c r="W11" s="219" t="str">
        <f t="shared" si="4"/>
        <v/>
      </c>
      <c r="X11" s="197" t="str">
        <f t="shared" si="5"/>
        <v/>
      </c>
      <c r="Y11" s="50"/>
      <c r="Z11" s="43"/>
      <c r="AA11" s="50"/>
      <c r="AB11" s="50"/>
      <c r="AC11" s="44"/>
      <c r="AD11" s="45"/>
      <c r="AE11" s="298"/>
      <c r="AG11" s="40" t="e">
        <f>VLOOKUP(H11,'管理用（このシートは削除しないでください）'!$H$25:$M$40,2,FALSE)</f>
        <v>#N/A</v>
      </c>
      <c r="AH11" s="212" t="e">
        <f>VLOOKUP(H11,'管理用（このシートは削除しないでください）'!$H$25:$M$40,3,FALSE)</f>
        <v>#N/A</v>
      </c>
      <c r="AI11" s="40" t="e">
        <f>VLOOKUP(H11,'管理用（このシートは削除しないでください）'!$H$25:$M$40,4,FALSE)</f>
        <v>#N/A</v>
      </c>
      <c r="AJ11" s="212" t="e">
        <f>VLOOKUP(H11,'管理用（このシートは削除しないでください）'!$H$25:$M$40,5,FALSE)</f>
        <v>#N/A</v>
      </c>
      <c r="AK11" s="212" t="e">
        <f>VLOOKUP(H11,'管理用（このシートは削除しないでください）'!$H$25:$M$40,6,FALSE)</f>
        <v>#N/A</v>
      </c>
    </row>
    <row r="12" spans="1:37" s="40" customFormat="1" ht="54.75" customHeight="1">
      <c r="B12" s="276"/>
      <c r="C12" s="277"/>
      <c r="D12" s="276"/>
      <c r="E12" s="277"/>
      <c r="F12" s="278"/>
      <c r="G12" s="276"/>
      <c r="H12" s="279"/>
      <c r="I12" s="280"/>
      <c r="J12" s="280"/>
      <c r="K12" s="281"/>
      <c r="L12" s="282"/>
      <c r="M12" s="282"/>
      <c r="N12" s="196" t="str">
        <f t="shared" si="0"/>
        <v/>
      </c>
      <c r="O12" s="294"/>
      <c r="P12" s="196" t="str">
        <f t="shared" si="1"/>
        <v/>
      </c>
      <c r="Q12" s="282"/>
      <c r="R12" s="294"/>
      <c r="S12" s="282"/>
      <c r="T12" s="196" t="str">
        <f t="shared" si="2"/>
        <v/>
      </c>
      <c r="U12" s="197" t="str">
        <f t="shared" si="3"/>
        <v/>
      </c>
      <c r="V12" s="296"/>
      <c r="W12" s="219" t="str">
        <f t="shared" si="4"/>
        <v/>
      </c>
      <c r="X12" s="197" t="str">
        <f t="shared" si="5"/>
        <v/>
      </c>
      <c r="Y12" s="50"/>
      <c r="Z12" s="43"/>
      <c r="AA12" s="61"/>
      <c r="AB12" s="50"/>
      <c r="AC12" s="44"/>
      <c r="AD12" s="45"/>
      <c r="AE12" s="298"/>
      <c r="AG12" s="40" t="e">
        <f>VLOOKUP(H12,'管理用（このシートは削除しないでください）'!$H$25:$M$40,2,FALSE)</f>
        <v>#N/A</v>
      </c>
      <c r="AH12" s="212" t="e">
        <f>VLOOKUP(H12,'管理用（このシートは削除しないでください）'!$H$25:$M$40,3,FALSE)</f>
        <v>#N/A</v>
      </c>
      <c r="AI12" s="40" t="e">
        <f>VLOOKUP(H12,'管理用（このシートは削除しないでください）'!$H$25:$M$40,4,FALSE)</f>
        <v>#N/A</v>
      </c>
      <c r="AJ12" s="212" t="e">
        <f>VLOOKUP(H12,'管理用（このシートは削除しないでください）'!$H$25:$M$40,5,FALSE)</f>
        <v>#N/A</v>
      </c>
      <c r="AK12" s="212" t="e">
        <f>VLOOKUP(H12,'管理用（このシートは削除しないでください）'!$H$25:$M$40,6,FALSE)</f>
        <v>#N/A</v>
      </c>
    </row>
    <row r="13" spans="1:37" s="40" customFormat="1" ht="54.75" customHeight="1">
      <c r="B13" s="276"/>
      <c r="C13" s="277"/>
      <c r="D13" s="276"/>
      <c r="E13" s="277"/>
      <c r="F13" s="276"/>
      <c r="G13" s="276"/>
      <c r="H13" s="279"/>
      <c r="I13" s="280"/>
      <c r="J13" s="280"/>
      <c r="K13" s="281"/>
      <c r="L13" s="282"/>
      <c r="M13" s="282"/>
      <c r="N13" s="196" t="str">
        <f t="shared" si="0"/>
        <v/>
      </c>
      <c r="O13" s="294"/>
      <c r="P13" s="196" t="str">
        <f t="shared" si="1"/>
        <v/>
      </c>
      <c r="Q13" s="282"/>
      <c r="R13" s="294"/>
      <c r="S13" s="282"/>
      <c r="T13" s="196" t="str">
        <f t="shared" si="2"/>
        <v/>
      </c>
      <c r="U13" s="197" t="str">
        <f t="shared" si="3"/>
        <v/>
      </c>
      <c r="V13" s="296"/>
      <c r="W13" s="219" t="str">
        <f t="shared" si="4"/>
        <v/>
      </c>
      <c r="X13" s="197" t="str">
        <f t="shared" si="5"/>
        <v/>
      </c>
      <c r="Y13" s="50"/>
      <c r="Z13" s="43"/>
      <c r="AA13" s="50"/>
      <c r="AB13" s="50"/>
      <c r="AC13" s="44"/>
      <c r="AD13" s="45"/>
      <c r="AE13" s="298"/>
      <c r="AG13" s="40" t="e">
        <f>VLOOKUP(H13,'管理用（このシートは削除しないでください）'!$H$25:$M$40,2,FALSE)</f>
        <v>#N/A</v>
      </c>
      <c r="AH13" s="212" t="e">
        <f>VLOOKUP(H13,'管理用（このシートは削除しないでください）'!$H$25:$M$40,3,FALSE)</f>
        <v>#N/A</v>
      </c>
      <c r="AI13" s="40" t="e">
        <f>VLOOKUP(H13,'管理用（このシートは削除しないでください）'!$H$25:$M$40,4,FALSE)</f>
        <v>#N/A</v>
      </c>
      <c r="AJ13" s="212" t="e">
        <f>VLOOKUP(H13,'管理用（このシートは削除しないでください）'!$H$25:$M$40,5,FALSE)</f>
        <v>#N/A</v>
      </c>
      <c r="AK13" s="212" t="e">
        <f>VLOOKUP(H13,'管理用（このシートは削除しないでください）'!$H$25:$M$40,6,FALSE)</f>
        <v>#N/A</v>
      </c>
    </row>
    <row r="14" spans="1:37" s="40" customFormat="1" ht="54.75" customHeight="1">
      <c r="B14" s="276"/>
      <c r="C14" s="277"/>
      <c r="D14" s="276"/>
      <c r="E14" s="277"/>
      <c r="F14" s="278"/>
      <c r="G14" s="276"/>
      <c r="H14" s="279"/>
      <c r="I14" s="280"/>
      <c r="J14" s="280"/>
      <c r="K14" s="281"/>
      <c r="L14" s="282"/>
      <c r="M14" s="282"/>
      <c r="N14" s="196" t="str">
        <f t="shared" si="0"/>
        <v/>
      </c>
      <c r="O14" s="294"/>
      <c r="P14" s="196" t="str">
        <f t="shared" si="1"/>
        <v/>
      </c>
      <c r="Q14" s="282"/>
      <c r="R14" s="294"/>
      <c r="S14" s="282"/>
      <c r="T14" s="196" t="str">
        <f t="shared" si="2"/>
        <v/>
      </c>
      <c r="U14" s="197" t="str">
        <f t="shared" si="3"/>
        <v/>
      </c>
      <c r="V14" s="296"/>
      <c r="W14" s="219" t="str">
        <f t="shared" si="4"/>
        <v/>
      </c>
      <c r="X14" s="197" t="str">
        <f t="shared" si="5"/>
        <v/>
      </c>
      <c r="Y14" s="50"/>
      <c r="Z14" s="43"/>
      <c r="AA14" s="50"/>
      <c r="AB14" s="50"/>
      <c r="AC14" s="44"/>
      <c r="AD14" s="45"/>
      <c r="AE14" s="298"/>
      <c r="AG14" s="40" t="e">
        <f>VLOOKUP(H14,'管理用（このシートは削除しないでください）'!$H$25:$M$40,2,FALSE)</f>
        <v>#N/A</v>
      </c>
      <c r="AH14" s="212" t="e">
        <f>VLOOKUP(H14,'管理用（このシートは削除しないでください）'!$H$25:$M$40,3,FALSE)</f>
        <v>#N/A</v>
      </c>
      <c r="AI14" s="40" t="e">
        <f>VLOOKUP(H14,'管理用（このシートは削除しないでください）'!$H$25:$M$40,4,FALSE)</f>
        <v>#N/A</v>
      </c>
      <c r="AJ14" s="212" t="e">
        <f>VLOOKUP(H14,'管理用（このシートは削除しないでください）'!$H$25:$M$40,5,FALSE)</f>
        <v>#N/A</v>
      </c>
      <c r="AK14" s="212" t="e">
        <f>VLOOKUP(H14,'管理用（このシートは削除しないでください）'!$H$25:$M$40,6,FALSE)</f>
        <v>#N/A</v>
      </c>
    </row>
    <row r="15" spans="1:37" s="40" customFormat="1" ht="54.75" customHeight="1">
      <c r="B15" s="276"/>
      <c r="C15" s="277"/>
      <c r="D15" s="276"/>
      <c r="E15" s="284"/>
      <c r="F15" s="285"/>
      <c r="G15" s="276"/>
      <c r="H15" s="279"/>
      <c r="I15" s="280"/>
      <c r="J15" s="280"/>
      <c r="K15" s="281"/>
      <c r="L15" s="282"/>
      <c r="M15" s="282"/>
      <c r="N15" s="196" t="str">
        <f t="shared" si="0"/>
        <v/>
      </c>
      <c r="O15" s="294"/>
      <c r="P15" s="196" t="str">
        <f t="shared" si="1"/>
        <v/>
      </c>
      <c r="Q15" s="282"/>
      <c r="R15" s="294"/>
      <c r="S15" s="282"/>
      <c r="T15" s="196" t="str">
        <f t="shared" si="2"/>
        <v/>
      </c>
      <c r="U15" s="197" t="str">
        <f t="shared" si="3"/>
        <v/>
      </c>
      <c r="V15" s="296"/>
      <c r="W15" s="219" t="str">
        <f t="shared" si="4"/>
        <v/>
      </c>
      <c r="X15" s="197" t="str">
        <f t="shared" si="5"/>
        <v/>
      </c>
      <c r="Y15" s="50"/>
      <c r="Z15" s="43"/>
      <c r="AA15" s="50"/>
      <c r="AB15" s="50"/>
      <c r="AC15" s="44"/>
      <c r="AD15" s="45"/>
      <c r="AE15" s="298"/>
      <c r="AG15" s="40" t="e">
        <f>VLOOKUP(H15,'管理用（このシートは削除しないでください）'!$H$25:$M$40,2,FALSE)</f>
        <v>#N/A</v>
      </c>
      <c r="AH15" s="212" t="e">
        <f>VLOOKUP(H15,'管理用（このシートは削除しないでください）'!$H$25:$M$40,3,FALSE)</f>
        <v>#N/A</v>
      </c>
      <c r="AI15" s="40" t="e">
        <f>VLOOKUP(H15,'管理用（このシートは削除しないでください）'!$H$25:$M$40,4,FALSE)</f>
        <v>#N/A</v>
      </c>
      <c r="AJ15" s="212" t="e">
        <f>VLOOKUP(H15,'管理用（このシートは削除しないでください）'!$H$25:$M$40,5,FALSE)</f>
        <v>#N/A</v>
      </c>
      <c r="AK15" s="212" t="e">
        <f>VLOOKUP(H15,'管理用（このシートは削除しないでください）'!$H$25:$M$40,6,FALSE)</f>
        <v>#N/A</v>
      </c>
    </row>
    <row r="16" spans="1:37" s="40" customFormat="1" ht="54.75" customHeight="1">
      <c r="B16" s="276"/>
      <c r="C16" s="277"/>
      <c r="D16" s="276"/>
      <c r="E16" s="284"/>
      <c r="F16" s="285"/>
      <c r="G16" s="276"/>
      <c r="H16" s="279"/>
      <c r="I16" s="280"/>
      <c r="J16" s="280"/>
      <c r="K16" s="281"/>
      <c r="L16" s="282"/>
      <c r="M16" s="282"/>
      <c r="N16" s="196" t="str">
        <f t="shared" ref="N16:N27" si="6">IF(L16="","",L16-M16)</f>
        <v/>
      </c>
      <c r="O16" s="294"/>
      <c r="P16" s="196" t="str">
        <f t="shared" ref="P16:P27" si="7">IF(Q16="","",IF(O16="","",Q16/O16))</f>
        <v/>
      </c>
      <c r="Q16" s="282"/>
      <c r="R16" s="294"/>
      <c r="S16" s="282"/>
      <c r="T16" s="196" t="str">
        <f t="shared" ref="T16:T27" si="8">IF(S16="","",IF(R16="","",R16*S16))</f>
        <v/>
      </c>
      <c r="U16" s="197" t="str">
        <f t="shared" ref="U16:U27" si="9">IF(T16="","",IF(Q16&gt;T16,T16,Q16))</f>
        <v/>
      </c>
      <c r="V16" s="296"/>
      <c r="W16" s="219" t="str">
        <f t="shared" si="4"/>
        <v/>
      </c>
      <c r="X16" s="197" t="str">
        <f t="shared" si="5"/>
        <v/>
      </c>
      <c r="Y16" s="50"/>
      <c r="Z16" s="43"/>
      <c r="AA16" s="50"/>
      <c r="AB16" s="50"/>
      <c r="AC16" s="44"/>
      <c r="AD16" s="45"/>
      <c r="AE16" s="298"/>
      <c r="AG16" s="40" t="e">
        <f>VLOOKUP(H16,'管理用（このシートは削除しないでください）'!$H$25:$M$40,2,FALSE)</f>
        <v>#N/A</v>
      </c>
      <c r="AH16" s="212" t="e">
        <f>VLOOKUP(H16,'管理用（このシートは削除しないでください）'!$H$25:$M$40,3,FALSE)</f>
        <v>#N/A</v>
      </c>
      <c r="AI16" s="40" t="e">
        <f>VLOOKUP(H16,'管理用（このシートは削除しないでください）'!$H$25:$M$40,4,FALSE)</f>
        <v>#N/A</v>
      </c>
      <c r="AJ16" s="212" t="e">
        <f>VLOOKUP(H16,'管理用（このシートは削除しないでください）'!$H$25:$M$40,5,FALSE)</f>
        <v>#N/A</v>
      </c>
      <c r="AK16" s="212" t="e">
        <f>VLOOKUP(H16,'管理用（このシートは削除しないでください）'!$H$25:$M$40,6,FALSE)</f>
        <v>#N/A</v>
      </c>
    </row>
    <row r="17" spans="2:37" s="40" customFormat="1" ht="54.75" customHeight="1">
      <c r="B17" s="276"/>
      <c r="C17" s="277"/>
      <c r="D17" s="276"/>
      <c r="E17" s="284"/>
      <c r="F17" s="285"/>
      <c r="G17" s="276"/>
      <c r="H17" s="279"/>
      <c r="I17" s="280"/>
      <c r="J17" s="280"/>
      <c r="K17" s="281"/>
      <c r="L17" s="282"/>
      <c r="M17" s="282"/>
      <c r="N17" s="196" t="str">
        <f t="shared" si="6"/>
        <v/>
      </c>
      <c r="O17" s="294"/>
      <c r="P17" s="196" t="str">
        <f t="shared" si="7"/>
        <v/>
      </c>
      <c r="Q17" s="282"/>
      <c r="R17" s="294"/>
      <c r="S17" s="282"/>
      <c r="T17" s="196" t="str">
        <f t="shared" si="8"/>
        <v/>
      </c>
      <c r="U17" s="197" t="str">
        <f t="shared" si="9"/>
        <v/>
      </c>
      <c r="V17" s="296"/>
      <c r="W17" s="219" t="str">
        <f t="shared" si="4"/>
        <v/>
      </c>
      <c r="X17" s="197" t="str">
        <f t="shared" si="5"/>
        <v/>
      </c>
      <c r="Y17" s="50"/>
      <c r="Z17" s="43"/>
      <c r="AA17" s="50"/>
      <c r="AB17" s="50"/>
      <c r="AC17" s="44"/>
      <c r="AD17" s="45"/>
      <c r="AE17" s="298"/>
      <c r="AG17" s="40" t="e">
        <f>VLOOKUP(H17,'管理用（このシートは削除しないでください）'!$H$25:$M$40,2,FALSE)</f>
        <v>#N/A</v>
      </c>
      <c r="AH17" s="212" t="e">
        <f>VLOOKUP(H17,'管理用（このシートは削除しないでください）'!$H$25:$M$40,3,FALSE)</f>
        <v>#N/A</v>
      </c>
      <c r="AI17" s="40" t="e">
        <f>VLOOKUP(H17,'管理用（このシートは削除しないでください）'!$H$25:$M$40,4,FALSE)</f>
        <v>#N/A</v>
      </c>
      <c r="AJ17" s="212" t="e">
        <f>VLOOKUP(H17,'管理用（このシートは削除しないでください）'!$H$25:$M$40,5,FALSE)</f>
        <v>#N/A</v>
      </c>
      <c r="AK17" s="212" t="e">
        <f>VLOOKUP(H17,'管理用（このシートは削除しないでください）'!$H$25:$M$40,6,FALSE)</f>
        <v>#N/A</v>
      </c>
    </row>
    <row r="18" spans="2:37" s="40" customFormat="1" ht="54.75" customHeight="1">
      <c r="B18" s="276"/>
      <c r="C18" s="277"/>
      <c r="D18" s="276"/>
      <c r="E18" s="284"/>
      <c r="F18" s="285"/>
      <c r="G18" s="276"/>
      <c r="H18" s="279"/>
      <c r="I18" s="280"/>
      <c r="J18" s="280"/>
      <c r="K18" s="281"/>
      <c r="L18" s="282"/>
      <c r="M18" s="282"/>
      <c r="N18" s="196" t="str">
        <f t="shared" si="6"/>
        <v/>
      </c>
      <c r="O18" s="294"/>
      <c r="P18" s="196" t="str">
        <f t="shared" si="7"/>
        <v/>
      </c>
      <c r="Q18" s="282"/>
      <c r="R18" s="294"/>
      <c r="S18" s="282"/>
      <c r="T18" s="196" t="str">
        <f t="shared" si="8"/>
        <v/>
      </c>
      <c r="U18" s="197" t="str">
        <f t="shared" si="9"/>
        <v/>
      </c>
      <c r="V18" s="296"/>
      <c r="W18" s="219" t="str">
        <f t="shared" si="4"/>
        <v/>
      </c>
      <c r="X18" s="197" t="str">
        <f t="shared" si="5"/>
        <v/>
      </c>
      <c r="Y18" s="50"/>
      <c r="Z18" s="43"/>
      <c r="AA18" s="50"/>
      <c r="AB18" s="50"/>
      <c r="AC18" s="44"/>
      <c r="AD18" s="45"/>
      <c r="AE18" s="298"/>
      <c r="AG18" s="40" t="e">
        <f>VLOOKUP(H18,'管理用（このシートは削除しないでください）'!$H$25:$M$40,2,FALSE)</f>
        <v>#N/A</v>
      </c>
      <c r="AH18" s="212" t="e">
        <f>VLOOKUP(H18,'管理用（このシートは削除しないでください）'!$H$25:$M$40,3,FALSE)</f>
        <v>#N/A</v>
      </c>
      <c r="AI18" s="40" t="e">
        <f>VLOOKUP(H18,'管理用（このシートは削除しないでください）'!$H$25:$M$40,4,FALSE)</f>
        <v>#N/A</v>
      </c>
      <c r="AJ18" s="212" t="e">
        <f>VLOOKUP(H18,'管理用（このシートは削除しないでください）'!$H$25:$M$40,5,FALSE)</f>
        <v>#N/A</v>
      </c>
      <c r="AK18" s="212" t="e">
        <f>VLOOKUP(H18,'管理用（このシートは削除しないでください）'!$H$25:$M$40,6,FALSE)</f>
        <v>#N/A</v>
      </c>
    </row>
    <row r="19" spans="2:37" s="40" customFormat="1" ht="54.75" customHeight="1">
      <c r="B19" s="276"/>
      <c r="C19" s="277"/>
      <c r="D19" s="276"/>
      <c r="E19" s="284"/>
      <c r="F19" s="285"/>
      <c r="G19" s="276"/>
      <c r="H19" s="279"/>
      <c r="I19" s="280"/>
      <c r="J19" s="280"/>
      <c r="K19" s="281"/>
      <c r="L19" s="282"/>
      <c r="M19" s="282"/>
      <c r="N19" s="196" t="str">
        <f t="shared" si="6"/>
        <v/>
      </c>
      <c r="O19" s="294"/>
      <c r="P19" s="196" t="str">
        <f t="shared" si="7"/>
        <v/>
      </c>
      <c r="Q19" s="282"/>
      <c r="R19" s="294"/>
      <c r="S19" s="282"/>
      <c r="T19" s="196" t="str">
        <f t="shared" si="8"/>
        <v/>
      </c>
      <c r="U19" s="197" t="str">
        <f t="shared" si="9"/>
        <v/>
      </c>
      <c r="V19" s="296"/>
      <c r="W19" s="219" t="str">
        <f t="shared" si="4"/>
        <v/>
      </c>
      <c r="X19" s="197" t="str">
        <f t="shared" si="5"/>
        <v/>
      </c>
      <c r="Y19" s="50"/>
      <c r="Z19" s="43"/>
      <c r="AA19" s="50"/>
      <c r="AB19" s="50"/>
      <c r="AC19" s="44"/>
      <c r="AD19" s="45"/>
      <c r="AE19" s="298"/>
      <c r="AG19" s="40" t="e">
        <f>VLOOKUP(H19,'管理用（このシートは削除しないでください）'!$H$25:$M$40,2,FALSE)</f>
        <v>#N/A</v>
      </c>
      <c r="AH19" s="212" t="e">
        <f>VLOOKUP(H19,'管理用（このシートは削除しないでください）'!$H$25:$M$40,3,FALSE)</f>
        <v>#N/A</v>
      </c>
      <c r="AI19" s="40" t="e">
        <f>VLOOKUP(H19,'管理用（このシートは削除しないでください）'!$H$25:$M$40,4,FALSE)</f>
        <v>#N/A</v>
      </c>
      <c r="AJ19" s="212" t="e">
        <f>VLOOKUP(H19,'管理用（このシートは削除しないでください）'!$H$25:$M$40,5,FALSE)</f>
        <v>#N/A</v>
      </c>
      <c r="AK19" s="212" t="e">
        <f>VLOOKUP(H19,'管理用（このシートは削除しないでください）'!$H$25:$M$40,6,FALSE)</f>
        <v>#N/A</v>
      </c>
    </row>
    <row r="20" spans="2:37" s="40" customFormat="1" ht="54.75" customHeight="1">
      <c r="B20" s="276"/>
      <c r="C20" s="277"/>
      <c r="D20" s="276"/>
      <c r="E20" s="284"/>
      <c r="F20" s="285"/>
      <c r="G20" s="276"/>
      <c r="H20" s="279"/>
      <c r="I20" s="280"/>
      <c r="J20" s="280"/>
      <c r="K20" s="281"/>
      <c r="L20" s="282"/>
      <c r="M20" s="282"/>
      <c r="N20" s="196" t="str">
        <f t="shared" si="6"/>
        <v/>
      </c>
      <c r="O20" s="294"/>
      <c r="P20" s="196" t="str">
        <f t="shared" si="7"/>
        <v/>
      </c>
      <c r="Q20" s="282"/>
      <c r="R20" s="294"/>
      <c r="S20" s="282"/>
      <c r="T20" s="196" t="str">
        <f t="shared" si="8"/>
        <v/>
      </c>
      <c r="U20" s="197" t="str">
        <f t="shared" si="9"/>
        <v/>
      </c>
      <c r="V20" s="296"/>
      <c r="W20" s="219" t="str">
        <f t="shared" si="4"/>
        <v/>
      </c>
      <c r="X20" s="197" t="str">
        <f t="shared" si="5"/>
        <v/>
      </c>
      <c r="Y20" s="50"/>
      <c r="Z20" s="43"/>
      <c r="AA20" s="50"/>
      <c r="AB20" s="50"/>
      <c r="AC20" s="44"/>
      <c r="AD20" s="45"/>
      <c r="AE20" s="298"/>
      <c r="AG20" s="40" t="e">
        <f>VLOOKUP(H20,'管理用（このシートは削除しないでください）'!$H$25:$M$40,2,FALSE)</f>
        <v>#N/A</v>
      </c>
      <c r="AH20" s="212" t="e">
        <f>VLOOKUP(H20,'管理用（このシートは削除しないでください）'!$H$25:$M$40,3,FALSE)</f>
        <v>#N/A</v>
      </c>
      <c r="AI20" s="40" t="e">
        <f>VLOOKUP(H20,'管理用（このシートは削除しないでください）'!$H$25:$M$40,4,FALSE)</f>
        <v>#N/A</v>
      </c>
      <c r="AJ20" s="212" t="e">
        <f>VLOOKUP(H20,'管理用（このシートは削除しないでください）'!$H$25:$M$40,5,FALSE)</f>
        <v>#N/A</v>
      </c>
      <c r="AK20" s="212" t="e">
        <f>VLOOKUP(H20,'管理用（このシートは削除しないでください）'!$H$25:$M$40,6,FALSE)</f>
        <v>#N/A</v>
      </c>
    </row>
    <row r="21" spans="2:37" s="40" customFormat="1" ht="54.75" customHeight="1">
      <c r="B21" s="276"/>
      <c r="C21" s="277"/>
      <c r="D21" s="276"/>
      <c r="E21" s="284"/>
      <c r="F21" s="285"/>
      <c r="G21" s="276"/>
      <c r="H21" s="279"/>
      <c r="I21" s="280"/>
      <c r="J21" s="280"/>
      <c r="K21" s="281"/>
      <c r="L21" s="282"/>
      <c r="M21" s="282"/>
      <c r="N21" s="196" t="str">
        <f t="shared" si="6"/>
        <v/>
      </c>
      <c r="O21" s="294"/>
      <c r="P21" s="196" t="str">
        <f t="shared" si="7"/>
        <v/>
      </c>
      <c r="Q21" s="282"/>
      <c r="R21" s="294"/>
      <c r="S21" s="282"/>
      <c r="T21" s="196" t="str">
        <f t="shared" si="8"/>
        <v/>
      </c>
      <c r="U21" s="197" t="str">
        <f t="shared" si="9"/>
        <v/>
      </c>
      <c r="V21" s="296"/>
      <c r="W21" s="219" t="str">
        <f t="shared" si="4"/>
        <v/>
      </c>
      <c r="X21" s="197" t="str">
        <f t="shared" si="5"/>
        <v/>
      </c>
      <c r="Y21" s="50"/>
      <c r="Z21" s="43"/>
      <c r="AA21" s="50"/>
      <c r="AB21" s="50"/>
      <c r="AC21" s="44"/>
      <c r="AD21" s="45"/>
      <c r="AE21" s="298"/>
      <c r="AG21" s="40" t="e">
        <f>VLOOKUP(H21,'管理用（このシートは削除しないでください）'!$H$25:$M$40,2,FALSE)</f>
        <v>#N/A</v>
      </c>
      <c r="AH21" s="212" t="e">
        <f>VLOOKUP(H21,'管理用（このシートは削除しないでください）'!$H$25:$M$40,3,FALSE)</f>
        <v>#N/A</v>
      </c>
      <c r="AI21" s="40" t="e">
        <f>VLOOKUP(H21,'管理用（このシートは削除しないでください）'!$H$25:$M$40,4,FALSE)</f>
        <v>#N/A</v>
      </c>
      <c r="AJ21" s="212" t="e">
        <f>VLOOKUP(H21,'管理用（このシートは削除しないでください）'!$H$25:$M$40,5,FALSE)</f>
        <v>#N/A</v>
      </c>
      <c r="AK21" s="212" t="e">
        <f>VLOOKUP(H21,'管理用（このシートは削除しないでください）'!$H$25:$M$40,6,FALSE)</f>
        <v>#N/A</v>
      </c>
    </row>
    <row r="22" spans="2:37" s="40" customFormat="1" ht="54.75" customHeight="1">
      <c r="B22" s="276"/>
      <c r="C22" s="277"/>
      <c r="D22" s="276"/>
      <c r="E22" s="284"/>
      <c r="F22" s="285"/>
      <c r="G22" s="276"/>
      <c r="H22" s="279"/>
      <c r="I22" s="280"/>
      <c r="J22" s="280"/>
      <c r="K22" s="281"/>
      <c r="L22" s="282"/>
      <c r="M22" s="282"/>
      <c r="N22" s="196" t="str">
        <f t="shared" si="6"/>
        <v/>
      </c>
      <c r="O22" s="294"/>
      <c r="P22" s="196" t="str">
        <f t="shared" si="7"/>
        <v/>
      </c>
      <c r="Q22" s="282"/>
      <c r="R22" s="294"/>
      <c r="S22" s="282"/>
      <c r="T22" s="196" t="str">
        <f t="shared" si="8"/>
        <v/>
      </c>
      <c r="U22" s="197" t="str">
        <f t="shared" si="9"/>
        <v/>
      </c>
      <c r="V22" s="296"/>
      <c r="W22" s="219" t="str">
        <f t="shared" si="4"/>
        <v/>
      </c>
      <c r="X22" s="197" t="str">
        <f t="shared" si="5"/>
        <v/>
      </c>
      <c r="Y22" s="50"/>
      <c r="Z22" s="43"/>
      <c r="AA22" s="50"/>
      <c r="AB22" s="50"/>
      <c r="AC22" s="44"/>
      <c r="AD22" s="45"/>
      <c r="AE22" s="298"/>
      <c r="AG22" s="40" t="e">
        <f>VLOOKUP(H22,'管理用（このシートは削除しないでください）'!$H$25:$M$40,2,FALSE)</f>
        <v>#N/A</v>
      </c>
      <c r="AH22" s="212" t="e">
        <f>VLOOKUP(H22,'管理用（このシートは削除しないでください）'!$H$25:$M$40,3,FALSE)</f>
        <v>#N/A</v>
      </c>
      <c r="AI22" s="40" t="e">
        <f>VLOOKUP(H22,'管理用（このシートは削除しないでください）'!$H$25:$M$40,4,FALSE)</f>
        <v>#N/A</v>
      </c>
      <c r="AJ22" s="212" t="e">
        <f>VLOOKUP(H22,'管理用（このシートは削除しないでください）'!$H$25:$M$40,5,FALSE)</f>
        <v>#N/A</v>
      </c>
      <c r="AK22" s="212" t="e">
        <f>VLOOKUP(H22,'管理用（このシートは削除しないでください）'!$H$25:$M$40,6,FALSE)</f>
        <v>#N/A</v>
      </c>
    </row>
    <row r="23" spans="2:37" s="40" customFormat="1" ht="54.75" customHeight="1">
      <c r="B23" s="276"/>
      <c r="C23" s="277"/>
      <c r="D23" s="276"/>
      <c r="E23" s="284"/>
      <c r="F23" s="285"/>
      <c r="G23" s="276"/>
      <c r="H23" s="279"/>
      <c r="I23" s="280"/>
      <c r="J23" s="280"/>
      <c r="K23" s="281"/>
      <c r="L23" s="282"/>
      <c r="M23" s="282"/>
      <c r="N23" s="196" t="str">
        <f t="shared" si="6"/>
        <v/>
      </c>
      <c r="O23" s="294"/>
      <c r="P23" s="196" t="str">
        <f t="shared" si="7"/>
        <v/>
      </c>
      <c r="Q23" s="282"/>
      <c r="R23" s="294"/>
      <c r="S23" s="282"/>
      <c r="T23" s="196" t="str">
        <f t="shared" si="8"/>
        <v/>
      </c>
      <c r="U23" s="197" t="str">
        <f t="shared" si="9"/>
        <v/>
      </c>
      <c r="V23" s="296"/>
      <c r="W23" s="219" t="str">
        <f t="shared" si="4"/>
        <v/>
      </c>
      <c r="X23" s="197" t="str">
        <f t="shared" si="5"/>
        <v/>
      </c>
      <c r="Y23" s="50"/>
      <c r="Z23" s="43"/>
      <c r="AA23" s="50"/>
      <c r="AB23" s="50"/>
      <c r="AC23" s="44"/>
      <c r="AD23" s="45"/>
      <c r="AE23" s="298"/>
      <c r="AG23" s="40" t="e">
        <f>VLOOKUP(H23,'管理用（このシートは削除しないでください）'!$H$25:$M$40,2,FALSE)</f>
        <v>#N/A</v>
      </c>
      <c r="AH23" s="212" t="e">
        <f>VLOOKUP(H23,'管理用（このシートは削除しないでください）'!$H$25:$M$40,3,FALSE)</f>
        <v>#N/A</v>
      </c>
      <c r="AI23" s="40" t="e">
        <f>VLOOKUP(H23,'管理用（このシートは削除しないでください）'!$H$25:$M$40,4,FALSE)</f>
        <v>#N/A</v>
      </c>
      <c r="AJ23" s="212" t="e">
        <f>VLOOKUP(H23,'管理用（このシートは削除しないでください）'!$H$25:$M$40,5,FALSE)</f>
        <v>#N/A</v>
      </c>
      <c r="AK23" s="212" t="e">
        <f>VLOOKUP(H23,'管理用（このシートは削除しないでください）'!$H$25:$M$40,6,FALSE)</f>
        <v>#N/A</v>
      </c>
    </row>
    <row r="24" spans="2:37" s="40" customFormat="1" ht="54.75" customHeight="1">
      <c r="B24" s="276"/>
      <c r="C24" s="277"/>
      <c r="D24" s="276"/>
      <c r="E24" s="284"/>
      <c r="F24" s="285"/>
      <c r="G24" s="276"/>
      <c r="H24" s="279"/>
      <c r="I24" s="280"/>
      <c r="J24" s="280"/>
      <c r="K24" s="281"/>
      <c r="L24" s="282"/>
      <c r="M24" s="282"/>
      <c r="N24" s="196" t="str">
        <f t="shared" si="6"/>
        <v/>
      </c>
      <c r="O24" s="294"/>
      <c r="P24" s="196" t="str">
        <f t="shared" si="7"/>
        <v/>
      </c>
      <c r="Q24" s="282"/>
      <c r="R24" s="294"/>
      <c r="S24" s="282"/>
      <c r="T24" s="196" t="str">
        <f t="shared" si="8"/>
        <v/>
      </c>
      <c r="U24" s="197" t="str">
        <f t="shared" si="9"/>
        <v/>
      </c>
      <c r="V24" s="296"/>
      <c r="W24" s="219" t="str">
        <f t="shared" si="4"/>
        <v/>
      </c>
      <c r="X24" s="197" t="str">
        <f t="shared" si="5"/>
        <v/>
      </c>
      <c r="Y24" s="50"/>
      <c r="Z24" s="43"/>
      <c r="AA24" s="50"/>
      <c r="AB24" s="50"/>
      <c r="AC24" s="44"/>
      <c r="AD24" s="45"/>
      <c r="AE24" s="298"/>
      <c r="AG24" s="40" t="e">
        <f>VLOOKUP(H24,'管理用（このシートは削除しないでください）'!$H$25:$M$40,2,FALSE)</f>
        <v>#N/A</v>
      </c>
      <c r="AH24" s="212" t="e">
        <f>VLOOKUP(H24,'管理用（このシートは削除しないでください）'!$H$25:$M$40,3,FALSE)</f>
        <v>#N/A</v>
      </c>
      <c r="AI24" s="40" t="e">
        <f>VLOOKUP(H24,'管理用（このシートは削除しないでください）'!$H$25:$M$40,4,FALSE)</f>
        <v>#N/A</v>
      </c>
      <c r="AJ24" s="212" t="e">
        <f>VLOOKUP(H24,'管理用（このシートは削除しないでください）'!$H$25:$M$40,5,FALSE)</f>
        <v>#N/A</v>
      </c>
      <c r="AK24" s="212" t="e">
        <f>VLOOKUP(H24,'管理用（このシートは削除しないでください）'!$H$25:$M$40,6,FALSE)</f>
        <v>#N/A</v>
      </c>
    </row>
    <row r="25" spans="2:37" s="40" customFormat="1" ht="54.75" customHeight="1">
      <c r="B25" s="276"/>
      <c r="C25" s="277"/>
      <c r="D25" s="276"/>
      <c r="E25" s="284"/>
      <c r="F25" s="285"/>
      <c r="G25" s="276"/>
      <c r="H25" s="279"/>
      <c r="I25" s="280"/>
      <c r="J25" s="280"/>
      <c r="K25" s="281"/>
      <c r="L25" s="282"/>
      <c r="M25" s="282"/>
      <c r="N25" s="196" t="str">
        <f t="shared" si="6"/>
        <v/>
      </c>
      <c r="O25" s="294"/>
      <c r="P25" s="196" t="str">
        <f t="shared" si="7"/>
        <v/>
      </c>
      <c r="Q25" s="282"/>
      <c r="R25" s="294"/>
      <c r="S25" s="282"/>
      <c r="T25" s="196" t="str">
        <f t="shared" si="8"/>
        <v/>
      </c>
      <c r="U25" s="197" t="str">
        <f t="shared" si="9"/>
        <v/>
      </c>
      <c r="V25" s="296"/>
      <c r="W25" s="219" t="str">
        <f t="shared" si="4"/>
        <v/>
      </c>
      <c r="X25" s="197" t="str">
        <f t="shared" si="5"/>
        <v/>
      </c>
      <c r="Y25" s="50"/>
      <c r="Z25" s="43"/>
      <c r="AA25" s="50"/>
      <c r="AB25" s="50"/>
      <c r="AC25" s="44"/>
      <c r="AD25" s="45"/>
      <c r="AE25" s="298"/>
      <c r="AG25" s="40" t="e">
        <f>VLOOKUP(H25,'管理用（このシートは削除しないでください）'!$H$25:$M$40,2,FALSE)</f>
        <v>#N/A</v>
      </c>
      <c r="AH25" s="212" t="e">
        <f>VLOOKUP(H25,'管理用（このシートは削除しないでください）'!$H$25:$M$40,3,FALSE)</f>
        <v>#N/A</v>
      </c>
      <c r="AI25" s="40" t="e">
        <f>VLOOKUP(H25,'管理用（このシートは削除しないでください）'!$H$25:$M$40,4,FALSE)</f>
        <v>#N/A</v>
      </c>
      <c r="AJ25" s="212" t="e">
        <f>VLOOKUP(H25,'管理用（このシートは削除しないでください）'!$H$25:$M$40,5,FALSE)</f>
        <v>#N/A</v>
      </c>
      <c r="AK25" s="212" t="e">
        <f>VLOOKUP(H25,'管理用（このシートは削除しないでください）'!$H$25:$M$40,6,FALSE)</f>
        <v>#N/A</v>
      </c>
    </row>
    <row r="26" spans="2:37" s="40" customFormat="1" ht="54.75" customHeight="1">
      <c r="B26" s="276"/>
      <c r="C26" s="277"/>
      <c r="D26" s="276"/>
      <c r="E26" s="284"/>
      <c r="F26" s="285"/>
      <c r="G26" s="276"/>
      <c r="H26" s="279"/>
      <c r="I26" s="280"/>
      <c r="J26" s="280"/>
      <c r="K26" s="281"/>
      <c r="L26" s="282"/>
      <c r="M26" s="282"/>
      <c r="N26" s="196" t="str">
        <f t="shared" si="6"/>
        <v/>
      </c>
      <c r="O26" s="294"/>
      <c r="P26" s="196" t="str">
        <f t="shared" si="7"/>
        <v/>
      </c>
      <c r="Q26" s="282"/>
      <c r="R26" s="294"/>
      <c r="S26" s="282"/>
      <c r="T26" s="196" t="str">
        <f t="shared" si="8"/>
        <v/>
      </c>
      <c r="U26" s="197" t="str">
        <f t="shared" si="9"/>
        <v/>
      </c>
      <c r="V26" s="296"/>
      <c r="W26" s="219" t="str">
        <f t="shared" si="4"/>
        <v/>
      </c>
      <c r="X26" s="197" t="str">
        <f t="shared" si="5"/>
        <v/>
      </c>
      <c r="Y26" s="50"/>
      <c r="Z26" s="43"/>
      <c r="AA26" s="50"/>
      <c r="AB26" s="50"/>
      <c r="AC26" s="44"/>
      <c r="AD26" s="45"/>
      <c r="AE26" s="298"/>
      <c r="AG26" s="40" t="e">
        <f>VLOOKUP(H26,'管理用（このシートは削除しないでください）'!$H$25:$M$40,2,FALSE)</f>
        <v>#N/A</v>
      </c>
      <c r="AH26" s="212" t="e">
        <f>VLOOKUP(H26,'管理用（このシートは削除しないでください）'!$H$25:$M$40,3,FALSE)</f>
        <v>#N/A</v>
      </c>
      <c r="AI26" s="40" t="e">
        <f>VLOOKUP(H26,'管理用（このシートは削除しないでください）'!$H$25:$M$40,4,FALSE)</f>
        <v>#N/A</v>
      </c>
      <c r="AJ26" s="212" t="e">
        <f>VLOOKUP(H26,'管理用（このシートは削除しないでください）'!$H$25:$M$40,5,FALSE)</f>
        <v>#N/A</v>
      </c>
      <c r="AK26" s="212" t="e">
        <f>VLOOKUP(H26,'管理用（このシートは削除しないでください）'!$H$25:$M$40,6,FALSE)</f>
        <v>#N/A</v>
      </c>
    </row>
    <row r="27" spans="2:37" s="40" customFormat="1" ht="54.75" customHeight="1" thickBot="1">
      <c r="B27" s="286"/>
      <c r="C27" s="287"/>
      <c r="D27" s="286"/>
      <c r="E27" s="288"/>
      <c r="F27" s="289"/>
      <c r="G27" s="286"/>
      <c r="H27" s="290"/>
      <c r="I27" s="291"/>
      <c r="J27" s="291"/>
      <c r="K27" s="292"/>
      <c r="L27" s="293"/>
      <c r="M27" s="293"/>
      <c r="N27" s="213" t="str">
        <f t="shared" si="6"/>
        <v/>
      </c>
      <c r="O27" s="295"/>
      <c r="P27" s="213" t="str">
        <f t="shared" si="7"/>
        <v/>
      </c>
      <c r="Q27" s="293"/>
      <c r="R27" s="295"/>
      <c r="S27" s="293"/>
      <c r="T27" s="213" t="str">
        <f t="shared" si="8"/>
        <v/>
      </c>
      <c r="U27" s="214" t="str">
        <f t="shared" si="9"/>
        <v/>
      </c>
      <c r="V27" s="297"/>
      <c r="W27" s="225" t="str">
        <f t="shared" si="4"/>
        <v/>
      </c>
      <c r="X27" s="214" t="str">
        <f t="shared" si="5"/>
        <v/>
      </c>
      <c r="Y27" s="215"/>
      <c r="Z27" s="216"/>
      <c r="AA27" s="215"/>
      <c r="AB27" s="215"/>
      <c r="AC27" s="217"/>
      <c r="AD27" s="218"/>
      <c r="AE27" s="299"/>
      <c r="AG27" s="40" t="e">
        <f>VLOOKUP(H27,'管理用（このシートは削除しないでください）'!$H$25:$M$40,2,FALSE)</f>
        <v>#N/A</v>
      </c>
      <c r="AH27" s="212" t="e">
        <f>VLOOKUP(H27,'管理用（このシートは削除しないでください）'!$H$25:$M$40,3,FALSE)</f>
        <v>#N/A</v>
      </c>
      <c r="AI27" s="40" t="e">
        <f>VLOOKUP(H27,'管理用（このシートは削除しないでください）'!$H$25:$M$40,4,FALSE)</f>
        <v>#N/A</v>
      </c>
      <c r="AJ27" s="212" t="e">
        <f>VLOOKUP(H27,'管理用（このシートは削除しないでください）'!$H$25:$M$40,5,FALSE)</f>
        <v>#N/A</v>
      </c>
      <c r="AK27" s="212" t="e">
        <f>VLOOKUP(H27,'管理用（このシートは削除しないでください）'!$H$25:$M$40,6,FALSE)</f>
        <v>#N/A</v>
      </c>
    </row>
    <row r="28" spans="2:37" s="40" customFormat="1" ht="39.75" customHeight="1" thickTop="1">
      <c r="B28" s="41"/>
      <c r="C28" s="42"/>
      <c r="D28" s="41"/>
      <c r="E28" s="42"/>
      <c r="F28" s="41"/>
      <c r="G28" s="41"/>
      <c r="H28" s="220"/>
      <c r="I28" s="221"/>
      <c r="J28" s="222"/>
      <c r="K28" s="223"/>
      <c r="L28" s="196">
        <f>IF(L8="","",SUM(L8:L27))</f>
        <v>25000000</v>
      </c>
      <c r="M28" s="196">
        <f>IF(M8="","",SUM(M8:M27))</f>
        <v>0</v>
      </c>
      <c r="N28" s="196">
        <f>IF(N8="","",SUM(N8:N27))</f>
        <v>25000000</v>
      </c>
      <c r="O28" s="224"/>
      <c r="P28" s="196"/>
      <c r="Q28" s="196">
        <f>IF(Q8="","",SUM(Q8:Q27))</f>
        <v>18000000</v>
      </c>
      <c r="R28" s="224"/>
      <c r="S28" s="196"/>
      <c r="T28" s="196">
        <f>IF(T8="","",SUM(T8:T27))</f>
        <v>73146000</v>
      </c>
      <c r="U28" s="197">
        <f>IF(U8="","",SUM(U8:U27))</f>
        <v>18000000</v>
      </c>
      <c r="V28" s="196">
        <f>IF(V8="","",SUM(V8:V27))</f>
        <v>17000000</v>
      </c>
      <c r="W28" s="196">
        <f>IF(W8="","",SUM(W8:W27))</f>
        <v>17000000</v>
      </c>
      <c r="X28" s="196">
        <f>IF(X8="","",SUM(X8:X27))</f>
        <v>8500000</v>
      </c>
      <c r="Y28" s="50"/>
      <c r="Z28" s="43"/>
      <c r="AA28" s="50"/>
      <c r="AB28" s="50"/>
      <c r="AC28" s="44"/>
      <c r="AD28" s="45"/>
      <c r="AE28" s="44"/>
      <c r="AH28" s="212"/>
      <c r="AJ28" s="212"/>
      <c r="AK28" s="212"/>
    </row>
    <row r="30" spans="2:37" ht="16.2">
      <c r="B30" s="198" t="s">
        <v>55</v>
      </c>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row>
    <row r="32" spans="2:37">
      <c r="B32" t="s">
        <v>56</v>
      </c>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row>
    <row r="33" spans="2:2">
      <c r="B33" t="s">
        <v>57</v>
      </c>
    </row>
    <row r="34" spans="2:2">
      <c r="B34" s="53" t="s">
        <v>58</v>
      </c>
    </row>
    <row r="35" spans="2:2">
      <c r="B35" s="53" t="s">
        <v>59</v>
      </c>
    </row>
    <row r="36" spans="2:2">
      <c r="B36" s="53" t="s">
        <v>60</v>
      </c>
    </row>
    <row r="37" spans="2:2">
      <c r="B37" s="53" t="s">
        <v>61</v>
      </c>
    </row>
    <row r="38" spans="2:2">
      <c r="B38" s="53" t="s">
        <v>62</v>
      </c>
    </row>
    <row r="39" spans="2:2">
      <c r="B39" t="s">
        <v>63</v>
      </c>
    </row>
    <row r="40" spans="2:2">
      <c r="B40" t="s">
        <v>64</v>
      </c>
    </row>
    <row r="41" spans="2:2">
      <c r="B41" s="53" t="s">
        <v>65</v>
      </c>
    </row>
    <row r="42" spans="2:2">
      <c r="B42" s="53" t="s">
        <v>66</v>
      </c>
    </row>
    <row r="43" spans="2:2">
      <c r="B43" s="53" t="s">
        <v>67</v>
      </c>
    </row>
  </sheetData>
  <mergeCells count="4">
    <mergeCell ref="C5:D5"/>
    <mergeCell ref="E5:F5"/>
    <mergeCell ref="O5:Q5"/>
    <mergeCell ref="R5:T5"/>
  </mergeCells>
  <phoneticPr fontId="5"/>
  <dataValidations count="2">
    <dataValidation type="list" allowBlank="1" showInputMessage="1" showErrorMessage="1" sqref="H10:H28" xr:uid="{00000000-0002-0000-0000-000000000000}">
      <formula1>補助事業名</formula1>
    </dataValidation>
    <dataValidation type="list" allowBlank="1" showInputMessage="1" showErrorMessage="1" sqref="I28" xr:uid="{00000000-0002-0000-0000-000001000000}">
      <formula1>INDIRECT(H28)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1A2EBE55-729F-45C9-A887-632E35371B75}">
          <x14:formula1>
            <xm:f>'管理用（このシートは削除しないでください）'!$T$3:$U$3</xm:f>
          </x14:formula1>
          <xm:sqref>H8:H9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5A125C-676A-4B59-B5AE-1DF9CF59CA19}">
  <dimension ref="A1:EC33"/>
  <sheetViews>
    <sheetView zoomScale="70" zoomScaleNormal="70" workbookViewId="0">
      <selection activeCell="T26" sqref="T26"/>
    </sheetView>
  </sheetViews>
  <sheetFormatPr defaultRowHeight="13.2"/>
  <cols>
    <col min="1" max="5" width="3.44140625" style="339" bestFit="1" customWidth="1"/>
    <col min="6" max="6" width="3.5546875" style="339" bestFit="1" customWidth="1"/>
    <col min="7" max="8" width="3.44140625" style="339" bestFit="1" customWidth="1"/>
    <col min="9" max="9" width="3.5546875" style="339" bestFit="1" customWidth="1"/>
    <col min="10" max="42" width="14.5546875" style="339" customWidth="1"/>
    <col min="43" max="129" width="14.6640625" style="339" customWidth="1"/>
    <col min="130" max="130" width="41.33203125" style="339" customWidth="1"/>
    <col min="131" max="133" width="20.109375" style="339" customWidth="1"/>
    <col min="134" max="16384" width="8.88671875" style="339"/>
  </cols>
  <sheetData>
    <row r="1" spans="1:133" s="365" customFormat="1">
      <c r="A1" s="369" t="s">
        <v>482</v>
      </c>
      <c r="B1" s="369"/>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row>
    <row r="2" spans="1:133" s="365" customFormat="1" ht="26.4" customHeight="1">
      <c r="A2" s="719" t="s">
        <v>483</v>
      </c>
      <c r="B2" s="719"/>
      <c r="C2" s="719"/>
      <c r="D2" s="719" t="s">
        <v>484</v>
      </c>
      <c r="E2" s="719"/>
      <c r="F2" s="719"/>
      <c r="G2" s="719" t="s">
        <v>485</v>
      </c>
      <c r="H2" s="719"/>
      <c r="I2" s="719"/>
      <c r="J2" s="719" t="s">
        <v>486</v>
      </c>
      <c r="K2" s="719" t="s">
        <v>487</v>
      </c>
      <c r="L2" s="719" t="s">
        <v>488</v>
      </c>
      <c r="M2" s="719" t="s">
        <v>489</v>
      </c>
      <c r="N2" s="719" t="s">
        <v>486</v>
      </c>
      <c r="O2" s="724" t="s">
        <v>490</v>
      </c>
      <c r="P2" s="724" t="s">
        <v>488</v>
      </c>
      <c r="Q2" s="724" t="s">
        <v>491</v>
      </c>
      <c r="R2" s="723" t="s">
        <v>492</v>
      </c>
      <c r="S2" s="723" t="s">
        <v>493</v>
      </c>
      <c r="T2" s="723" t="s">
        <v>494</v>
      </c>
      <c r="U2" s="723" t="s">
        <v>495</v>
      </c>
      <c r="V2" s="723" t="s">
        <v>496</v>
      </c>
      <c r="W2" s="723" t="s">
        <v>497</v>
      </c>
      <c r="X2" s="723" t="s">
        <v>498</v>
      </c>
    </row>
    <row r="3" spans="1:133" s="365" customFormat="1" ht="13.2" customHeight="1">
      <c r="A3" s="345" t="s">
        <v>499</v>
      </c>
      <c r="B3" s="340" t="s">
        <v>500</v>
      </c>
      <c r="C3" s="345" t="s">
        <v>501</v>
      </c>
      <c r="D3" s="345" t="s">
        <v>499</v>
      </c>
      <c r="E3" s="340" t="s">
        <v>500</v>
      </c>
      <c r="F3" s="345" t="s">
        <v>501</v>
      </c>
      <c r="G3" s="345" t="s">
        <v>499</v>
      </c>
      <c r="H3" s="340" t="s">
        <v>500</v>
      </c>
      <c r="I3" s="345" t="s">
        <v>501</v>
      </c>
      <c r="J3" s="719"/>
      <c r="K3" s="719"/>
      <c r="L3" s="719"/>
      <c r="M3" s="719"/>
      <c r="N3" s="719"/>
      <c r="O3" s="725"/>
      <c r="P3" s="725"/>
      <c r="Q3" s="725"/>
      <c r="R3" s="723"/>
      <c r="S3" s="723"/>
      <c r="T3" s="723"/>
      <c r="U3" s="723"/>
      <c r="V3" s="723"/>
      <c r="W3" s="723"/>
      <c r="X3" s="723"/>
    </row>
    <row r="4" spans="1:133" s="372" customFormat="1">
      <c r="A4" s="370">
        <f>基本情報シート!C4</f>
        <v>6</v>
      </c>
      <c r="B4" s="370">
        <f>基本情報シート!E4</f>
        <v>0</v>
      </c>
      <c r="C4" s="370">
        <f>基本情報シート!G4</f>
        <v>0</v>
      </c>
      <c r="D4" s="370">
        <f>基本情報シート!C5</f>
        <v>0</v>
      </c>
      <c r="E4" s="370">
        <f>基本情報シート!E5</f>
        <v>0</v>
      </c>
      <c r="F4" s="370">
        <f>基本情報シート!G5</f>
        <v>0</v>
      </c>
      <c r="G4" s="370">
        <f>基本情報シート!C6</f>
        <v>0</v>
      </c>
      <c r="H4" s="370">
        <f>基本情報シート!E6</f>
        <v>0</v>
      </c>
      <c r="I4" s="370">
        <f>基本情報シート!G6</f>
        <v>0</v>
      </c>
      <c r="J4" s="370" t="str">
        <f>基本情報シート!C7&amp;"-"&amp;基本情報シート!E7</f>
        <v>-</v>
      </c>
      <c r="K4" s="371">
        <f>基本情報シート!C8</f>
        <v>0</v>
      </c>
      <c r="L4" s="371">
        <f>基本情報シート!B9</f>
        <v>0</v>
      </c>
      <c r="M4" s="370">
        <f>基本情報シート!B10</f>
        <v>0</v>
      </c>
      <c r="N4" s="370" t="str">
        <f>基本情報シート!C11&amp;"-"&amp;基本情報シート!E11</f>
        <v>-</v>
      </c>
      <c r="O4" s="371" t="str">
        <f>基本情報シート!B12&amp;基本情報シート!C12</f>
        <v>大阪府</v>
      </c>
      <c r="P4" s="371">
        <f>基本情報シート!B13</f>
        <v>0</v>
      </c>
      <c r="Q4" s="371">
        <f>基本情報シート!B14</f>
        <v>0</v>
      </c>
      <c r="R4" s="371">
        <f>基本情報シート!B15</f>
        <v>0</v>
      </c>
      <c r="S4" s="371">
        <f>基本情報シート!F15</f>
        <v>0</v>
      </c>
      <c r="T4" s="371">
        <f>基本情報シート!B16</f>
        <v>0</v>
      </c>
      <c r="U4" s="371">
        <f>基本情報シート!B17</f>
        <v>0</v>
      </c>
      <c r="V4" s="371">
        <f>基本情報シート!F17</f>
        <v>0</v>
      </c>
      <c r="W4" s="371">
        <f>基本情報シート!B18</f>
        <v>0</v>
      </c>
      <c r="X4" s="370">
        <f>基本情報シート!B19</f>
        <v>0</v>
      </c>
    </row>
    <row r="5" spans="1:133" s="365" customFormat="1"/>
    <row r="6" spans="1:133" s="365" customFormat="1">
      <c r="J6" s="366" t="s">
        <v>502</v>
      </c>
    </row>
    <row r="7" spans="1:133" s="365" customFormat="1">
      <c r="J7" s="720" t="s">
        <v>504</v>
      </c>
      <c r="K7" s="721"/>
      <c r="L7" s="720" t="s">
        <v>506</v>
      </c>
      <c r="M7" s="721"/>
      <c r="N7" s="722" t="s">
        <v>507</v>
      </c>
      <c r="O7" s="722" t="s">
        <v>508</v>
      </c>
      <c r="P7" s="722"/>
      <c r="Q7" s="722"/>
      <c r="R7" s="722"/>
      <c r="S7" s="722"/>
      <c r="T7" s="726" t="s">
        <v>513</v>
      </c>
      <c r="U7" s="727"/>
      <c r="V7" s="711" t="s">
        <v>520</v>
      </c>
      <c r="W7" s="712"/>
      <c r="X7" s="713"/>
      <c r="Y7" s="714" t="s">
        <v>521</v>
      </c>
      <c r="Z7" s="715"/>
      <c r="AA7" s="716"/>
      <c r="AB7" s="717" t="s">
        <v>525</v>
      </c>
      <c r="AC7" s="711" t="s">
        <v>526</v>
      </c>
      <c r="AD7" s="712"/>
      <c r="AE7" s="713"/>
      <c r="AF7" s="714" t="s">
        <v>521</v>
      </c>
      <c r="AG7" s="715"/>
      <c r="AH7" s="716"/>
      <c r="AI7" s="717" t="s">
        <v>525</v>
      </c>
      <c r="AJ7" s="711" t="s">
        <v>527</v>
      </c>
      <c r="AK7" s="712"/>
      <c r="AL7" s="713"/>
      <c r="AM7" s="714" t="s">
        <v>521</v>
      </c>
      <c r="AN7" s="715"/>
      <c r="AO7" s="716"/>
      <c r="AP7" s="717" t="s">
        <v>525</v>
      </c>
      <c r="AQ7" s="711" t="s">
        <v>528</v>
      </c>
      <c r="AR7" s="712"/>
      <c r="AS7" s="713"/>
      <c r="AT7" s="714" t="s">
        <v>521</v>
      </c>
      <c r="AU7" s="715"/>
      <c r="AV7" s="715"/>
      <c r="AW7" s="717" t="s">
        <v>525</v>
      </c>
      <c r="AX7" s="711" t="s">
        <v>564</v>
      </c>
      <c r="AY7" s="712"/>
      <c r="AZ7" s="713"/>
      <c r="BA7" s="714" t="s">
        <v>521</v>
      </c>
      <c r="BB7" s="715"/>
      <c r="BC7" s="716"/>
      <c r="BD7" s="717" t="s">
        <v>525</v>
      </c>
      <c r="BE7" s="711" t="s">
        <v>565</v>
      </c>
      <c r="BF7" s="712"/>
      <c r="BG7" s="713"/>
      <c r="BH7" s="714" t="s">
        <v>521</v>
      </c>
      <c r="BI7" s="715"/>
      <c r="BJ7" s="716"/>
      <c r="BK7" s="717" t="s">
        <v>525</v>
      </c>
      <c r="BL7" s="711" t="s">
        <v>566</v>
      </c>
      <c r="BM7" s="712"/>
      <c r="BN7" s="713"/>
      <c r="BO7" s="714" t="s">
        <v>521</v>
      </c>
      <c r="BP7" s="715"/>
      <c r="BQ7" s="716"/>
      <c r="BR7" s="717" t="s">
        <v>525</v>
      </c>
      <c r="BS7" s="711" t="s">
        <v>567</v>
      </c>
      <c r="BT7" s="712"/>
      <c r="BU7" s="713"/>
      <c r="BV7" s="714" t="s">
        <v>521</v>
      </c>
      <c r="BW7" s="715"/>
      <c r="BX7" s="716"/>
      <c r="BY7" s="717" t="s">
        <v>525</v>
      </c>
      <c r="BZ7" s="711" t="s">
        <v>568</v>
      </c>
      <c r="CA7" s="712"/>
      <c r="CB7" s="713"/>
      <c r="CC7" s="714" t="s">
        <v>521</v>
      </c>
      <c r="CD7" s="715"/>
      <c r="CE7" s="716"/>
      <c r="CF7" s="717" t="s">
        <v>525</v>
      </c>
      <c r="CG7" s="711" t="s">
        <v>569</v>
      </c>
      <c r="CH7" s="712"/>
      <c r="CI7" s="713"/>
      <c r="CJ7" s="714" t="s">
        <v>521</v>
      </c>
      <c r="CK7" s="715"/>
      <c r="CL7" s="716"/>
      <c r="CM7" s="717" t="s">
        <v>525</v>
      </c>
      <c r="CN7" s="711" t="s">
        <v>570</v>
      </c>
      <c r="CO7" s="712"/>
      <c r="CP7" s="713"/>
      <c r="CQ7" s="714" t="s">
        <v>521</v>
      </c>
      <c r="CR7" s="715"/>
      <c r="CS7" s="716"/>
      <c r="CT7" s="717" t="s">
        <v>525</v>
      </c>
      <c r="CU7" s="711" t="s">
        <v>571</v>
      </c>
      <c r="CV7" s="712"/>
      <c r="CW7" s="713"/>
      <c r="CX7" s="714" t="s">
        <v>521</v>
      </c>
      <c r="CY7" s="715"/>
      <c r="CZ7" s="716"/>
      <c r="DA7" s="717" t="s">
        <v>525</v>
      </c>
      <c r="DB7" s="711" t="s">
        <v>572</v>
      </c>
      <c r="DC7" s="712"/>
      <c r="DD7" s="713"/>
      <c r="DE7" s="714" t="s">
        <v>521</v>
      </c>
      <c r="DF7" s="715"/>
      <c r="DG7" s="716"/>
      <c r="DH7" s="717" t="s">
        <v>525</v>
      </c>
      <c r="DI7" s="711" t="s">
        <v>573</v>
      </c>
      <c r="DJ7" s="712"/>
      <c r="DK7" s="713"/>
      <c r="DL7" s="714" t="s">
        <v>521</v>
      </c>
      <c r="DM7" s="715"/>
      <c r="DN7" s="716"/>
      <c r="DO7" s="717" t="s">
        <v>525</v>
      </c>
      <c r="DP7" s="711" t="s">
        <v>574</v>
      </c>
      <c r="DQ7" s="712"/>
      <c r="DR7" s="713"/>
      <c r="DS7" s="714" t="s">
        <v>521</v>
      </c>
      <c r="DT7" s="715"/>
      <c r="DU7" s="716"/>
      <c r="DV7" s="717" t="s">
        <v>525</v>
      </c>
      <c r="DW7" s="711" t="s">
        <v>180</v>
      </c>
      <c r="DX7" s="712"/>
      <c r="DY7" s="713"/>
      <c r="DZ7" s="730" t="s">
        <v>529</v>
      </c>
      <c r="EA7" s="728" t="s">
        <v>530</v>
      </c>
      <c r="EB7" s="728" t="s">
        <v>531</v>
      </c>
      <c r="EC7" s="728" t="s">
        <v>532</v>
      </c>
    </row>
    <row r="8" spans="1:133" s="376" customFormat="1">
      <c r="J8" s="346" t="s">
        <v>505</v>
      </c>
      <c r="K8" s="367" t="s">
        <v>503</v>
      </c>
      <c r="L8" s="346" t="s">
        <v>505</v>
      </c>
      <c r="M8" s="367" t="s">
        <v>503</v>
      </c>
      <c r="N8" s="722"/>
      <c r="O8" s="367" t="s">
        <v>509</v>
      </c>
      <c r="P8" s="367" t="s">
        <v>510</v>
      </c>
      <c r="Q8" s="367" t="s">
        <v>511</v>
      </c>
      <c r="R8" s="367" t="s">
        <v>512</v>
      </c>
      <c r="S8" s="367" t="s">
        <v>180</v>
      </c>
      <c r="T8" s="367" t="s">
        <v>173</v>
      </c>
      <c r="U8" s="367" t="s">
        <v>514</v>
      </c>
      <c r="V8" s="377" t="s">
        <v>522</v>
      </c>
      <c r="W8" s="378" t="s">
        <v>523</v>
      </c>
      <c r="X8" s="379" t="s">
        <v>524</v>
      </c>
      <c r="Y8" s="377" t="s">
        <v>522</v>
      </c>
      <c r="Z8" s="378" t="s">
        <v>523</v>
      </c>
      <c r="AA8" s="379" t="s">
        <v>524</v>
      </c>
      <c r="AB8" s="718"/>
      <c r="AC8" s="377" t="s">
        <v>522</v>
      </c>
      <c r="AD8" s="378" t="s">
        <v>523</v>
      </c>
      <c r="AE8" s="379" t="s">
        <v>524</v>
      </c>
      <c r="AF8" s="377" t="s">
        <v>522</v>
      </c>
      <c r="AG8" s="378" t="s">
        <v>523</v>
      </c>
      <c r="AH8" s="379" t="s">
        <v>524</v>
      </c>
      <c r="AI8" s="718"/>
      <c r="AJ8" s="377" t="s">
        <v>522</v>
      </c>
      <c r="AK8" s="378" t="s">
        <v>523</v>
      </c>
      <c r="AL8" s="379" t="s">
        <v>524</v>
      </c>
      <c r="AM8" s="377" t="s">
        <v>522</v>
      </c>
      <c r="AN8" s="378" t="s">
        <v>523</v>
      </c>
      <c r="AO8" s="379" t="s">
        <v>524</v>
      </c>
      <c r="AP8" s="718"/>
      <c r="AQ8" s="377" t="s">
        <v>522</v>
      </c>
      <c r="AR8" s="378" t="s">
        <v>523</v>
      </c>
      <c r="AS8" s="379" t="s">
        <v>524</v>
      </c>
      <c r="AT8" s="377" t="s">
        <v>522</v>
      </c>
      <c r="AU8" s="378" t="s">
        <v>523</v>
      </c>
      <c r="AV8" s="383" t="s">
        <v>524</v>
      </c>
      <c r="AW8" s="718"/>
      <c r="AX8" s="377" t="s">
        <v>522</v>
      </c>
      <c r="AY8" s="378" t="s">
        <v>523</v>
      </c>
      <c r="AZ8" s="379" t="s">
        <v>524</v>
      </c>
      <c r="BA8" s="377" t="s">
        <v>522</v>
      </c>
      <c r="BB8" s="378" t="s">
        <v>523</v>
      </c>
      <c r="BC8" s="379" t="s">
        <v>524</v>
      </c>
      <c r="BD8" s="718"/>
      <c r="BE8" s="377" t="s">
        <v>522</v>
      </c>
      <c r="BF8" s="378" t="s">
        <v>523</v>
      </c>
      <c r="BG8" s="379" t="s">
        <v>524</v>
      </c>
      <c r="BH8" s="377" t="s">
        <v>522</v>
      </c>
      <c r="BI8" s="378" t="s">
        <v>523</v>
      </c>
      <c r="BJ8" s="379" t="s">
        <v>524</v>
      </c>
      <c r="BK8" s="718"/>
      <c r="BL8" s="377" t="s">
        <v>522</v>
      </c>
      <c r="BM8" s="378" t="s">
        <v>523</v>
      </c>
      <c r="BN8" s="379" t="s">
        <v>524</v>
      </c>
      <c r="BO8" s="377" t="s">
        <v>522</v>
      </c>
      <c r="BP8" s="378" t="s">
        <v>523</v>
      </c>
      <c r="BQ8" s="379" t="s">
        <v>524</v>
      </c>
      <c r="BR8" s="718"/>
      <c r="BS8" s="377" t="s">
        <v>522</v>
      </c>
      <c r="BT8" s="378" t="s">
        <v>523</v>
      </c>
      <c r="BU8" s="379" t="s">
        <v>524</v>
      </c>
      <c r="BV8" s="377" t="s">
        <v>522</v>
      </c>
      <c r="BW8" s="378" t="s">
        <v>523</v>
      </c>
      <c r="BX8" s="379" t="s">
        <v>524</v>
      </c>
      <c r="BY8" s="718"/>
      <c r="BZ8" s="377" t="s">
        <v>522</v>
      </c>
      <c r="CA8" s="378" t="s">
        <v>523</v>
      </c>
      <c r="CB8" s="379" t="s">
        <v>524</v>
      </c>
      <c r="CC8" s="377" t="s">
        <v>522</v>
      </c>
      <c r="CD8" s="378" t="s">
        <v>523</v>
      </c>
      <c r="CE8" s="379" t="s">
        <v>524</v>
      </c>
      <c r="CF8" s="718"/>
      <c r="CG8" s="377" t="s">
        <v>522</v>
      </c>
      <c r="CH8" s="378" t="s">
        <v>523</v>
      </c>
      <c r="CI8" s="379" t="s">
        <v>524</v>
      </c>
      <c r="CJ8" s="377" t="s">
        <v>522</v>
      </c>
      <c r="CK8" s="378" t="s">
        <v>523</v>
      </c>
      <c r="CL8" s="379" t="s">
        <v>524</v>
      </c>
      <c r="CM8" s="718"/>
      <c r="CN8" s="377" t="s">
        <v>522</v>
      </c>
      <c r="CO8" s="378" t="s">
        <v>523</v>
      </c>
      <c r="CP8" s="379" t="s">
        <v>524</v>
      </c>
      <c r="CQ8" s="377" t="s">
        <v>522</v>
      </c>
      <c r="CR8" s="378" t="s">
        <v>523</v>
      </c>
      <c r="CS8" s="379" t="s">
        <v>524</v>
      </c>
      <c r="CT8" s="718"/>
      <c r="CU8" s="377" t="s">
        <v>522</v>
      </c>
      <c r="CV8" s="378" t="s">
        <v>523</v>
      </c>
      <c r="CW8" s="379" t="s">
        <v>524</v>
      </c>
      <c r="CX8" s="377" t="s">
        <v>522</v>
      </c>
      <c r="CY8" s="378" t="s">
        <v>523</v>
      </c>
      <c r="CZ8" s="379" t="s">
        <v>524</v>
      </c>
      <c r="DA8" s="718"/>
      <c r="DB8" s="377" t="s">
        <v>522</v>
      </c>
      <c r="DC8" s="378" t="s">
        <v>523</v>
      </c>
      <c r="DD8" s="379" t="s">
        <v>524</v>
      </c>
      <c r="DE8" s="377" t="s">
        <v>522</v>
      </c>
      <c r="DF8" s="378" t="s">
        <v>523</v>
      </c>
      <c r="DG8" s="379" t="s">
        <v>524</v>
      </c>
      <c r="DH8" s="718"/>
      <c r="DI8" s="377" t="s">
        <v>522</v>
      </c>
      <c r="DJ8" s="378" t="s">
        <v>523</v>
      </c>
      <c r="DK8" s="379" t="s">
        <v>524</v>
      </c>
      <c r="DL8" s="377" t="s">
        <v>522</v>
      </c>
      <c r="DM8" s="378" t="s">
        <v>523</v>
      </c>
      <c r="DN8" s="379" t="s">
        <v>524</v>
      </c>
      <c r="DO8" s="718"/>
      <c r="DP8" s="377" t="s">
        <v>522</v>
      </c>
      <c r="DQ8" s="378" t="s">
        <v>523</v>
      </c>
      <c r="DR8" s="379" t="s">
        <v>524</v>
      </c>
      <c r="DS8" s="377" t="s">
        <v>522</v>
      </c>
      <c r="DT8" s="378" t="s">
        <v>523</v>
      </c>
      <c r="DU8" s="379" t="s">
        <v>524</v>
      </c>
      <c r="DV8" s="718"/>
      <c r="DW8" s="377" t="s">
        <v>522</v>
      </c>
      <c r="DX8" s="378" t="s">
        <v>523</v>
      </c>
      <c r="DY8" s="379" t="s">
        <v>524</v>
      </c>
      <c r="DZ8" s="731"/>
      <c r="EA8" s="729"/>
      <c r="EB8" s="729"/>
      <c r="EC8" s="729"/>
    </row>
    <row r="9" spans="1:133" s="365" customFormat="1">
      <c r="J9" s="414" t="str">
        <f>'１6 新興感染症（病室）'!C15</f>
        <v>　　年　月　日</v>
      </c>
      <c r="K9" s="414" t="str">
        <f>'１6 新興感染症（病室）'!F15</f>
        <v>　　年　月　日</v>
      </c>
      <c r="L9" s="414" t="str">
        <f>'１6 新興感染症（病室）'!H15</f>
        <v>　　年　月　日</v>
      </c>
      <c r="M9" s="414" t="str">
        <f>'１6 新興感染症（病室）'!K15</f>
        <v>　　年　月　日</v>
      </c>
      <c r="N9" s="364">
        <f>'１6 新興感染症（病室）'!B16</f>
        <v>0</v>
      </c>
      <c r="O9" s="373">
        <f>'１6 新興感染症（病室）'!C17</f>
        <v>0</v>
      </c>
      <c r="P9" s="373">
        <f>'１6 新興感染症（病室）'!E17</f>
        <v>0</v>
      </c>
      <c r="Q9" s="373">
        <f>'１6 新興感染症（病室）'!G17</f>
        <v>0</v>
      </c>
      <c r="R9" s="373">
        <f>'１6 新興感染症（病室）'!I17</f>
        <v>0</v>
      </c>
      <c r="S9" s="373">
        <f>'１6 新興感染症（病室）'!K17</f>
        <v>0</v>
      </c>
      <c r="T9" s="373">
        <f>'１6 新興感染症（病室）'!B19</f>
        <v>0</v>
      </c>
      <c r="U9" s="373">
        <f>'１6 新興感染症（病室）'!G19</f>
        <v>0</v>
      </c>
      <c r="V9" s="380">
        <f>'１6 新興感染症（病室）'!C32</f>
        <v>0</v>
      </c>
      <c r="W9" s="381">
        <f>'１6 新興感染症（病室）'!C33</f>
        <v>0</v>
      </c>
      <c r="X9" s="382">
        <f>'１6 新興感染症（病室）'!C34</f>
        <v>0</v>
      </c>
      <c r="Y9" s="380">
        <f>'１6 新興感染症（病室）'!D32</f>
        <v>0</v>
      </c>
      <c r="Z9" s="381">
        <f>'１6 新興感染症（病室）'!D33</f>
        <v>0</v>
      </c>
      <c r="AA9" s="382">
        <f>'１6 新興感染症（病室）'!D34</f>
        <v>0</v>
      </c>
      <c r="AB9" s="380">
        <f>'１6 新興感染症（病室）'!C35</f>
        <v>0</v>
      </c>
      <c r="AC9" s="380">
        <f>'１6 新興感染症（病室）'!E32</f>
        <v>0</v>
      </c>
      <c r="AD9" s="381">
        <f>'１6 新興感染症（病室）'!E33</f>
        <v>0</v>
      </c>
      <c r="AE9" s="382">
        <f>'１6 新興感染症（病室）'!E34</f>
        <v>0</v>
      </c>
      <c r="AF9" s="380">
        <f>'１6 新興感染症（病室）'!F32</f>
        <v>0</v>
      </c>
      <c r="AG9" s="381">
        <f>'１6 新興感染症（病室）'!F33</f>
        <v>0</v>
      </c>
      <c r="AH9" s="382">
        <f>'１6 新興感染症（病室）'!F34</f>
        <v>0</v>
      </c>
      <c r="AI9" s="380">
        <f>'１6 新興感染症（病室）'!E35</f>
        <v>0</v>
      </c>
      <c r="AJ9" s="380">
        <f>'１6 新興感染症（病室）'!G32</f>
        <v>0</v>
      </c>
      <c r="AK9" s="381">
        <f>'１6 新興感染症（病室）'!G33</f>
        <v>0</v>
      </c>
      <c r="AL9" s="382">
        <f>'１6 新興感染症（病室）'!G34</f>
        <v>0</v>
      </c>
      <c r="AM9" s="380">
        <f>'１6 新興感染症（病室）'!H32</f>
        <v>0</v>
      </c>
      <c r="AN9" s="381">
        <f>'１6 新興感染症（病室）'!H33</f>
        <v>0</v>
      </c>
      <c r="AO9" s="382">
        <f>'１6 新興感染症（病室）'!H34</f>
        <v>0</v>
      </c>
      <c r="AP9" s="380">
        <f>'１6 新興感染症（病室）'!G35</f>
        <v>0</v>
      </c>
      <c r="AQ9" s="380">
        <f>'１6 新興感染症（病室）'!I32</f>
        <v>0</v>
      </c>
      <c r="AR9" s="381">
        <f>'１6 新興感染症（病室）'!I33</f>
        <v>0</v>
      </c>
      <c r="AS9" s="382">
        <f>'１6 新興感染症（病室）'!I34</f>
        <v>0</v>
      </c>
      <c r="AT9" s="380">
        <f>'１6 新興感染症（病室）'!J32</f>
        <v>0</v>
      </c>
      <c r="AU9" s="381">
        <f>'１6 新興感染症（病室）'!J33</f>
        <v>0</v>
      </c>
      <c r="AV9" s="384">
        <f>'１6 新興感染症（病室）'!J34</f>
        <v>0</v>
      </c>
      <c r="AW9" s="380">
        <f>'１6 新興感染症（病室）'!I35</f>
        <v>0</v>
      </c>
      <c r="AX9" s="380">
        <f>'項目2　追加分（病室）'!C16</f>
        <v>0</v>
      </c>
      <c r="AY9" s="380">
        <f>'項目2　追加分（病室）'!C17</f>
        <v>0</v>
      </c>
      <c r="AZ9" s="380">
        <f>'項目2　追加分（病室）'!C18</f>
        <v>0</v>
      </c>
      <c r="BA9" s="380">
        <f>'項目2　追加分（病室）'!D16</f>
        <v>0</v>
      </c>
      <c r="BB9" s="380">
        <f>'項目2　追加分（病室）'!D17</f>
        <v>0</v>
      </c>
      <c r="BC9" s="380">
        <f>'項目2　追加分（病室）'!D18</f>
        <v>0</v>
      </c>
      <c r="BD9" s="380">
        <f>'項目2　追加分（病室）'!C19</f>
        <v>0</v>
      </c>
      <c r="BE9" s="380">
        <f>'項目2　追加分（病室）'!E16</f>
        <v>0</v>
      </c>
      <c r="BF9" s="380">
        <f>'項目2　追加分（病室）'!E17</f>
        <v>0</v>
      </c>
      <c r="BG9" s="380">
        <f>'項目2　追加分（病室）'!E18</f>
        <v>0</v>
      </c>
      <c r="BH9" s="380">
        <f>'項目2　追加分（病室）'!F16</f>
        <v>0</v>
      </c>
      <c r="BI9" s="380">
        <f>'項目2　追加分（病室）'!F17</f>
        <v>0</v>
      </c>
      <c r="BJ9" s="380">
        <f>'項目2　追加分（病室）'!F18</f>
        <v>0</v>
      </c>
      <c r="BK9" s="380">
        <f>'項目2　追加分（病室）'!E19</f>
        <v>0</v>
      </c>
      <c r="BL9" s="380">
        <f>'項目2　追加分（病室）'!G16</f>
        <v>0</v>
      </c>
      <c r="BM9" s="380">
        <f>'項目2　追加分（病室）'!G17</f>
        <v>0</v>
      </c>
      <c r="BN9" s="380">
        <f>'項目2　追加分（病室）'!G18</f>
        <v>0</v>
      </c>
      <c r="BO9" s="380">
        <f>'項目2　追加分（病室）'!H16</f>
        <v>0</v>
      </c>
      <c r="BP9" s="380">
        <f>'項目2　追加分（病室）'!H17</f>
        <v>0</v>
      </c>
      <c r="BQ9" s="380">
        <f>'項目2　追加分（病室）'!H18</f>
        <v>0</v>
      </c>
      <c r="BR9" s="380">
        <f>'項目2　追加分（病室）'!I19</f>
        <v>0</v>
      </c>
      <c r="BS9" s="380">
        <f>'項目2　追加分（病室）'!I16</f>
        <v>0</v>
      </c>
      <c r="BT9" s="380">
        <f>'項目2　追加分（病室）'!I17</f>
        <v>0</v>
      </c>
      <c r="BU9" s="380">
        <f>'項目2　追加分（病室）'!I18</f>
        <v>0</v>
      </c>
      <c r="BV9" s="380">
        <f>'項目2　追加分（病室）'!J16</f>
        <v>0</v>
      </c>
      <c r="BW9" s="380">
        <f>'項目2　追加分（病室）'!J17</f>
        <v>0</v>
      </c>
      <c r="BX9" s="380">
        <f>'項目2　追加分（病室）'!J18</f>
        <v>0</v>
      </c>
      <c r="BY9" s="380">
        <f>'項目2　追加分（病室）'!I19</f>
        <v>0</v>
      </c>
      <c r="BZ9" s="380">
        <f>'項目2　追加分（病室）'!K16</f>
        <v>0</v>
      </c>
      <c r="CA9" s="380">
        <f>'項目2　追加分（病室）'!K17</f>
        <v>0</v>
      </c>
      <c r="CB9" s="380">
        <f>'項目2　追加分（病室）'!K18</f>
        <v>0</v>
      </c>
      <c r="CC9" s="380">
        <f>'項目2　追加分（病室）'!L16</f>
        <v>0</v>
      </c>
      <c r="CD9" s="380">
        <f>'項目2　追加分（病室）'!L17</f>
        <v>0</v>
      </c>
      <c r="CE9" s="380">
        <f>'項目2　追加分（病室）'!L18</f>
        <v>0</v>
      </c>
      <c r="CF9" s="380">
        <f>'項目2　追加分（病室）'!K19</f>
        <v>0</v>
      </c>
      <c r="CG9" s="380">
        <f>'項目2　追加分（病室）'!M16</f>
        <v>0</v>
      </c>
      <c r="CH9" s="380">
        <f>'項目2　追加分（病室）'!M17</f>
        <v>0</v>
      </c>
      <c r="CI9" s="380">
        <f>'項目2　追加分（病室）'!M18</f>
        <v>0</v>
      </c>
      <c r="CJ9" s="380">
        <f>'項目2　追加分（病室）'!N16</f>
        <v>0</v>
      </c>
      <c r="CK9" s="380">
        <f>'項目2　追加分（病室）'!N17</f>
        <v>0</v>
      </c>
      <c r="CL9" s="380">
        <f>'項目2　追加分（病室）'!N18</f>
        <v>0</v>
      </c>
      <c r="CM9" s="380">
        <f>'項目2　追加分（病室）'!M19</f>
        <v>0</v>
      </c>
      <c r="CN9" s="380">
        <f>'項目2　追加分（病室）'!O16</f>
        <v>0</v>
      </c>
      <c r="CO9" s="380">
        <f>'項目2　追加分（病室）'!O17</f>
        <v>0</v>
      </c>
      <c r="CP9" s="380">
        <f>'項目2　追加分（病室）'!O18</f>
        <v>0</v>
      </c>
      <c r="CQ9" s="380">
        <f>'項目2　追加分（病室）'!P16</f>
        <v>0</v>
      </c>
      <c r="CR9" s="380">
        <f>'項目2　追加分（病室）'!P17</f>
        <v>0</v>
      </c>
      <c r="CS9" s="380">
        <f>'項目2　追加分（病室）'!P18</f>
        <v>0</v>
      </c>
      <c r="CT9" s="380">
        <f>'項目2　追加分（病室）'!O19</f>
        <v>0</v>
      </c>
      <c r="CU9" s="380">
        <f>'項目2　追加分（病室）'!Q16</f>
        <v>0</v>
      </c>
      <c r="CV9" s="380">
        <f>'項目2　追加分（病室）'!Q17</f>
        <v>0</v>
      </c>
      <c r="CW9" s="380">
        <f>'項目2　追加分（病室）'!Q18</f>
        <v>0</v>
      </c>
      <c r="CX9" s="380">
        <f>'項目2　追加分（病室）'!R16</f>
        <v>0</v>
      </c>
      <c r="CY9" s="380">
        <f>'項目2　追加分（病室）'!R17</f>
        <v>0</v>
      </c>
      <c r="CZ9" s="380">
        <f>'項目2　追加分（病室）'!R18</f>
        <v>0</v>
      </c>
      <c r="DA9" s="380">
        <f>'項目2　追加分（病室）'!Q19</f>
        <v>0</v>
      </c>
      <c r="DB9" s="380">
        <f>'項目2　追加分（病室）'!S16</f>
        <v>0</v>
      </c>
      <c r="DC9" s="380">
        <f>'項目2　追加分（病室）'!S17</f>
        <v>0</v>
      </c>
      <c r="DD9" s="380">
        <f>'項目2　追加分（病室）'!T18</f>
        <v>0</v>
      </c>
      <c r="DE9" s="380">
        <f>'項目2　追加分（病室）'!T16</f>
        <v>0</v>
      </c>
      <c r="DF9" s="380">
        <f>'項目2　追加分（病室）'!T17</f>
        <v>0</v>
      </c>
      <c r="DG9" s="380">
        <f>'項目2　追加分（病室）'!T18</f>
        <v>0</v>
      </c>
      <c r="DH9" s="380">
        <f>'項目2　追加分（病室）'!S19</f>
        <v>0</v>
      </c>
      <c r="DI9" s="380">
        <f>'項目2　追加分（病室）'!U16</f>
        <v>0</v>
      </c>
      <c r="DJ9" s="380">
        <f>'項目2　追加分（病室）'!U17</f>
        <v>0</v>
      </c>
      <c r="DK9" s="380">
        <f>'項目2　追加分（病室）'!U18</f>
        <v>0</v>
      </c>
      <c r="DL9" s="380">
        <f>'項目2　追加分（病室）'!V16</f>
        <v>0</v>
      </c>
      <c r="DM9" s="380">
        <f>'項目2　追加分（病室）'!V17</f>
        <v>0</v>
      </c>
      <c r="DN9" s="380">
        <f>'項目2　追加分（病室）'!V18</f>
        <v>0</v>
      </c>
      <c r="DO9" s="380">
        <f>'項目2　追加分（病室）'!U19</f>
        <v>0</v>
      </c>
      <c r="DP9" s="380">
        <f>'項目2　追加分（病室）'!W16</f>
        <v>0</v>
      </c>
      <c r="DQ9" s="380">
        <f>'項目2　追加分（病室）'!W17</f>
        <v>0</v>
      </c>
      <c r="DR9" s="380">
        <f>'項目2　追加分（病室）'!W18</f>
        <v>0</v>
      </c>
      <c r="DS9" s="380">
        <f>'項目2　追加分（病室）'!X16</f>
        <v>0</v>
      </c>
      <c r="DT9" s="380">
        <f>'項目2　追加分（病室）'!X17</f>
        <v>0</v>
      </c>
      <c r="DU9" s="380">
        <f>'項目2　追加分（病室）'!X18</f>
        <v>0</v>
      </c>
      <c r="DV9" s="380">
        <f>'項目2　追加分（病室）'!W19</f>
        <v>0</v>
      </c>
      <c r="DW9" s="380">
        <f>SUM(V9,AC9,AJ9,AQ9,AX9,BE9,BL9,BS9,BZ9,CG9,CN9,CU9,DB9,DI9,DP9)</f>
        <v>0</v>
      </c>
      <c r="DX9" s="381">
        <f>SUM(W9,AD9,AK9,AR9,AY9,BF9,BM9,BT9,CA9,CH9,CO9,CV9,DC9,DJ9,DQ9)</f>
        <v>0</v>
      </c>
      <c r="DY9" s="382">
        <f>SUM(X9,AE9,AL9,AS9,AZ9,BG9,BN9,BU9,CB9,CI9,CP9,CW9,DD9,DK9,DR9)</f>
        <v>0</v>
      </c>
      <c r="DZ9" s="374">
        <f>'１6 新興感染症（病室）'!A41</f>
        <v>0</v>
      </c>
      <c r="EA9" s="385" t="e">
        <f>'１6 新興感染症（病室）'!#REF!</f>
        <v>#REF!</v>
      </c>
      <c r="EB9" s="386" t="e">
        <f>'１6 新興感染症（病室）'!#REF!</f>
        <v>#REF!</v>
      </c>
      <c r="EC9" s="385" t="e">
        <f>'１6 新興感染症（病室）'!#REF!</f>
        <v>#REF!</v>
      </c>
    </row>
    <row r="10" spans="1:133" s="365" customFormat="1"/>
    <row r="11" spans="1:133" s="365" customFormat="1">
      <c r="K11" s="511" t="s">
        <v>610</v>
      </c>
    </row>
    <row r="12" spans="1:133" s="365" customFormat="1">
      <c r="K12" s="737" t="s">
        <v>618</v>
      </c>
      <c r="L12" s="738"/>
      <c r="M12" s="732" t="s">
        <v>616</v>
      </c>
      <c r="N12" s="733"/>
      <c r="O12" s="733"/>
      <c r="P12" s="733"/>
      <c r="Q12" s="733"/>
      <c r="R12" s="733"/>
      <c r="S12" s="734"/>
      <c r="T12" s="732" t="s">
        <v>617</v>
      </c>
      <c r="U12" s="733"/>
      <c r="V12" s="733"/>
      <c r="W12" s="735" t="s">
        <v>621</v>
      </c>
      <c r="X12" s="519"/>
      <c r="Y12" s="519"/>
    </row>
    <row r="13" spans="1:133" s="365" customFormat="1">
      <c r="K13" s="739"/>
      <c r="L13" s="740"/>
      <c r="M13" s="732" t="s">
        <v>611</v>
      </c>
      <c r="N13" s="733"/>
      <c r="O13" s="734"/>
      <c r="P13" s="732" t="s">
        <v>612</v>
      </c>
      <c r="Q13" s="733"/>
      <c r="R13" s="734"/>
      <c r="S13" s="735" t="s">
        <v>180</v>
      </c>
      <c r="T13" s="735" t="s">
        <v>613</v>
      </c>
      <c r="U13" s="735" t="s">
        <v>614</v>
      </c>
      <c r="V13" s="737" t="s">
        <v>615</v>
      </c>
      <c r="W13" s="741"/>
      <c r="X13" s="519"/>
      <c r="Y13" s="519"/>
    </row>
    <row r="14" spans="1:133" s="365" customFormat="1">
      <c r="K14" s="517" t="s">
        <v>619</v>
      </c>
      <c r="L14" s="517" t="s">
        <v>620</v>
      </c>
      <c r="M14" s="517" t="s">
        <v>613</v>
      </c>
      <c r="N14" s="517" t="s">
        <v>614</v>
      </c>
      <c r="O14" s="517" t="s">
        <v>615</v>
      </c>
      <c r="P14" s="517" t="s">
        <v>613</v>
      </c>
      <c r="Q14" s="517" t="s">
        <v>614</v>
      </c>
      <c r="R14" s="517" t="s">
        <v>615</v>
      </c>
      <c r="S14" s="736"/>
      <c r="T14" s="736"/>
      <c r="U14" s="736"/>
      <c r="V14" s="739"/>
      <c r="W14" s="736"/>
      <c r="X14" s="518"/>
      <c r="Y14" s="518"/>
    </row>
    <row r="15" spans="1:133" s="365" customFormat="1">
      <c r="K15" s="512" t="str">
        <f>'様式2　事業費内訳書（病室）'!C12</f>
        <v>&lt;改修工事&gt;</v>
      </c>
      <c r="L15" s="512" t="str">
        <f>'様式2　事業費内訳書（病室）'!C13</f>
        <v>　（改築）</v>
      </c>
      <c r="M15" s="374">
        <f>'様式2　事業費内訳書（病室）'!D31</f>
        <v>0</v>
      </c>
      <c r="N15" s="374" t="str">
        <f>'様式2　事業費内訳書（病室）'!E31</f>
        <v/>
      </c>
      <c r="O15" s="374" t="str">
        <f>'様式2　事業費内訳書（病室）'!F31</f>
        <v/>
      </c>
      <c r="P15" s="374">
        <f>'様式2　事業費内訳書（病室）'!D37</f>
        <v>0</v>
      </c>
      <c r="Q15" s="374" t="str">
        <f>'様式2　事業費内訳書（病室）'!E37</f>
        <v/>
      </c>
      <c r="R15" s="374" t="str">
        <f>'様式2　事業費内訳書（病室）'!F37</f>
        <v/>
      </c>
      <c r="S15" s="374" t="str">
        <f>'様式2　事業費内訳書（病室）'!F38</f>
        <v/>
      </c>
      <c r="T15" s="374">
        <f>'様式2　事業費内訳書（病室）'!D49</f>
        <v>0</v>
      </c>
      <c r="U15" s="374" t="str">
        <f>'様式2　事業費内訳書（病室）'!E49</f>
        <v/>
      </c>
      <c r="V15" s="513" t="str">
        <f>'様式2　事業費内訳書（病室）'!F49</f>
        <v/>
      </c>
      <c r="W15" s="380" t="str">
        <f>'様式2　事業費内訳書（病室）'!F50</f>
        <v/>
      </c>
      <c r="X15" s="519"/>
      <c r="Y15" s="519"/>
    </row>
    <row r="19" spans="10:18">
      <c r="J19" s="514"/>
      <c r="K19" s="514"/>
      <c r="L19" s="514"/>
      <c r="M19" s="514"/>
      <c r="N19" s="514"/>
      <c r="O19" s="514"/>
      <c r="P19" s="514"/>
      <c r="Q19" s="514"/>
      <c r="R19" s="514"/>
    </row>
    <row r="20" spans="10:18">
      <c r="J20" s="514"/>
      <c r="K20" s="514"/>
      <c r="L20" s="514"/>
      <c r="M20" s="514"/>
      <c r="N20" s="514"/>
      <c r="O20" s="514"/>
      <c r="P20" s="514"/>
      <c r="Q20" s="514"/>
      <c r="R20" s="514"/>
    </row>
    <row r="21" spans="10:18">
      <c r="J21" s="514"/>
      <c r="K21" s="514"/>
      <c r="L21" s="514"/>
      <c r="M21" s="514"/>
      <c r="N21" s="514"/>
      <c r="O21" s="514"/>
      <c r="P21" s="514"/>
      <c r="Q21" s="514"/>
      <c r="R21" s="514"/>
    </row>
    <row r="22" spans="10:18">
      <c r="J22" s="514"/>
      <c r="K22" s="514"/>
      <c r="L22" s="514"/>
      <c r="M22" s="514"/>
      <c r="N22" s="514"/>
      <c r="O22" s="514"/>
      <c r="P22" s="514"/>
      <c r="Q22" s="514"/>
      <c r="R22" s="514"/>
    </row>
    <row r="23" spans="10:18">
      <c r="J23" s="514"/>
      <c r="K23" s="516"/>
      <c r="L23" s="516"/>
      <c r="M23" s="516"/>
      <c r="N23" s="516"/>
      <c r="O23" s="516"/>
      <c r="P23" s="516"/>
      <c r="Q23" s="516"/>
      <c r="R23" s="514"/>
    </row>
    <row r="24" spans="10:18">
      <c r="J24" s="514"/>
      <c r="K24" s="516"/>
      <c r="L24" s="516"/>
      <c r="M24" s="516"/>
      <c r="N24" s="516"/>
      <c r="O24" s="516"/>
      <c r="P24" s="516"/>
      <c r="Q24" s="516"/>
      <c r="R24" s="514"/>
    </row>
    <row r="25" spans="10:18">
      <c r="J25" s="514"/>
      <c r="K25" s="515"/>
      <c r="L25" s="515"/>
      <c r="M25" s="515"/>
      <c r="N25" s="515"/>
      <c r="O25" s="515"/>
      <c r="P25" s="515"/>
      <c r="Q25" s="516"/>
      <c r="R25" s="514"/>
    </row>
    <row r="26" spans="10:18">
      <c r="J26" s="514"/>
      <c r="K26" s="516"/>
      <c r="L26" s="516"/>
      <c r="M26" s="516"/>
      <c r="N26" s="516"/>
      <c r="O26" s="516"/>
      <c r="P26" s="516"/>
      <c r="Q26" s="516"/>
      <c r="R26" s="514"/>
    </row>
    <row r="27" spans="10:18">
      <c r="J27" s="514"/>
      <c r="K27" s="514"/>
      <c r="L27" s="514"/>
      <c r="M27" s="514"/>
      <c r="N27" s="514"/>
      <c r="O27" s="514"/>
      <c r="P27" s="514"/>
      <c r="Q27" s="514"/>
      <c r="R27" s="514"/>
    </row>
    <row r="28" spans="10:18">
      <c r="J28" s="514"/>
      <c r="K28" s="514"/>
      <c r="L28" s="514"/>
      <c r="M28" s="514"/>
      <c r="N28" s="514"/>
      <c r="O28" s="514"/>
      <c r="P28" s="514"/>
      <c r="Q28" s="514"/>
      <c r="R28" s="514"/>
    </row>
    <row r="29" spans="10:18">
      <c r="J29" s="514"/>
      <c r="K29" s="514"/>
      <c r="L29" s="514"/>
      <c r="M29" s="514"/>
      <c r="N29" s="514"/>
      <c r="O29" s="514"/>
      <c r="P29" s="514"/>
      <c r="Q29" s="514"/>
      <c r="R29" s="514"/>
    </row>
    <row r="30" spans="10:18">
      <c r="J30" s="514"/>
      <c r="K30" s="514"/>
      <c r="L30" s="514"/>
      <c r="M30" s="514"/>
      <c r="N30" s="514"/>
      <c r="O30" s="514"/>
      <c r="P30" s="514"/>
      <c r="Q30" s="514"/>
      <c r="R30" s="514"/>
    </row>
    <row r="31" spans="10:18">
      <c r="J31" s="514"/>
      <c r="K31" s="514"/>
      <c r="L31" s="514"/>
      <c r="M31" s="514"/>
      <c r="N31" s="514"/>
      <c r="O31" s="514"/>
      <c r="P31" s="514"/>
      <c r="Q31" s="514"/>
      <c r="R31" s="514"/>
    </row>
    <row r="32" spans="10:18">
      <c r="J32" s="514"/>
      <c r="K32" s="514"/>
      <c r="L32" s="514"/>
      <c r="M32" s="514"/>
      <c r="N32" s="514"/>
      <c r="O32" s="514"/>
      <c r="P32" s="514"/>
      <c r="Q32" s="514"/>
      <c r="R32" s="514"/>
    </row>
    <row r="33" spans="10:18">
      <c r="J33" s="514"/>
      <c r="K33" s="514"/>
      <c r="L33" s="514"/>
      <c r="M33" s="514"/>
      <c r="N33" s="514"/>
      <c r="O33" s="514"/>
      <c r="P33" s="514"/>
      <c r="Q33" s="514"/>
      <c r="R33" s="514"/>
    </row>
  </sheetData>
  <sheetProtection algorithmName="SHA-512" hashValue="0JGEu9zAlirbJocSbTPy4+Ub1TPRNGQcq0WhOc4AOpr+ztIINWIA4AQbB7se1kfUB4r3Msj6+k30s5l1qo3eQw==" saltValue="6mMsaMYuwexBHv4Tt3qfQQ==" spinCount="100000" sheet="1" objects="1" scenarios="1"/>
  <mergeCells count="83">
    <mergeCell ref="T13:T14"/>
    <mergeCell ref="U13:U14"/>
    <mergeCell ref="V13:V14"/>
    <mergeCell ref="T12:V12"/>
    <mergeCell ref="W12:W14"/>
    <mergeCell ref="M12:S12"/>
    <mergeCell ref="S13:S14"/>
    <mergeCell ref="M13:O13"/>
    <mergeCell ref="P13:R13"/>
    <mergeCell ref="K12:L13"/>
    <mergeCell ref="EA7:EA8"/>
    <mergeCell ref="EB7:EB8"/>
    <mergeCell ref="EC7:EC8"/>
    <mergeCell ref="DW7:DY7"/>
    <mergeCell ref="DZ7:DZ8"/>
    <mergeCell ref="AW7:AW8"/>
    <mergeCell ref="AI7:AI8"/>
    <mergeCell ref="AP7:AP8"/>
    <mergeCell ref="AF7:AH7"/>
    <mergeCell ref="AJ7:AL7"/>
    <mergeCell ref="AM7:AO7"/>
    <mergeCell ref="AQ7:AS7"/>
    <mergeCell ref="AT7:AV7"/>
    <mergeCell ref="Y7:AA7"/>
    <mergeCell ref="AC7:AE7"/>
    <mergeCell ref="L2:L3"/>
    <mergeCell ref="L7:M7"/>
    <mergeCell ref="X2:X3"/>
    <mergeCell ref="AB7:AB8"/>
    <mergeCell ref="J7:K7"/>
    <mergeCell ref="N7:N8"/>
    <mergeCell ref="O7:S7"/>
    <mergeCell ref="V2:V3"/>
    <mergeCell ref="W2:W3"/>
    <mergeCell ref="M2:M3"/>
    <mergeCell ref="N2:N3"/>
    <mergeCell ref="O2:O3"/>
    <mergeCell ref="P2:P3"/>
    <mergeCell ref="Q2:Q3"/>
    <mergeCell ref="R2:R3"/>
    <mergeCell ref="S2:S3"/>
    <mergeCell ref="T2:T3"/>
    <mergeCell ref="U2:U3"/>
    <mergeCell ref="T7:U7"/>
    <mergeCell ref="V7:X7"/>
    <mergeCell ref="A2:C2"/>
    <mergeCell ref="D2:F2"/>
    <mergeCell ref="G2:I2"/>
    <mergeCell ref="J2:J3"/>
    <mergeCell ref="K2:K3"/>
    <mergeCell ref="AX7:AZ7"/>
    <mergeCell ref="BA7:BC7"/>
    <mergeCell ref="BD7:BD8"/>
    <mergeCell ref="BE7:BG7"/>
    <mergeCell ref="BH7:BJ7"/>
    <mergeCell ref="BK7:BK8"/>
    <mergeCell ref="BL7:BN7"/>
    <mergeCell ref="BO7:BQ7"/>
    <mergeCell ref="BR7:BR8"/>
    <mergeCell ref="BS7:BU7"/>
    <mergeCell ref="BV7:BX7"/>
    <mergeCell ref="BY7:BY8"/>
    <mergeCell ref="BZ7:CB7"/>
    <mergeCell ref="CC7:CE7"/>
    <mergeCell ref="CF7:CF8"/>
    <mergeCell ref="CG7:CI7"/>
    <mergeCell ref="CJ7:CL7"/>
    <mergeCell ref="CM7:CM8"/>
    <mergeCell ref="CN7:CP7"/>
    <mergeCell ref="CQ7:CS7"/>
    <mergeCell ref="CT7:CT8"/>
    <mergeCell ref="CU7:CW7"/>
    <mergeCell ref="CX7:CZ7"/>
    <mergeCell ref="DA7:DA8"/>
    <mergeCell ref="DB7:DD7"/>
    <mergeCell ref="DP7:DR7"/>
    <mergeCell ref="DS7:DU7"/>
    <mergeCell ref="DV7:DV8"/>
    <mergeCell ref="DE7:DG7"/>
    <mergeCell ref="DH7:DH8"/>
    <mergeCell ref="DI7:DK7"/>
    <mergeCell ref="DL7:DN7"/>
    <mergeCell ref="DO7:DO8"/>
  </mergeCells>
  <phoneticPr fontId="5"/>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A2DD4C-7C90-4C9B-A1E7-D52513DDCC8E}">
  <dimension ref="A1:BR15"/>
  <sheetViews>
    <sheetView zoomScale="70" zoomScaleNormal="70" workbookViewId="0">
      <selection activeCell="N29" sqref="N29"/>
    </sheetView>
  </sheetViews>
  <sheetFormatPr defaultRowHeight="13.2"/>
  <cols>
    <col min="1" max="5" width="3.44140625" style="339" bestFit="1" customWidth="1"/>
    <col min="6" max="6" width="3.5546875" style="339" bestFit="1" customWidth="1"/>
    <col min="7" max="8" width="3.44140625" style="339" bestFit="1" customWidth="1"/>
    <col min="9" max="9" width="3.5546875" style="339" bestFit="1" customWidth="1"/>
    <col min="10" max="39" width="14.5546875" style="339" customWidth="1"/>
    <col min="40" max="66" width="14.6640625" style="339" customWidth="1"/>
    <col min="67" max="67" width="41.33203125" style="339" customWidth="1"/>
    <col min="68" max="70" width="20.109375" style="339" customWidth="1"/>
    <col min="71" max="16384" width="8.88671875" style="339"/>
  </cols>
  <sheetData>
    <row r="1" spans="1:70" s="365" customFormat="1">
      <c r="A1" s="369" t="s">
        <v>482</v>
      </c>
      <c r="B1" s="369"/>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row>
    <row r="2" spans="1:70" s="365" customFormat="1" ht="26.4" customHeight="1">
      <c r="A2" s="719" t="s">
        <v>483</v>
      </c>
      <c r="B2" s="719"/>
      <c r="C2" s="719"/>
      <c r="D2" s="719" t="s">
        <v>484</v>
      </c>
      <c r="E2" s="719"/>
      <c r="F2" s="719"/>
      <c r="G2" s="719" t="s">
        <v>485</v>
      </c>
      <c r="H2" s="719"/>
      <c r="I2" s="719"/>
      <c r="J2" s="719" t="s">
        <v>486</v>
      </c>
      <c r="K2" s="719" t="s">
        <v>487</v>
      </c>
      <c r="L2" s="719" t="s">
        <v>488</v>
      </c>
      <c r="M2" s="719" t="s">
        <v>489</v>
      </c>
      <c r="N2" s="719" t="s">
        <v>486</v>
      </c>
      <c r="O2" s="724" t="s">
        <v>490</v>
      </c>
      <c r="P2" s="724" t="s">
        <v>488</v>
      </c>
      <c r="Q2" s="724" t="s">
        <v>491</v>
      </c>
      <c r="R2" s="723" t="s">
        <v>492</v>
      </c>
      <c r="S2" s="723" t="s">
        <v>493</v>
      </c>
      <c r="T2" s="723" t="s">
        <v>494</v>
      </c>
      <c r="U2" s="723" t="s">
        <v>495</v>
      </c>
      <c r="V2" s="723" t="s">
        <v>496</v>
      </c>
      <c r="W2" s="723" t="s">
        <v>497</v>
      </c>
      <c r="X2" s="723" t="s">
        <v>498</v>
      </c>
    </row>
    <row r="3" spans="1:70" s="365" customFormat="1" ht="13.2" customHeight="1">
      <c r="A3" s="347" t="s">
        <v>499</v>
      </c>
      <c r="B3" s="340" t="s">
        <v>500</v>
      </c>
      <c r="C3" s="347" t="s">
        <v>501</v>
      </c>
      <c r="D3" s="347" t="s">
        <v>499</v>
      </c>
      <c r="E3" s="340" t="s">
        <v>500</v>
      </c>
      <c r="F3" s="347" t="s">
        <v>501</v>
      </c>
      <c r="G3" s="347" t="s">
        <v>499</v>
      </c>
      <c r="H3" s="340" t="s">
        <v>500</v>
      </c>
      <c r="I3" s="347" t="s">
        <v>501</v>
      </c>
      <c r="J3" s="719"/>
      <c r="K3" s="719"/>
      <c r="L3" s="719"/>
      <c r="M3" s="719"/>
      <c r="N3" s="719"/>
      <c r="O3" s="725"/>
      <c r="P3" s="725"/>
      <c r="Q3" s="725"/>
      <c r="R3" s="723"/>
      <c r="S3" s="723"/>
      <c r="T3" s="723"/>
      <c r="U3" s="723"/>
      <c r="V3" s="723"/>
      <c r="W3" s="723"/>
      <c r="X3" s="723"/>
    </row>
    <row r="4" spans="1:70" s="372" customFormat="1">
      <c r="A4" s="370">
        <f>基本情報シート!C4</f>
        <v>6</v>
      </c>
      <c r="B4" s="370">
        <f>基本情報シート!E4</f>
        <v>0</v>
      </c>
      <c r="C4" s="370">
        <f>基本情報シート!G4</f>
        <v>0</v>
      </c>
      <c r="D4" s="370">
        <f>基本情報シート!C5</f>
        <v>0</v>
      </c>
      <c r="E4" s="370">
        <f>基本情報シート!E5</f>
        <v>0</v>
      </c>
      <c r="F4" s="370">
        <f>基本情報シート!G5</f>
        <v>0</v>
      </c>
      <c r="G4" s="370">
        <f>基本情報シート!C6</f>
        <v>0</v>
      </c>
      <c r="H4" s="370">
        <f>基本情報シート!E6</f>
        <v>0</v>
      </c>
      <c r="I4" s="370">
        <f>基本情報シート!G6</f>
        <v>0</v>
      </c>
      <c r="J4" s="370" t="str">
        <f>基本情報シート!C7&amp;"-"&amp;基本情報シート!E7</f>
        <v>-</v>
      </c>
      <c r="K4" s="371">
        <f>基本情報シート!C8</f>
        <v>0</v>
      </c>
      <c r="L4" s="371">
        <f>基本情報シート!B9</f>
        <v>0</v>
      </c>
      <c r="M4" s="370">
        <f>基本情報シート!B10</f>
        <v>0</v>
      </c>
      <c r="N4" s="370" t="str">
        <f>基本情報シート!C11&amp;"-"&amp;基本情報シート!E11</f>
        <v>-</v>
      </c>
      <c r="O4" s="371" t="str">
        <f>基本情報シート!B12&amp;基本情報シート!C12</f>
        <v>大阪府</v>
      </c>
      <c r="P4" s="371">
        <f>基本情報シート!B13</f>
        <v>0</v>
      </c>
      <c r="Q4" s="371">
        <f>基本情報シート!B14</f>
        <v>0</v>
      </c>
      <c r="R4" s="371">
        <f>基本情報シート!B15</f>
        <v>0</v>
      </c>
      <c r="S4" s="371">
        <f>基本情報シート!F15</f>
        <v>0</v>
      </c>
      <c r="T4" s="371">
        <f>基本情報シート!B16</f>
        <v>0</v>
      </c>
      <c r="U4" s="371">
        <f>基本情報シート!B17</f>
        <v>0</v>
      </c>
      <c r="V4" s="371">
        <f>基本情報シート!F17</f>
        <v>0</v>
      </c>
      <c r="W4" s="371">
        <f>基本情報シート!B18</f>
        <v>0</v>
      </c>
      <c r="X4" s="370">
        <f>基本情報シート!B19</f>
        <v>0</v>
      </c>
    </row>
    <row r="5" spans="1:70" s="365" customFormat="1"/>
    <row r="6" spans="1:70" s="365" customFormat="1">
      <c r="J6" s="511" t="s">
        <v>622</v>
      </c>
    </row>
    <row r="7" spans="1:70" s="365" customFormat="1">
      <c r="J7" s="720" t="s">
        <v>504</v>
      </c>
      <c r="K7" s="721"/>
      <c r="L7" s="720" t="s">
        <v>506</v>
      </c>
      <c r="M7" s="721"/>
      <c r="N7" s="722" t="s">
        <v>507</v>
      </c>
      <c r="O7" s="722" t="s">
        <v>508</v>
      </c>
      <c r="P7" s="722"/>
      <c r="Q7" s="722"/>
      <c r="R7" s="722"/>
      <c r="S7" s="722"/>
      <c r="T7" s="726" t="s">
        <v>513</v>
      </c>
      <c r="U7" s="727"/>
      <c r="V7" s="711" t="s">
        <v>575</v>
      </c>
      <c r="W7" s="712"/>
      <c r="X7" s="713"/>
      <c r="Y7" s="711" t="s">
        <v>576</v>
      </c>
      <c r="Z7" s="712"/>
      <c r="AA7" s="713"/>
      <c r="AB7" s="711" t="s">
        <v>577</v>
      </c>
      <c r="AC7" s="712"/>
      <c r="AD7" s="713"/>
      <c r="AE7" s="711" t="s">
        <v>578</v>
      </c>
      <c r="AF7" s="712"/>
      <c r="AG7" s="713"/>
      <c r="AH7" s="711" t="s">
        <v>579</v>
      </c>
      <c r="AI7" s="712"/>
      <c r="AJ7" s="713"/>
      <c r="AK7" s="711" t="s">
        <v>580</v>
      </c>
      <c r="AL7" s="712"/>
      <c r="AM7" s="713"/>
      <c r="AN7" s="711" t="s">
        <v>581</v>
      </c>
      <c r="AO7" s="712"/>
      <c r="AP7" s="712"/>
      <c r="AQ7" s="744" t="s">
        <v>582</v>
      </c>
      <c r="AR7" s="715"/>
      <c r="AS7" s="715"/>
      <c r="AT7" s="714" t="s">
        <v>583</v>
      </c>
      <c r="AU7" s="715"/>
      <c r="AV7" s="716"/>
      <c r="AW7" s="714" t="s">
        <v>584</v>
      </c>
      <c r="AX7" s="715"/>
      <c r="AY7" s="716"/>
      <c r="AZ7" s="714" t="s">
        <v>585</v>
      </c>
      <c r="BA7" s="715"/>
      <c r="BB7" s="716"/>
      <c r="BC7" s="714" t="s">
        <v>586</v>
      </c>
      <c r="BD7" s="715"/>
      <c r="BE7" s="716"/>
      <c r="BF7" s="714" t="s">
        <v>587</v>
      </c>
      <c r="BG7" s="715"/>
      <c r="BH7" s="716"/>
      <c r="BI7" s="714" t="s">
        <v>588</v>
      </c>
      <c r="BJ7" s="715"/>
      <c r="BK7" s="716"/>
      <c r="BL7" s="711" t="s">
        <v>180</v>
      </c>
      <c r="BM7" s="712"/>
      <c r="BN7" s="713"/>
      <c r="BO7" s="730" t="s">
        <v>529</v>
      </c>
      <c r="BP7" s="728" t="s">
        <v>530</v>
      </c>
      <c r="BQ7" s="728" t="s">
        <v>531</v>
      </c>
      <c r="BR7" s="742" t="s">
        <v>532</v>
      </c>
    </row>
    <row r="8" spans="1:70" s="376" customFormat="1">
      <c r="J8" s="346" t="s">
        <v>505</v>
      </c>
      <c r="K8" s="375" t="s">
        <v>503</v>
      </c>
      <c r="L8" s="346" t="s">
        <v>505</v>
      </c>
      <c r="M8" s="375" t="s">
        <v>503</v>
      </c>
      <c r="N8" s="722"/>
      <c r="O8" s="375" t="s">
        <v>509</v>
      </c>
      <c r="P8" s="375" t="s">
        <v>510</v>
      </c>
      <c r="Q8" s="375" t="s">
        <v>511</v>
      </c>
      <c r="R8" s="375" t="s">
        <v>512</v>
      </c>
      <c r="S8" s="375" t="s">
        <v>180</v>
      </c>
      <c r="T8" s="375" t="s">
        <v>173</v>
      </c>
      <c r="U8" s="375" t="s">
        <v>514</v>
      </c>
      <c r="V8" s="377" t="s">
        <v>522</v>
      </c>
      <c r="W8" s="378" t="s">
        <v>523</v>
      </c>
      <c r="X8" s="379" t="s">
        <v>524</v>
      </c>
      <c r="Y8" s="377" t="s">
        <v>522</v>
      </c>
      <c r="Z8" s="378" t="s">
        <v>523</v>
      </c>
      <c r="AA8" s="379" t="s">
        <v>524</v>
      </c>
      <c r="AB8" s="377" t="s">
        <v>522</v>
      </c>
      <c r="AC8" s="378" t="s">
        <v>523</v>
      </c>
      <c r="AD8" s="379" t="s">
        <v>524</v>
      </c>
      <c r="AE8" s="377" t="s">
        <v>522</v>
      </c>
      <c r="AF8" s="378" t="s">
        <v>523</v>
      </c>
      <c r="AG8" s="379" t="s">
        <v>524</v>
      </c>
      <c r="AH8" s="377" t="s">
        <v>522</v>
      </c>
      <c r="AI8" s="378" t="s">
        <v>523</v>
      </c>
      <c r="AJ8" s="379" t="s">
        <v>524</v>
      </c>
      <c r="AK8" s="377" t="s">
        <v>522</v>
      </c>
      <c r="AL8" s="378" t="s">
        <v>523</v>
      </c>
      <c r="AM8" s="379" t="s">
        <v>524</v>
      </c>
      <c r="AN8" s="377" t="s">
        <v>522</v>
      </c>
      <c r="AO8" s="378" t="s">
        <v>523</v>
      </c>
      <c r="AP8" s="383" t="s">
        <v>524</v>
      </c>
      <c r="AQ8" s="415" t="s">
        <v>522</v>
      </c>
      <c r="AR8" s="378" t="s">
        <v>523</v>
      </c>
      <c r="AS8" s="379" t="s">
        <v>524</v>
      </c>
      <c r="AT8" s="377" t="s">
        <v>522</v>
      </c>
      <c r="AU8" s="378" t="s">
        <v>523</v>
      </c>
      <c r="AV8" s="379" t="s">
        <v>524</v>
      </c>
      <c r="AW8" s="377" t="s">
        <v>522</v>
      </c>
      <c r="AX8" s="378" t="s">
        <v>523</v>
      </c>
      <c r="AY8" s="379" t="s">
        <v>524</v>
      </c>
      <c r="AZ8" s="377" t="s">
        <v>522</v>
      </c>
      <c r="BA8" s="378" t="s">
        <v>523</v>
      </c>
      <c r="BB8" s="379" t="s">
        <v>524</v>
      </c>
      <c r="BC8" s="377" t="s">
        <v>522</v>
      </c>
      <c r="BD8" s="378" t="s">
        <v>523</v>
      </c>
      <c r="BE8" s="379" t="s">
        <v>524</v>
      </c>
      <c r="BF8" s="377" t="s">
        <v>522</v>
      </c>
      <c r="BG8" s="378" t="s">
        <v>523</v>
      </c>
      <c r="BH8" s="379" t="s">
        <v>524</v>
      </c>
      <c r="BI8" s="377" t="s">
        <v>522</v>
      </c>
      <c r="BJ8" s="378" t="s">
        <v>523</v>
      </c>
      <c r="BK8" s="379" t="s">
        <v>524</v>
      </c>
      <c r="BL8" s="377" t="s">
        <v>522</v>
      </c>
      <c r="BM8" s="378" t="s">
        <v>523</v>
      </c>
      <c r="BN8" s="379" t="s">
        <v>524</v>
      </c>
      <c r="BO8" s="731"/>
      <c r="BP8" s="729"/>
      <c r="BQ8" s="729"/>
      <c r="BR8" s="743"/>
    </row>
    <row r="9" spans="1:70" s="365" customFormat="1">
      <c r="J9" s="368" t="str">
        <f>'１6 新興感染症（病室以外）'!C15</f>
        <v>　　年　月　日</v>
      </c>
      <c r="K9" s="368" t="str">
        <f>'１6 新興感染症（病室以外）'!F15</f>
        <v>　　年　月　日</v>
      </c>
      <c r="L9" s="368" t="str">
        <f>'１6 新興感染症（病室以外）'!H15</f>
        <v>　　年　月　日</v>
      </c>
      <c r="M9" s="368" t="str">
        <f>'１6 新興感染症（病室以外）'!K15</f>
        <v>　　年　月　日</v>
      </c>
      <c r="N9" s="364">
        <f>'１6 新興感染症（病室以外）'!B16</f>
        <v>0</v>
      </c>
      <c r="O9" s="373">
        <f>'１6 新興感染症（病室以外）'!C17</f>
        <v>0</v>
      </c>
      <c r="P9" s="373">
        <f>'１6 新興感染症（病室以外）'!E17</f>
        <v>0</v>
      </c>
      <c r="Q9" s="373">
        <f>'１6 新興感染症（病室以外）'!G17</f>
        <v>0</v>
      </c>
      <c r="R9" s="373">
        <f>'１6 新興感染症（病室以外）'!I17</f>
        <v>0</v>
      </c>
      <c r="S9" s="373">
        <f>'１6 新興感染症（病室以外）'!K17</f>
        <v>0</v>
      </c>
      <c r="T9" s="373">
        <f>'１6 新興感染症（病室以外）'!B19</f>
        <v>0</v>
      </c>
      <c r="U9" s="373">
        <f>'１6 新興感染症（病室以外）'!G19</f>
        <v>0</v>
      </c>
      <c r="V9" s="380">
        <f>'１6 新興感染症（病室以外）'!C32</f>
        <v>0</v>
      </c>
      <c r="W9" s="381">
        <f>'１6 新興感染症（病室以外）'!C33</f>
        <v>0</v>
      </c>
      <c r="X9" s="382">
        <f>'１6 新興感染症（病室以外）'!C34</f>
        <v>0</v>
      </c>
      <c r="Y9" s="380">
        <f>'１6 新興感染症（病室以外）'!E32</f>
        <v>0</v>
      </c>
      <c r="Z9" s="381">
        <f>'１6 新興感染症（病室以外）'!E33</f>
        <v>0</v>
      </c>
      <c r="AA9" s="382">
        <f>'１6 新興感染症（病室以外）'!E34</f>
        <v>0</v>
      </c>
      <c r="AB9" s="380">
        <f>'項目2　追加分（病室以外）'!C16</f>
        <v>0</v>
      </c>
      <c r="AC9" s="381">
        <f>'項目2　追加分（病室以外）'!C17</f>
        <v>0</v>
      </c>
      <c r="AD9" s="382">
        <f>'項目2　追加分（病室以外）'!C18</f>
        <v>0</v>
      </c>
      <c r="AE9" s="380">
        <f>'項目2　追加分（病室以外）'!E16</f>
        <v>0</v>
      </c>
      <c r="AF9" s="381">
        <f>'項目2　追加分（病室以外）'!E17</f>
        <v>0</v>
      </c>
      <c r="AG9" s="382">
        <f>'項目2　追加分（病室以外）'!E18</f>
        <v>0</v>
      </c>
      <c r="AH9" s="380">
        <f>'項目2　追加分（病室以外）'!G16</f>
        <v>0</v>
      </c>
      <c r="AI9" s="381">
        <f>'項目2　追加分（病室以外）'!G17</f>
        <v>0</v>
      </c>
      <c r="AJ9" s="382">
        <f>'項目2　追加分（病室以外）'!G18</f>
        <v>0</v>
      </c>
      <c r="AK9" s="380">
        <f>'項目2　追加分（病室以外）'!I16</f>
        <v>0</v>
      </c>
      <c r="AL9" s="381">
        <f>'項目2　追加分（病室以外）'!I17</f>
        <v>0</v>
      </c>
      <c r="AM9" s="382">
        <f>'項目2　追加分（病室以外）'!I18</f>
        <v>0</v>
      </c>
      <c r="AN9" s="380">
        <f>'項目2　追加分（病室以外）'!K16</f>
        <v>0</v>
      </c>
      <c r="AO9" s="381">
        <f>'項目2　追加分（病室以外）'!K17</f>
        <v>0</v>
      </c>
      <c r="AP9" s="384">
        <f>'項目2　追加分（病室以外）'!K18</f>
        <v>0</v>
      </c>
      <c r="AQ9" s="416">
        <f>'１6 新興感染症（病室以外）'!G32</f>
        <v>0</v>
      </c>
      <c r="AR9" s="381">
        <f>'１6 新興感染症（病室以外）'!G33</f>
        <v>0</v>
      </c>
      <c r="AS9" s="382">
        <f>'１6 新興感染症（病室以外）'!G34</f>
        <v>0</v>
      </c>
      <c r="AT9" s="380">
        <f>'１6 新興感染症（病室以外）'!I32</f>
        <v>0</v>
      </c>
      <c r="AU9" s="380">
        <f>'１6 新興感染症（病室以外）'!I33</f>
        <v>0</v>
      </c>
      <c r="AV9" s="380">
        <f>'１6 新興感染症（病室以外）'!I34</f>
        <v>0</v>
      </c>
      <c r="AW9" s="380">
        <f>'項目2　追加分（病室以外）'!M16</f>
        <v>0</v>
      </c>
      <c r="AX9" s="380">
        <f>'項目2　追加分（病室以外）'!M17</f>
        <v>0</v>
      </c>
      <c r="AY9" s="380">
        <f>'項目2　追加分（病室以外）'!M18</f>
        <v>0</v>
      </c>
      <c r="AZ9" s="380">
        <f>'項目2　追加分（病室以外）'!O16</f>
        <v>0</v>
      </c>
      <c r="BA9" s="380">
        <f>'項目2　追加分（病室以外）'!O17</f>
        <v>0</v>
      </c>
      <c r="BB9" s="380">
        <f>'項目2　追加分（病室以外）'!O18</f>
        <v>0</v>
      </c>
      <c r="BC9" s="380">
        <f>'項目2　追加分（病室以外）'!Q16</f>
        <v>0</v>
      </c>
      <c r="BD9" s="380">
        <f>'項目2　追加分（病室以外）'!Q17</f>
        <v>0</v>
      </c>
      <c r="BE9" s="380">
        <f>'項目2　追加分（病室以外）'!Q18</f>
        <v>0</v>
      </c>
      <c r="BF9" s="380">
        <f>'項目2　追加分（病室以外）'!S16</f>
        <v>0</v>
      </c>
      <c r="BG9" s="380">
        <f>'項目2　追加分（病室以外）'!S17</f>
        <v>0</v>
      </c>
      <c r="BH9" s="380">
        <f>'項目2　追加分（病室以外）'!S18</f>
        <v>0</v>
      </c>
      <c r="BI9" s="380">
        <f>'項目2　追加分（病室以外）'!U16</f>
        <v>0</v>
      </c>
      <c r="BJ9" s="380">
        <f>'項目2　追加分（病室以外）'!U17</f>
        <v>0</v>
      </c>
      <c r="BK9" s="380">
        <f>'項目2　追加分（病室以外）'!U18</f>
        <v>0</v>
      </c>
      <c r="BL9" s="380">
        <f>SUM(V9,Y9,AB9,AE9,AH9,AK9,AN9,AQ9,AT9,AW9,AZ9,BC9,BF9,BI9)</f>
        <v>0</v>
      </c>
      <c r="BM9" s="381">
        <f>SUM(W9,Z9,AC9,AF9,AI9,AL9,AO9,AR9,AU9,AX9,BA9,BD9,BG9,BJ9)</f>
        <v>0</v>
      </c>
      <c r="BN9" s="382">
        <f t="shared" ref="BN9" si="0">SUM(X9,AA9,AD9,AG9,AJ9,AM9,AP9,AS9,AV9,AY9,BB9,BE9,BH9,BK9)</f>
        <v>0</v>
      </c>
      <c r="BO9" s="374">
        <f>'１6 新興感染症（病室以外）'!A40</f>
        <v>0</v>
      </c>
      <c r="BP9" s="385" t="str">
        <f>'１6 新興感染症（病室以外）'!D49</f>
        <v>有</v>
      </c>
      <c r="BQ9" s="386">
        <f>'１6 新興感染症（病室以外）'!D50</f>
        <v>45380</v>
      </c>
      <c r="BR9" s="417">
        <f>'１6 新興感染症（病室以外）'!D51</f>
        <v>0</v>
      </c>
    </row>
    <row r="10" spans="1:70" s="365" customFormat="1"/>
    <row r="11" spans="1:70" s="365" customFormat="1">
      <c r="K11" s="511" t="s">
        <v>623</v>
      </c>
    </row>
    <row r="12" spans="1:70" s="365" customFormat="1">
      <c r="K12" s="745" t="s">
        <v>618</v>
      </c>
      <c r="L12" s="746"/>
      <c r="M12" s="749" t="s">
        <v>616</v>
      </c>
      <c r="N12" s="750"/>
      <c r="O12" s="750"/>
      <c r="P12" s="750"/>
      <c r="Q12" s="750"/>
      <c r="R12" s="750"/>
      <c r="S12" s="751"/>
      <c r="T12" s="749" t="s">
        <v>617</v>
      </c>
      <c r="U12" s="750"/>
      <c r="V12" s="750"/>
      <c r="W12" s="730" t="s">
        <v>621</v>
      </c>
    </row>
    <row r="13" spans="1:70" s="365" customFormat="1">
      <c r="K13" s="747"/>
      <c r="L13" s="748"/>
      <c r="M13" s="749" t="s">
        <v>611</v>
      </c>
      <c r="N13" s="750"/>
      <c r="O13" s="751"/>
      <c r="P13" s="749" t="s">
        <v>612</v>
      </c>
      <c r="Q13" s="750"/>
      <c r="R13" s="751"/>
      <c r="S13" s="730" t="s">
        <v>180</v>
      </c>
      <c r="T13" s="730" t="s">
        <v>613</v>
      </c>
      <c r="U13" s="730" t="s">
        <v>614</v>
      </c>
      <c r="V13" s="745" t="s">
        <v>615</v>
      </c>
      <c r="W13" s="752"/>
    </row>
    <row r="14" spans="1:70" s="365" customFormat="1">
      <c r="K14" s="520" t="s">
        <v>619</v>
      </c>
      <c r="L14" s="520" t="s">
        <v>620</v>
      </c>
      <c r="M14" s="520" t="s">
        <v>613</v>
      </c>
      <c r="N14" s="520" t="s">
        <v>614</v>
      </c>
      <c r="O14" s="520" t="s">
        <v>615</v>
      </c>
      <c r="P14" s="520" t="s">
        <v>613</v>
      </c>
      <c r="Q14" s="520" t="s">
        <v>614</v>
      </c>
      <c r="R14" s="520" t="s">
        <v>615</v>
      </c>
      <c r="S14" s="731"/>
      <c r="T14" s="731"/>
      <c r="U14" s="731"/>
      <c r="V14" s="747"/>
      <c r="W14" s="731"/>
    </row>
    <row r="15" spans="1:70" s="365" customFormat="1">
      <c r="K15" s="512" t="str">
        <f>'様式2　事業費内訳書（病室以外）'!C22</f>
        <v>&lt;改修工事&gt;</v>
      </c>
      <c r="L15" s="512" t="str">
        <f>'様式2　事業費内訳書（病室以外）'!C23</f>
        <v>　（改築）</v>
      </c>
      <c r="M15" s="374">
        <f>'様式2　事業費内訳書（病室以外）'!D31</f>
        <v>0</v>
      </c>
      <c r="N15" s="374" t="str">
        <f>'様式2　事業費内訳書（病室以外）'!E31</f>
        <v/>
      </c>
      <c r="O15" s="374" t="str">
        <f>'様式2　事業費内訳書（病室以外）'!F31</f>
        <v/>
      </c>
      <c r="P15" s="374">
        <f>'様式2　事業費内訳書（病室以外）'!D37</f>
        <v>0</v>
      </c>
      <c r="Q15" s="374" t="str">
        <f>'様式2　事業費内訳書（病室以外）'!E37</f>
        <v/>
      </c>
      <c r="R15" s="374" t="str">
        <f>'様式2　事業費内訳書（病室以外）'!F37</f>
        <v/>
      </c>
      <c r="S15" s="374" t="str">
        <f>'様式2　事業費内訳書（病室以外）'!F38</f>
        <v/>
      </c>
      <c r="T15" s="374">
        <f>'様式2　事業費内訳書（病室以外）'!D49</f>
        <v>0</v>
      </c>
      <c r="U15" s="374" t="str">
        <f>'様式2　事業費内訳書（病室以外）'!E49</f>
        <v/>
      </c>
      <c r="V15" s="513" t="str">
        <f>'様式2　事業費内訳書（病室以外）'!F49</f>
        <v/>
      </c>
      <c r="W15" s="380" t="str">
        <f>'様式2　事業費内訳書（病室以外）'!F50</f>
        <v/>
      </c>
    </row>
  </sheetData>
  <sheetProtection algorithmName="SHA-512" hashValue="+R6Y1/Ha6BCHM17K7qo6Oef+H+GrLHgLH7Qb9kgZjcRTj//LQYoC/H17+bpDPFsOJIiK4WK+dpKemy+tzEvjBw==" saltValue="UpCD2sRInF2RgGjvb1PuDg==" spinCount="100000" sheet="1" objects="1" scenarios="1"/>
  <mergeCells count="52">
    <mergeCell ref="K12:L13"/>
    <mergeCell ref="M12:S12"/>
    <mergeCell ref="T12:V12"/>
    <mergeCell ref="W12:W14"/>
    <mergeCell ref="M13:O13"/>
    <mergeCell ref="P13:R13"/>
    <mergeCell ref="S13:S14"/>
    <mergeCell ref="T13:T14"/>
    <mergeCell ref="U13:U14"/>
    <mergeCell ref="V13:V14"/>
    <mergeCell ref="R2:R3"/>
    <mergeCell ref="A2:C2"/>
    <mergeCell ref="D2:F2"/>
    <mergeCell ref="G2:I2"/>
    <mergeCell ref="J2:J3"/>
    <mergeCell ref="K2:K3"/>
    <mergeCell ref="L2:L3"/>
    <mergeCell ref="M2:M3"/>
    <mergeCell ref="N2:N3"/>
    <mergeCell ref="O2:O3"/>
    <mergeCell ref="P2:P3"/>
    <mergeCell ref="Q2:Q3"/>
    <mergeCell ref="V7:X7"/>
    <mergeCell ref="S2:S3"/>
    <mergeCell ref="T2:T3"/>
    <mergeCell ref="U2:U3"/>
    <mergeCell ref="V2:V3"/>
    <mergeCell ref="W2:W3"/>
    <mergeCell ref="X2:X3"/>
    <mergeCell ref="J7:K7"/>
    <mergeCell ref="L7:M7"/>
    <mergeCell ref="N7:N8"/>
    <mergeCell ref="O7:S7"/>
    <mergeCell ref="T7:U7"/>
    <mergeCell ref="AK7:AM7"/>
    <mergeCell ref="AN7:AP7"/>
    <mergeCell ref="AQ7:AS7"/>
    <mergeCell ref="AT7:AV7"/>
    <mergeCell ref="Y7:AA7"/>
    <mergeCell ref="AB7:AD7"/>
    <mergeCell ref="AE7:AG7"/>
    <mergeCell ref="AH7:AJ7"/>
    <mergeCell ref="BI7:BK7"/>
    <mergeCell ref="AW7:AY7"/>
    <mergeCell ref="AZ7:BB7"/>
    <mergeCell ref="BC7:BE7"/>
    <mergeCell ref="BF7:BH7"/>
    <mergeCell ref="BR7:BR8"/>
    <mergeCell ref="BL7:BN7"/>
    <mergeCell ref="BO7:BO8"/>
    <mergeCell ref="BP7:BP8"/>
    <mergeCell ref="BQ7:BQ8"/>
  </mergeCells>
  <phoneticPr fontId="5"/>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09375" defaultRowHeight="20.100000000000001" customHeight="1"/>
  <cols>
    <col min="1" max="1" width="2" style="79" customWidth="1"/>
    <col min="2" max="3" width="3.6640625" style="79" customWidth="1"/>
    <col min="4" max="6" width="20.6640625" style="79" customWidth="1"/>
    <col min="7" max="7" width="10.6640625" style="79" customWidth="1"/>
    <col min="8" max="8" width="7.6640625" style="122" customWidth="1"/>
    <col min="9" max="9" width="12" style="122" customWidth="1"/>
    <col min="10" max="10" width="16.33203125" style="122" customWidth="1"/>
    <col min="11" max="11" width="21.44140625" style="122" customWidth="1"/>
    <col min="12" max="16" width="10.6640625" style="79" customWidth="1"/>
    <col min="17" max="17" width="10.6640625" style="122" customWidth="1"/>
    <col min="18" max="22" width="10.6640625" style="79" customWidth="1"/>
    <col min="23" max="35" width="11.33203125" style="79" customWidth="1"/>
    <col min="36" max="64" width="10.6640625" style="79" customWidth="1"/>
    <col min="65" max="175" width="3.6640625" style="79" customWidth="1"/>
    <col min="176" max="16384" width="1.109375" style="79"/>
  </cols>
  <sheetData>
    <row r="1" spans="1:35" ht="26.25" customHeight="1">
      <c r="A1" s="755" t="s">
        <v>194</v>
      </c>
      <c r="B1" s="755"/>
      <c r="C1" s="755"/>
      <c r="D1" s="755"/>
      <c r="E1" s="755"/>
      <c r="F1" s="755"/>
      <c r="G1" s="755"/>
      <c r="H1" s="755"/>
      <c r="I1" s="755"/>
      <c r="J1" s="755"/>
      <c r="K1" s="81"/>
      <c r="L1" s="81"/>
      <c r="M1" s="81"/>
      <c r="N1" s="81"/>
      <c r="O1" s="81"/>
      <c r="P1" s="81"/>
      <c r="Q1" s="82"/>
      <c r="R1" s="83"/>
      <c r="S1" s="756" t="s">
        <v>195</v>
      </c>
      <c r="T1" s="756"/>
      <c r="U1" s="756"/>
      <c r="V1" s="756"/>
      <c r="W1" s="756"/>
      <c r="X1" s="756"/>
      <c r="Y1" s="756"/>
      <c r="Z1" s="756"/>
      <c r="AA1" s="756"/>
      <c r="AB1" s="756"/>
      <c r="AC1" s="756"/>
      <c r="AD1" s="756"/>
      <c r="AE1" s="756"/>
      <c r="AF1" s="756"/>
      <c r="AG1" s="756"/>
      <c r="AH1" s="756"/>
      <c r="AI1" s="756"/>
    </row>
    <row r="2" spans="1:35" ht="40.5" customHeight="1" thickBot="1">
      <c r="B2" s="757" t="s">
        <v>196</v>
      </c>
      <c r="C2" s="757"/>
      <c r="D2" s="757"/>
      <c r="E2" s="757"/>
      <c r="F2" s="757"/>
      <c r="G2" s="757"/>
      <c r="H2" s="757"/>
      <c r="I2" s="757"/>
      <c r="J2" s="757"/>
      <c r="K2" s="757"/>
      <c r="L2" s="757"/>
      <c r="M2" s="757"/>
      <c r="N2" s="757"/>
      <c r="O2" s="757"/>
      <c r="P2" s="757"/>
      <c r="Q2" s="757"/>
      <c r="R2" s="757"/>
      <c r="S2" s="756"/>
      <c r="T2" s="756"/>
      <c r="U2" s="756"/>
      <c r="V2" s="756"/>
      <c r="W2" s="756"/>
      <c r="X2" s="756"/>
      <c r="Y2" s="756"/>
      <c r="Z2" s="756"/>
      <c r="AA2" s="756"/>
      <c r="AB2" s="756"/>
      <c r="AC2" s="756"/>
      <c r="AD2" s="756"/>
      <c r="AE2" s="756"/>
      <c r="AF2" s="756"/>
      <c r="AG2" s="756"/>
      <c r="AH2" s="756"/>
      <c r="AI2" s="756"/>
    </row>
    <row r="3" spans="1:35" ht="20.100000000000001" customHeight="1">
      <c r="B3" s="758" t="s">
        <v>197</v>
      </c>
      <c r="C3" s="760" t="s">
        <v>198</v>
      </c>
      <c r="D3" s="760" t="s">
        <v>199</v>
      </c>
      <c r="E3" s="760" t="s">
        <v>200</v>
      </c>
      <c r="F3" s="762" t="s">
        <v>201</v>
      </c>
      <c r="G3" s="760" t="s">
        <v>202</v>
      </c>
      <c r="H3" s="760" t="s">
        <v>203</v>
      </c>
      <c r="I3" s="760" t="s">
        <v>204</v>
      </c>
      <c r="J3" s="760" t="s">
        <v>205</v>
      </c>
      <c r="K3" s="760" t="s">
        <v>206</v>
      </c>
      <c r="L3" s="84" t="s">
        <v>3</v>
      </c>
      <c r="M3" s="84" t="s">
        <v>4</v>
      </c>
      <c r="N3" s="84" t="s">
        <v>5</v>
      </c>
      <c r="O3" s="85" t="s">
        <v>6</v>
      </c>
      <c r="P3" s="86"/>
      <c r="Q3" s="87"/>
      <c r="R3" s="88" t="s">
        <v>7</v>
      </c>
      <c r="S3" s="84" t="s">
        <v>8</v>
      </c>
      <c r="T3" s="84" t="s">
        <v>9</v>
      </c>
      <c r="U3" s="84" t="s">
        <v>10</v>
      </c>
      <c r="V3" s="89" t="s">
        <v>11</v>
      </c>
      <c r="W3" s="765" t="s">
        <v>207</v>
      </c>
      <c r="X3" s="765" t="s">
        <v>208</v>
      </c>
      <c r="Y3" s="753" t="s">
        <v>209</v>
      </c>
      <c r="Z3" s="760" t="s">
        <v>210</v>
      </c>
      <c r="AA3" s="760" t="s">
        <v>211</v>
      </c>
      <c r="AB3" s="753" t="s">
        <v>212</v>
      </c>
      <c r="AC3" s="753" t="s">
        <v>213</v>
      </c>
      <c r="AD3" s="753" t="s">
        <v>214</v>
      </c>
      <c r="AE3" s="753" t="s">
        <v>215</v>
      </c>
      <c r="AF3" s="753" t="s">
        <v>216</v>
      </c>
      <c r="AG3" s="753" t="s">
        <v>217</v>
      </c>
      <c r="AH3" s="753" t="s">
        <v>218</v>
      </c>
      <c r="AI3" s="767" t="s">
        <v>219</v>
      </c>
    </row>
    <row r="4" spans="1:35" ht="64.5" customHeight="1">
      <c r="B4" s="759"/>
      <c r="C4" s="761"/>
      <c r="D4" s="761"/>
      <c r="E4" s="761"/>
      <c r="F4" s="763"/>
      <c r="G4" s="761"/>
      <c r="H4" s="761"/>
      <c r="I4" s="761"/>
      <c r="J4" s="761"/>
      <c r="K4" s="761"/>
      <c r="L4" s="90" t="s">
        <v>25</v>
      </c>
      <c r="M4" s="91" t="s">
        <v>26</v>
      </c>
      <c r="N4" s="90" t="s">
        <v>27</v>
      </c>
      <c r="O4" s="769" t="s">
        <v>220</v>
      </c>
      <c r="P4" s="771" t="s">
        <v>29</v>
      </c>
      <c r="Q4" s="772"/>
      <c r="R4" s="773"/>
      <c r="S4" s="774" t="s">
        <v>30</v>
      </c>
      <c r="T4" s="776" t="s">
        <v>31</v>
      </c>
      <c r="U4" s="778" t="s">
        <v>221</v>
      </c>
      <c r="V4" s="780" t="s">
        <v>222</v>
      </c>
      <c r="W4" s="766"/>
      <c r="X4" s="766"/>
      <c r="Y4" s="754"/>
      <c r="Z4" s="761"/>
      <c r="AA4" s="761"/>
      <c r="AB4" s="754"/>
      <c r="AC4" s="754"/>
      <c r="AD4" s="754"/>
      <c r="AE4" s="754"/>
      <c r="AF4" s="754"/>
      <c r="AG4" s="754"/>
      <c r="AH4" s="754"/>
      <c r="AI4" s="768"/>
    </row>
    <row r="5" spans="1:35" ht="39" customHeight="1">
      <c r="B5" s="759"/>
      <c r="C5" s="761"/>
      <c r="D5" s="761"/>
      <c r="E5" s="761"/>
      <c r="F5" s="764"/>
      <c r="G5" s="761"/>
      <c r="H5" s="761"/>
      <c r="I5" s="761"/>
      <c r="J5" s="761"/>
      <c r="K5" s="761"/>
      <c r="L5" s="92"/>
      <c r="M5" s="92"/>
      <c r="N5" s="93"/>
      <c r="O5" s="770"/>
      <c r="P5" s="94" t="s">
        <v>223</v>
      </c>
      <c r="Q5" s="94" t="s">
        <v>41</v>
      </c>
      <c r="R5" s="94" t="s">
        <v>42</v>
      </c>
      <c r="S5" s="775"/>
      <c r="T5" s="777"/>
      <c r="U5" s="779"/>
      <c r="V5" s="781"/>
      <c r="W5" s="766"/>
      <c r="X5" s="766"/>
      <c r="Y5" s="754"/>
      <c r="Z5" s="761"/>
      <c r="AA5" s="761"/>
      <c r="AB5" s="754"/>
      <c r="AC5" s="754"/>
      <c r="AD5" s="754"/>
      <c r="AE5" s="754"/>
      <c r="AF5" s="754"/>
      <c r="AG5" s="754"/>
      <c r="AH5" s="754"/>
      <c r="AI5" s="768"/>
    </row>
    <row r="6" spans="1:35" s="95" customFormat="1" ht="54">
      <c r="B6" s="96"/>
      <c r="C6" s="97"/>
      <c r="D6" s="97"/>
      <c r="E6" s="97"/>
      <c r="F6" s="97"/>
      <c r="G6" s="97"/>
      <c r="H6" s="97"/>
      <c r="I6" s="98" t="s">
        <v>224</v>
      </c>
      <c r="J6" s="98" t="s">
        <v>225</v>
      </c>
      <c r="K6" s="98" t="s">
        <v>226</v>
      </c>
      <c r="L6" s="99" t="s">
        <v>44</v>
      </c>
      <c r="M6" s="99" t="s">
        <v>44</v>
      </c>
      <c r="N6" s="99" t="s">
        <v>227</v>
      </c>
      <c r="O6" s="99" t="s">
        <v>44</v>
      </c>
      <c r="P6" s="99" t="s">
        <v>228</v>
      </c>
      <c r="Q6" s="99" t="s">
        <v>44</v>
      </c>
      <c r="R6" s="99" t="s">
        <v>44</v>
      </c>
      <c r="S6" s="99" t="s">
        <v>44</v>
      </c>
      <c r="T6" s="99" t="s">
        <v>44</v>
      </c>
      <c r="U6" s="100" t="s">
        <v>44</v>
      </c>
      <c r="V6" s="101" t="s">
        <v>44</v>
      </c>
      <c r="W6" s="102" t="s">
        <v>229</v>
      </c>
      <c r="X6" s="102" t="s">
        <v>229</v>
      </c>
      <c r="Y6" s="164" t="s">
        <v>230</v>
      </c>
      <c r="Z6" s="103" t="s">
        <v>228</v>
      </c>
      <c r="AA6" s="103" t="s">
        <v>231</v>
      </c>
      <c r="AB6" s="164" t="s">
        <v>232</v>
      </c>
      <c r="AC6" s="164" t="s">
        <v>230</v>
      </c>
      <c r="AD6" s="167" t="s">
        <v>233</v>
      </c>
      <c r="AE6" s="167" t="s">
        <v>234</v>
      </c>
      <c r="AF6" s="168" t="s">
        <v>235</v>
      </c>
      <c r="AG6" s="167" t="s">
        <v>236</v>
      </c>
      <c r="AH6" s="167" t="s">
        <v>236</v>
      </c>
      <c r="AI6" s="169" t="s">
        <v>236</v>
      </c>
    </row>
    <row r="7" spans="1:35" ht="19.5" customHeight="1">
      <c r="B7" s="104">
        <v>1</v>
      </c>
      <c r="C7" s="105">
        <v>1</v>
      </c>
      <c r="D7" s="105" t="s">
        <v>237</v>
      </c>
      <c r="E7" s="105" t="s">
        <v>238</v>
      </c>
      <c r="F7" s="105" t="s">
        <v>239</v>
      </c>
      <c r="G7" s="105" t="s">
        <v>240</v>
      </c>
      <c r="H7" s="106" t="s">
        <v>241</v>
      </c>
      <c r="I7" s="107">
        <v>1</v>
      </c>
      <c r="J7" s="106">
        <v>1</v>
      </c>
      <c r="K7" s="106">
        <v>2</v>
      </c>
      <c r="L7" s="108"/>
      <c r="M7" s="108"/>
      <c r="N7" s="108"/>
      <c r="O7" s="108"/>
      <c r="P7" s="109"/>
      <c r="Q7" s="110">
        <f>IF(J7=1,17500,"-")</f>
        <v>17500</v>
      </c>
      <c r="R7" s="108">
        <f>IF(J7=1,P7*Q7,IF(J7=2,1030000,IF(J7=3,310000,IF(J7=4,378000,""))))</f>
        <v>0</v>
      </c>
      <c r="S7" s="108">
        <f>MIN(O7,R7)</f>
        <v>0</v>
      </c>
      <c r="T7" s="111"/>
      <c r="U7" s="108">
        <f>MIN(N7,S7,T7)</f>
        <v>0</v>
      </c>
      <c r="V7" s="112">
        <f>ROUNDDOWN(U7,-3)</f>
        <v>0</v>
      </c>
      <c r="W7" s="80"/>
      <c r="X7" s="80"/>
      <c r="Y7" s="165"/>
      <c r="Z7" s="105"/>
      <c r="AA7" s="105"/>
      <c r="AB7" s="165"/>
      <c r="AC7" s="165"/>
      <c r="AD7" s="165"/>
      <c r="AE7" s="165"/>
      <c r="AF7" s="165"/>
      <c r="AG7" s="165"/>
      <c r="AH7" s="165"/>
      <c r="AI7" s="170"/>
    </row>
    <row r="8" spans="1:35" ht="20.100000000000001" customHeight="1">
      <c r="B8" s="104">
        <v>1</v>
      </c>
      <c r="C8" s="105">
        <v>1</v>
      </c>
      <c r="D8" s="105" t="s">
        <v>237</v>
      </c>
      <c r="E8" s="105" t="s">
        <v>238</v>
      </c>
      <c r="F8" s="105"/>
      <c r="G8" s="105" t="s">
        <v>240</v>
      </c>
      <c r="H8" s="106" t="s">
        <v>242</v>
      </c>
      <c r="I8" s="106">
        <v>1</v>
      </c>
      <c r="J8" s="106">
        <v>2</v>
      </c>
      <c r="K8" s="106" t="s">
        <v>243</v>
      </c>
      <c r="L8" s="108"/>
      <c r="M8" s="108"/>
      <c r="N8" s="108"/>
      <c r="O8" s="108"/>
      <c r="P8" s="109"/>
      <c r="Q8" s="110" t="str">
        <f t="shared" ref="Q8:Q41" si="0">IF(J8=1,17500,"-")</f>
        <v>-</v>
      </c>
      <c r="R8" s="108">
        <f t="shared" ref="R8:R42" si="1">IF(J8=1,P8*Q8,IF(J8=2,1030000,IF(J8=3,310000,IF(J8=4,378000,""))))</f>
        <v>1030000</v>
      </c>
      <c r="S8" s="108">
        <f t="shared" ref="S8:S15" si="2">MIN(O8,R8)</f>
        <v>1030000</v>
      </c>
      <c r="T8" s="111"/>
      <c r="U8" s="108">
        <f t="shared" ref="U8:U15" si="3">MIN(N8,S8,T8)</f>
        <v>1030000</v>
      </c>
      <c r="V8" s="112">
        <f t="shared" ref="V8:V42" si="4">ROUNDDOWN(U8,-3)</f>
        <v>1030000</v>
      </c>
      <c r="W8" s="80"/>
      <c r="X8" s="80"/>
      <c r="Y8" s="165"/>
      <c r="Z8" s="105"/>
      <c r="AA8" s="105"/>
      <c r="AB8" s="165"/>
      <c r="AC8" s="165"/>
      <c r="AD8" s="165"/>
      <c r="AE8" s="165"/>
      <c r="AF8" s="165"/>
      <c r="AG8" s="165"/>
      <c r="AH8" s="165"/>
      <c r="AI8" s="170"/>
    </row>
    <row r="9" spans="1:35" ht="20.100000000000001" customHeight="1">
      <c r="B9" s="104">
        <v>1</v>
      </c>
      <c r="C9" s="105">
        <v>1</v>
      </c>
      <c r="D9" s="105" t="s">
        <v>237</v>
      </c>
      <c r="E9" s="105" t="s">
        <v>238</v>
      </c>
      <c r="F9" s="105"/>
      <c r="G9" s="105" t="s">
        <v>240</v>
      </c>
      <c r="H9" s="106" t="s">
        <v>242</v>
      </c>
      <c r="I9" s="106">
        <v>1</v>
      </c>
      <c r="J9" s="106">
        <v>3</v>
      </c>
      <c r="K9" s="106" t="s">
        <v>242</v>
      </c>
      <c r="L9" s="108"/>
      <c r="M9" s="108"/>
      <c r="N9" s="108"/>
      <c r="O9" s="108"/>
      <c r="P9" s="109"/>
      <c r="Q9" s="110" t="str">
        <f t="shared" si="0"/>
        <v>-</v>
      </c>
      <c r="R9" s="108">
        <f t="shared" si="1"/>
        <v>310000</v>
      </c>
      <c r="S9" s="108">
        <f t="shared" si="2"/>
        <v>310000</v>
      </c>
      <c r="T9" s="111"/>
      <c r="U9" s="108">
        <f t="shared" si="3"/>
        <v>310000</v>
      </c>
      <c r="V9" s="112">
        <f t="shared" si="4"/>
        <v>310000</v>
      </c>
      <c r="W9" s="80"/>
      <c r="X9" s="80"/>
      <c r="Y9" s="165"/>
      <c r="Z9" s="105"/>
      <c r="AA9" s="105"/>
      <c r="AB9" s="165"/>
      <c r="AC9" s="165"/>
      <c r="AD9" s="165"/>
      <c r="AE9" s="165"/>
      <c r="AF9" s="165"/>
      <c r="AG9" s="165"/>
      <c r="AH9" s="165"/>
      <c r="AI9" s="170"/>
    </row>
    <row r="10" spans="1:35" ht="20.100000000000001" customHeight="1">
      <c r="B10" s="104">
        <v>1</v>
      </c>
      <c r="C10" s="105">
        <v>2</v>
      </c>
      <c r="D10" s="105" t="s">
        <v>237</v>
      </c>
      <c r="E10" s="105" t="s">
        <v>244</v>
      </c>
      <c r="F10" s="105"/>
      <c r="G10" s="105" t="s">
        <v>245</v>
      </c>
      <c r="H10" s="106" t="s">
        <v>241</v>
      </c>
      <c r="I10" s="106">
        <v>2</v>
      </c>
      <c r="J10" s="107">
        <v>1</v>
      </c>
      <c r="K10" s="106">
        <v>1</v>
      </c>
      <c r="L10" s="108"/>
      <c r="M10" s="108"/>
      <c r="N10" s="108"/>
      <c r="O10" s="108"/>
      <c r="P10" s="109"/>
      <c r="Q10" s="110">
        <f t="shared" si="0"/>
        <v>17500</v>
      </c>
      <c r="R10" s="108">
        <f t="shared" si="1"/>
        <v>0</v>
      </c>
      <c r="S10" s="108">
        <f t="shared" si="2"/>
        <v>0</v>
      </c>
      <c r="T10" s="111"/>
      <c r="U10" s="108">
        <f t="shared" si="3"/>
        <v>0</v>
      </c>
      <c r="V10" s="112">
        <f t="shared" si="4"/>
        <v>0</v>
      </c>
      <c r="W10" s="80"/>
      <c r="X10" s="80"/>
      <c r="Y10" s="165"/>
      <c r="Z10" s="105"/>
      <c r="AA10" s="105"/>
      <c r="AB10" s="165"/>
      <c r="AC10" s="165"/>
      <c r="AD10" s="165"/>
      <c r="AE10" s="165"/>
      <c r="AF10" s="165"/>
      <c r="AG10" s="165"/>
      <c r="AH10" s="165"/>
      <c r="AI10" s="170"/>
    </row>
    <row r="11" spans="1:35" ht="20.100000000000001" customHeight="1">
      <c r="B11" s="104">
        <v>1</v>
      </c>
      <c r="C11" s="105">
        <v>2</v>
      </c>
      <c r="D11" s="105" t="s">
        <v>237</v>
      </c>
      <c r="E11" s="105" t="s">
        <v>244</v>
      </c>
      <c r="F11" s="105"/>
      <c r="G11" s="105" t="s">
        <v>245</v>
      </c>
      <c r="H11" s="106" t="s">
        <v>246</v>
      </c>
      <c r="I11" s="106">
        <v>2</v>
      </c>
      <c r="J11" s="106">
        <v>1</v>
      </c>
      <c r="K11" s="106">
        <v>1</v>
      </c>
      <c r="L11" s="108"/>
      <c r="M11" s="108"/>
      <c r="N11" s="108"/>
      <c r="O11" s="108"/>
      <c r="P11" s="109"/>
      <c r="Q11" s="110">
        <f t="shared" si="0"/>
        <v>17500</v>
      </c>
      <c r="R11" s="108">
        <f t="shared" si="1"/>
        <v>0</v>
      </c>
      <c r="S11" s="108">
        <f t="shared" si="2"/>
        <v>0</v>
      </c>
      <c r="T11" s="111"/>
      <c r="U11" s="108">
        <f t="shared" si="3"/>
        <v>0</v>
      </c>
      <c r="V11" s="112">
        <f t="shared" si="4"/>
        <v>0</v>
      </c>
      <c r="W11" s="80"/>
      <c r="X11" s="80"/>
      <c r="Y11" s="165"/>
      <c r="Z11" s="105"/>
      <c r="AA11" s="105"/>
      <c r="AB11" s="165"/>
      <c r="AC11" s="165"/>
      <c r="AD11" s="165"/>
      <c r="AE11" s="165"/>
      <c r="AF11" s="165"/>
      <c r="AG11" s="165"/>
      <c r="AH11" s="165"/>
      <c r="AI11" s="170"/>
    </row>
    <row r="12" spans="1:35" ht="20.100000000000001" customHeight="1">
      <c r="B12" s="104">
        <v>1</v>
      </c>
      <c r="C12" s="105">
        <v>2</v>
      </c>
      <c r="D12" s="105" t="s">
        <v>237</v>
      </c>
      <c r="E12" s="105" t="s">
        <v>244</v>
      </c>
      <c r="F12" s="105"/>
      <c r="G12" s="105" t="s">
        <v>245</v>
      </c>
      <c r="H12" s="106" t="s">
        <v>247</v>
      </c>
      <c r="I12" s="106">
        <v>2</v>
      </c>
      <c r="J12" s="106">
        <v>1</v>
      </c>
      <c r="K12" s="106">
        <v>2</v>
      </c>
      <c r="L12" s="108"/>
      <c r="M12" s="108"/>
      <c r="N12" s="108"/>
      <c r="O12" s="108"/>
      <c r="P12" s="109"/>
      <c r="Q12" s="110">
        <f t="shared" si="0"/>
        <v>17500</v>
      </c>
      <c r="R12" s="108">
        <f t="shared" si="1"/>
        <v>0</v>
      </c>
      <c r="S12" s="108">
        <f t="shared" si="2"/>
        <v>0</v>
      </c>
      <c r="T12" s="111"/>
      <c r="U12" s="108">
        <f t="shared" si="3"/>
        <v>0</v>
      </c>
      <c r="V12" s="112">
        <f t="shared" si="4"/>
        <v>0</v>
      </c>
      <c r="W12" s="80"/>
      <c r="X12" s="80"/>
      <c r="Y12" s="165"/>
      <c r="Z12" s="105"/>
      <c r="AA12" s="105"/>
      <c r="AB12" s="165"/>
      <c r="AC12" s="165"/>
      <c r="AD12" s="165"/>
      <c r="AE12" s="165"/>
      <c r="AF12" s="165"/>
      <c r="AG12" s="165"/>
      <c r="AH12" s="165"/>
      <c r="AI12" s="170"/>
    </row>
    <row r="13" spans="1:35" ht="20.100000000000001" customHeight="1">
      <c r="B13" s="104">
        <v>1</v>
      </c>
      <c r="C13" s="105">
        <v>2</v>
      </c>
      <c r="D13" s="105" t="s">
        <v>237</v>
      </c>
      <c r="E13" s="105" t="s">
        <v>244</v>
      </c>
      <c r="F13" s="105"/>
      <c r="G13" s="105" t="s">
        <v>245</v>
      </c>
      <c r="H13" s="106" t="s">
        <v>248</v>
      </c>
      <c r="I13" s="106">
        <v>2</v>
      </c>
      <c r="J13" s="106">
        <v>1</v>
      </c>
      <c r="K13" s="106">
        <v>3</v>
      </c>
      <c r="L13" s="108"/>
      <c r="M13" s="108"/>
      <c r="N13" s="108"/>
      <c r="O13" s="108"/>
      <c r="P13" s="109"/>
      <c r="Q13" s="110">
        <f t="shared" si="0"/>
        <v>17500</v>
      </c>
      <c r="R13" s="108">
        <f t="shared" si="1"/>
        <v>0</v>
      </c>
      <c r="S13" s="108">
        <f t="shared" si="2"/>
        <v>0</v>
      </c>
      <c r="T13" s="111"/>
      <c r="U13" s="108">
        <f t="shared" si="3"/>
        <v>0</v>
      </c>
      <c r="V13" s="112">
        <f t="shared" si="4"/>
        <v>0</v>
      </c>
      <c r="W13" s="80"/>
      <c r="X13" s="80"/>
      <c r="Y13" s="165"/>
      <c r="Z13" s="105"/>
      <c r="AA13" s="105"/>
      <c r="AB13" s="165"/>
      <c r="AC13" s="165"/>
      <c r="AD13" s="165"/>
      <c r="AE13" s="165"/>
      <c r="AF13" s="165"/>
      <c r="AG13" s="165"/>
      <c r="AH13" s="165"/>
      <c r="AI13" s="170"/>
    </row>
    <row r="14" spans="1:35" ht="20.100000000000001" customHeight="1">
      <c r="B14" s="104">
        <v>1</v>
      </c>
      <c r="C14" s="105">
        <v>2</v>
      </c>
      <c r="D14" s="105" t="s">
        <v>237</v>
      </c>
      <c r="E14" s="105" t="s">
        <v>244</v>
      </c>
      <c r="F14" s="105"/>
      <c r="G14" s="105" t="s">
        <v>245</v>
      </c>
      <c r="H14" s="106" t="s">
        <v>242</v>
      </c>
      <c r="I14" s="106">
        <v>2</v>
      </c>
      <c r="J14" s="106">
        <v>2</v>
      </c>
      <c r="K14" s="106" t="s">
        <v>242</v>
      </c>
      <c r="L14" s="105"/>
      <c r="M14" s="105"/>
      <c r="N14" s="105"/>
      <c r="O14" s="105"/>
      <c r="P14" s="109"/>
      <c r="Q14" s="110" t="str">
        <f t="shared" si="0"/>
        <v>-</v>
      </c>
      <c r="R14" s="108">
        <f t="shared" si="1"/>
        <v>1030000</v>
      </c>
      <c r="S14" s="108">
        <f t="shared" si="2"/>
        <v>1030000</v>
      </c>
      <c r="T14" s="111"/>
      <c r="U14" s="108">
        <f t="shared" si="3"/>
        <v>1030000</v>
      </c>
      <c r="V14" s="112">
        <f t="shared" si="4"/>
        <v>1030000</v>
      </c>
      <c r="W14" s="80"/>
      <c r="X14" s="80"/>
      <c r="Y14" s="165"/>
      <c r="Z14" s="105"/>
      <c r="AA14" s="105"/>
      <c r="AB14" s="165"/>
      <c r="AC14" s="165"/>
      <c r="AD14" s="165"/>
      <c r="AE14" s="165"/>
      <c r="AF14" s="165"/>
      <c r="AG14" s="165"/>
      <c r="AH14" s="165"/>
      <c r="AI14" s="170"/>
    </row>
    <row r="15" spans="1:35" ht="20.100000000000001" customHeight="1">
      <c r="B15" s="104">
        <v>1</v>
      </c>
      <c r="C15" s="105">
        <v>2</v>
      </c>
      <c r="D15" s="105" t="s">
        <v>237</v>
      </c>
      <c r="E15" s="105" t="s">
        <v>244</v>
      </c>
      <c r="F15" s="105"/>
      <c r="G15" s="105" t="s">
        <v>245</v>
      </c>
      <c r="H15" s="106" t="s">
        <v>242</v>
      </c>
      <c r="I15" s="106">
        <v>2</v>
      </c>
      <c r="J15" s="106">
        <v>4</v>
      </c>
      <c r="K15" s="106" t="s">
        <v>242</v>
      </c>
      <c r="L15" s="105"/>
      <c r="M15" s="105"/>
      <c r="N15" s="105"/>
      <c r="O15" s="105"/>
      <c r="P15" s="109"/>
      <c r="Q15" s="110" t="str">
        <f t="shared" si="0"/>
        <v>-</v>
      </c>
      <c r="R15" s="108">
        <f t="shared" si="1"/>
        <v>378000</v>
      </c>
      <c r="S15" s="108">
        <f t="shared" si="2"/>
        <v>378000</v>
      </c>
      <c r="T15" s="111"/>
      <c r="U15" s="108">
        <f t="shared" si="3"/>
        <v>378000</v>
      </c>
      <c r="V15" s="112">
        <f t="shared" si="4"/>
        <v>378000</v>
      </c>
      <c r="W15" s="80"/>
      <c r="X15" s="80"/>
      <c r="Y15" s="165"/>
      <c r="Z15" s="105"/>
      <c r="AA15" s="105"/>
      <c r="AB15" s="165"/>
      <c r="AC15" s="165"/>
      <c r="AD15" s="165"/>
      <c r="AE15" s="165"/>
      <c r="AF15" s="165"/>
      <c r="AG15" s="165"/>
      <c r="AH15" s="165"/>
      <c r="AI15" s="170"/>
    </row>
    <row r="16" spans="1:35" ht="19.5" customHeight="1">
      <c r="B16" s="104"/>
      <c r="C16" s="105"/>
      <c r="D16" s="105"/>
      <c r="E16" s="105"/>
      <c r="F16" s="105"/>
      <c r="G16" s="105"/>
      <c r="H16" s="106"/>
      <c r="I16" s="107"/>
      <c r="J16" s="106"/>
      <c r="K16" s="106"/>
      <c r="L16" s="108"/>
      <c r="M16" s="108"/>
      <c r="N16" s="108"/>
      <c r="O16" s="108"/>
      <c r="P16" s="109"/>
      <c r="Q16" s="110" t="str">
        <f t="shared" si="0"/>
        <v>-</v>
      </c>
      <c r="R16" s="108" t="str">
        <f t="shared" si="1"/>
        <v/>
      </c>
      <c r="S16" s="108">
        <f>MIN(O16,R16)</f>
        <v>0</v>
      </c>
      <c r="T16" s="111"/>
      <c r="U16" s="108">
        <f>MIN(N16,S16,T16)</f>
        <v>0</v>
      </c>
      <c r="V16" s="112">
        <f>ROUNDDOWN(U16,-3)</f>
        <v>0</v>
      </c>
      <c r="W16" s="80"/>
      <c r="X16" s="80"/>
      <c r="Y16" s="165"/>
      <c r="Z16" s="105"/>
      <c r="AA16" s="105"/>
      <c r="AB16" s="165"/>
      <c r="AC16" s="165"/>
      <c r="AD16" s="165"/>
      <c r="AE16" s="165"/>
      <c r="AF16" s="165"/>
      <c r="AG16" s="165"/>
      <c r="AH16" s="165"/>
      <c r="AI16" s="170"/>
    </row>
    <row r="17" spans="2:35" ht="20.100000000000001" customHeight="1">
      <c r="B17" s="104"/>
      <c r="C17" s="105"/>
      <c r="D17" s="105"/>
      <c r="E17" s="105"/>
      <c r="F17" s="105"/>
      <c r="G17" s="105"/>
      <c r="H17" s="106"/>
      <c r="I17" s="106"/>
      <c r="J17" s="106"/>
      <c r="K17" s="106"/>
      <c r="L17" s="108"/>
      <c r="M17" s="108"/>
      <c r="N17" s="108"/>
      <c r="O17" s="108"/>
      <c r="P17" s="109"/>
      <c r="Q17" s="110" t="str">
        <f t="shared" si="0"/>
        <v>-</v>
      </c>
      <c r="R17" s="108" t="str">
        <f t="shared" si="1"/>
        <v/>
      </c>
      <c r="S17" s="108">
        <f t="shared" ref="S17:S24" si="5">MIN(O17,R17)</f>
        <v>0</v>
      </c>
      <c r="T17" s="111"/>
      <c r="U17" s="108">
        <f t="shared" ref="U17:U24" si="6">MIN(N17,S17,T17)</f>
        <v>0</v>
      </c>
      <c r="V17" s="112">
        <f t="shared" si="4"/>
        <v>0</v>
      </c>
      <c r="W17" s="80"/>
      <c r="X17" s="80"/>
      <c r="Y17" s="165"/>
      <c r="Z17" s="105"/>
      <c r="AA17" s="105"/>
      <c r="AB17" s="165"/>
      <c r="AC17" s="165"/>
      <c r="AD17" s="165"/>
      <c r="AE17" s="165"/>
      <c r="AF17" s="165"/>
      <c r="AG17" s="165"/>
      <c r="AH17" s="165"/>
      <c r="AI17" s="170"/>
    </row>
    <row r="18" spans="2:35" ht="20.100000000000001" customHeight="1">
      <c r="B18" s="104"/>
      <c r="C18" s="105"/>
      <c r="D18" s="105"/>
      <c r="E18" s="105"/>
      <c r="F18" s="105"/>
      <c r="G18" s="105"/>
      <c r="H18" s="106"/>
      <c r="I18" s="106"/>
      <c r="J18" s="106"/>
      <c r="K18" s="106"/>
      <c r="L18" s="108"/>
      <c r="M18" s="108"/>
      <c r="N18" s="108"/>
      <c r="O18" s="108"/>
      <c r="P18" s="109"/>
      <c r="Q18" s="110" t="str">
        <f t="shared" si="0"/>
        <v>-</v>
      </c>
      <c r="R18" s="108" t="str">
        <f t="shared" si="1"/>
        <v/>
      </c>
      <c r="S18" s="108">
        <f t="shared" si="5"/>
        <v>0</v>
      </c>
      <c r="T18" s="111"/>
      <c r="U18" s="108">
        <f t="shared" si="6"/>
        <v>0</v>
      </c>
      <c r="V18" s="112">
        <f t="shared" si="4"/>
        <v>0</v>
      </c>
      <c r="W18" s="80"/>
      <c r="X18" s="80"/>
      <c r="Y18" s="165"/>
      <c r="Z18" s="105"/>
      <c r="AA18" s="105"/>
      <c r="AB18" s="165"/>
      <c r="AC18" s="165"/>
      <c r="AD18" s="165"/>
      <c r="AE18" s="165"/>
      <c r="AF18" s="165"/>
      <c r="AG18" s="165"/>
      <c r="AH18" s="165"/>
      <c r="AI18" s="170"/>
    </row>
    <row r="19" spans="2:35" ht="20.100000000000001" customHeight="1">
      <c r="B19" s="104"/>
      <c r="C19" s="105"/>
      <c r="D19" s="105"/>
      <c r="E19" s="105"/>
      <c r="F19" s="105"/>
      <c r="G19" s="105"/>
      <c r="H19" s="106"/>
      <c r="I19" s="106"/>
      <c r="J19" s="107"/>
      <c r="K19" s="106"/>
      <c r="L19" s="108"/>
      <c r="M19" s="108"/>
      <c r="N19" s="108"/>
      <c r="O19" s="108"/>
      <c r="P19" s="109"/>
      <c r="Q19" s="110" t="str">
        <f t="shared" si="0"/>
        <v>-</v>
      </c>
      <c r="R19" s="108" t="str">
        <f t="shared" si="1"/>
        <v/>
      </c>
      <c r="S19" s="108">
        <f t="shared" si="5"/>
        <v>0</v>
      </c>
      <c r="T19" s="111"/>
      <c r="U19" s="108">
        <f t="shared" si="6"/>
        <v>0</v>
      </c>
      <c r="V19" s="112">
        <f t="shared" si="4"/>
        <v>0</v>
      </c>
      <c r="W19" s="80"/>
      <c r="X19" s="80"/>
      <c r="Y19" s="165"/>
      <c r="Z19" s="105"/>
      <c r="AA19" s="105"/>
      <c r="AB19" s="165"/>
      <c r="AC19" s="165"/>
      <c r="AD19" s="165"/>
      <c r="AE19" s="165"/>
      <c r="AF19" s="165"/>
      <c r="AG19" s="165"/>
      <c r="AH19" s="165"/>
      <c r="AI19" s="170"/>
    </row>
    <row r="20" spans="2:35" ht="20.100000000000001" customHeight="1">
      <c r="B20" s="104"/>
      <c r="C20" s="105"/>
      <c r="D20" s="105"/>
      <c r="E20" s="105"/>
      <c r="F20" s="105"/>
      <c r="G20" s="105"/>
      <c r="H20" s="106"/>
      <c r="I20" s="106"/>
      <c r="J20" s="106"/>
      <c r="K20" s="106"/>
      <c r="L20" s="108"/>
      <c r="M20" s="108"/>
      <c r="N20" s="108"/>
      <c r="O20" s="108"/>
      <c r="P20" s="109"/>
      <c r="Q20" s="110" t="str">
        <f t="shared" si="0"/>
        <v>-</v>
      </c>
      <c r="R20" s="108" t="str">
        <f t="shared" si="1"/>
        <v/>
      </c>
      <c r="S20" s="108">
        <f t="shared" si="5"/>
        <v>0</v>
      </c>
      <c r="T20" s="111"/>
      <c r="U20" s="108">
        <f t="shared" si="6"/>
        <v>0</v>
      </c>
      <c r="V20" s="112">
        <f t="shared" si="4"/>
        <v>0</v>
      </c>
      <c r="W20" s="80"/>
      <c r="X20" s="80"/>
      <c r="Y20" s="165"/>
      <c r="Z20" s="105"/>
      <c r="AA20" s="105"/>
      <c r="AB20" s="165"/>
      <c r="AC20" s="165"/>
      <c r="AD20" s="165"/>
      <c r="AE20" s="165"/>
      <c r="AF20" s="165"/>
      <c r="AG20" s="165"/>
      <c r="AH20" s="165"/>
      <c r="AI20" s="170"/>
    </row>
    <row r="21" spans="2:35" ht="20.100000000000001" customHeight="1">
      <c r="B21" s="104"/>
      <c r="C21" s="105"/>
      <c r="D21" s="105"/>
      <c r="E21" s="105"/>
      <c r="F21" s="105"/>
      <c r="G21" s="105"/>
      <c r="H21" s="106"/>
      <c r="I21" s="106"/>
      <c r="J21" s="106"/>
      <c r="K21" s="106"/>
      <c r="L21" s="108"/>
      <c r="M21" s="108"/>
      <c r="N21" s="108"/>
      <c r="O21" s="108"/>
      <c r="P21" s="109"/>
      <c r="Q21" s="110" t="str">
        <f t="shared" si="0"/>
        <v>-</v>
      </c>
      <c r="R21" s="108" t="str">
        <f t="shared" si="1"/>
        <v/>
      </c>
      <c r="S21" s="108">
        <f t="shared" si="5"/>
        <v>0</v>
      </c>
      <c r="T21" s="111"/>
      <c r="U21" s="108">
        <f t="shared" si="6"/>
        <v>0</v>
      </c>
      <c r="V21" s="112">
        <f t="shared" si="4"/>
        <v>0</v>
      </c>
      <c r="W21" s="80"/>
      <c r="X21" s="80"/>
      <c r="Y21" s="165"/>
      <c r="Z21" s="105"/>
      <c r="AA21" s="105"/>
      <c r="AB21" s="165"/>
      <c r="AC21" s="165"/>
      <c r="AD21" s="165"/>
      <c r="AE21" s="165"/>
      <c r="AF21" s="165"/>
      <c r="AG21" s="165"/>
      <c r="AH21" s="165"/>
      <c r="AI21" s="170"/>
    </row>
    <row r="22" spans="2:35" ht="20.100000000000001" customHeight="1">
      <c r="B22" s="104"/>
      <c r="C22" s="105"/>
      <c r="D22" s="105"/>
      <c r="E22" s="105"/>
      <c r="F22" s="105"/>
      <c r="G22" s="105"/>
      <c r="H22" s="106"/>
      <c r="I22" s="106"/>
      <c r="J22" s="106"/>
      <c r="K22" s="106"/>
      <c r="L22" s="108"/>
      <c r="M22" s="108"/>
      <c r="N22" s="108"/>
      <c r="O22" s="108"/>
      <c r="P22" s="109"/>
      <c r="Q22" s="110" t="str">
        <f t="shared" si="0"/>
        <v>-</v>
      </c>
      <c r="R22" s="108" t="str">
        <f t="shared" si="1"/>
        <v/>
      </c>
      <c r="S22" s="108">
        <f t="shared" si="5"/>
        <v>0</v>
      </c>
      <c r="T22" s="111"/>
      <c r="U22" s="108">
        <f t="shared" si="6"/>
        <v>0</v>
      </c>
      <c r="V22" s="112">
        <f t="shared" si="4"/>
        <v>0</v>
      </c>
      <c r="W22" s="80"/>
      <c r="X22" s="80"/>
      <c r="Y22" s="165"/>
      <c r="Z22" s="105"/>
      <c r="AA22" s="105"/>
      <c r="AB22" s="165"/>
      <c r="AC22" s="165"/>
      <c r="AD22" s="165"/>
      <c r="AE22" s="165"/>
      <c r="AF22" s="165"/>
      <c r="AG22" s="165"/>
      <c r="AH22" s="165"/>
      <c r="AI22" s="170"/>
    </row>
    <row r="23" spans="2:35" ht="20.100000000000001" customHeight="1">
      <c r="B23" s="104"/>
      <c r="C23" s="105"/>
      <c r="D23" s="105"/>
      <c r="E23" s="105"/>
      <c r="F23" s="105"/>
      <c r="G23" s="105"/>
      <c r="H23" s="106"/>
      <c r="I23" s="106"/>
      <c r="J23" s="106"/>
      <c r="K23" s="106"/>
      <c r="L23" s="105"/>
      <c r="M23" s="105"/>
      <c r="N23" s="105"/>
      <c r="O23" s="105"/>
      <c r="P23" s="109"/>
      <c r="Q23" s="110" t="str">
        <f t="shared" si="0"/>
        <v>-</v>
      </c>
      <c r="R23" s="108" t="str">
        <f t="shared" si="1"/>
        <v/>
      </c>
      <c r="S23" s="108">
        <f t="shared" si="5"/>
        <v>0</v>
      </c>
      <c r="T23" s="111"/>
      <c r="U23" s="108">
        <f t="shared" si="6"/>
        <v>0</v>
      </c>
      <c r="V23" s="112">
        <f t="shared" si="4"/>
        <v>0</v>
      </c>
      <c r="W23" s="80"/>
      <c r="X23" s="80"/>
      <c r="Y23" s="165"/>
      <c r="Z23" s="105"/>
      <c r="AA23" s="105"/>
      <c r="AB23" s="165"/>
      <c r="AC23" s="165"/>
      <c r="AD23" s="165"/>
      <c r="AE23" s="165"/>
      <c r="AF23" s="165"/>
      <c r="AG23" s="165"/>
      <c r="AH23" s="165"/>
      <c r="AI23" s="170"/>
    </row>
    <row r="24" spans="2:35" ht="20.100000000000001" customHeight="1">
      <c r="B24" s="104"/>
      <c r="C24" s="105"/>
      <c r="D24" s="105"/>
      <c r="E24" s="105"/>
      <c r="F24" s="105"/>
      <c r="G24" s="105"/>
      <c r="H24" s="106"/>
      <c r="I24" s="106"/>
      <c r="J24" s="106"/>
      <c r="K24" s="106"/>
      <c r="L24" s="105"/>
      <c r="M24" s="105"/>
      <c r="N24" s="105"/>
      <c r="O24" s="105"/>
      <c r="P24" s="109"/>
      <c r="Q24" s="110" t="str">
        <f t="shared" si="0"/>
        <v>-</v>
      </c>
      <c r="R24" s="108" t="str">
        <f t="shared" si="1"/>
        <v/>
      </c>
      <c r="S24" s="108">
        <f t="shared" si="5"/>
        <v>0</v>
      </c>
      <c r="T24" s="111"/>
      <c r="U24" s="108">
        <f t="shared" si="6"/>
        <v>0</v>
      </c>
      <c r="V24" s="112">
        <f t="shared" si="4"/>
        <v>0</v>
      </c>
      <c r="W24" s="80"/>
      <c r="X24" s="80"/>
      <c r="Y24" s="165"/>
      <c r="Z24" s="105"/>
      <c r="AA24" s="105"/>
      <c r="AB24" s="165"/>
      <c r="AC24" s="165"/>
      <c r="AD24" s="165"/>
      <c r="AE24" s="165"/>
      <c r="AF24" s="165"/>
      <c r="AG24" s="165"/>
      <c r="AH24" s="165"/>
      <c r="AI24" s="170"/>
    </row>
    <row r="25" spans="2:35" ht="19.5" customHeight="1">
      <c r="B25" s="104"/>
      <c r="C25" s="105"/>
      <c r="D25" s="105"/>
      <c r="E25" s="105"/>
      <c r="F25" s="105"/>
      <c r="G25" s="105"/>
      <c r="H25" s="106"/>
      <c r="I25" s="107"/>
      <c r="J25" s="106"/>
      <c r="K25" s="106"/>
      <c r="L25" s="108"/>
      <c r="M25" s="108"/>
      <c r="N25" s="108"/>
      <c r="O25" s="108"/>
      <c r="P25" s="109"/>
      <c r="Q25" s="110" t="str">
        <f t="shared" si="0"/>
        <v>-</v>
      </c>
      <c r="R25" s="108" t="str">
        <f t="shared" si="1"/>
        <v/>
      </c>
      <c r="S25" s="108">
        <f>MIN(O25,R25)</f>
        <v>0</v>
      </c>
      <c r="T25" s="111"/>
      <c r="U25" s="108">
        <f>MIN(N25,S25,T25)</f>
        <v>0</v>
      </c>
      <c r="V25" s="112">
        <f>ROUNDDOWN(U25,-3)</f>
        <v>0</v>
      </c>
      <c r="W25" s="80"/>
      <c r="X25" s="80"/>
      <c r="Y25" s="165"/>
      <c r="Z25" s="105"/>
      <c r="AA25" s="105"/>
      <c r="AB25" s="165"/>
      <c r="AC25" s="165"/>
      <c r="AD25" s="165"/>
      <c r="AE25" s="165"/>
      <c r="AF25" s="165"/>
      <c r="AG25" s="165"/>
      <c r="AH25" s="165"/>
      <c r="AI25" s="170"/>
    </row>
    <row r="26" spans="2:35" ht="20.100000000000001" customHeight="1">
      <c r="B26" s="104"/>
      <c r="C26" s="105"/>
      <c r="D26" s="105"/>
      <c r="E26" s="105"/>
      <c r="F26" s="105"/>
      <c r="G26" s="105"/>
      <c r="H26" s="106"/>
      <c r="I26" s="106"/>
      <c r="J26" s="106"/>
      <c r="K26" s="106"/>
      <c r="L26" s="108"/>
      <c r="M26" s="108"/>
      <c r="N26" s="108"/>
      <c r="O26" s="108"/>
      <c r="P26" s="109"/>
      <c r="Q26" s="110" t="str">
        <f t="shared" si="0"/>
        <v>-</v>
      </c>
      <c r="R26" s="108" t="str">
        <f t="shared" si="1"/>
        <v/>
      </c>
      <c r="S26" s="108">
        <f t="shared" ref="S26:S33" si="7">MIN(O26,R26)</f>
        <v>0</v>
      </c>
      <c r="T26" s="111"/>
      <c r="U26" s="108">
        <f t="shared" ref="U26:U33" si="8">MIN(N26,S26,T26)</f>
        <v>0</v>
      </c>
      <c r="V26" s="112">
        <f t="shared" si="4"/>
        <v>0</v>
      </c>
      <c r="W26" s="80"/>
      <c r="X26" s="80"/>
      <c r="Y26" s="165"/>
      <c r="Z26" s="105"/>
      <c r="AA26" s="105"/>
      <c r="AB26" s="165"/>
      <c r="AC26" s="165"/>
      <c r="AD26" s="165"/>
      <c r="AE26" s="165"/>
      <c r="AF26" s="165"/>
      <c r="AG26" s="165"/>
      <c r="AH26" s="165"/>
      <c r="AI26" s="170"/>
    </row>
    <row r="27" spans="2:35" ht="20.100000000000001" customHeight="1">
      <c r="B27" s="104"/>
      <c r="C27" s="105"/>
      <c r="D27" s="105"/>
      <c r="E27" s="105"/>
      <c r="F27" s="105"/>
      <c r="G27" s="105"/>
      <c r="H27" s="106"/>
      <c r="I27" s="106"/>
      <c r="J27" s="106"/>
      <c r="K27" s="106"/>
      <c r="L27" s="108"/>
      <c r="M27" s="108"/>
      <c r="N27" s="108"/>
      <c r="O27" s="108"/>
      <c r="P27" s="109"/>
      <c r="Q27" s="110" t="str">
        <f t="shared" si="0"/>
        <v>-</v>
      </c>
      <c r="R27" s="108" t="str">
        <f t="shared" si="1"/>
        <v/>
      </c>
      <c r="S27" s="108">
        <f t="shared" si="7"/>
        <v>0</v>
      </c>
      <c r="T27" s="111"/>
      <c r="U27" s="108">
        <f t="shared" si="8"/>
        <v>0</v>
      </c>
      <c r="V27" s="112">
        <f t="shared" si="4"/>
        <v>0</v>
      </c>
      <c r="W27" s="80"/>
      <c r="X27" s="80"/>
      <c r="Y27" s="165"/>
      <c r="Z27" s="105"/>
      <c r="AA27" s="105"/>
      <c r="AB27" s="165"/>
      <c r="AC27" s="165"/>
      <c r="AD27" s="165"/>
      <c r="AE27" s="165"/>
      <c r="AF27" s="165"/>
      <c r="AG27" s="165"/>
      <c r="AH27" s="165"/>
      <c r="AI27" s="170"/>
    </row>
    <row r="28" spans="2:35" ht="20.100000000000001" customHeight="1">
      <c r="B28" s="104"/>
      <c r="C28" s="105"/>
      <c r="D28" s="105"/>
      <c r="E28" s="105"/>
      <c r="F28" s="105"/>
      <c r="G28" s="105"/>
      <c r="H28" s="106"/>
      <c r="I28" s="106"/>
      <c r="J28" s="107"/>
      <c r="K28" s="106"/>
      <c r="L28" s="108"/>
      <c r="M28" s="108"/>
      <c r="N28" s="108"/>
      <c r="O28" s="108"/>
      <c r="P28" s="109"/>
      <c r="Q28" s="110" t="str">
        <f t="shared" si="0"/>
        <v>-</v>
      </c>
      <c r="R28" s="108" t="str">
        <f t="shared" si="1"/>
        <v/>
      </c>
      <c r="S28" s="108">
        <f t="shared" si="7"/>
        <v>0</v>
      </c>
      <c r="T28" s="111"/>
      <c r="U28" s="108">
        <f t="shared" si="8"/>
        <v>0</v>
      </c>
      <c r="V28" s="112">
        <f t="shared" si="4"/>
        <v>0</v>
      </c>
      <c r="W28" s="80"/>
      <c r="X28" s="80"/>
      <c r="Y28" s="165"/>
      <c r="Z28" s="105"/>
      <c r="AA28" s="105"/>
      <c r="AB28" s="165"/>
      <c r="AC28" s="165"/>
      <c r="AD28" s="165"/>
      <c r="AE28" s="165"/>
      <c r="AF28" s="165"/>
      <c r="AG28" s="165"/>
      <c r="AH28" s="165"/>
      <c r="AI28" s="170"/>
    </row>
    <row r="29" spans="2:35" ht="20.100000000000001" customHeight="1">
      <c r="B29" s="104"/>
      <c r="C29" s="105"/>
      <c r="D29" s="105"/>
      <c r="E29" s="105"/>
      <c r="F29" s="105"/>
      <c r="G29" s="105"/>
      <c r="H29" s="106"/>
      <c r="I29" s="106"/>
      <c r="J29" s="106"/>
      <c r="K29" s="106"/>
      <c r="L29" s="108"/>
      <c r="M29" s="108"/>
      <c r="N29" s="108"/>
      <c r="O29" s="108"/>
      <c r="P29" s="109"/>
      <c r="Q29" s="110" t="str">
        <f t="shared" si="0"/>
        <v>-</v>
      </c>
      <c r="R29" s="108" t="str">
        <f t="shared" si="1"/>
        <v/>
      </c>
      <c r="S29" s="108">
        <f t="shared" si="7"/>
        <v>0</v>
      </c>
      <c r="T29" s="111"/>
      <c r="U29" s="108">
        <f t="shared" si="8"/>
        <v>0</v>
      </c>
      <c r="V29" s="112">
        <f t="shared" si="4"/>
        <v>0</v>
      </c>
      <c r="W29" s="80"/>
      <c r="X29" s="80"/>
      <c r="Y29" s="165"/>
      <c r="Z29" s="105"/>
      <c r="AA29" s="105"/>
      <c r="AB29" s="165"/>
      <c r="AC29" s="165"/>
      <c r="AD29" s="165"/>
      <c r="AE29" s="165"/>
      <c r="AF29" s="165"/>
      <c r="AG29" s="165"/>
      <c r="AH29" s="165"/>
      <c r="AI29" s="170"/>
    </row>
    <row r="30" spans="2:35" ht="20.100000000000001" customHeight="1">
      <c r="B30" s="104"/>
      <c r="C30" s="105"/>
      <c r="D30" s="105"/>
      <c r="E30" s="105"/>
      <c r="F30" s="105"/>
      <c r="G30" s="105"/>
      <c r="H30" s="106"/>
      <c r="I30" s="106"/>
      <c r="J30" s="106"/>
      <c r="K30" s="106"/>
      <c r="L30" s="108"/>
      <c r="M30" s="108"/>
      <c r="N30" s="108"/>
      <c r="O30" s="108"/>
      <c r="P30" s="109"/>
      <c r="Q30" s="110" t="str">
        <f t="shared" si="0"/>
        <v>-</v>
      </c>
      <c r="R30" s="108" t="str">
        <f t="shared" si="1"/>
        <v/>
      </c>
      <c r="S30" s="108">
        <f t="shared" si="7"/>
        <v>0</v>
      </c>
      <c r="T30" s="111"/>
      <c r="U30" s="108">
        <f t="shared" si="8"/>
        <v>0</v>
      </c>
      <c r="V30" s="112">
        <f t="shared" si="4"/>
        <v>0</v>
      </c>
      <c r="W30" s="80"/>
      <c r="X30" s="80"/>
      <c r="Y30" s="165"/>
      <c r="Z30" s="105"/>
      <c r="AA30" s="105"/>
      <c r="AB30" s="165"/>
      <c r="AC30" s="165"/>
      <c r="AD30" s="165"/>
      <c r="AE30" s="165"/>
      <c r="AF30" s="165"/>
      <c r="AG30" s="165"/>
      <c r="AH30" s="165"/>
      <c r="AI30" s="170"/>
    </row>
    <row r="31" spans="2:35" ht="20.100000000000001" customHeight="1">
      <c r="B31" s="104"/>
      <c r="C31" s="105"/>
      <c r="D31" s="105"/>
      <c r="E31" s="105"/>
      <c r="F31" s="105"/>
      <c r="G31" s="105"/>
      <c r="H31" s="106"/>
      <c r="I31" s="106"/>
      <c r="J31" s="106"/>
      <c r="K31" s="106"/>
      <c r="L31" s="108"/>
      <c r="M31" s="108"/>
      <c r="N31" s="108"/>
      <c r="O31" s="108"/>
      <c r="P31" s="109"/>
      <c r="Q31" s="110" t="str">
        <f t="shared" si="0"/>
        <v>-</v>
      </c>
      <c r="R31" s="108" t="str">
        <f t="shared" si="1"/>
        <v/>
      </c>
      <c r="S31" s="108">
        <f t="shared" si="7"/>
        <v>0</v>
      </c>
      <c r="T31" s="111"/>
      <c r="U31" s="108">
        <f t="shared" si="8"/>
        <v>0</v>
      </c>
      <c r="V31" s="112">
        <f t="shared" si="4"/>
        <v>0</v>
      </c>
      <c r="W31" s="80"/>
      <c r="X31" s="80"/>
      <c r="Y31" s="165"/>
      <c r="Z31" s="105"/>
      <c r="AA31" s="105"/>
      <c r="AB31" s="165"/>
      <c r="AC31" s="165"/>
      <c r="AD31" s="165"/>
      <c r="AE31" s="165"/>
      <c r="AF31" s="165"/>
      <c r="AG31" s="165"/>
      <c r="AH31" s="165"/>
      <c r="AI31" s="170"/>
    </row>
    <row r="32" spans="2:35" ht="20.100000000000001" customHeight="1">
      <c r="B32" s="104"/>
      <c r="C32" s="105"/>
      <c r="D32" s="105"/>
      <c r="E32" s="105"/>
      <c r="F32" s="105"/>
      <c r="G32" s="105"/>
      <c r="H32" s="106"/>
      <c r="I32" s="106"/>
      <c r="J32" s="106"/>
      <c r="K32" s="106"/>
      <c r="L32" s="105"/>
      <c r="M32" s="105"/>
      <c r="N32" s="105"/>
      <c r="O32" s="105"/>
      <c r="P32" s="109"/>
      <c r="Q32" s="110" t="str">
        <f t="shared" si="0"/>
        <v>-</v>
      </c>
      <c r="R32" s="108" t="str">
        <f t="shared" si="1"/>
        <v/>
      </c>
      <c r="S32" s="108">
        <f t="shared" si="7"/>
        <v>0</v>
      </c>
      <c r="T32" s="111"/>
      <c r="U32" s="108">
        <f t="shared" si="8"/>
        <v>0</v>
      </c>
      <c r="V32" s="112">
        <f t="shared" si="4"/>
        <v>0</v>
      </c>
      <c r="W32" s="80"/>
      <c r="X32" s="80"/>
      <c r="Y32" s="165"/>
      <c r="Z32" s="105"/>
      <c r="AA32" s="105"/>
      <c r="AB32" s="165"/>
      <c r="AC32" s="165"/>
      <c r="AD32" s="165"/>
      <c r="AE32" s="165"/>
      <c r="AF32" s="165"/>
      <c r="AG32" s="165"/>
      <c r="AH32" s="165"/>
      <c r="AI32" s="170"/>
    </row>
    <row r="33" spans="2:35" ht="20.100000000000001" customHeight="1">
      <c r="B33" s="104"/>
      <c r="C33" s="105"/>
      <c r="D33" s="105"/>
      <c r="E33" s="105"/>
      <c r="F33" s="105"/>
      <c r="G33" s="105"/>
      <c r="H33" s="106"/>
      <c r="I33" s="106"/>
      <c r="J33" s="106"/>
      <c r="K33" s="106"/>
      <c r="L33" s="105"/>
      <c r="M33" s="105"/>
      <c r="N33" s="105"/>
      <c r="O33" s="105"/>
      <c r="P33" s="109"/>
      <c r="Q33" s="110" t="str">
        <f t="shared" si="0"/>
        <v>-</v>
      </c>
      <c r="R33" s="108" t="str">
        <f t="shared" si="1"/>
        <v/>
      </c>
      <c r="S33" s="108">
        <f t="shared" si="7"/>
        <v>0</v>
      </c>
      <c r="T33" s="111"/>
      <c r="U33" s="108">
        <f t="shared" si="8"/>
        <v>0</v>
      </c>
      <c r="V33" s="112">
        <f t="shared" si="4"/>
        <v>0</v>
      </c>
      <c r="W33" s="80"/>
      <c r="X33" s="80"/>
      <c r="Y33" s="165"/>
      <c r="Z33" s="105"/>
      <c r="AA33" s="105"/>
      <c r="AB33" s="165"/>
      <c r="AC33" s="165"/>
      <c r="AD33" s="165"/>
      <c r="AE33" s="165"/>
      <c r="AF33" s="165"/>
      <c r="AG33" s="165"/>
      <c r="AH33" s="165"/>
      <c r="AI33" s="170"/>
    </row>
    <row r="34" spans="2:35" ht="19.5" customHeight="1">
      <c r="B34" s="104"/>
      <c r="C34" s="105"/>
      <c r="D34" s="105"/>
      <c r="E34" s="105"/>
      <c r="F34" s="105"/>
      <c r="G34" s="105"/>
      <c r="H34" s="106"/>
      <c r="I34" s="107"/>
      <c r="J34" s="106"/>
      <c r="K34" s="106"/>
      <c r="L34" s="108"/>
      <c r="M34" s="108"/>
      <c r="N34" s="108"/>
      <c r="O34" s="108"/>
      <c r="P34" s="109"/>
      <c r="Q34" s="110" t="str">
        <f t="shared" si="0"/>
        <v>-</v>
      </c>
      <c r="R34" s="108" t="str">
        <f t="shared" si="1"/>
        <v/>
      </c>
      <c r="S34" s="108">
        <f>MIN(O34,R34)</f>
        <v>0</v>
      </c>
      <c r="T34" s="111"/>
      <c r="U34" s="108">
        <f>MIN(N34,S34,T34)</f>
        <v>0</v>
      </c>
      <c r="V34" s="112">
        <f>ROUNDDOWN(U34,-3)</f>
        <v>0</v>
      </c>
      <c r="W34" s="80"/>
      <c r="X34" s="80"/>
      <c r="Y34" s="165"/>
      <c r="Z34" s="105"/>
      <c r="AA34" s="105"/>
      <c r="AB34" s="165"/>
      <c r="AC34" s="165"/>
      <c r="AD34" s="165"/>
      <c r="AE34" s="165"/>
      <c r="AF34" s="165"/>
      <c r="AG34" s="165"/>
      <c r="AH34" s="165"/>
      <c r="AI34" s="170"/>
    </row>
    <row r="35" spans="2:35" ht="20.100000000000001" customHeight="1">
      <c r="B35" s="104"/>
      <c r="C35" s="105"/>
      <c r="D35" s="105"/>
      <c r="E35" s="105"/>
      <c r="F35" s="105"/>
      <c r="G35" s="105"/>
      <c r="H35" s="106"/>
      <c r="I35" s="106"/>
      <c r="J35" s="106"/>
      <c r="K35" s="106"/>
      <c r="L35" s="108"/>
      <c r="M35" s="108"/>
      <c r="N35" s="108"/>
      <c r="O35" s="108"/>
      <c r="P35" s="109"/>
      <c r="Q35" s="110" t="str">
        <f t="shared" si="0"/>
        <v>-</v>
      </c>
      <c r="R35" s="108" t="str">
        <f t="shared" si="1"/>
        <v/>
      </c>
      <c r="S35" s="108">
        <f t="shared" ref="S35:S42" si="9">MIN(O35,R35)</f>
        <v>0</v>
      </c>
      <c r="T35" s="111"/>
      <c r="U35" s="108">
        <f t="shared" ref="U35:U42" si="10">MIN(N35,S35,T35)</f>
        <v>0</v>
      </c>
      <c r="V35" s="112">
        <f t="shared" si="4"/>
        <v>0</v>
      </c>
      <c r="W35" s="80"/>
      <c r="X35" s="80"/>
      <c r="Y35" s="165"/>
      <c r="Z35" s="105"/>
      <c r="AA35" s="105"/>
      <c r="AB35" s="165"/>
      <c r="AC35" s="165"/>
      <c r="AD35" s="165"/>
      <c r="AE35" s="165"/>
      <c r="AF35" s="165"/>
      <c r="AG35" s="165"/>
      <c r="AH35" s="165"/>
      <c r="AI35" s="170"/>
    </row>
    <row r="36" spans="2:35" ht="20.100000000000001" customHeight="1">
      <c r="B36" s="104"/>
      <c r="C36" s="105"/>
      <c r="D36" s="105"/>
      <c r="E36" s="105"/>
      <c r="F36" s="105"/>
      <c r="G36" s="105"/>
      <c r="H36" s="106"/>
      <c r="I36" s="106"/>
      <c r="J36" s="106"/>
      <c r="K36" s="106"/>
      <c r="L36" s="108"/>
      <c r="M36" s="108"/>
      <c r="N36" s="108"/>
      <c r="O36" s="108"/>
      <c r="P36" s="109"/>
      <c r="Q36" s="110" t="str">
        <f t="shared" si="0"/>
        <v>-</v>
      </c>
      <c r="R36" s="108" t="str">
        <f t="shared" si="1"/>
        <v/>
      </c>
      <c r="S36" s="108">
        <f t="shared" si="9"/>
        <v>0</v>
      </c>
      <c r="T36" s="111"/>
      <c r="U36" s="108">
        <f t="shared" si="10"/>
        <v>0</v>
      </c>
      <c r="V36" s="112">
        <f t="shared" si="4"/>
        <v>0</v>
      </c>
      <c r="W36" s="80"/>
      <c r="X36" s="80"/>
      <c r="Y36" s="165"/>
      <c r="Z36" s="105"/>
      <c r="AA36" s="105"/>
      <c r="AB36" s="165"/>
      <c r="AC36" s="165"/>
      <c r="AD36" s="165"/>
      <c r="AE36" s="165"/>
      <c r="AF36" s="165"/>
      <c r="AG36" s="165"/>
      <c r="AH36" s="165"/>
      <c r="AI36" s="170"/>
    </row>
    <row r="37" spans="2:35" ht="20.100000000000001" customHeight="1">
      <c r="B37" s="104"/>
      <c r="C37" s="105"/>
      <c r="D37" s="105"/>
      <c r="E37" s="105"/>
      <c r="F37" s="105"/>
      <c r="G37" s="105"/>
      <c r="H37" s="106"/>
      <c r="I37" s="106"/>
      <c r="J37" s="107"/>
      <c r="K37" s="106"/>
      <c r="L37" s="108"/>
      <c r="M37" s="108"/>
      <c r="N37" s="108"/>
      <c r="O37" s="108"/>
      <c r="P37" s="109"/>
      <c r="Q37" s="110" t="str">
        <f t="shared" si="0"/>
        <v>-</v>
      </c>
      <c r="R37" s="108" t="str">
        <f t="shared" si="1"/>
        <v/>
      </c>
      <c r="S37" s="108">
        <f t="shared" si="9"/>
        <v>0</v>
      </c>
      <c r="T37" s="111"/>
      <c r="U37" s="108">
        <f t="shared" si="10"/>
        <v>0</v>
      </c>
      <c r="V37" s="112">
        <f t="shared" si="4"/>
        <v>0</v>
      </c>
      <c r="W37" s="80"/>
      <c r="X37" s="80"/>
      <c r="Y37" s="165"/>
      <c r="Z37" s="105"/>
      <c r="AA37" s="105"/>
      <c r="AB37" s="165"/>
      <c r="AC37" s="165"/>
      <c r="AD37" s="165"/>
      <c r="AE37" s="165"/>
      <c r="AF37" s="165"/>
      <c r="AG37" s="165"/>
      <c r="AH37" s="165"/>
      <c r="AI37" s="170"/>
    </row>
    <row r="38" spans="2:35" ht="20.100000000000001" customHeight="1">
      <c r="B38" s="104"/>
      <c r="C38" s="105"/>
      <c r="D38" s="105"/>
      <c r="E38" s="105"/>
      <c r="F38" s="105"/>
      <c r="G38" s="105"/>
      <c r="H38" s="106"/>
      <c r="I38" s="106"/>
      <c r="J38" s="106"/>
      <c r="K38" s="106"/>
      <c r="L38" s="108"/>
      <c r="M38" s="108"/>
      <c r="N38" s="108"/>
      <c r="O38" s="108"/>
      <c r="P38" s="109"/>
      <c r="Q38" s="110" t="str">
        <f t="shared" si="0"/>
        <v>-</v>
      </c>
      <c r="R38" s="108" t="str">
        <f t="shared" si="1"/>
        <v/>
      </c>
      <c r="S38" s="108">
        <f t="shared" si="9"/>
        <v>0</v>
      </c>
      <c r="T38" s="111"/>
      <c r="U38" s="108">
        <f t="shared" si="10"/>
        <v>0</v>
      </c>
      <c r="V38" s="112">
        <f t="shared" si="4"/>
        <v>0</v>
      </c>
      <c r="W38" s="80"/>
      <c r="X38" s="80"/>
      <c r="Y38" s="165"/>
      <c r="Z38" s="105"/>
      <c r="AA38" s="105"/>
      <c r="AB38" s="165"/>
      <c r="AC38" s="165"/>
      <c r="AD38" s="165"/>
      <c r="AE38" s="165"/>
      <c r="AF38" s="165"/>
      <c r="AG38" s="165"/>
      <c r="AH38" s="165"/>
      <c r="AI38" s="170"/>
    </row>
    <row r="39" spans="2:35" ht="20.100000000000001" customHeight="1">
      <c r="B39" s="104"/>
      <c r="C39" s="105"/>
      <c r="D39" s="105"/>
      <c r="E39" s="105"/>
      <c r="F39" s="105"/>
      <c r="G39" s="105"/>
      <c r="H39" s="106"/>
      <c r="I39" s="106"/>
      <c r="J39" s="106"/>
      <c r="K39" s="106"/>
      <c r="L39" s="108"/>
      <c r="M39" s="108"/>
      <c r="N39" s="108"/>
      <c r="O39" s="108"/>
      <c r="P39" s="109"/>
      <c r="Q39" s="110" t="str">
        <f t="shared" si="0"/>
        <v>-</v>
      </c>
      <c r="R39" s="108" t="str">
        <f t="shared" si="1"/>
        <v/>
      </c>
      <c r="S39" s="108">
        <f t="shared" si="9"/>
        <v>0</v>
      </c>
      <c r="T39" s="111"/>
      <c r="U39" s="108">
        <f t="shared" si="10"/>
        <v>0</v>
      </c>
      <c r="V39" s="112">
        <f t="shared" si="4"/>
        <v>0</v>
      </c>
      <c r="W39" s="80"/>
      <c r="X39" s="80"/>
      <c r="Y39" s="165"/>
      <c r="Z39" s="105"/>
      <c r="AA39" s="105"/>
      <c r="AB39" s="165"/>
      <c r="AC39" s="165"/>
      <c r="AD39" s="165"/>
      <c r="AE39" s="165"/>
      <c r="AF39" s="165"/>
      <c r="AG39" s="165"/>
      <c r="AH39" s="165"/>
      <c r="AI39" s="170"/>
    </row>
    <row r="40" spans="2:35" ht="20.100000000000001" customHeight="1">
      <c r="B40" s="104"/>
      <c r="C40" s="105"/>
      <c r="D40" s="105"/>
      <c r="E40" s="105"/>
      <c r="F40" s="105"/>
      <c r="G40" s="105"/>
      <c r="H40" s="106"/>
      <c r="I40" s="106"/>
      <c r="J40" s="106"/>
      <c r="K40" s="106"/>
      <c r="L40" s="108"/>
      <c r="M40" s="108"/>
      <c r="N40" s="108"/>
      <c r="O40" s="108"/>
      <c r="P40" s="109"/>
      <c r="Q40" s="110" t="str">
        <f t="shared" si="0"/>
        <v>-</v>
      </c>
      <c r="R40" s="108" t="str">
        <f t="shared" si="1"/>
        <v/>
      </c>
      <c r="S40" s="108">
        <f t="shared" si="9"/>
        <v>0</v>
      </c>
      <c r="T40" s="111"/>
      <c r="U40" s="108">
        <f t="shared" si="10"/>
        <v>0</v>
      </c>
      <c r="V40" s="112">
        <f t="shared" si="4"/>
        <v>0</v>
      </c>
      <c r="W40" s="80"/>
      <c r="X40" s="80"/>
      <c r="Y40" s="165"/>
      <c r="Z40" s="105"/>
      <c r="AA40" s="105"/>
      <c r="AB40" s="165"/>
      <c r="AC40" s="165"/>
      <c r="AD40" s="165"/>
      <c r="AE40" s="165"/>
      <c r="AF40" s="165"/>
      <c r="AG40" s="165"/>
      <c r="AH40" s="165"/>
      <c r="AI40" s="170"/>
    </row>
    <row r="41" spans="2:35" ht="20.100000000000001" customHeight="1">
      <c r="B41" s="104"/>
      <c r="C41" s="105"/>
      <c r="D41" s="105"/>
      <c r="E41" s="105"/>
      <c r="F41" s="105"/>
      <c r="G41" s="105"/>
      <c r="H41" s="106"/>
      <c r="I41" s="106"/>
      <c r="J41" s="106"/>
      <c r="K41" s="106"/>
      <c r="L41" s="105"/>
      <c r="M41" s="105"/>
      <c r="N41" s="105"/>
      <c r="O41" s="105"/>
      <c r="P41" s="109"/>
      <c r="Q41" s="110" t="str">
        <f t="shared" si="0"/>
        <v>-</v>
      </c>
      <c r="R41" s="108" t="str">
        <f t="shared" si="1"/>
        <v/>
      </c>
      <c r="S41" s="108">
        <f t="shared" si="9"/>
        <v>0</v>
      </c>
      <c r="T41" s="111"/>
      <c r="U41" s="108">
        <f t="shared" si="10"/>
        <v>0</v>
      </c>
      <c r="V41" s="112">
        <f t="shared" si="4"/>
        <v>0</v>
      </c>
      <c r="W41" s="80"/>
      <c r="X41" s="80"/>
      <c r="Y41" s="165"/>
      <c r="Z41" s="105"/>
      <c r="AA41" s="105"/>
      <c r="AB41" s="165"/>
      <c r="AC41" s="165"/>
      <c r="AD41" s="165"/>
      <c r="AE41" s="165"/>
      <c r="AF41" s="165"/>
      <c r="AG41" s="165"/>
      <c r="AH41" s="165"/>
      <c r="AI41" s="170"/>
    </row>
    <row r="42" spans="2:35" ht="20.100000000000001" customHeight="1" thickBot="1">
      <c r="B42" s="113"/>
      <c r="C42" s="114"/>
      <c r="D42" s="114"/>
      <c r="E42" s="114"/>
      <c r="F42" s="114"/>
      <c r="G42" s="114"/>
      <c r="H42" s="115"/>
      <c r="I42" s="115"/>
      <c r="J42" s="115"/>
      <c r="K42" s="115"/>
      <c r="L42" s="114"/>
      <c r="M42" s="114"/>
      <c r="N42" s="114"/>
      <c r="O42" s="114"/>
      <c r="P42" s="116"/>
      <c r="Q42" s="117" t="str">
        <f>IF(J42=1,17500,"-")</f>
        <v>-</v>
      </c>
      <c r="R42" s="108" t="str">
        <f t="shared" si="1"/>
        <v/>
      </c>
      <c r="S42" s="118">
        <f t="shared" si="9"/>
        <v>0</v>
      </c>
      <c r="T42" s="119"/>
      <c r="U42" s="118">
        <f t="shared" si="10"/>
        <v>0</v>
      </c>
      <c r="V42" s="120">
        <f t="shared" si="4"/>
        <v>0</v>
      </c>
      <c r="W42" s="121"/>
      <c r="X42" s="121"/>
      <c r="Y42" s="166"/>
      <c r="Z42" s="114"/>
      <c r="AA42" s="114"/>
      <c r="AB42" s="166"/>
      <c r="AC42" s="166"/>
      <c r="AD42" s="166"/>
      <c r="AE42" s="166"/>
      <c r="AF42" s="166"/>
      <c r="AG42" s="166"/>
      <c r="AH42" s="166"/>
      <c r="AI42" s="171"/>
    </row>
  </sheetData>
  <mergeCells count="32">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s>
  <phoneticPr fontId="5"/>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Q41"/>
  <sheetViews>
    <sheetView showGridLines="0" view="pageBreakPreview" topLeftCell="A22" zoomScale="40" zoomScaleNormal="75" zoomScaleSheetLayoutView="40" zoomScalePageLayoutView="70" workbookViewId="0">
      <selection activeCell="AT37" sqref="AT37"/>
    </sheetView>
  </sheetViews>
  <sheetFormatPr defaultColWidth="7.109375" defaultRowHeight="20.100000000000001" customHeight="1"/>
  <cols>
    <col min="1" max="68" width="7.109375" style="124"/>
    <col min="69" max="69" width="7.109375" style="124" customWidth="1"/>
    <col min="70" max="324" width="7.109375" style="124"/>
    <col min="325" max="325" width="7.109375" style="124" customWidth="1"/>
    <col min="326" max="580" width="7.109375" style="124"/>
    <col min="581" max="581" width="7.109375" style="124" customWidth="1"/>
    <col min="582" max="836" width="7.109375" style="124"/>
    <col min="837" max="837" width="7.109375" style="124" customWidth="1"/>
    <col min="838" max="1092" width="7.109375" style="124"/>
    <col min="1093" max="1093" width="7.109375" style="124" customWidth="1"/>
    <col min="1094" max="1348" width="7.109375" style="124"/>
    <col min="1349" max="1349" width="7.109375" style="124" customWidth="1"/>
    <col min="1350" max="1604" width="7.109375" style="124"/>
    <col min="1605" max="1605" width="7.109375" style="124" customWidth="1"/>
    <col min="1606" max="1860" width="7.109375" style="124"/>
    <col min="1861" max="1861" width="7.109375" style="124" customWidth="1"/>
    <col min="1862" max="2116" width="7.109375" style="124"/>
    <col min="2117" max="2117" width="7.109375" style="124" customWidth="1"/>
    <col min="2118" max="2372" width="7.109375" style="124"/>
    <col min="2373" max="2373" width="7.109375" style="124" customWidth="1"/>
    <col min="2374" max="2628" width="7.109375" style="124"/>
    <col min="2629" max="2629" width="7.109375" style="124" customWidth="1"/>
    <col min="2630" max="2884" width="7.109375" style="124"/>
    <col min="2885" max="2885" width="7.109375" style="124" customWidth="1"/>
    <col min="2886" max="3140" width="7.109375" style="124"/>
    <col min="3141" max="3141" width="7.109375" style="124" customWidth="1"/>
    <col min="3142" max="3396" width="7.109375" style="124"/>
    <col min="3397" max="3397" width="7.109375" style="124" customWidth="1"/>
    <col min="3398" max="3652" width="7.109375" style="124"/>
    <col min="3653" max="3653" width="7.109375" style="124" customWidth="1"/>
    <col min="3654" max="3908" width="7.109375" style="124"/>
    <col min="3909" max="3909" width="7.109375" style="124" customWidth="1"/>
    <col min="3910" max="4164" width="7.109375" style="124"/>
    <col min="4165" max="4165" width="7.109375" style="124" customWidth="1"/>
    <col min="4166" max="4420" width="7.109375" style="124"/>
    <col min="4421" max="4421" width="7.109375" style="124" customWidth="1"/>
    <col min="4422" max="4676" width="7.109375" style="124"/>
    <col min="4677" max="4677" width="7.109375" style="124" customWidth="1"/>
    <col min="4678" max="4932" width="7.109375" style="124"/>
    <col min="4933" max="4933" width="7.109375" style="124" customWidth="1"/>
    <col min="4934" max="5188" width="7.109375" style="124"/>
    <col min="5189" max="5189" width="7.109375" style="124" customWidth="1"/>
    <col min="5190" max="5444" width="7.109375" style="124"/>
    <col min="5445" max="5445" width="7.109375" style="124" customWidth="1"/>
    <col min="5446" max="5700" width="7.109375" style="124"/>
    <col min="5701" max="5701" width="7.109375" style="124" customWidth="1"/>
    <col min="5702" max="5956" width="7.109375" style="124"/>
    <col min="5957" max="5957" width="7.109375" style="124" customWidth="1"/>
    <col min="5958" max="6212" width="7.109375" style="124"/>
    <col min="6213" max="6213" width="7.109375" style="124" customWidth="1"/>
    <col min="6214" max="6468" width="7.109375" style="124"/>
    <col min="6469" max="6469" width="7.109375" style="124" customWidth="1"/>
    <col min="6470" max="6724" width="7.109375" style="124"/>
    <col min="6725" max="6725" width="7.109375" style="124" customWidth="1"/>
    <col min="6726" max="6980" width="7.109375" style="124"/>
    <col min="6981" max="6981" width="7.109375" style="124" customWidth="1"/>
    <col min="6982" max="7236" width="7.109375" style="124"/>
    <col min="7237" max="7237" width="7.109375" style="124" customWidth="1"/>
    <col min="7238" max="7492" width="7.109375" style="124"/>
    <col min="7493" max="7493" width="7.109375" style="124" customWidth="1"/>
    <col min="7494" max="7748" width="7.109375" style="124"/>
    <col min="7749" max="7749" width="7.109375" style="124" customWidth="1"/>
    <col min="7750" max="8004" width="7.109375" style="124"/>
    <col min="8005" max="8005" width="7.109375" style="124" customWidth="1"/>
    <col min="8006" max="8260" width="7.109375" style="124"/>
    <col min="8261" max="8261" width="7.109375" style="124" customWidth="1"/>
    <col min="8262" max="8516" width="7.109375" style="124"/>
    <col min="8517" max="8517" width="7.109375" style="124" customWidth="1"/>
    <col min="8518" max="8772" width="7.109375" style="124"/>
    <col min="8773" max="8773" width="7.109375" style="124" customWidth="1"/>
    <col min="8774" max="9028" width="7.109375" style="124"/>
    <col min="9029" max="9029" width="7.109375" style="124" customWidth="1"/>
    <col min="9030" max="9284" width="7.109375" style="124"/>
    <col min="9285" max="9285" width="7.109375" style="124" customWidth="1"/>
    <col min="9286" max="9540" width="7.109375" style="124"/>
    <col min="9541" max="9541" width="7.109375" style="124" customWidth="1"/>
    <col min="9542" max="9796" width="7.109375" style="124"/>
    <col min="9797" max="9797" width="7.109375" style="124" customWidth="1"/>
    <col min="9798" max="10052" width="7.109375" style="124"/>
    <col min="10053" max="10053" width="7.109375" style="124" customWidth="1"/>
    <col min="10054" max="10308" width="7.109375" style="124"/>
    <col min="10309" max="10309" width="7.109375" style="124" customWidth="1"/>
    <col min="10310" max="10564" width="7.109375" style="124"/>
    <col min="10565" max="10565" width="7.109375" style="124" customWidth="1"/>
    <col min="10566" max="10820" width="7.109375" style="124"/>
    <col min="10821" max="10821" width="7.109375" style="124" customWidth="1"/>
    <col min="10822" max="11076" width="7.109375" style="124"/>
    <col min="11077" max="11077" width="7.109375" style="124" customWidth="1"/>
    <col min="11078" max="11332" width="7.109375" style="124"/>
    <col min="11333" max="11333" width="7.109375" style="124" customWidth="1"/>
    <col min="11334" max="11588" width="7.109375" style="124"/>
    <col min="11589" max="11589" width="7.109375" style="124" customWidth="1"/>
    <col min="11590" max="11844" width="7.109375" style="124"/>
    <col min="11845" max="11845" width="7.109375" style="124" customWidth="1"/>
    <col min="11846" max="12100" width="7.109375" style="124"/>
    <col min="12101" max="12101" width="7.109375" style="124" customWidth="1"/>
    <col min="12102" max="12356" width="7.109375" style="124"/>
    <col min="12357" max="12357" width="7.109375" style="124" customWidth="1"/>
    <col min="12358" max="12612" width="7.109375" style="124"/>
    <col min="12613" max="12613" width="7.109375" style="124" customWidth="1"/>
    <col min="12614" max="12868" width="7.109375" style="124"/>
    <col min="12869" max="12869" width="7.109375" style="124" customWidth="1"/>
    <col min="12870" max="13124" width="7.109375" style="124"/>
    <col min="13125" max="13125" width="7.109375" style="124" customWidth="1"/>
    <col min="13126" max="13380" width="7.109375" style="124"/>
    <col min="13381" max="13381" width="7.109375" style="124" customWidth="1"/>
    <col min="13382" max="13636" width="7.109375" style="124"/>
    <col min="13637" max="13637" width="7.109375" style="124" customWidth="1"/>
    <col min="13638" max="13892" width="7.109375" style="124"/>
    <col min="13893" max="13893" width="7.109375" style="124" customWidth="1"/>
    <col min="13894" max="14148" width="7.109375" style="124"/>
    <col min="14149" max="14149" width="7.109375" style="124" customWidth="1"/>
    <col min="14150" max="14404" width="7.109375" style="124"/>
    <col min="14405" max="14405" width="7.109375" style="124" customWidth="1"/>
    <col min="14406" max="14660" width="7.109375" style="124"/>
    <col min="14661" max="14661" width="7.109375" style="124" customWidth="1"/>
    <col min="14662" max="14916" width="7.109375" style="124"/>
    <col min="14917" max="14917" width="7.109375" style="124" customWidth="1"/>
    <col min="14918" max="15172" width="7.109375" style="124"/>
    <col min="15173" max="15173" width="7.109375" style="124" customWidth="1"/>
    <col min="15174" max="15428" width="7.109375" style="124"/>
    <col min="15429" max="15429" width="7.109375" style="124" customWidth="1"/>
    <col min="15430" max="15684" width="7.109375" style="124"/>
    <col min="15685" max="15685" width="7.109375" style="124" customWidth="1"/>
    <col min="15686" max="15940" width="7.109375" style="124"/>
    <col min="15941" max="15941" width="7.109375" style="124" customWidth="1"/>
    <col min="15942" max="16196" width="7.109375" style="124"/>
    <col min="16197" max="16197" width="7.109375" style="124" customWidth="1"/>
    <col min="16198" max="16384" width="7.109375" style="124"/>
  </cols>
  <sheetData>
    <row r="1" spans="2:65" ht="44.25" customHeight="1">
      <c r="B1" s="123" t="s">
        <v>249</v>
      </c>
    </row>
    <row r="2" spans="2:65" ht="44.25" customHeight="1">
      <c r="B2" s="782" t="s">
        <v>250</v>
      </c>
      <c r="C2" s="782"/>
      <c r="D2" s="782"/>
      <c r="E2" s="782"/>
      <c r="F2" s="782"/>
      <c r="G2" s="782"/>
      <c r="H2" s="782"/>
      <c r="I2" s="782"/>
      <c r="J2" s="782"/>
      <c r="K2" s="782"/>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2"/>
      <c r="AM2" s="782"/>
      <c r="AN2" s="782"/>
      <c r="AO2" s="782"/>
      <c r="AP2" s="782"/>
      <c r="AQ2" s="782"/>
      <c r="AR2" s="782"/>
      <c r="AS2" s="782"/>
      <c r="AT2" s="782"/>
      <c r="AU2" s="782"/>
      <c r="AV2" s="782"/>
      <c r="AW2" s="782"/>
      <c r="AX2" s="782"/>
      <c r="AY2" s="782"/>
      <c r="AZ2" s="782"/>
      <c r="BA2" s="782"/>
      <c r="BB2" s="782"/>
      <c r="BC2" s="782"/>
      <c r="BD2" s="782"/>
      <c r="BE2" s="782"/>
      <c r="BF2" s="782"/>
      <c r="BG2" s="782"/>
      <c r="BH2" s="782"/>
      <c r="BI2" s="782"/>
      <c r="BJ2" s="782"/>
      <c r="BK2" s="782"/>
      <c r="BL2" s="782"/>
      <c r="BM2" s="782"/>
    </row>
    <row r="3" spans="2:65" ht="13.5" customHeight="1" thickBot="1">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row>
    <row r="4" spans="2:65" ht="33.75" customHeight="1" thickBot="1">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Z4" s="783" t="s">
        <v>251</v>
      </c>
      <c r="BA4" s="784"/>
      <c r="BB4" s="784"/>
      <c r="BC4" s="784"/>
      <c r="BD4" s="784"/>
      <c r="BE4" s="784"/>
      <c r="BF4" s="784"/>
      <c r="BG4" s="784"/>
      <c r="BH4" s="785"/>
      <c r="BI4" s="784" t="s">
        <v>252</v>
      </c>
      <c r="BJ4" s="784"/>
      <c r="BK4" s="784"/>
      <c r="BL4" s="784"/>
      <c r="BM4" s="785"/>
    </row>
    <row r="5" spans="2:65" ht="13.5" customHeight="1">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786"/>
      <c r="AG5" s="786"/>
      <c r="AH5" s="786"/>
      <c r="AI5" s="786"/>
      <c r="AJ5" s="786"/>
      <c r="AK5" s="786"/>
      <c r="AL5" s="786"/>
      <c r="AM5" s="786"/>
      <c r="AN5" s="786"/>
      <c r="AO5" s="786"/>
      <c r="AP5" s="786"/>
      <c r="AQ5" s="786"/>
      <c r="AR5" s="786"/>
      <c r="AS5" s="786"/>
      <c r="AT5" s="786"/>
      <c r="AU5" s="786"/>
      <c r="AV5" s="786"/>
      <c r="AW5" s="786"/>
      <c r="AX5" s="786"/>
      <c r="AZ5" s="126"/>
      <c r="BA5" s="126"/>
      <c r="BB5" s="126"/>
      <c r="BC5" s="126"/>
      <c r="BD5" s="126"/>
      <c r="BE5" s="126"/>
    </row>
    <row r="6" spans="2:65" ht="13.5" customHeight="1">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786"/>
      <c r="AG6" s="786"/>
      <c r="AH6" s="786"/>
      <c r="AI6" s="786"/>
      <c r="AJ6" s="786"/>
      <c r="AK6" s="786"/>
      <c r="AL6" s="786"/>
      <c r="AM6" s="786"/>
      <c r="AN6" s="786"/>
      <c r="AO6" s="786"/>
      <c r="AP6" s="786"/>
      <c r="AQ6" s="786"/>
      <c r="AR6" s="786"/>
      <c r="AS6" s="786"/>
      <c r="AT6" s="786"/>
      <c r="AU6" s="786"/>
      <c r="AV6" s="786"/>
      <c r="AW6" s="786"/>
      <c r="AX6" s="786"/>
      <c r="AY6" s="126"/>
      <c r="AZ6" s="126"/>
      <c r="BA6" s="126"/>
      <c r="BB6" s="126"/>
      <c r="BC6" s="126"/>
      <c r="BD6" s="126"/>
      <c r="BE6" s="126"/>
    </row>
    <row r="7" spans="2:65" ht="13.5" customHeight="1" thickBot="1">
      <c r="B7" s="126"/>
      <c r="C7" s="126"/>
      <c r="D7" s="126"/>
      <c r="E7" s="126"/>
      <c r="F7" s="126"/>
      <c r="G7" s="126"/>
      <c r="H7" s="127"/>
      <c r="I7" s="127"/>
      <c r="J7" s="127"/>
      <c r="K7" s="127"/>
      <c r="L7" s="127"/>
      <c r="M7" s="127"/>
      <c r="N7" s="127"/>
      <c r="O7" s="127"/>
      <c r="P7" s="127"/>
      <c r="Q7" s="127"/>
      <c r="AF7" s="786"/>
      <c r="AG7" s="786"/>
      <c r="AH7" s="786"/>
      <c r="AI7" s="786"/>
      <c r="AJ7" s="786"/>
      <c r="AK7" s="786"/>
      <c r="AL7" s="786"/>
      <c r="AM7" s="786"/>
      <c r="AN7" s="786"/>
      <c r="AO7" s="786"/>
      <c r="AP7" s="786"/>
      <c r="AQ7" s="786"/>
      <c r="AR7" s="786"/>
      <c r="AS7" s="786"/>
      <c r="AT7" s="786"/>
      <c r="AU7" s="786"/>
      <c r="AV7" s="786"/>
      <c r="AW7" s="786"/>
      <c r="AX7" s="786"/>
    </row>
    <row r="8" spans="2:65" s="128" customFormat="1" ht="44.25" customHeight="1" thickBot="1">
      <c r="B8" s="787" t="s">
        <v>253</v>
      </c>
      <c r="C8" s="788"/>
      <c r="D8" s="788"/>
      <c r="E8" s="788"/>
      <c r="F8" s="788"/>
      <c r="G8" s="788"/>
      <c r="H8" s="788"/>
      <c r="I8" s="788"/>
      <c r="J8" s="788"/>
      <c r="K8" s="788"/>
      <c r="L8" s="788"/>
      <c r="M8" s="788"/>
      <c r="N8" s="788"/>
      <c r="O8" s="788"/>
      <c r="P8" s="788"/>
      <c r="Q8" s="788"/>
      <c r="R8" s="788"/>
      <c r="S8" s="788"/>
      <c r="T8" s="788"/>
      <c r="U8" s="788"/>
      <c r="V8" s="788"/>
      <c r="W8" s="788"/>
      <c r="X8" s="788"/>
      <c r="Y8" s="789"/>
      <c r="AK8" s="129"/>
      <c r="AL8" s="129"/>
      <c r="AM8" s="129"/>
      <c r="AN8" s="129"/>
    </row>
    <row r="9" spans="2:65" s="128" customFormat="1" ht="44.25" customHeight="1" thickBot="1">
      <c r="B9" s="790" t="s">
        <v>254</v>
      </c>
      <c r="C9" s="791"/>
      <c r="D9" s="791"/>
      <c r="E9" s="791"/>
      <c r="F9" s="792"/>
      <c r="G9" s="793" t="s">
        <v>255</v>
      </c>
      <c r="H9" s="793"/>
      <c r="I9" s="793"/>
      <c r="J9" s="793"/>
      <c r="K9" s="794" t="s">
        <v>256</v>
      </c>
      <c r="L9" s="794"/>
      <c r="M9" s="794"/>
      <c r="N9" s="794"/>
      <c r="O9" s="794"/>
      <c r="P9" s="794" t="s">
        <v>257</v>
      </c>
      <c r="Q9" s="794"/>
      <c r="R9" s="794"/>
      <c r="S9" s="794"/>
      <c r="T9" s="794"/>
      <c r="U9" s="794"/>
      <c r="V9" s="794"/>
      <c r="W9" s="794"/>
      <c r="X9" s="794"/>
      <c r="Y9" s="795"/>
    </row>
    <row r="10" spans="2:65" s="128" customFormat="1" ht="44.25" customHeight="1" thickBot="1">
      <c r="B10" s="787" t="s">
        <v>258</v>
      </c>
      <c r="C10" s="804"/>
      <c r="D10" s="804"/>
      <c r="E10" s="804"/>
      <c r="F10" s="804"/>
      <c r="G10" s="804"/>
      <c r="H10" s="804"/>
      <c r="I10" s="804"/>
      <c r="J10" s="804"/>
      <c r="K10" s="804"/>
      <c r="L10" s="805"/>
      <c r="M10" s="787" t="s">
        <v>259</v>
      </c>
      <c r="N10" s="788"/>
      <c r="O10" s="788"/>
      <c r="P10" s="788"/>
      <c r="Q10" s="788"/>
      <c r="R10" s="788"/>
      <c r="S10" s="788"/>
      <c r="T10" s="788"/>
      <c r="U10" s="788"/>
      <c r="V10" s="788"/>
      <c r="W10" s="788"/>
      <c r="X10" s="788"/>
      <c r="Y10" s="788"/>
      <c r="Z10" s="788"/>
      <c r="AA10" s="789"/>
      <c r="AB10" s="806" t="s">
        <v>260</v>
      </c>
      <c r="AC10" s="807"/>
      <c r="AD10" s="807"/>
      <c r="AE10" s="807"/>
      <c r="AF10" s="807"/>
      <c r="AG10" s="807"/>
      <c r="AH10" s="807"/>
      <c r="AI10" s="807"/>
      <c r="AJ10" s="807"/>
      <c r="AK10" s="807"/>
      <c r="AL10" s="807"/>
      <c r="AM10" s="807"/>
      <c r="AN10" s="807"/>
      <c r="AO10" s="807"/>
      <c r="AP10" s="807"/>
      <c r="AQ10" s="807"/>
      <c r="AR10" s="807"/>
      <c r="AS10" s="807"/>
      <c r="AT10" s="807"/>
      <c r="AU10" s="808"/>
    </row>
    <row r="11" spans="2:65" s="128" customFormat="1" ht="44.25" customHeight="1" thickBot="1">
      <c r="B11" s="787"/>
      <c r="C11" s="788"/>
      <c r="D11" s="788"/>
      <c r="E11" s="788"/>
      <c r="F11" s="788"/>
      <c r="G11" s="788"/>
      <c r="H11" s="788"/>
      <c r="I11" s="788"/>
      <c r="J11" s="788"/>
      <c r="K11" s="788"/>
      <c r="L11" s="789"/>
      <c r="M11" s="787"/>
      <c r="N11" s="788"/>
      <c r="O11" s="788"/>
      <c r="P11" s="788"/>
      <c r="Q11" s="788"/>
      <c r="R11" s="788"/>
      <c r="S11" s="788"/>
      <c r="T11" s="788"/>
      <c r="U11" s="788"/>
      <c r="V11" s="788"/>
      <c r="W11" s="788"/>
      <c r="X11" s="788"/>
      <c r="Y11" s="788"/>
      <c r="Z11" s="788"/>
      <c r="AA11" s="789"/>
      <c r="AB11" s="809"/>
      <c r="AC11" s="810"/>
      <c r="AD11" s="810"/>
      <c r="AE11" s="810"/>
      <c r="AF11" s="810"/>
      <c r="AG11" s="810"/>
      <c r="AH11" s="810"/>
      <c r="AI11" s="810"/>
      <c r="AJ11" s="810"/>
      <c r="AK11" s="810"/>
      <c r="AL11" s="810"/>
      <c r="AM11" s="810"/>
      <c r="AN11" s="810"/>
      <c r="AO11" s="810"/>
      <c r="AP11" s="810"/>
      <c r="AQ11" s="810"/>
      <c r="AR11" s="810"/>
      <c r="AS11" s="810"/>
      <c r="AT11" s="810"/>
      <c r="AU11" s="811"/>
    </row>
    <row r="12" spans="2:65" s="130" customFormat="1" ht="29.25" customHeight="1"/>
    <row r="13" spans="2:65" s="128" customFormat="1" ht="44.25" customHeight="1" thickBot="1">
      <c r="B13" s="128" t="s">
        <v>261</v>
      </c>
    </row>
    <row r="14" spans="2:65" s="128" customFormat="1" ht="44.25" customHeight="1" thickBot="1">
      <c r="B14" s="796" t="s">
        <v>262</v>
      </c>
      <c r="C14" s="797"/>
      <c r="D14" s="797"/>
      <c r="E14" s="797"/>
      <c r="F14" s="797"/>
      <c r="G14" s="797"/>
      <c r="H14" s="798"/>
      <c r="I14" s="787" t="s">
        <v>263</v>
      </c>
      <c r="J14" s="788"/>
      <c r="K14" s="788"/>
      <c r="L14" s="788"/>
      <c r="M14" s="788"/>
      <c r="N14" s="788"/>
      <c r="O14" s="788"/>
      <c r="P14" s="788"/>
      <c r="Q14" s="788"/>
      <c r="R14" s="788"/>
      <c r="S14" s="788"/>
      <c r="T14" s="788"/>
      <c r="U14" s="788"/>
      <c r="V14" s="788"/>
      <c r="W14" s="788"/>
      <c r="X14" s="788"/>
      <c r="Y14" s="788"/>
      <c r="Z14" s="788"/>
      <c r="AA14" s="788"/>
      <c r="AB14" s="788"/>
      <c r="AC14" s="802"/>
      <c r="AD14" s="794"/>
      <c r="AE14" s="794"/>
      <c r="AF14" s="794"/>
      <c r="AG14" s="794"/>
      <c r="AH14" s="794"/>
      <c r="AI14" s="794"/>
      <c r="AJ14" s="794"/>
      <c r="AK14" s="794"/>
      <c r="AL14" s="794"/>
      <c r="AM14" s="794"/>
      <c r="AN14" s="794"/>
      <c r="AO14" s="794"/>
      <c r="AP14" s="794"/>
      <c r="AQ14" s="794"/>
      <c r="AR14" s="794"/>
      <c r="AS14" s="794"/>
      <c r="AT14" s="794"/>
      <c r="AU14" s="794"/>
    </row>
    <row r="15" spans="2:65" s="128" customFormat="1" ht="44.25" customHeight="1" thickBot="1">
      <c r="B15" s="799"/>
      <c r="C15" s="800"/>
      <c r="D15" s="800"/>
      <c r="E15" s="800"/>
      <c r="F15" s="800"/>
      <c r="G15" s="800"/>
      <c r="H15" s="801"/>
      <c r="I15" s="787" t="s">
        <v>264</v>
      </c>
      <c r="J15" s="788"/>
      <c r="K15" s="131" t="s">
        <v>265</v>
      </c>
      <c r="L15" s="131"/>
      <c r="M15" s="131"/>
      <c r="N15" s="131" t="s">
        <v>266</v>
      </c>
      <c r="O15" s="131"/>
      <c r="P15" s="131" t="s">
        <v>267</v>
      </c>
      <c r="Q15" s="131"/>
      <c r="R15" s="132" t="s">
        <v>268</v>
      </c>
      <c r="S15" s="803" t="s">
        <v>269</v>
      </c>
      <c r="T15" s="788"/>
      <c r="U15" s="131" t="s">
        <v>265</v>
      </c>
      <c r="V15" s="131"/>
      <c r="W15" s="131"/>
      <c r="X15" s="131" t="s">
        <v>266</v>
      </c>
      <c r="Y15" s="131"/>
      <c r="Z15" s="131" t="s">
        <v>267</v>
      </c>
      <c r="AA15" s="131"/>
      <c r="AB15" s="133" t="s">
        <v>268</v>
      </c>
      <c r="AC15" s="794"/>
      <c r="AD15" s="794"/>
      <c r="AE15" s="794"/>
      <c r="AF15" s="794"/>
      <c r="AG15" s="794"/>
      <c r="AH15" s="794"/>
      <c r="AI15" s="794"/>
      <c r="AJ15" s="794"/>
      <c r="AK15" s="794"/>
      <c r="AL15" s="794"/>
      <c r="AM15" s="794"/>
      <c r="AN15" s="794"/>
      <c r="AO15" s="794"/>
      <c r="AP15" s="794"/>
      <c r="AQ15" s="794"/>
      <c r="AR15" s="794"/>
      <c r="AS15" s="794"/>
      <c r="AT15" s="794"/>
      <c r="AU15" s="794"/>
    </row>
    <row r="16" spans="2:65" s="130" customFormat="1" ht="25.5" customHeight="1"/>
    <row r="17" spans="1:69" s="128" customFormat="1" ht="44.25" customHeight="1" thickBot="1">
      <c r="B17" s="128" t="s">
        <v>270</v>
      </c>
      <c r="Q17" s="134" t="s">
        <v>271</v>
      </c>
      <c r="T17" s="134"/>
    </row>
    <row r="18" spans="1:69" s="128" customFormat="1" ht="114.75" customHeight="1" thickBot="1">
      <c r="B18" s="812" t="s">
        <v>272</v>
      </c>
      <c r="C18" s="816"/>
      <c r="D18" s="816"/>
      <c r="E18" s="816"/>
      <c r="F18" s="812" t="s">
        <v>273</v>
      </c>
      <c r="G18" s="816"/>
      <c r="H18" s="816"/>
      <c r="I18" s="816"/>
      <c r="J18" s="822" t="s">
        <v>274</v>
      </c>
      <c r="K18" s="822"/>
      <c r="L18" s="822"/>
      <c r="M18" s="822"/>
      <c r="N18" s="812" t="s">
        <v>275</v>
      </c>
      <c r="O18" s="812"/>
      <c r="P18" s="812"/>
      <c r="Q18" s="812"/>
      <c r="R18" s="812" t="s">
        <v>276</v>
      </c>
      <c r="S18" s="812"/>
      <c r="T18" s="812"/>
      <c r="U18" s="812"/>
      <c r="V18" s="812" t="s">
        <v>208</v>
      </c>
      <c r="W18" s="812"/>
      <c r="X18" s="812"/>
      <c r="Y18" s="812"/>
      <c r="Z18" s="812" t="s">
        <v>209</v>
      </c>
      <c r="AA18" s="812"/>
      <c r="AB18" s="812"/>
      <c r="AC18" s="812"/>
      <c r="AD18" s="813" t="s">
        <v>277</v>
      </c>
      <c r="AE18" s="814"/>
      <c r="AF18" s="814"/>
      <c r="AG18" s="815"/>
      <c r="AH18" s="812" t="s">
        <v>211</v>
      </c>
      <c r="AI18" s="812"/>
      <c r="AJ18" s="812"/>
      <c r="AK18" s="812"/>
      <c r="AL18" s="812" t="s">
        <v>278</v>
      </c>
      <c r="AM18" s="812"/>
      <c r="AN18" s="812"/>
      <c r="AO18" s="812"/>
      <c r="AP18" s="812" t="s">
        <v>279</v>
      </c>
      <c r="AQ18" s="812"/>
      <c r="AR18" s="812"/>
      <c r="AS18" s="812"/>
      <c r="AT18" s="816" t="s">
        <v>280</v>
      </c>
      <c r="AU18" s="816"/>
      <c r="AV18" s="816"/>
      <c r="AW18" s="816"/>
      <c r="AX18" s="812" t="s">
        <v>215</v>
      </c>
      <c r="AY18" s="812"/>
      <c r="AZ18" s="812"/>
      <c r="BA18" s="812"/>
      <c r="BB18" s="812" t="s">
        <v>281</v>
      </c>
      <c r="BC18" s="812"/>
      <c r="BD18" s="812"/>
      <c r="BE18" s="812"/>
      <c r="BF18" s="813" t="s">
        <v>282</v>
      </c>
      <c r="BG18" s="814"/>
      <c r="BH18" s="814"/>
      <c r="BI18" s="815"/>
      <c r="BJ18" s="813" t="s">
        <v>218</v>
      </c>
      <c r="BK18" s="814"/>
      <c r="BL18" s="814"/>
      <c r="BM18" s="815"/>
      <c r="BN18" s="813" t="s">
        <v>283</v>
      </c>
      <c r="BO18" s="814"/>
      <c r="BP18" s="814"/>
      <c r="BQ18" s="815"/>
    </row>
    <row r="19" spans="1:69" s="130" customFormat="1" ht="135" customHeight="1" thickBot="1">
      <c r="A19" s="128"/>
      <c r="B19" s="816"/>
      <c r="C19" s="816"/>
      <c r="D19" s="816"/>
      <c r="E19" s="816"/>
      <c r="F19" s="817" t="s">
        <v>284</v>
      </c>
      <c r="G19" s="818"/>
      <c r="H19" s="818"/>
      <c r="I19" s="819"/>
      <c r="J19" s="820" t="s">
        <v>228</v>
      </c>
      <c r="K19" s="820"/>
      <c r="L19" s="820"/>
      <c r="M19" s="820"/>
      <c r="N19" s="820" t="s">
        <v>285</v>
      </c>
      <c r="O19" s="820"/>
      <c r="P19" s="820"/>
      <c r="Q19" s="820"/>
      <c r="R19" s="820" t="s">
        <v>286</v>
      </c>
      <c r="S19" s="821"/>
      <c r="T19" s="821"/>
      <c r="U19" s="821"/>
      <c r="V19" s="820" t="s">
        <v>287</v>
      </c>
      <c r="W19" s="820"/>
      <c r="X19" s="820"/>
      <c r="Y19" s="820"/>
      <c r="Z19" s="820" t="s">
        <v>230</v>
      </c>
      <c r="AA19" s="820"/>
      <c r="AB19" s="820"/>
      <c r="AC19" s="820"/>
      <c r="AD19" s="821" t="s">
        <v>228</v>
      </c>
      <c r="AE19" s="821"/>
      <c r="AF19" s="821"/>
      <c r="AG19" s="821"/>
      <c r="AH19" s="830" t="s">
        <v>231</v>
      </c>
      <c r="AI19" s="830"/>
      <c r="AJ19" s="830"/>
      <c r="AK19" s="830"/>
      <c r="AL19" s="820" t="s">
        <v>288</v>
      </c>
      <c r="AM19" s="820"/>
      <c r="AN19" s="820"/>
      <c r="AO19" s="820"/>
      <c r="AP19" s="820" t="s">
        <v>230</v>
      </c>
      <c r="AQ19" s="820"/>
      <c r="AR19" s="820"/>
      <c r="AS19" s="820"/>
      <c r="AT19" s="813" t="s">
        <v>233</v>
      </c>
      <c r="AU19" s="823"/>
      <c r="AV19" s="823"/>
      <c r="AW19" s="824"/>
      <c r="AX19" s="813" t="s">
        <v>289</v>
      </c>
      <c r="AY19" s="823"/>
      <c r="AZ19" s="823"/>
      <c r="BA19" s="824"/>
      <c r="BB19" s="826" t="s">
        <v>235</v>
      </c>
      <c r="BC19" s="826"/>
      <c r="BD19" s="826"/>
      <c r="BE19" s="826"/>
      <c r="BF19" s="827" t="s">
        <v>236</v>
      </c>
      <c r="BG19" s="828"/>
      <c r="BH19" s="828"/>
      <c r="BI19" s="829"/>
      <c r="BJ19" s="827" t="s">
        <v>236</v>
      </c>
      <c r="BK19" s="828"/>
      <c r="BL19" s="828"/>
      <c r="BM19" s="829"/>
      <c r="BN19" s="827" t="s">
        <v>236</v>
      </c>
      <c r="BO19" s="828"/>
      <c r="BP19" s="828"/>
      <c r="BQ19" s="829"/>
    </row>
    <row r="20" spans="1:69" s="130" customFormat="1" ht="35.25" customHeight="1" thickBot="1">
      <c r="B20" s="135" t="s">
        <v>290</v>
      </c>
      <c r="C20" s="832"/>
      <c r="D20" s="832"/>
      <c r="E20" s="833"/>
      <c r="F20" s="834"/>
      <c r="G20" s="825"/>
      <c r="H20" s="825"/>
      <c r="I20" s="825"/>
      <c r="J20" s="834"/>
      <c r="K20" s="834"/>
      <c r="L20" s="834"/>
      <c r="M20" s="834"/>
      <c r="N20" s="835"/>
      <c r="O20" s="835"/>
      <c r="P20" s="835"/>
      <c r="Q20" s="835"/>
      <c r="R20" s="834"/>
      <c r="S20" s="825"/>
      <c r="T20" s="825"/>
      <c r="U20" s="825"/>
      <c r="V20" s="836"/>
      <c r="W20" s="837"/>
      <c r="X20" s="837"/>
      <c r="Y20" s="838"/>
      <c r="Z20" s="834"/>
      <c r="AA20" s="834"/>
      <c r="AB20" s="834"/>
      <c r="AC20" s="834"/>
      <c r="AD20" s="825"/>
      <c r="AE20" s="825"/>
      <c r="AF20" s="825"/>
      <c r="AG20" s="825"/>
      <c r="AH20" s="834"/>
      <c r="AI20" s="834"/>
      <c r="AJ20" s="834"/>
      <c r="AK20" s="834"/>
      <c r="AL20" s="834"/>
      <c r="AM20" s="834"/>
      <c r="AN20" s="834"/>
      <c r="AO20" s="834"/>
      <c r="AP20" s="834"/>
      <c r="AQ20" s="834"/>
      <c r="AR20" s="834"/>
      <c r="AS20" s="834"/>
      <c r="AT20" s="825"/>
      <c r="AU20" s="825"/>
      <c r="AV20" s="825"/>
      <c r="AW20" s="825"/>
      <c r="AX20" s="825"/>
      <c r="AY20" s="825"/>
      <c r="AZ20" s="825"/>
      <c r="BA20" s="825"/>
      <c r="BB20" s="825"/>
      <c r="BC20" s="825"/>
      <c r="BD20" s="825"/>
      <c r="BE20" s="825"/>
      <c r="BF20" s="831"/>
      <c r="BG20" s="832"/>
      <c r="BH20" s="832"/>
      <c r="BI20" s="833"/>
      <c r="BJ20" s="831"/>
      <c r="BK20" s="832"/>
      <c r="BL20" s="832"/>
      <c r="BM20" s="833"/>
      <c r="BN20" s="831"/>
      <c r="BO20" s="832"/>
      <c r="BP20" s="832"/>
      <c r="BQ20" s="833"/>
    </row>
    <row r="21" spans="1:69" s="130" customFormat="1" ht="35.25" customHeight="1" thickBot="1">
      <c r="B21" s="135" t="s">
        <v>291</v>
      </c>
      <c r="C21" s="832"/>
      <c r="D21" s="832"/>
      <c r="E21" s="833"/>
      <c r="F21" s="834"/>
      <c r="G21" s="825"/>
      <c r="H21" s="825"/>
      <c r="I21" s="825"/>
      <c r="J21" s="834"/>
      <c r="K21" s="834"/>
      <c r="L21" s="834"/>
      <c r="M21" s="834"/>
      <c r="N21" s="834"/>
      <c r="O21" s="834"/>
      <c r="P21" s="834"/>
      <c r="Q21" s="834"/>
      <c r="R21" s="834"/>
      <c r="S21" s="825"/>
      <c r="T21" s="825"/>
      <c r="U21" s="825"/>
      <c r="V21" s="839"/>
      <c r="W21" s="840"/>
      <c r="X21" s="840"/>
      <c r="Y21" s="841"/>
      <c r="Z21" s="834"/>
      <c r="AA21" s="834"/>
      <c r="AB21" s="834"/>
      <c r="AC21" s="834"/>
      <c r="AD21" s="825"/>
      <c r="AE21" s="825"/>
      <c r="AF21" s="825"/>
      <c r="AG21" s="825"/>
      <c r="AH21" s="834"/>
      <c r="AI21" s="834"/>
      <c r="AJ21" s="834"/>
      <c r="AK21" s="834"/>
      <c r="AL21" s="834"/>
      <c r="AM21" s="834"/>
      <c r="AN21" s="834"/>
      <c r="AO21" s="834"/>
      <c r="AP21" s="834"/>
      <c r="AQ21" s="834"/>
      <c r="AR21" s="834"/>
      <c r="AS21" s="834"/>
      <c r="AT21" s="825"/>
      <c r="AU21" s="825"/>
      <c r="AV21" s="825"/>
      <c r="AW21" s="825"/>
      <c r="AX21" s="825"/>
      <c r="AY21" s="825"/>
      <c r="AZ21" s="825"/>
      <c r="BA21" s="825"/>
      <c r="BB21" s="825"/>
      <c r="BC21" s="825"/>
      <c r="BD21" s="825"/>
      <c r="BE21" s="825"/>
      <c r="BF21" s="831"/>
      <c r="BG21" s="832"/>
      <c r="BH21" s="832"/>
      <c r="BI21" s="833"/>
      <c r="BJ21" s="831"/>
      <c r="BK21" s="832"/>
      <c r="BL21" s="832"/>
      <c r="BM21" s="833"/>
      <c r="BN21" s="831"/>
      <c r="BO21" s="832"/>
      <c r="BP21" s="832"/>
      <c r="BQ21" s="833"/>
    </row>
    <row r="22" spans="1:69" s="130" customFormat="1" ht="35.25" customHeight="1" thickBot="1">
      <c r="B22" s="135" t="s">
        <v>292</v>
      </c>
      <c r="C22" s="832"/>
      <c r="D22" s="832"/>
      <c r="E22" s="833"/>
      <c r="F22" s="834"/>
      <c r="G22" s="825"/>
      <c r="H22" s="825"/>
      <c r="I22" s="825"/>
      <c r="J22" s="834"/>
      <c r="K22" s="834"/>
      <c r="L22" s="834"/>
      <c r="M22" s="834"/>
      <c r="N22" s="834"/>
      <c r="O22" s="834"/>
      <c r="P22" s="834"/>
      <c r="Q22" s="834"/>
      <c r="R22" s="834"/>
      <c r="S22" s="825"/>
      <c r="T22" s="825"/>
      <c r="U22" s="825"/>
      <c r="V22" s="842"/>
      <c r="W22" s="843"/>
      <c r="X22" s="843"/>
      <c r="Y22" s="844"/>
      <c r="Z22" s="834"/>
      <c r="AA22" s="834"/>
      <c r="AB22" s="834"/>
      <c r="AC22" s="834"/>
      <c r="AD22" s="825"/>
      <c r="AE22" s="825"/>
      <c r="AF22" s="825"/>
      <c r="AG22" s="825"/>
      <c r="AH22" s="834"/>
      <c r="AI22" s="834"/>
      <c r="AJ22" s="834"/>
      <c r="AK22" s="834"/>
      <c r="AL22" s="834"/>
      <c r="AM22" s="834"/>
      <c r="AN22" s="834"/>
      <c r="AO22" s="834"/>
      <c r="AP22" s="834"/>
      <c r="AQ22" s="834"/>
      <c r="AR22" s="834"/>
      <c r="AS22" s="834"/>
      <c r="AT22" s="825"/>
      <c r="AU22" s="825"/>
      <c r="AV22" s="825"/>
      <c r="AW22" s="825"/>
      <c r="AX22" s="825"/>
      <c r="AY22" s="825"/>
      <c r="AZ22" s="825"/>
      <c r="BA22" s="825"/>
      <c r="BB22" s="825"/>
      <c r="BC22" s="825"/>
      <c r="BD22" s="825"/>
      <c r="BE22" s="825"/>
      <c r="BF22" s="831"/>
      <c r="BG22" s="832"/>
      <c r="BH22" s="832"/>
      <c r="BI22" s="833"/>
      <c r="BJ22" s="831"/>
      <c r="BK22" s="832"/>
      <c r="BL22" s="832"/>
      <c r="BM22" s="833"/>
      <c r="BN22" s="831"/>
      <c r="BO22" s="832"/>
      <c r="BP22" s="832"/>
      <c r="BQ22" s="833"/>
    </row>
    <row r="23" spans="1:69" s="130" customFormat="1" ht="30.75" customHeight="1">
      <c r="B23" s="845"/>
      <c r="C23" s="845"/>
      <c r="D23" s="845"/>
      <c r="E23" s="845"/>
      <c r="F23" s="840"/>
      <c r="G23" s="845"/>
      <c r="H23" s="845"/>
      <c r="I23" s="845"/>
      <c r="J23" s="840"/>
      <c r="K23" s="840"/>
      <c r="L23" s="840"/>
      <c r="M23" s="840"/>
      <c r="N23" s="840"/>
      <c r="O23" s="840"/>
      <c r="P23" s="840"/>
      <c r="Q23" s="840"/>
      <c r="R23" s="840"/>
      <c r="S23" s="845"/>
      <c r="T23" s="845"/>
      <c r="U23" s="845"/>
      <c r="V23" s="840"/>
      <c r="W23" s="840"/>
      <c r="X23" s="840"/>
      <c r="Y23" s="840"/>
      <c r="Z23" s="845"/>
      <c r="AA23" s="845"/>
      <c r="AB23" s="845"/>
      <c r="AC23" s="845"/>
      <c r="AD23" s="840"/>
      <c r="AE23" s="840"/>
      <c r="AF23" s="840"/>
      <c r="AG23" s="840"/>
      <c r="AH23" s="840"/>
      <c r="AI23" s="840"/>
      <c r="AJ23" s="840"/>
      <c r="AK23" s="840"/>
      <c r="AL23" s="840"/>
      <c r="AM23" s="840"/>
      <c r="AN23" s="840"/>
      <c r="AO23" s="840"/>
      <c r="AP23" s="840"/>
      <c r="AQ23" s="840"/>
      <c r="AR23" s="840"/>
      <c r="AS23" s="840"/>
      <c r="AT23" s="845"/>
      <c r="AU23" s="845"/>
      <c r="AV23" s="845"/>
      <c r="AW23" s="845"/>
      <c r="AX23" s="845"/>
      <c r="AY23" s="845"/>
      <c r="AZ23" s="845"/>
      <c r="BA23" s="845"/>
      <c r="BB23" s="136"/>
      <c r="BC23" s="136"/>
      <c r="BD23" s="136"/>
      <c r="BE23" s="136"/>
      <c r="BF23" s="845"/>
      <c r="BG23" s="845"/>
      <c r="BH23" s="845"/>
      <c r="BI23" s="845"/>
      <c r="BJ23" s="845"/>
      <c r="BK23" s="845"/>
      <c r="BL23" s="845"/>
      <c r="BM23" s="845"/>
      <c r="BN23" s="846"/>
      <c r="BO23" s="847"/>
      <c r="BP23" s="847"/>
      <c r="BQ23" s="848"/>
    </row>
    <row r="24" spans="1:69" s="128" customFormat="1" ht="30.75" customHeight="1" thickBot="1">
      <c r="B24" s="793" t="s">
        <v>293</v>
      </c>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M24" s="793"/>
      <c r="AN24" s="793"/>
      <c r="AO24" s="793"/>
      <c r="AP24" s="793"/>
      <c r="AQ24" s="793"/>
      <c r="AR24" s="793"/>
      <c r="AS24" s="793"/>
      <c r="AT24" s="793"/>
      <c r="AU24" s="793"/>
      <c r="AV24" s="793"/>
      <c r="AW24" s="793"/>
      <c r="AX24" s="793"/>
      <c r="AY24" s="793"/>
      <c r="AZ24" s="793"/>
      <c r="BA24" s="793"/>
      <c r="BB24" s="793"/>
      <c r="BC24" s="793"/>
      <c r="BD24" s="793"/>
      <c r="BE24" s="793"/>
      <c r="BF24" s="793"/>
      <c r="BG24" s="793"/>
      <c r="BH24" s="793"/>
      <c r="BI24" s="793"/>
      <c r="BJ24" s="793"/>
      <c r="BK24" s="793"/>
      <c r="BL24" s="793"/>
      <c r="BM24" s="793"/>
      <c r="BN24" s="137"/>
      <c r="BO24" s="137"/>
      <c r="BP24" s="137"/>
      <c r="BQ24" s="137"/>
    </row>
    <row r="25" spans="1:69" s="128" customFormat="1" ht="96" customHeight="1" thickTop="1" thickBot="1">
      <c r="B25" s="830" t="s">
        <v>294</v>
      </c>
      <c r="C25" s="826"/>
      <c r="D25" s="826"/>
      <c r="E25" s="826"/>
      <c r="F25" s="826"/>
      <c r="G25" s="826"/>
      <c r="H25" s="826"/>
      <c r="I25" s="826"/>
      <c r="J25" s="826"/>
      <c r="K25" s="826"/>
      <c r="L25" s="826"/>
      <c r="M25" s="830" t="s">
        <v>295</v>
      </c>
      <c r="N25" s="830"/>
      <c r="O25" s="830"/>
      <c r="P25" s="830"/>
      <c r="Q25" s="830"/>
      <c r="R25" s="830"/>
      <c r="S25" s="830"/>
      <c r="T25" s="830" t="s">
        <v>296</v>
      </c>
      <c r="U25" s="830"/>
      <c r="V25" s="830"/>
      <c r="W25" s="830"/>
      <c r="X25" s="830"/>
      <c r="Y25" s="830"/>
      <c r="Z25" s="830"/>
      <c r="AA25" s="830" t="s">
        <v>297</v>
      </c>
      <c r="AB25" s="826"/>
      <c r="AC25" s="826"/>
      <c r="AD25" s="826"/>
      <c r="AE25" s="826"/>
      <c r="AF25" s="826"/>
      <c r="AG25" s="826"/>
      <c r="AH25" s="826"/>
      <c r="AI25" s="826"/>
      <c r="AJ25" s="826"/>
      <c r="AK25" s="787"/>
      <c r="AL25" s="849" t="s">
        <v>298</v>
      </c>
      <c r="AM25" s="850"/>
      <c r="AN25" s="850"/>
      <c r="AO25" s="850"/>
      <c r="AP25" s="850"/>
      <c r="AQ25" s="850"/>
      <c r="AR25" s="850"/>
      <c r="AS25" s="850"/>
      <c r="AT25" s="850"/>
      <c r="AU25" s="850"/>
      <c r="AV25" s="851"/>
      <c r="AW25" s="137"/>
      <c r="AX25" s="137"/>
      <c r="AY25" s="137"/>
      <c r="AZ25" s="137"/>
      <c r="BA25" s="137"/>
      <c r="BB25" s="137"/>
      <c r="BC25" s="137"/>
      <c r="BD25" s="137"/>
      <c r="BE25" s="137"/>
      <c r="BF25" s="137"/>
      <c r="BG25" s="137"/>
      <c r="BH25" s="137"/>
      <c r="BI25" s="137"/>
      <c r="BJ25" s="137"/>
      <c r="BK25" s="137"/>
      <c r="BL25" s="137"/>
      <c r="BM25" s="137"/>
      <c r="BN25" s="137"/>
      <c r="BO25" s="137"/>
      <c r="BP25" s="137"/>
      <c r="BQ25" s="137"/>
    </row>
    <row r="26" spans="1:69" s="128" customFormat="1" ht="35.25" customHeight="1" thickBot="1">
      <c r="B26" s="852" t="s">
        <v>290</v>
      </c>
      <c r="C26" s="853"/>
      <c r="D26" s="854">
        <f>N20</f>
        <v>0</v>
      </c>
      <c r="E26" s="854"/>
      <c r="F26" s="854"/>
      <c r="G26" s="854"/>
      <c r="H26" s="854"/>
      <c r="I26" s="854"/>
      <c r="J26" s="854"/>
      <c r="K26" s="789" t="s">
        <v>285</v>
      </c>
      <c r="L26" s="826"/>
      <c r="M26" s="855">
        <f>J20</f>
        <v>0</v>
      </c>
      <c r="N26" s="856"/>
      <c r="O26" s="856"/>
      <c r="P26" s="856"/>
      <c r="Q26" s="856"/>
      <c r="R26" s="856"/>
      <c r="S26" s="138" t="s">
        <v>299</v>
      </c>
      <c r="T26" s="830" t="s">
        <v>300</v>
      </c>
      <c r="U26" s="830"/>
      <c r="V26" s="830"/>
      <c r="W26" s="830"/>
      <c r="X26" s="830"/>
      <c r="Y26" s="830"/>
      <c r="Z26" s="830"/>
      <c r="AA26" s="857">
        <f>M26*17500</f>
        <v>0</v>
      </c>
      <c r="AB26" s="858"/>
      <c r="AC26" s="858"/>
      <c r="AD26" s="858"/>
      <c r="AE26" s="858"/>
      <c r="AF26" s="858"/>
      <c r="AG26" s="858"/>
      <c r="AH26" s="858"/>
      <c r="AI26" s="858"/>
      <c r="AJ26" s="788" t="s">
        <v>285</v>
      </c>
      <c r="AK26" s="788"/>
      <c r="AL26" s="859">
        <f>ROUNDDOWN(MIN(D26,AA26),-3)</f>
        <v>0</v>
      </c>
      <c r="AM26" s="858"/>
      <c r="AN26" s="858"/>
      <c r="AO26" s="858"/>
      <c r="AP26" s="858"/>
      <c r="AQ26" s="858"/>
      <c r="AR26" s="858"/>
      <c r="AS26" s="858"/>
      <c r="AT26" s="858"/>
      <c r="AU26" s="788" t="s">
        <v>285</v>
      </c>
      <c r="AV26" s="788"/>
      <c r="AW26" s="139"/>
      <c r="AX26" s="137"/>
      <c r="AY26" s="137"/>
      <c r="AZ26" s="137"/>
      <c r="BA26" s="140"/>
      <c r="BB26" s="140"/>
      <c r="BC26" s="140"/>
      <c r="BD26" s="140"/>
      <c r="BE26" s="140"/>
      <c r="BN26" s="137"/>
      <c r="BO26" s="137"/>
      <c r="BP26" s="137"/>
      <c r="BQ26" s="137"/>
    </row>
    <row r="27" spans="1:69" s="128" customFormat="1" ht="35.25" customHeight="1" thickBot="1">
      <c r="B27" s="852" t="s">
        <v>291</v>
      </c>
      <c r="C27" s="853"/>
      <c r="D27" s="854">
        <f>N21</f>
        <v>0</v>
      </c>
      <c r="E27" s="854"/>
      <c r="F27" s="854"/>
      <c r="G27" s="854"/>
      <c r="H27" s="854"/>
      <c r="I27" s="854"/>
      <c r="J27" s="854"/>
      <c r="K27" s="789" t="s">
        <v>285</v>
      </c>
      <c r="L27" s="826"/>
      <c r="M27" s="855">
        <f>J21</f>
        <v>0</v>
      </c>
      <c r="N27" s="856"/>
      <c r="O27" s="856"/>
      <c r="P27" s="856"/>
      <c r="Q27" s="856"/>
      <c r="R27" s="856"/>
      <c r="S27" s="138" t="s">
        <v>299</v>
      </c>
      <c r="T27" s="830" t="s">
        <v>300</v>
      </c>
      <c r="U27" s="830"/>
      <c r="V27" s="830"/>
      <c r="W27" s="830"/>
      <c r="X27" s="830"/>
      <c r="Y27" s="830"/>
      <c r="Z27" s="830"/>
      <c r="AA27" s="857">
        <f>M27*17500</f>
        <v>0</v>
      </c>
      <c r="AB27" s="858"/>
      <c r="AC27" s="858"/>
      <c r="AD27" s="858"/>
      <c r="AE27" s="858"/>
      <c r="AF27" s="858"/>
      <c r="AG27" s="858"/>
      <c r="AH27" s="858"/>
      <c r="AI27" s="858"/>
      <c r="AJ27" s="788" t="s">
        <v>285</v>
      </c>
      <c r="AK27" s="788"/>
      <c r="AL27" s="859">
        <f>ROUNDDOWN(MIN(D27,AA27),-3)</f>
        <v>0</v>
      </c>
      <c r="AM27" s="858"/>
      <c r="AN27" s="858"/>
      <c r="AO27" s="858"/>
      <c r="AP27" s="858"/>
      <c r="AQ27" s="858"/>
      <c r="AR27" s="858"/>
      <c r="AS27" s="858"/>
      <c r="AT27" s="858"/>
      <c r="AU27" s="788" t="s">
        <v>285</v>
      </c>
      <c r="AV27" s="788"/>
      <c r="AW27" s="139"/>
      <c r="AX27" s="137"/>
      <c r="AY27" s="137"/>
      <c r="AZ27" s="137"/>
      <c r="BN27" s="137"/>
      <c r="BO27" s="137"/>
      <c r="BP27" s="137"/>
      <c r="BQ27" s="137"/>
    </row>
    <row r="28" spans="1:69" s="128" customFormat="1" ht="35.25" customHeight="1" thickBot="1">
      <c r="B28" s="852" t="s">
        <v>292</v>
      </c>
      <c r="C28" s="853"/>
      <c r="D28" s="854">
        <f>N22</f>
        <v>0</v>
      </c>
      <c r="E28" s="854"/>
      <c r="F28" s="854"/>
      <c r="G28" s="854"/>
      <c r="H28" s="854"/>
      <c r="I28" s="854"/>
      <c r="J28" s="854"/>
      <c r="K28" s="789" t="s">
        <v>285</v>
      </c>
      <c r="L28" s="826"/>
      <c r="M28" s="855">
        <f>J22</f>
        <v>0</v>
      </c>
      <c r="N28" s="856"/>
      <c r="O28" s="856"/>
      <c r="P28" s="856"/>
      <c r="Q28" s="856"/>
      <c r="R28" s="856"/>
      <c r="S28" s="138" t="s">
        <v>299</v>
      </c>
      <c r="T28" s="830" t="s">
        <v>300</v>
      </c>
      <c r="U28" s="830"/>
      <c r="V28" s="830"/>
      <c r="W28" s="830"/>
      <c r="X28" s="830"/>
      <c r="Y28" s="830"/>
      <c r="Z28" s="830"/>
      <c r="AA28" s="857">
        <f>M28*17500</f>
        <v>0</v>
      </c>
      <c r="AB28" s="858"/>
      <c r="AC28" s="858"/>
      <c r="AD28" s="858"/>
      <c r="AE28" s="858"/>
      <c r="AF28" s="858"/>
      <c r="AG28" s="858"/>
      <c r="AH28" s="858"/>
      <c r="AI28" s="858"/>
      <c r="AJ28" s="788" t="s">
        <v>285</v>
      </c>
      <c r="AK28" s="788"/>
      <c r="AL28" s="860">
        <f>ROUNDDOWN(MIN(D28,AA28),-3)</f>
        <v>0</v>
      </c>
      <c r="AM28" s="861"/>
      <c r="AN28" s="861"/>
      <c r="AO28" s="861"/>
      <c r="AP28" s="861"/>
      <c r="AQ28" s="861"/>
      <c r="AR28" s="861"/>
      <c r="AS28" s="861"/>
      <c r="AT28" s="861"/>
      <c r="AU28" s="797" t="s">
        <v>285</v>
      </c>
      <c r="AV28" s="862"/>
      <c r="AW28" s="141"/>
    </row>
    <row r="29" spans="1:69" s="128" customFormat="1" ht="30.75" customHeight="1" thickTop="1">
      <c r="B29" s="142"/>
      <c r="C29" s="142"/>
      <c r="K29" s="137"/>
      <c r="L29" s="137"/>
      <c r="M29" s="143"/>
      <c r="N29" s="143"/>
      <c r="O29" s="143"/>
      <c r="P29" s="143"/>
      <c r="Q29" s="143"/>
      <c r="R29" s="143"/>
      <c r="S29" s="143"/>
      <c r="T29" s="144"/>
      <c r="U29" s="144"/>
      <c r="V29" s="144"/>
      <c r="W29" s="144"/>
      <c r="X29" s="144"/>
      <c r="Y29" s="144"/>
      <c r="Z29" s="144"/>
      <c r="AA29" s="145"/>
      <c r="AB29" s="145"/>
      <c r="AC29" s="145"/>
      <c r="AD29" s="145"/>
      <c r="AE29" s="145"/>
      <c r="AF29" s="145"/>
      <c r="AG29" s="145"/>
      <c r="AH29" s="145"/>
      <c r="AI29" s="145"/>
      <c r="AJ29" s="145"/>
      <c r="AK29" s="145"/>
      <c r="AL29" s="146"/>
      <c r="AM29" s="146"/>
      <c r="AN29" s="146"/>
      <c r="AO29" s="146"/>
      <c r="AP29" s="146"/>
      <c r="AQ29" s="146"/>
      <c r="AR29" s="146"/>
      <c r="AS29" s="146"/>
      <c r="AT29" s="146"/>
      <c r="AU29" s="146"/>
      <c r="AV29" s="146"/>
    </row>
    <row r="30" spans="1:69" s="128" customFormat="1" ht="30.75" customHeight="1" thickBot="1">
      <c r="B30" s="793" t="s">
        <v>301</v>
      </c>
      <c r="C30" s="793"/>
      <c r="D30" s="793"/>
      <c r="E30" s="793"/>
      <c r="F30" s="793"/>
      <c r="G30" s="793"/>
      <c r="H30" s="793"/>
      <c r="I30" s="793"/>
      <c r="J30" s="793"/>
      <c r="K30" s="793"/>
      <c r="L30" s="793"/>
      <c r="M30" s="793"/>
      <c r="N30" s="793"/>
      <c r="O30" s="793"/>
      <c r="P30" s="793"/>
      <c r="Q30" s="793"/>
      <c r="R30" s="793"/>
      <c r="S30" s="793"/>
      <c r="T30" s="793"/>
      <c r="U30" s="793"/>
      <c r="V30" s="793"/>
      <c r="W30" s="793"/>
      <c r="X30" s="793"/>
      <c r="Y30" s="793"/>
      <c r="Z30" s="793"/>
      <c r="AA30" s="793"/>
      <c r="AB30" s="793"/>
      <c r="AC30" s="793"/>
      <c r="AD30" s="793"/>
      <c r="AE30" s="793"/>
      <c r="AF30" s="793"/>
      <c r="AG30" s="793"/>
      <c r="AH30" s="793"/>
      <c r="AI30" s="793"/>
      <c r="AJ30" s="793"/>
      <c r="AK30" s="793"/>
      <c r="AL30" s="793"/>
      <c r="AM30" s="793"/>
      <c r="AN30" s="793"/>
      <c r="AO30" s="793"/>
      <c r="AP30" s="793"/>
      <c r="AQ30" s="793"/>
      <c r="AR30" s="793"/>
      <c r="AS30" s="793"/>
      <c r="AT30" s="793"/>
      <c r="AU30" s="793"/>
      <c r="AV30" s="793"/>
      <c r="AW30" s="793"/>
      <c r="AX30" s="793"/>
      <c r="AY30" s="793"/>
      <c r="AZ30" s="793"/>
      <c r="BA30" s="793"/>
      <c r="BB30" s="793"/>
      <c r="BC30" s="793"/>
      <c r="BD30" s="793"/>
      <c r="BE30" s="793"/>
      <c r="BF30" s="793"/>
      <c r="BG30" s="793"/>
      <c r="BH30" s="793"/>
      <c r="BI30" s="793"/>
      <c r="BJ30" s="793"/>
      <c r="BK30" s="793"/>
      <c r="BL30" s="793"/>
      <c r="BM30" s="793"/>
    </row>
    <row r="31" spans="1:69" s="128" customFormat="1" ht="96" customHeight="1" thickBot="1">
      <c r="B31" s="827" t="s">
        <v>205</v>
      </c>
      <c r="C31" s="828"/>
      <c r="D31" s="828"/>
      <c r="E31" s="828"/>
      <c r="F31" s="828"/>
      <c r="G31" s="828"/>
      <c r="H31" s="828"/>
      <c r="I31" s="829"/>
      <c r="J31" s="812" t="s">
        <v>276</v>
      </c>
      <c r="K31" s="812"/>
      <c r="L31" s="812"/>
      <c r="M31" s="812"/>
      <c r="N31" s="830" t="s">
        <v>209</v>
      </c>
      <c r="O31" s="830"/>
      <c r="P31" s="830"/>
      <c r="Q31" s="830"/>
      <c r="R31" s="863" t="s">
        <v>277</v>
      </c>
      <c r="S31" s="864"/>
      <c r="T31" s="864"/>
      <c r="U31" s="865"/>
      <c r="V31" s="830" t="s">
        <v>211</v>
      </c>
      <c r="W31" s="830"/>
      <c r="X31" s="830"/>
      <c r="Y31" s="830"/>
      <c r="Z31" s="866" t="s">
        <v>278</v>
      </c>
      <c r="AA31" s="866"/>
      <c r="AB31" s="866"/>
      <c r="AC31" s="866"/>
      <c r="AD31" s="830" t="s">
        <v>279</v>
      </c>
      <c r="AE31" s="830"/>
      <c r="AF31" s="830"/>
      <c r="AG31" s="830"/>
      <c r="AH31" s="826" t="s">
        <v>280</v>
      </c>
      <c r="AI31" s="826"/>
      <c r="AJ31" s="826"/>
      <c r="AK31" s="826"/>
      <c r="AL31" s="830" t="s">
        <v>215</v>
      </c>
      <c r="AM31" s="830"/>
      <c r="AN31" s="830"/>
      <c r="AO31" s="830"/>
      <c r="AP31" s="830" t="s">
        <v>281</v>
      </c>
      <c r="AQ31" s="830"/>
      <c r="AR31" s="830"/>
      <c r="AS31" s="830"/>
      <c r="AT31" s="827" t="s">
        <v>282</v>
      </c>
      <c r="AU31" s="828"/>
      <c r="AV31" s="828"/>
      <c r="AW31" s="829"/>
      <c r="AX31" s="830" t="s">
        <v>218</v>
      </c>
      <c r="AY31" s="830"/>
      <c r="AZ31" s="830"/>
      <c r="BA31" s="830"/>
      <c r="BB31" s="830" t="s">
        <v>302</v>
      </c>
      <c r="BC31" s="830"/>
      <c r="BD31" s="830"/>
      <c r="BE31" s="830"/>
      <c r="BF31" s="867"/>
      <c r="BG31" s="867"/>
      <c r="BH31" s="867"/>
      <c r="BI31" s="867"/>
      <c r="BJ31" s="867"/>
      <c r="BK31" s="867"/>
      <c r="BL31" s="867"/>
      <c r="BM31" s="867"/>
    </row>
    <row r="32" spans="1:69" s="128" customFormat="1" ht="129" customHeight="1" thickBot="1">
      <c r="B32" s="827"/>
      <c r="C32" s="828"/>
      <c r="D32" s="828"/>
      <c r="E32" s="828"/>
      <c r="F32" s="828"/>
      <c r="G32" s="828"/>
      <c r="H32" s="828"/>
      <c r="I32" s="829"/>
      <c r="J32" s="820" t="s">
        <v>286</v>
      </c>
      <c r="K32" s="821"/>
      <c r="L32" s="821"/>
      <c r="M32" s="821"/>
      <c r="N32" s="820" t="s">
        <v>230</v>
      </c>
      <c r="O32" s="820"/>
      <c r="P32" s="820"/>
      <c r="Q32" s="820"/>
      <c r="R32" s="821" t="s">
        <v>228</v>
      </c>
      <c r="S32" s="821"/>
      <c r="T32" s="821"/>
      <c r="U32" s="821"/>
      <c r="V32" s="830" t="s">
        <v>231</v>
      </c>
      <c r="W32" s="830"/>
      <c r="X32" s="830"/>
      <c r="Y32" s="830"/>
      <c r="Z32" s="820" t="s">
        <v>288</v>
      </c>
      <c r="AA32" s="820"/>
      <c r="AB32" s="820"/>
      <c r="AC32" s="820"/>
      <c r="AD32" s="820" t="s">
        <v>230</v>
      </c>
      <c r="AE32" s="820"/>
      <c r="AF32" s="820"/>
      <c r="AG32" s="820"/>
      <c r="AH32" s="813" t="s">
        <v>233</v>
      </c>
      <c r="AI32" s="823"/>
      <c r="AJ32" s="823"/>
      <c r="AK32" s="824"/>
      <c r="AL32" s="813" t="s">
        <v>289</v>
      </c>
      <c r="AM32" s="823"/>
      <c r="AN32" s="823"/>
      <c r="AO32" s="824"/>
      <c r="AP32" s="826" t="s">
        <v>235</v>
      </c>
      <c r="AQ32" s="826"/>
      <c r="AR32" s="826"/>
      <c r="AS32" s="826"/>
      <c r="AT32" s="830" t="s">
        <v>236</v>
      </c>
      <c r="AU32" s="826"/>
      <c r="AV32" s="826"/>
      <c r="AW32" s="826"/>
      <c r="AX32" s="830" t="s">
        <v>236</v>
      </c>
      <c r="AY32" s="826"/>
      <c r="AZ32" s="826"/>
      <c r="BA32" s="826"/>
      <c r="BB32" s="830" t="s">
        <v>236</v>
      </c>
      <c r="BC32" s="826"/>
      <c r="BD32" s="826"/>
      <c r="BE32" s="826"/>
      <c r="BF32" s="867"/>
      <c r="BG32" s="794"/>
      <c r="BH32" s="794"/>
      <c r="BI32" s="794"/>
      <c r="BJ32" s="867"/>
      <c r="BK32" s="794"/>
      <c r="BL32" s="794"/>
      <c r="BM32" s="794"/>
    </row>
    <row r="33" spans="2:65" s="128" customFormat="1" ht="35.25" customHeight="1" thickBot="1">
      <c r="B33" s="827" t="s">
        <v>303</v>
      </c>
      <c r="C33" s="828"/>
      <c r="D33" s="828"/>
      <c r="E33" s="828"/>
      <c r="F33" s="828"/>
      <c r="G33" s="828"/>
      <c r="H33" s="828"/>
      <c r="I33" s="829"/>
      <c r="J33" s="830"/>
      <c r="K33" s="826"/>
      <c r="L33" s="826"/>
      <c r="M33" s="826"/>
      <c r="N33" s="830"/>
      <c r="O33" s="830"/>
      <c r="P33" s="830"/>
      <c r="Q33" s="830"/>
      <c r="R33" s="826"/>
      <c r="S33" s="826"/>
      <c r="T33" s="826"/>
      <c r="U33" s="826"/>
      <c r="V33" s="830"/>
      <c r="W33" s="830"/>
      <c r="X33" s="830"/>
      <c r="Y33" s="830"/>
      <c r="Z33" s="830"/>
      <c r="AA33" s="830"/>
      <c r="AB33" s="830"/>
      <c r="AC33" s="830"/>
      <c r="AD33" s="830"/>
      <c r="AE33" s="830"/>
      <c r="AF33" s="830"/>
      <c r="AG33" s="830"/>
      <c r="AH33" s="826"/>
      <c r="AI33" s="826"/>
      <c r="AJ33" s="826"/>
      <c r="AK33" s="826"/>
      <c r="AL33" s="826"/>
      <c r="AM33" s="826"/>
      <c r="AN33" s="826"/>
      <c r="AO33" s="826"/>
      <c r="AP33" s="826"/>
      <c r="AQ33" s="826"/>
      <c r="AR33" s="826"/>
      <c r="AS33" s="826"/>
      <c r="AT33" s="826"/>
      <c r="AU33" s="826"/>
      <c r="AV33" s="826"/>
      <c r="AW33" s="826"/>
      <c r="AX33" s="826"/>
      <c r="AY33" s="826"/>
      <c r="AZ33" s="826"/>
      <c r="BA33" s="826"/>
      <c r="BB33" s="826"/>
      <c r="BC33" s="826"/>
      <c r="BD33" s="826"/>
      <c r="BE33" s="826"/>
      <c r="BF33" s="794"/>
      <c r="BG33" s="794"/>
      <c r="BH33" s="794"/>
      <c r="BI33" s="794"/>
      <c r="BJ33" s="794"/>
      <c r="BK33" s="794"/>
      <c r="BL33" s="794"/>
      <c r="BM33" s="794"/>
    </row>
    <row r="34" spans="2:65" s="128" customFormat="1" ht="35.25" customHeight="1" thickBot="1">
      <c r="B34" s="827" t="s">
        <v>304</v>
      </c>
      <c r="C34" s="828"/>
      <c r="D34" s="828"/>
      <c r="E34" s="828"/>
      <c r="F34" s="828"/>
      <c r="G34" s="828"/>
      <c r="H34" s="828"/>
      <c r="I34" s="829"/>
      <c r="J34" s="830"/>
      <c r="K34" s="826"/>
      <c r="L34" s="826"/>
      <c r="M34" s="826"/>
      <c r="N34" s="830"/>
      <c r="O34" s="830"/>
      <c r="P34" s="830"/>
      <c r="Q34" s="830"/>
      <c r="R34" s="826"/>
      <c r="S34" s="826"/>
      <c r="T34" s="826"/>
      <c r="U34" s="826"/>
      <c r="V34" s="830"/>
      <c r="W34" s="830"/>
      <c r="X34" s="830"/>
      <c r="Y34" s="830"/>
      <c r="Z34" s="830"/>
      <c r="AA34" s="830"/>
      <c r="AB34" s="830"/>
      <c r="AC34" s="830"/>
      <c r="AD34" s="830"/>
      <c r="AE34" s="830"/>
      <c r="AF34" s="830"/>
      <c r="AG34" s="830"/>
      <c r="AH34" s="826"/>
      <c r="AI34" s="826"/>
      <c r="AJ34" s="826"/>
      <c r="AK34" s="826"/>
      <c r="AL34" s="826"/>
      <c r="AM34" s="826"/>
      <c r="AN34" s="826"/>
      <c r="AO34" s="826"/>
      <c r="AP34" s="826"/>
      <c r="AQ34" s="826"/>
      <c r="AR34" s="826"/>
      <c r="AS34" s="826"/>
      <c r="AT34" s="826"/>
      <c r="AU34" s="826"/>
      <c r="AV34" s="826"/>
      <c r="AW34" s="826"/>
      <c r="AX34" s="826"/>
      <c r="AY34" s="826"/>
      <c r="AZ34" s="826"/>
      <c r="BA34" s="826"/>
      <c r="BB34" s="826"/>
      <c r="BC34" s="826"/>
      <c r="BD34" s="826"/>
      <c r="BE34" s="826"/>
      <c r="BF34" s="794"/>
      <c r="BG34" s="794"/>
      <c r="BH34" s="794"/>
      <c r="BI34" s="794"/>
      <c r="BJ34" s="794"/>
      <c r="BK34" s="794"/>
      <c r="BL34" s="794"/>
      <c r="BM34" s="794"/>
    </row>
    <row r="35" spans="2:65" s="128" customFormat="1" ht="30.75" customHeight="1">
      <c r="B35" s="147"/>
      <c r="C35" s="147"/>
      <c r="D35" s="147"/>
      <c r="E35" s="147"/>
      <c r="F35" s="144"/>
      <c r="G35" s="137"/>
      <c r="H35" s="137"/>
      <c r="I35" s="137"/>
      <c r="J35" s="144"/>
      <c r="K35" s="144"/>
      <c r="L35" s="144"/>
      <c r="M35" s="144"/>
      <c r="N35" s="137"/>
      <c r="O35" s="137"/>
      <c r="P35" s="137"/>
      <c r="Q35" s="137"/>
      <c r="R35" s="144"/>
      <c r="S35" s="144"/>
      <c r="T35" s="144"/>
      <c r="U35" s="144"/>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row>
    <row r="36" spans="2:65" s="128" customFormat="1" ht="30.75" customHeight="1" thickBot="1">
      <c r="B36" s="793" t="s">
        <v>305</v>
      </c>
      <c r="C36" s="793"/>
      <c r="D36" s="793"/>
      <c r="E36" s="793"/>
      <c r="F36" s="793"/>
      <c r="G36" s="793"/>
      <c r="H36" s="793"/>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c r="AI36" s="793"/>
      <c r="AJ36" s="793"/>
      <c r="AK36" s="793"/>
      <c r="AL36" s="793"/>
      <c r="AM36" s="793"/>
      <c r="AN36" s="793"/>
      <c r="AO36" s="793"/>
      <c r="AP36" s="793"/>
      <c r="AQ36" s="793"/>
      <c r="AR36" s="793"/>
      <c r="AS36" s="793"/>
      <c r="AT36" s="793"/>
      <c r="AU36" s="793"/>
      <c r="AV36" s="793"/>
      <c r="AW36" s="793"/>
      <c r="AX36" s="793"/>
      <c r="AY36" s="793"/>
      <c r="AZ36" s="793"/>
      <c r="BA36" s="793"/>
      <c r="BB36" s="793"/>
      <c r="BC36" s="793"/>
      <c r="BD36" s="793"/>
      <c r="BE36" s="793"/>
      <c r="BF36" s="793"/>
      <c r="BG36" s="793"/>
      <c r="BH36" s="793"/>
      <c r="BI36" s="793"/>
      <c r="BJ36" s="793"/>
      <c r="BK36" s="793"/>
      <c r="BL36" s="793"/>
      <c r="BM36" s="793"/>
    </row>
    <row r="37" spans="2:65" s="128" customFormat="1" ht="96" customHeight="1" thickTop="1" thickBot="1">
      <c r="B37" s="826"/>
      <c r="C37" s="826"/>
      <c r="D37" s="826"/>
      <c r="E37" s="826"/>
      <c r="F37" s="826"/>
      <c r="G37" s="826"/>
      <c r="H37" s="826"/>
      <c r="I37" s="826"/>
      <c r="J37" s="826"/>
      <c r="K37" s="826"/>
      <c r="L37" s="826"/>
      <c r="M37" s="826"/>
      <c r="N37" s="826"/>
      <c r="O37" s="866" t="s">
        <v>306</v>
      </c>
      <c r="P37" s="868"/>
      <c r="Q37" s="868"/>
      <c r="R37" s="868"/>
      <c r="S37" s="868"/>
      <c r="T37" s="868"/>
      <c r="U37" s="868"/>
      <c r="V37" s="863" t="s">
        <v>307</v>
      </c>
      <c r="W37" s="864"/>
      <c r="X37" s="865"/>
      <c r="Y37" s="827" t="s">
        <v>308</v>
      </c>
      <c r="Z37" s="828"/>
      <c r="AA37" s="828"/>
      <c r="AB37" s="828"/>
      <c r="AC37" s="828"/>
      <c r="AD37" s="828"/>
      <c r="AE37" s="869"/>
      <c r="AF37" s="849" t="s">
        <v>309</v>
      </c>
      <c r="AG37" s="850"/>
      <c r="AH37" s="850"/>
      <c r="AI37" s="850"/>
      <c r="AJ37" s="850"/>
      <c r="AK37" s="850"/>
      <c r="AL37" s="851"/>
      <c r="AM37" s="870"/>
      <c r="AN37" s="794"/>
      <c r="AO37" s="794"/>
      <c r="AP37" s="794"/>
      <c r="AQ37" s="794"/>
      <c r="AR37" s="794"/>
      <c r="AS37" s="794"/>
    </row>
    <row r="38" spans="2:65" s="128" customFormat="1" ht="35.25" customHeight="1" thickBot="1">
      <c r="B38" s="826" t="s">
        <v>310</v>
      </c>
      <c r="C38" s="826"/>
      <c r="D38" s="826"/>
      <c r="E38" s="826"/>
      <c r="F38" s="826"/>
      <c r="G38" s="826"/>
      <c r="H38" s="826"/>
      <c r="I38" s="826"/>
      <c r="J38" s="826"/>
      <c r="K38" s="826"/>
      <c r="L38" s="826"/>
      <c r="M38" s="826"/>
      <c r="N38" s="826"/>
      <c r="O38" s="857">
        <v>0</v>
      </c>
      <c r="P38" s="858"/>
      <c r="Q38" s="858"/>
      <c r="R38" s="858"/>
      <c r="S38" s="858"/>
      <c r="T38" s="788" t="s">
        <v>285</v>
      </c>
      <c r="U38" s="789"/>
      <c r="V38" s="888"/>
      <c r="W38" s="889"/>
      <c r="X38" s="890"/>
      <c r="Y38" s="148"/>
      <c r="Z38" s="858">
        <v>1030000</v>
      </c>
      <c r="AA38" s="858"/>
      <c r="AB38" s="858"/>
      <c r="AC38" s="858"/>
      <c r="AD38" s="788" t="s">
        <v>285</v>
      </c>
      <c r="AE38" s="789"/>
      <c r="AF38" s="860">
        <f>ROUNDDOWN(MIN(O38,Y38),-3)</f>
        <v>0</v>
      </c>
      <c r="AG38" s="861"/>
      <c r="AH38" s="861"/>
      <c r="AI38" s="861"/>
      <c r="AJ38" s="861"/>
      <c r="AK38" s="797" t="s">
        <v>285</v>
      </c>
      <c r="AL38" s="862"/>
      <c r="AM38" s="794"/>
      <c r="AN38" s="794"/>
      <c r="AO38" s="794"/>
      <c r="AP38" s="794"/>
      <c r="AQ38" s="794"/>
      <c r="AR38" s="794"/>
      <c r="AS38" s="794"/>
      <c r="AT38" s="149"/>
      <c r="AU38" s="149"/>
      <c r="AV38" s="149"/>
    </row>
    <row r="39" spans="2:65" s="128" customFormat="1" ht="65.25" customHeight="1" thickTop="1">
      <c r="B39" s="880" t="s">
        <v>311</v>
      </c>
      <c r="C39" s="797"/>
      <c r="D39" s="797"/>
      <c r="E39" s="797"/>
      <c r="F39" s="797"/>
      <c r="G39" s="797"/>
      <c r="H39" s="797"/>
      <c r="I39" s="797"/>
      <c r="J39" s="797"/>
      <c r="K39" s="797"/>
      <c r="L39" s="797"/>
      <c r="M39" s="797"/>
      <c r="N39" s="797"/>
      <c r="O39" s="881">
        <v>0</v>
      </c>
      <c r="P39" s="861"/>
      <c r="Q39" s="861"/>
      <c r="R39" s="861"/>
      <c r="S39" s="861"/>
      <c r="T39" s="797" t="s">
        <v>285</v>
      </c>
      <c r="U39" s="798"/>
      <c r="V39" s="796" t="s">
        <v>312</v>
      </c>
      <c r="W39" s="797"/>
      <c r="X39" s="798"/>
      <c r="Y39" s="150"/>
      <c r="Z39" s="861">
        <v>310000</v>
      </c>
      <c r="AA39" s="861"/>
      <c r="AB39" s="861"/>
      <c r="AC39" s="861"/>
      <c r="AD39" s="797" t="s">
        <v>285</v>
      </c>
      <c r="AE39" s="797"/>
      <c r="AF39" s="884">
        <f>ROUNDDOWN(MIN(O39,IF(V39="無",Z39,Z40)),-3)</f>
        <v>0</v>
      </c>
      <c r="AG39" s="885"/>
      <c r="AH39" s="885"/>
      <c r="AI39" s="885"/>
      <c r="AJ39" s="885"/>
      <c r="AK39" s="871" t="s">
        <v>285</v>
      </c>
      <c r="AL39" s="872"/>
      <c r="AM39" s="794"/>
      <c r="AN39" s="794"/>
      <c r="AO39" s="794"/>
      <c r="AP39" s="794"/>
      <c r="AQ39" s="794"/>
      <c r="AR39" s="794"/>
      <c r="AS39" s="794"/>
      <c r="AU39" s="128" t="s">
        <v>313</v>
      </c>
    </row>
    <row r="40" spans="2:65" s="128" customFormat="1" ht="65.25" customHeight="1" thickBot="1">
      <c r="B40" s="799"/>
      <c r="C40" s="800"/>
      <c r="D40" s="800"/>
      <c r="E40" s="800"/>
      <c r="F40" s="800"/>
      <c r="G40" s="800"/>
      <c r="H40" s="800"/>
      <c r="I40" s="800"/>
      <c r="J40" s="800"/>
      <c r="K40" s="800"/>
      <c r="L40" s="800"/>
      <c r="M40" s="800"/>
      <c r="N40" s="800"/>
      <c r="O40" s="882"/>
      <c r="P40" s="883"/>
      <c r="Q40" s="883"/>
      <c r="R40" s="883"/>
      <c r="S40" s="883"/>
      <c r="T40" s="800"/>
      <c r="U40" s="801"/>
      <c r="V40" s="799"/>
      <c r="W40" s="800"/>
      <c r="X40" s="801"/>
      <c r="Y40" s="151"/>
      <c r="Z40" s="875">
        <v>378000</v>
      </c>
      <c r="AA40" s="875"/>
      <c r="AB40" s="875"/>
      <c r="AC40" s="875"/>
      <c r="AD40" s="876" t="s">
        <v>314</v>
      </c>
      <c r="AE40" s="877"/>
      <c r="AF40" s="886"/>
      <c r="AG40" s="887"/>
      <c r="AH40" s="887"/>
      <c r="AI40" s="887"/>
      <c r="AJ40" s="887"/>
      <c r="AK40" s="873"/>
      <c r="AL40" s="874"/>
      <c r="AM40" s="137"/>
      <c r="AN40" s="137"/>
      <c r="AO40" s="137"/>
      <c r="AP40" s="137"/>
      <c r="AQ40" s="137"/>
      <c r="AR40" s="137"/>
      <c r="AS40" s="137"/>
    </row>
    <row r="41" spans="2:65" ht="82.5" customHeight="1">
      <c r="B41" s="878" t="s">
        <v>315</v>
      </c>
      <c r="C41" s="879"/>
      <c r="D41" s="879"/>
      <c r="E41" s="879"/>
      <c r="F41" s="879"/>
      <c r="G41" s="879"/>
      <c r="H41" s="879"/>
      <c r="I41" s="879"/>
      <c r="J41" s="879"/>
      <c r="K41" s="879"/>
      <c r="L41" s="879"/>
      <c r="M41" s="879"/>
      <c r="N41" s="879"/>
      <c r="O41" s="879"/>
      <c r="P41" s="879"/>
      <c r="Q41" s="879"/>
      <c r="R41" s="879"/>
      <c r="S41" s="879"/>
      <c r="T41" s="879"/>
      <c r="U41" s="879"/>
      <c r="V41" s="879"/>
      <c r="W41" s="879"/>
      <c r="X41" s="879"/>
      <c r="Y41" s="879"/>
      <c r="Z41" s="879"/>
      <c r="AA41" s="879"/>
      <c r="AB41" s="879"/>
      <c r="AC41" s="879"/>
      <c r="AD41" s="879"/>
      <c r="AE41" s="879"/>
      <c r="AF41" s="879"/>
      <c r="AG41" s="879"/>
      <c r="AH41" s="879"/>
      <c r="AI41" s="879"/>
      <c r="AJ41" s="879"/>
      <c r="AK41" s="879"/>
      <c r="AL41" s="879"/>
      <c r="AM41" s="879"/>
      <c r="AN41" s="879"/>
      <c r="AO41" s="879"/>
      <c r="AP41" s="879"/>
      <c r="AQ41" s="879"/>
      <c r="AR41" s="879"/>
      <c r="AS41" s="879"/>
      <c r="AT41" s="879"/>
      <c r="AU41" s="879"/>
      <c r="AV41" s="879"/>
      <c r="AW41" s="879"/>
      <c r="AX41" s="879"/>
      <c r="AY41" s="879"/>
      <c r="AZ41" s="879"/>
      <c r="BA41" s="879"/>
      <c r="BB41" s="879"/>
      <c r="BC41" s="879"/>
      <c r="BD41" s="879"/>
      <c r="BE41" s="879"/>
      <c r="BF41" s="879"/>
      <c r="BG41" s="879"/>
      <c r="BH41" s="879"/>
      <c r="BI41" s="879"/>
      <c r="BJ41" s="879"/>
      <c r="BK41" s="879"/>
      <c r="BL41" s="879"/>
      <c r="BM41" s="879"/>
    </row>
  </sheetData>
  <mergeCells count="24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BB21:BE21"/>
    <mergeCell ref="BB19:BE19"/>
    <mergeCell ref="BF19:BI19"/>
    <mergeCell ref="BJ19:BM19"/>
    <mergeCell ref="BN19:BQ19"/>
    <mergeCell ref="V19:Y19"/>
    <mergeCell ref="Z19:AC19"/>
    <mergeCell ref="AD19:AG19"/>
    <mergeCell ref="AH19:AK19"/>
    <mergeCell ref="AL19:AO19"/>
    <mergeCell ref="AP19:AS19"/>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B2:BM2"/>
    <mergeCell ref="AZ4:BH4"/>
    <mergeCell ref="BI4:BM4"/>
    <mergeCell ref="AF5:AX7"/>
    <mergeCell ref="B8:Y8"/>
    <mergeCell ref="B9:F9"/>
    <mergeCell ref="G9:J9"/>
    <mergeCell ref="K9:O9"/>
    <mergeCell ref="P9:Y9"/>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0E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0E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0E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0E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V74"/>
  <sheetViews>
    <sheetView view="pageBreakPreview" zoomScale="80" zoomScaleNormal="100" zoomScaleSheetLayoutView="80" workbookViewId="0">
      <selection activeCell="R16" sqref="R16"/>
    </sheetView>
  </sheetViews>
  <sheetFormatPr defaultColWidth="9" defaultRowHeight="13.2"/>
  <cols>
    <col min="1" max="1" width="9" style="62"/>
    <col min="2" max="2" width="53.77734375" style="62" customWidth="1"/>
    <col min="3" max="3" width="10.88671875" style="62" customWidth="1"/>
    <col min="4" max="4" width="35.109375" style="63" customWidth="1"/>
    <col min="5" max="5" width="9" style="63"/>
    <col min="6" max="6" width="40" style="63" customWidth="1"/>
    <col min="7" max="7" width="12.44140625" style="63" customWidth="1"/>
    <col min="8" max="8" width="56" style="63" customWidth="1"/>
    <col min="9" max="11" width="12.44140625" style="63" customWidth="1"/>
    <col min="12" max="16384" width="9" style="62"/>
  </cols>
  <sheetData>
    <row r="1" spans="2:22">
      <c r="B1" s="161" t="s">
        <v>153</v>
      </c>
      <c r="D1" s="162" t="s">
        <v>316</v>
      </c>
      <c r="F1" s="162" t="s">
        <v>317</v>
      </c>
      <c r="H1" s="204" t="s">
        <v>318</v>
      </c>
      <c r="I1" s="205"/>
      <c r="J1" s="205"/>
      <c r="K1" s="205"/>
      <c r="L1" s="205"/>
      <c r="M1" s="205"/>
      <c r="N1" s="205"/>
      <c r="O1" s="205"/>
      <c r="P1" s="205"/>
      <c r="Q1" s="205"/>
      <c r="R1" s="205"/>
      <c r="S1" s="205"/>
      <c r="T1" s="205"/>
      <c r="U1" s="205"/>
      <c r="V1" s="205"/>
    </row>
    <row r="2" spans="2:22">
      <c r="H2" s="205"/>
      <c r="I2" s="205"/>
      <c r="J2" s="205"/>
      <c r="K2" s="205"/>
      <c r="L2" s="205"/>
      <c r="M2" s="205"/>
      <c r="N2" s="205"/>
      <c r="O2" s="205"/>
      <c r="P2" s="205"/>
      <c r="Q2" s="205"/>
      <c r="R2" s="205"/>
      <c r="S2" s="205"/>
      <c r="T2" s="205"/>
      <c r="U2" s="205"/>
      <c r="V2" s="205"/>
    </row>
    <row r="3" spans="2:22" ht="92.4">
      <c r="B3" s="62" t="s">
        <v>319</v>
      </c>
      <c r="D3" s="63" t="s">
        <v>320</v>
      </c>
      <c r="F3" s="63" t="s">
        <v>321</v>
      </c>
      <c r="H3" s="211" t="s">
        <v>322</v>
      </c>
      <c r="I3" s="211" t="s">
        <v>323</v>
      </c>
      <c r="J3" s="211" t="s">
        <v>324</v>
      </c>
      <c r="K3" s="211" t="s">
        <v>325</v>
      </c>
      <c r="L3" s="211" t="s">
        <v>326</v>
      </c>
      <c r="M3" s="211" t="s">
        <v>327</v>
      </c>
      <c r="N3" s="211" t="s">
        <v>328</v>
      </c>
      <c r="O3" s="211" t="s">
        <v>329</v>
      </c>
      <c r="P3" s="211" t="s">
        <v>330</v>
      </c>
      <c r="Q3" s="211" t="s">
        <v>331</v>
      </c>
      <c r="R3" s="211" t="s">
        <v>332</v>
      </c>
      <c r="S3" s="211" t="s">
        <v>333</v>
      </c>
      <c r="T3" s="320" t="s">
        <v>54</v>
      </c>
      <c r="U3" s="320" t="s">
        <v>49</v>
      </c>
      <c r="V3" s="211" t="s">
        <v>334</v>
      </c>
    </row>
    <row r="4" spans="2:22">
      <c r="B4" s="62" t="s">
        <v>335</v>
      </c>
      <c r="D4" s="63" t="s">
        <v>336</v>
      </c>
      <c r="F4" s="63" t="s">
        <v>337</v>
      </c>
      <c r="H4" s="205" t="s">
        <v>338</v>
      </c>
      <c r="I4" s="205" t="s">
        <v>338</v>
      </c>
      <c r="J4" s="205" t="s">
        <v>339</v>
      </c>
      <c r="K4" s="205" t="s">
        <v>50</v>
      </c>
      <c r="L4" s="205" t="s">
        <v>50</v>
      </c>
      <c r="M4" s="205" t="s">
        <v>340</v>
      </c>
      <c r="N4" s="205" t="s">
        <v>50</v>
      </c>
      <c r="O4" s="205" t="s">
        <v>50</v>
      </c>
      <c r="P4" s="205" t="s">
        <v>340</v>
      </c>
      <c r="Q4" s="205" t="s">
        <v>340</v>
      </c>
      <c r="R4" s="205" t="s">
        <v>50</v>
      </c>
      <c r="S4" s="205" t="s">
        <v>341</v>
      </c>
      <c r="T4" s="205"/>
      <c r="U4" s="205"/>
      <c r="V4" s="205" t="s">
        <v>50</v>
      </c>
    </row>
    <row r="5" spans="2:22">
      <c r="B5" s="62" t="s">
        <v>342</v>
      </c>
      <c r="D5" s="63" t="s">
        <v>343</v>
      </c>
      <c r="F5" s="63" t="s">
        <v>344</v>
      </c>
      <c r="H5" s="205" t="s">
        <v>345</v>
      </c>
      <c r="I5" s="205" t="s">
        <v>345</v>
      </c>
      <c r="J5" s="205" t="s">
        <v>346</v>
      </c>
      <c r="K5" s="205"/>
      <c r="L5" s="205"/>
      <c r="M5" s="205" t="s">
        <v>345</v>
      </c>
      <c r="N5" s="205"/>
      <c r="O5" s="205"/>
      <c r="P5" s="205" t="s">
        <v>347</v>
      </c>
      <c r="Q5" s="205" t="s">
        <v>347</v>
      </c>
      <c r="R5" s="205"/>
      <c r="S5" s="205" t="s">
        <v>348</v>
      </c>
      <c r="T5" s="205"/>
      <c r="U5" s="205"/>
      <c r="V5" s="205"/>
    </row>
    <row r="6" spans="2:22">
      <c r="B6" s="62" t="s">
        <v>349</v>
      </c>
      <c r="D6" s="63" t="s">
        <v>350</v>
      </c>
      <c r="F6" s="63" t="s">
        <v>351</v>
      </c>
      <c r="H6" s="205" t="s">
        <v>352</v>
      </c>
      <c r="I6" s="205" t="s">
        <v>352</v>
      </c>
      <c r="J6" s="205" t="s">
        <v>353</v>
      </c>
      <c r="K6" s="205"/>
      <c r="L6" s="205"/>
      <c r="M6" s="205"/>
      <c r="N6" s="205"/>
      <c r="O6" s="205"/>
      <c r="P6" s="205"/>
      <c r="Q6" s="205"/>
      <c r="R6" s="205"/>
      <c r="S6" s="205"/>
      <c r="T6" s="205"/>
      <c r="U6" s="205"/>
      <c r="V6" s="205"/>
    </row>
    <row r="7" spans="2:22">
      <c r="B7" s="62" t="s">
        <v>354</v>
      </c>
      <c r="D7" s="63" t="s">
        <v>355</v>
      </c>
      <c r="F7" s="63" t="s">
        <v>356</v>
      </c>
      <c r="H7" s="205" t="s">
        <v>357</v>
      </c>
      <c r="I7" s="205" t="s">
        <v>357</v>
      </c>
      <c r="J7" s="205"/>
      <c r="K7" s="205"/>
      <c r="L7" s="205"/>
      <c r="M7" s="205"/>
      <c r="N7" s="205"/>
      <c r="O7" s="205"/>
      <c r="P7" s="205"/>
      <c r="Q7" s="205"/>
      <c r="R7" s="205"/>
      <c r="S7" s="205"/>
      <c r="T7" s="205"/>
      <c r="U7" s="205"/>
      <c r="V7" s="205"/>
    </row>
    <row r="8" spans="2:22">
      <c r="B8" s="62" t="s">
        <v>358</v>
      </c>
      <c r="F8" s="63" t="s">
        <v>359</v>
      </c>
      <c r="H8" s="205" t="s">
        <v>360</v>
      </c>
      <c r="I8" s="205"/>
      <c r="J8" s="205"/>
      <c r="K8" s="205"/>
      <c r="L8" s="205"/>
      <c r="M8" s="205"/>
      <c r="N8" s="205"/>
      <c r="O8" s="205"/>
      <c r="P8" s="205"/>
      <c r="Q8" s="205"/>
      <c r="R8" s="205"/>
      <c r="S8" s="205"/>
      <c r="T8" s="205"/>
      <c r="U8" s="205"/>
      <c r="V8" s="205"/>
    </row>
    <row r="9" spans="2:22">
      <c r="B9" s="62" t="s">
        <v>361</v>
      </c>
      <c r="F9" s="63" t="s">
        <v>362</v>
      </c>
      <c r="H9" s="62"/>
      <c r="I9" s="62"/>
      <c r="J9" s="62"/>
      <c r="K9" s="62"/>
    </row>
    <row r="10" spans="2:22">
      <c r="B10" s="62" t="s">
        <v>363</v>
      </c>
      <c r="F10" s="63" t="s">
        <v>364</v>
      </c>
      <c r="H10" s="62"/>
      <c r="I10" s="62"/>
      <c r="J10" s="62"/>
      <c r="K10" s="62"/>
    </row>
    <row r="11" spans="2:22">
      <c r="B11" s="62" t="s">
        <v>365</v>
      </c>
      <c r="H11" s="62"/>
      <c r="I11" s="62"/>
      <c r="J11" s="62"/>
      <c r="K11" s="62"/>
      <c r="T11" s="62" t="s">
        <v>366</v>
      </c>
    </row>
    <row r="12" spans="2:22">
      <c r="B12" s="62" t="s">
        <v>367</v>
      </c>
      <c r="H12" s="62"/>
      <c r="I12" s="62"/>
      <c r="J12" s="62"/>
      <c r="K12" s="62"/>
      <c r="T12" s="62" t="s">
        <v>368</v>
      </c>
    </row>
    <row r="13" spans="2:22">
      <c r="B13" s="62" t="s">
        <v>369</v>
      </c>
      <c r="H13" s="199"/>
      <c r="I13" s="201"/>
      <c r="J13" s="202"/>
      <c r="K13" s="202"/>
      <c r="L13" s="202"/>
      <c r="M13" s="202"/>
    </row>
    <row r="14" spans="2:22">
      <c r="B14" s="62" t="s">
        <v>370</v>
      </c>
      <c r="H14" s="199"/>
      <c r="I14" s="203"/>
      <c r="J14" s="200"/>
      <c r="K14" s="200"/>
      <c r="L14" s="200"/>
      <c r="M14" s="200"/>
    </row>
    <row r="15" spans="2:22">
      <c r="B15" s="319" t="s">
        <v>371</v>
      </c>
      <c r="H15" s="199"/>
      <c r="I15" s="203"/>
      <c r="J15" s="200"/>
      <c r="K15" s="200"/>
      <c r="L15" s="200"/>
      <c r="M15" s="200"/>
    </row>
    <row r="16" spans="2:22">
      <c r="B16" s="319" t="s">
        <v>372</v>
      </c>
      <c r="H16" s="199"/>
      <c r="I16" s="203"/>
      <c r="J16" s="200"/>
      <c r="K16" s="200"/>
      <c r="L16" s="200"/>
      <c r="M16" s="200"/>
    </row>
    <row r="17" spans="2:13">
      <c r="B17" s="319" t="s">
        <v>73</v>
      </c>
      <c r="H17" s="199"/>
      <c r="I17" s="203"/>
      <c r="J17" s="200"/>
      <c r="K17" s="200"/>
      <c r="L17" s="200"/>
      <c r="M17" s="200"/>
    </row>
    <row r="18" spans="2:13">
      <c r="B18" s="319" t="s">
        <v>373</v>
      </c>
      <c r="H18" s="199"/>
      <c r="I18" s="203"/>
      <c r="J18" s="200"/>
      <c r="K18" s="200"/>
      <c r="L18" s="200"/>
      <c r="M18" s="200"/>
    </row>
    <row r="19" spans="2:13">
      <c r="B19" s="319"/>
      <c r="H19" s="199"/>
      <c r="I19" s="203"/>
      <c r="J19" s="200"/>
      <c r="K19" s="200"/>
      <c r="L19" s="200"/>
      <c r="M19" s="200"/>
    </row>
    <row r="20" spans="2:13">
      <c r="H20" s="199"/>
      <c r="I20" s="203"/>
      <c r="J20" s="200"/>
      <c r="K20" s="200"/>
      <c r="L20" s="200"/>
      <c r="M20" s="200"/>
    </row>
    <row r="21" spans="2:13">
      <c r="H21" s="199"/>
      <c r="I21" s="203"/>
      <c r="J21" s="200"/>
      <c r="K21" s="200"/>
      <c r="L21" s="200"/>
      <c r="M21" s="200"/>
    </row>
    <row r="22" spans="2:13">
      <c r="B22" s="161" t="s">
        <v>374</v>
      </c>
      <c r="D22" s="162" t="s">
        <v>375</v>
      </c>
      <c r="H22" s="204" t="s">
        <v>376</v>
      </c>
      <c r="I22" s="205"/>
      <c r="J22" s="205"/>
      <c r="K22" s="205"/>
      <c r="L22" s="205"/>
      <c r="M22" s="205"/>
    </row>
    <row r="23" spans="2:13">
      <c r="H23" s="205"/>
      <c r="I23" s="205"/>
      <c r="J23" s="205"/>
      <c r="K23" s="205"/>
      <c r="L23" s="205"/>
      <c r="M23" s="205"/>
    </row>
    <row r="24" spans="2:13" ht="38.4">
      <c r="B24" s="62" t="s">
        <v>377</v>
      </c>
      <c r="C24" s="62" t="s">
        <v>378</v>
      </c>
      <c r="D24" s="63" t="s">
        <v>379</v>
      </c>
      <c r="H24" s="206"/>
      <c r="I24" s="207" t="s">
        <v>380</v>
      </c>
      <c r="J24" s="208" t="s">
        <v>381</v>
      </c>
      <c r="K24" s="208" t="s">
        <v>382</v>
      </c>
      <c r="L24" s="208" t="s">
        <v>383</v>
      </c>
      <c r="M24" s="208" t="s">
        <v>384</v>
      </c>
    </row>
    <row r="25" spans="2:13">
      <c r="B25" s="62" t="s">
        <v>385</v>
      </c>
      <c r="C25" s="62" t="s">
        <v>386</v>
      </c>
      <c r="D25" s="63" t="s">
        <v>387</v>
      </c>
      <c r="H25" s="206" t="s">
        <v>388</v>
      </c>
      <c r="I25" s="209" t="s">
        <v>389</v>
      </c>
      <c r="J25" s="210">
        <v>0.5</v>
      </c>
      <c r="K25" s="210" t="s">
        <v>390</v>
      </c>
      <c r="L25" s="210">
        <v>0.5</v>
      </c>
      <c r="M25" s="210">
        <v>1</v>
      </c>
    </row>
    <row r="26" spans="2:13">
      <c r="B26" s="62" t="s">
        <v>391</v>
      </c>
      <c r="C26" s="62" t="s">
        <v>392</v>
      </c>
      <c r="D26" s="63" t="s">
        <v>393</v>
      </c>
      <c r="H26" s="206" t="s">
        <v>394</v>
      </c>
      <c r="I26" s="209" t="s">
        <v>389</v>
      </c>
      <c r="J26" s="210">
        <v>0.75</v>
      </c>
      <c r="K26" s="210" t="s">
        <v>395</v>
      </c>
      <c r="L26" s="210">
        <v>0.5</v>
      </c>
      <c r="M26" s="210">
        <v>0.66666666666666663</v>
      </c>
    </row>
    <row r="27" spans="2:13">
      <c r="B27" s="62" t="s">
        <v>396</v>
      </c>
      <c r="C27" s="62" t="s">
        <v>397</v>
      </c>
      <c r="D27" s="63" t="s">
        <v>398</v>
      </c>
      <c r="H27" s="206" t="s">
        <v>399</v>
      </c>
      <c r="I27" s="209" t="s">
        <v>389</v>
      </c>
      <c r="J27" s="210">
        <v>0.33333333333333331</v>
      </c>
      <c r="K27" s="210" t="s">
        <v>395</v>
      </c>
      <c r="L27" s="210">
        <v>0.33333333333333331</v>
      </c>
      <c r="M27" s="210">
        <v>1</v>
      </c>
    </row>
    <row r="28" spans="2:13">
      <c r="B28" s="62" t="s">
        <v>400</v>
      </c>
      <c r="C28" s="62" t="s">
        <v>401</v>
      </c>
      <c r="D28" s="63" t="s">
        <v>402</v>
      </c>
      <c r="H28" s="206" t="s">
        <v>403</v>
      </c>
      <c r="I28" s="209" t="s">
        <v>404</v>
      </c>
      <c r="J28" s="210" t="s">
        <v>405</v>
      </c>
      <c r="K28" s="210" t="s">
        <v>395</v>
      </c>
      <c r="L28" s="210">
        <v>0.5</v>
      </c>
      <c r="M28" s="210">
        <v>0.5</v>
      </c>
    </row>
    <row r="29" spans="2:13">
      <c r="B29" s="62" t="s">
        <v>406</v>
      </c>
      <c r="C29" s="62" t="s">
        <v>407</v>
      </c>
      <c r="D29" s="63" t="s">
        <v>408</v>
      </c>
      <c r="H29" s="206" t="s">
        <v>409</v>
      </c>
      <c r="I29" s="209" t="s">
        <v>404</v>
      </c>
      <c r="J29" s="210" t="s">
        <v>405</v>
      </c>
      <c r="K29" s="210" t="s">
        <v>395</v>
      </c>
      <c r="L29" s="210">
        <v>0.5</v>
      </c>
      <c r="M29" s="210">
        <v>0.5</v>
      </c>
    </row>
    <row r="30" spans="2:13">
      <c r="B30" s="62" t="s">
        <v>410</v>
      </c>
      <c r="C30" s="62" t="s">
        <v>411</v>
      </c>
      <c r="D30" s="63" t="s">
        <v>412</v>
      </c>
      <c r="H30" s="206" t="s">
        <v>413</v>
      </c>
      <c r="I30" s="209" t="s">
        <v>414</v>
      </c>
      <c r="J30" s="210" t="s">
        <v>405</v>
      </c>
      <c r="K30" s="210" t="s">
        <v>395</v>
      </c>
      <c r="L30" s="210">
        <v>0.5</v>
      </c>
      <c r="M30" s="210">
        <v>0.5</v>
      </c>
    </row>
    <row r="31" spans="2:13">
      <c r="B31" s="62" t="s">
        <v>415</v>
      </c>
      <c r="C31" s="62" t="s">
        <v>416</v>
      </c>
      <c r="D31" s="63" t="s">
        <v>417</v>
      </c>
      <c r="H31" s="206" t="s">
        <v>418</v>
      </c>
      <c r="I31" s="209" t="s">
        <v>419</v>
      </c>
      <c r="J31" s="210">
        <v>0.66666666666666663</v>
      </c>
      <c r="K31" s="210" t="s">
        <v>395</v>
      </c>
      <c r="L31" s="210">
        <v>0.33333333333333331</v>
      </c>
      <c r="M31" s="210">
        <v>0.5</v>
      </c>
    </row>
    <row r="32" spans="2:13">
      <c r="B32" s="62" t="s">
        <v>420</v>
      </c>
      <c r="C32" s="62" t="s">
        <v>421</v>
      </c>
      <c r="D32" s="63" t="s">
        <v>422</v>
      </c>
      <c r="H32" s="206" t="s">
        <v>423</v>
      </c>
      <c r="I32" s="209" t="s">
        <v>419</v>
      </c>
      <c r="J32" s="210">
        <v>0.66666666666666663</v>
      </c>
      <c r="K32" s="210" t="s">
        <v>395</v>
      </c>
      <c r="L32" s="210">
        <v>0.33333333333333331</v>
      </c>
      <c r="M32" s="210">
        <v>0.5</v>
      </c>
    </row>
    <row r="33" spans="1:13">
      <c r="B33" s="62" t="s">
        <v>424</v>
      </c>
      <c r="D33" s="63" t="s">
        <v>425</v>
      </c>
      <c r="H33" s="206" t="s">
        <v>426</v>
      </c>
      <c r="I33" s="209" t="s">
        <v>389</v>
      </c>
      <c r="J33" s="210">
        <v>0.5</v>
      </c>
      <c r="K33" s="210" t="s">
        <v>395</v>
      </c>
      <c r="L33" s="210">
        <v>0.5</v>
      </c>
      <c r="M33" s="210">
        <v>1</v>
      </c>
    </row>
    <row r="34" spans="1:13">
      <c r="D34" s="63" t="s">
        <v>427</v>
      </c>
      <c r="H34" s="206" t="s">
        <v>428</v>
      </c>
      <c r="I34" s="209" t="s">
        <v>389</v>
      </c>
      <c r="J34" s="210">
        <v>0.5</v>
      </c>
      <c r="K34" s="210" t="s">
        <v>395</v>
      </c>
      <c r="L34" s="210">
        <v>0.5</v>
      </c>
      <c r="M34" s="210">
        <v>1</v>
      </c>
    </row>
    <row r="35" spans="1:13">
      <c r="D35" s="63" t="s">
        <v>429</v>
      </c>
      <c r="H35" s="206" t="s">
        <v>430</v>
      </c>
      <c r="I35" s="209" t="s">
        <v>389</v>
      </c>
      <c r="J35" s="210">
        <v>0.5</v>
      </c>
      <c r="K35" s="210" t="s">
        <v>395</v>
      </c>
      <c r="L35" s="210">
        <v>0.5</v>
      </c>
      <c r="M35" s="210">
        <v>1</v>
      </c>
    </row>
    <row r="36" spans="1:13">
      <c r="D36" s="63" t="s">
        <v>431</v>
      </c>
      <c r="H36" s="206" t="s">
        <v>432</v>
      </c>
      <c r="I36" s="209" t="s">
        <v>414</v>
      </c>
      <c r="J36" s="210" t="s">
        <v>405</v>
      </c>
      <c r="K36" s="210" t="s">
        <v>433</v>
      </c>
      <c r="L36" s="210" t="s">
        <v>405</v>
      </c>
      <c r="M36" s="210">
        <v>1</v>
      </c>
    </row>
    <row r="37" spans="1:13">
      <c r="D37" s="63" t="s">
        <v>434</v>
      </c>
      <c r="H37" s="206" t="s">
        <v>435</v>
      </c>
      <c r="I37" s="209" t="s">
        <v>389</v>
      </c>
      <c r="J37" s="210">
        <v>0.5</v>
      </c>
      <c r="K37" s="210" t="s">
        <v>395</v>
      </c>
      <c r="L37" s="210">
        <v>0.5</v>
      </c>
      <c r="M37" s="210">
        <v>1</v>
      </c>
    </row>
    <row r="38" spans="1:13">
      <c r="D38" s="63" t="s">
        <v>436</v>
      </c>
      <c r="H38" s="206" t="s">
        <v>437</v>
      </c>
      <c r="I38" s="209" t="s">
        <v>414</v>
      </c>
      <c r="J38" s="210">
        <v>0.66666666666666663</v>
      </c>
      <c r="K38" s="210" t="s">
        <v>395</v>
      </c>
      <c r="L38" s="210">
        <v>0.33333333333333331</v>
      </c>
      <c r="M38" s="210">
        <v>0.5</v>
      </c>
    </row>
    <row r="39" spans="1:13">
      <c r="D39" s="63" t="s">
        <v>438</v>
      </c>
      <c r="H39" s="206" t="s">
        <v>439</v>
      </c>
      <c r="I39" s="209" t="s">
        <v>414</v>
      </c>
      <c r="J39" s="210" t="s">
        <v>405</v>
      </c>
      <c r="K39" s="210" t="s">
        <v>395</v>
      </c>
      <c r="L39" s="210">
        <v>0.5</v>
      </c>
      <c r="M39" s="210">
        <v>0.5</v>
      </c>
    </row>
    <row r="40" spans="1:13">
      <c r="D40" s="63" t="s">
        <v>440</v>
      </c>
      <c r="H40" s="206" t="s">
        <v>441</v>
      </c>
      <c r="I40" s="209" t="s">
        <v>389</v>
      </c>
      <c r="J40" s="210">
        <v>0.33333333333333331</v>
      </c>
      <c r="K40" s="210" t="s">
        <v>395</v>
      </c>
      <c r="L40" s="210">
        <v>0.33333333333333331</v>
      </c>
      <c r="M40" s="210">
        <v>1</v>
      </c>
    </row>
    <row r="41" spans="1:13">
      <c r="D41" s="63" t="s">
        <v>442</v>
      </c>
      <c r="H41" s="62"/>
      <c r="I41" s="62"/>
      <c r="J41" s="62"/>
      <c r="K41" s="62"/>
    </row>
    <row r="42" spans="1:13">
      <c r="D42" s="63" t="s">
        <v>443</v>
      </c>
      <c r="H42" s="62"/>
      <c r="I42" s="62"/>
      <c r="J42" s="62"/>
      <c r="K42" s="62"/>
    </row>
    <row r="43" spans="1:13">
      <c r="D43" s="63" t="s">
        <v>444</v>
      </c>
      <c r="H43" s="62"/>
      <c r="I43" s="62"/>
      <c r="J43" s="62"/>
      <c r="K43" s="62"/>
    </row>
    <row r="44" spans="1:13">
      <c r="D44" s="63" t="s">
        <v>445</v>
      </c>
      <c r="H44" s="62"/>
      <c r="I44" s="62"/>
      <c r="J44" s="62"/>
      <c r="K44" s="62"/>
    </row>
    <row r="45" spans="1:13">
      <c r="D45" s="63" t="s">
        <v>446</v>
      </c>
      <c r="H45" s="62"/>
      <c r="I45" s="62"/>
      <c r="J45" s="62"/>
      <c r="K45" s="62"/>
    </row>
    <row r="46" spans="1:13">
      <c r="H46" s="62"/>
      <c r="I46" s="62"/>
      <c r="J46" s="62"/>
      <c r="K46" s="62"/>
    </row>
    <row r="47" spans="1:13">
      <c r="A47" s="62">
        <v>9</v>
      </c>
      <c r="B47" s="161" t="s">
        <v>447</v>
      </c>
      <c r="H47" s="62"/>
      <c r="I47" s="62"/>
      <c r="J47" s="62"/>
      <c r="K47" s="62"/>
    </row>
    <row r="48" spans="1:13">
      <c r="H48" s="62"/>
      <c r="I48" s="62"/>
      <c r="J48" s="62"/>
      <c r="K48" s="62"/>
    </row>
    <row r="49" spans="1:11" ht="39.6">
      <c r="B49" s="163" t="s">
        <v>448</v>
      </c>
      <c r="H49" s="62"/>
      <c r="I49" s="62"/>
      <c r="J49" s="62"/>
      <c r="K49" s="62"/>
    </row>
    <row r="50" spans="1:11" ht="26.4">
      <c r="B50" s="163" t="s">
        <v>449</v>
      </c>
      <c r="H50" s="62"/>
      <c r="I50" s="62"/>
      <c r="J50" s="62"/>
      <c r="K50" s="62"/>
    </row>
    <row r="51" spans="1:11">
      <c r="B51" s="163" t="s">
        <v>450</v>
      </c>
      <c r="H51" s="62"/>
      <c r="I51" s="62"/>
      <c r="J51" s="62"/>
      <c r="K51" s="62"/>
    </row>
    <row r="52" spans="1:11">
      <c r="B52" s="163" t="s">
        <v>451</v>
      </c>
      <c r="H52" s="62"/>
      <c r="I52" s="62"/>
      <c r="J52" s="62"/>
      <c r="K52" s="62"/>
    </row>
    <row r="53" spans="1:11">
      <c r="B53" s="163" t="s">
        <v>452</v>
      </c>
      <c r="H53" s="62"/>
      <c r="I53" s="62"/>
      <c r="J53" s="62"/>
      <c r="K53" s="62"/>
    </row>
    <row r="54" spans="1:11">
      <c r="B54" s="163" t="s">
        <v>453</v>
      </c>
      <c r="H54" s="62"/>
      <c r="I54" s="62"/>
      <c r="J54" s="62"/>
      <c r="K54" s="62"/>
    </row>
    <row r="55" spans="1:11">
      <c r="B55" s="163"/>
      <c r="H55" s="62"/>
      <c r="I55" s="62"/>
      <c r="J55" s="62"/>
      <c r="K55" s="62"/>
    </row>
    <row r="56" spans="1:11">
      <c r="B56" s="163"/>
      <c r="H56" s="62"/>
      <c r="I56" s="62"/>
      <c r="J56" s="62"/>
      <c r="K56" s="62"/>
    </row>
    <row r="57" spans="1:11">
      <c r="H57" s="62"/>
      <c r="I57" s="62"/>
      <c r="J57" s="62"/>
      <c r="K57" s="62"/>
    </row>
    <row r="58" spans="1:11">
      <c r="A58" s="62">
        <v>12</v>
      </c>
      <c r="B58" s="161" t="s">
        <v>454</v>
      </c>
      <c r="H58" s="62"/>
      <c r="I58" s="62"/>
      <c r="J58" s="62"/>
      <c r="K58" s="62"/>
    </row>
    <row r="59" spans="1:11">
      <c r="B59" s="62" t="s">
        <v>455</v>
      </c>
      <c r="H59" s="62"/>
      <c r="I59" s="62"/>
      <c r="J59" s="62"/>
      <c r="K59" s="62"/>
    </row>
    <row r="60" spans="1:11">
      <c r="B60" s="62" t="s">
        <v>456</v>
      </c>
      <c r="H60" s="62"/>
      <c r="I60" s="62"/>
      <c r="J60" s="62"/>
      <c r="K60" s="62"/>
    </row>
    <row r="61" spans="1:11">
      <c r="B61" s="62" t="s">
        <v>457</v>
      </c>
      <c r="H61" s="62"/>
      <c r="I61" s="62"/>
      <c r="J61" s="62"/>
      <c r="K61" s="62"/>
    </row>
    <row r="62" spans="1:11">
      <c r="H62" s="62"/>
      <c r="I62" s="62"/>
      <c r="J62" s="62"/>
      <c r="K62" s="62"/>
    </row>
    <row r="63" spans="1:11">
      <c r="B63" s="62" t="s">
        <v>458</v>
      </c>
      <c r="H63" s="62"/>
      <c r="I63" s="62"/>
      <c r="J63" s="62"/>
      <c r="K63" s="62"/>
    </row>
    <row r="64" spans="1:11">
      <c r="B64" s="62" t="s">
        <v>459</v>
      </c>
      <c r="C64" s="172">
        <v>378000</v>
      </c>
      <c r="H64" s="62"/>
      <c r="I64" s="62"/>
      <c r="J64" s="62"/>
      <c r="K64" s="62"/>
    </row>
    <row r="65" spans="2:11">
      <c r="B65" s="62" t="s">
        <v>460</v>
      </c>
      <c r="C65" s="172">
        <v>310000</v>
      </c>
      <c r="H65" s="62"/>
      <c r="I65" s="62"/>
      <c r="J65" s="62"/>
      <c r="K65" s="62"/>
    </row>
    <row r="66" spans="2:11">
      <c r="H66" s="62"/>
      <c r="I66" s="62"/>
      <c r="J66" s="62"/>
      <c r="K66" s="62"/>
    </row>
    <row r="67" spans="2:11">
      <c r="H67" s="62"/>
      <c r="I67" s="62"/>
      <c r="J67" s="62"/>
      <c r="K67" s="62"/>
    </row>
    <row r="68" spans="2:11">
      <c r="H68" s="62"/>
      <c r="I68" s="62"/>
      <c r="J68" s="62"/>
      <c r="K68" s="62"/>
    </row>
    <row r="69" spans="2:11">
      <c r="H69" s="62"/>
      <c r="I69" s="62"/>
      <c r="J69" s="62"/>
      <c r="K69" s="62"/>
    </row>
    <row r="70" spans="2:11">
      <c r="H70" s="62"/>
      <c r="I70" s="62"/>
      <c r="J70" s="62"/>
      <c r="K70" s="62"/>
    </row>
    <row r="71" spans="2:11">
      <c r="H71" s="62"/>
      <c r="I71" s="62"/>
      <c r="J71" s="62"/>
      <c r="K71" s="62"/>
    </row>
    <row r="72" spans="2:11">
      <c r="H72" s="62"/>
      <c r="I72" s="62"/>
      <c r="J72" s="62"/>
      <c r="K72" s="62"/>
    </row>
    <row r="73" spans="2:11">
      <c r="H73" s="62"/>
      <c r="I73" s="62"/>
      <c r="J73" s="62"/>
      <c r="K73" s="62"/>
    </row>
    <row r="74" spans="2:11">
      <c r="H74" s="62"/>
      <c r="I74" s="62"/>
      <c r="J74" s="62"/>
      <c r="K74" s="62"/>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view="pageBreakPreview" topLeftCell="A4" zoomScale="95" zoomScaleNormal="100" zoomScaleSheetLayoutView="95" workbookViewId="0">
      <selection activeCell="B5" sqref="B5:G5"/>
    </sheetView>
  </sheetViews>
  <sheetFormatPr defaultColWidth="9" defaultRowHeight="13.2" outlineLevelCol="1"/>
  <cols>
    <col min="1" max="2" width="5" style="65" customWidth="1"/>
    <col min="3" max="3" width="24.88671875" style="65" customWidth="1"/>
    <col min="4" max="12" width="8.44140625" style="65" customWidth="1"/>
    <col min="13" max="21" width="8.44140625" style="65" hidden="1" customWidth="1" outlineLevel="1"/>
    <col min="22" max="22" width="9" style="65" collapsed="1"/>
    <col min="23" max="16384" width="9" style="65"/>
  </cols>
  <sheetData>
    <row r="1" spans="1:22" ht="19.5" customHeight="1">
      <c r="A1" s="176" t="s">
        <v>68</v>
      </c>
    </row>
    <row r="2" spans="1:22" ht="17.25" customHeight="1">
      <c r="A2" s="176"/>
      <c r="B2" s="176"/>
      <c r="C2" s="176"/>
      <c r="D2" s="535" t="s">
        <v>69</v>
      </c>
      <c r="E2" s="535"/>
      <c r="F2" s="535"/>
      <c r="G2" s="535"/>
      <c r="H2" s="535"/>
      <c r="I2" s="176"/>
      <c r="J2" s="176"/>
      <c r="K2" s="176"/>
      <c r="L2" s="176"/>
      <c r="M2" s="273"/>
      <c r="N2" s="273"/>
      <c r="O2" s="273"/>
      <c r="P2" s="273"/>
      <c r="Q2" s="273"/>
      <c r="R2" s="273"/>
      <c r="S2" s="273"/>
      <c r="T2" s="273"/>
      <c r="U2" s="273"/>
    </row>
    <row r="3" spans="1:22" ht="16.2">
      <c r="A3" s="176"/>
      <c r="B3" s="176"/>
      <c r="C3" s="176"/>
      <c r="D3" s="535"/>
      <c r="E3" s="535"/>
      <c r="F3" s="535"/>
      <c r="G3" s="535"/>
      <c r="H3" s="535"/>
      <c r="I3" s="176"/>
      <c r="J3" s="176"/>
      <c r="K3" s="176"/>
      <c r="L3" s="176"/>
      <c r="M3" s="273"/>
      <c r="N3" s="273"/>
      <c r="O3" s="273"/>
      <c r="P3" s="273"/>
      <c r="Q3" s="273"/>
      <c r="R3" s="273"/>
      <c r="S3" s="273"/>
      <c r="T3" s="273"/>
      <c r="U3" s="273"/>
    </row>
    <row r="4" spans="1:22" ht="13.8" thickBot="1">
      <c r="A4" s="66" t="s">
        <v>70</v>
      </c>
    </row>
    <row r="5" spans="1:22" s="68" customFormat="1" ht="19.5" customHeight="1" thickBot="1">
      <c r="A5" s="568" t="s">
        <v>71</v>
      </c>
      <c r="B5" s="569"/>
      <c r="C5" s="274"/>
      <c r="D5" s="67" t="s">
        <v>72</v>
      </c>
      <c r="E5" s="571" t="s">
        <v>73</v>
      </c>
      <c r="F5" s="572"/>
      <c r="G5" s="572"/>
      <c r="H5" s="572"/>
      <c r="I5" s="572"/>
      <c r="J5" s="572"/>
      <c r="K5" s="573"/>
      <c r="V5" s="68" t="s">
        <v>74</v>
      </c>
    </row>
    <row r="6" spans="1:22" s="68" customFormat="1" ht="12.6" thickBot="1">
      <c r="A6" s="64"/>
    </row>
    <row r="7" spans="1:22" s="68" customFormat="1" ht="18" customHeight="1">
      <c r="A7" s="536" t="s">
        <v>75</v>
      </c>
      <c r="B7" s="537" t="s">
        <v>76</v>
      </c>
      <c r="C7" s="538"/>
      <c r="D7" s="536" t="s">
        <v>77</v>
      </c>
      <c r="E7" s="537"/>
      <c r="F7" s="538"/>
      <c r="G7" s="536" t="s">
        <v>78</v>
      </c>
      <c r="H7" s="537"/>
      <c r="I7" s="537"/>
      <c r="J7" s="537"/>
      <c r="K7" s="537"/>
      <c r="L7" s="538"/>
      <c r="M7" s="536" t="s">
        <v>78</v>
      </c>
      <c r="N7" s="537"/>
      <c r="O7" s="537"/>
      <c r="P7" s="537"/>
      <c r="Q7" s="537"/>
      <c r="R7" s="537"/>
      <c r="S7" s="537"/>
      <c r="T7" s="537"/>
      <c r="U7" s="538"/>
    </row>
    <row r="8" spans="1:22" s="68" customFormat="1" ht="18" customHeight="1">
      <c r="A8" s="570"/>
      <c r="B8" s="556"/>
      <c r="C8" s="557"/>
      <c r="D8" s="570" t="s">
        <v>79</v>
      </c>
      <c r="E8" s="556" t="s">
        <v>80</v>
      </c>
      <c r="F8" s="557" t="s">
        <v>81</v>
      </c>
      <c r="G8" s="539" t="s">
        <v>82</v>
      </c>
      <c r="H8" s="540"/>
      <c r="I8" s="186" t="str">
        <f>IF(I28="","",ROUND(I28/F28*100,0))</f>
        <v/>
      </c>
      <c r="J8" s="541" t="s">
        <v>83</v>
      </c>
      <c r="K8" s="540"/>
      <c r="L8" s="187" t="str">
        <f>IF(I8="","",IF(I8=100,"",100-I8))</f>
        <v/>
      </c>
      <c r="M8" s="539" t="s">
        <v>84</v>
      </c>
      <c r="N8" s="540"/>
      <c r="O8" s="186" t="str">
        <f>IF(O28="","",ROUND(O28/L28*100,0))</f>
        <v/>
      </c>
      <c r="P8" s="539" t="s">
        <v>84</v>
      </c>
      <c r="Q8" s="540"/>
      <c r="R8" s="186" t="str">
        <f>IF(R28="","",ROUND(R28/O28*100,0))</f>
        <v/>
      </c>
      <c r="S8" s="541" t="s">
        <v>84</v>
      </c>
      <c r="T8" s="540"/>
      <c r="U8" s="187" t="str">
        <f>IF(O8="","",IF(O8=100,"",100-O8))</f>
        <v/>
      </c>
    </row>
    <row r="9" spans="1:22" s="68" customFormat="1" ht="18" customHeight="1" thickBot="1">
      <c r="A9" s="563"/>
      <c r="B9" s="564"/>
      <c r="C9" s="565"/>
      <c r="D9" s="563"/>
      <c r="E9" s="564"/>
      <c r="F9" s="565"/>
      <c r="G9" s="268" t="s">
        <v>79</v>
      </c>
      <c r="H9" s="269" t="s">
        <v>80</v>
      </c>
      <c r="I9" s="269" t="s">
        <v>81</v>
      </c>
      <c r="J9" s="269" t="s">
        <v>79</v>
      </c>
      <c r="K9" s="269" t="s">
        <v>80</v>
      </c>
      <c r="L9" s="271" t="s">
        <v>81</v>
      </c>
      <c r="M9" s="268" t="s">
        <v>79</v>
      </c>
      <c r="N9" s="269" t="s">
        <v>80</v>
      </c>
      <c r="O9" s="269" t="s">
        <v>81</v>
      </c>
      <c r="P9" s="268" t="s">
        <v>79</v>
      </c>
      <c r="Q9" s="269" t="s">
        <v>80</v>
      </c>
      <c r="R9" s="269" t="s">
        <v>81</v>
      </c>
      <c r="S9" s="269" t="s">
        <v>79</v>
      </c>
      <c r="T9" s="269" t="s">
        <v>80</v>
      </c>
      <c r="U9" s="271" t="s">
        <v>81</v>
      </c>
    </row>
    <row r="10" spans="1:22" s="68" customFormat="1" ht="18" customHeight="1">
      <c r="A10" s="547" t="s">
        <v>85</v>
      </c>
      <c r="B10" s="566" t="s">
        <v>86</v>
      </c>
      <c r="C10" s="69"/>
      <c r="D10" s="70" t="s">
        <v>87</v>
      </c>
      <c r="E10" s="71" t="s">
        <v>88</v>
      </c>
      <c r="F10" s="72" t="s">
        <v>89</v>
      </c>
      <c r="G10" s="70" t="s">
        <v>90</v>
      </c>
      <c r="H10" s="71" t="s">
        <v>88</v>
      </c>
      <c r="I10" s="71" t="s">
        <v>91</v>
      </c>
      <c r="J10" s="71" t="s">
        <v>87</v>
      </c>
      <c r="K10" s="71" t="s">
        <v>88</v>
      </c>
      <c r="L10" s="72" t="s">
        <v>91</v>
      </c>
      <c r="M10" s="70" t="s">
        <v>90</v>
      </c>
      <c r="N10" s="71" t="s">
        <v>88</v>
      </c>
      <c r="O10" s="71" t="s">
        <v>91</v>
      </c>
      <c r="P10" s="70" t="s">
        <v>90</v>
      </c>
      <c r="Q10" s="71" t="s">
        <v>88</v>
      </c>
      <c r="R10" s="71" t="s">
        <v>91</v>
      </c>
      <c r="S10" s="71" t="s">
        <v>87</v>
      </c>
      <c r="T10" s="71" t="s">
        <v>88</v>
      </c>
      <c r="U10" s="72" t="s">
        <v>91</v>
      </c>
    </row>
    <row r="11" spans="1:22" s="68" customFormat="1" ht="18" customHeight="1">
      <c r="A11" s="548"/>
      <c r="B11" s="567"/>
      <c r="C11" s="272" t="s">
        <v>92</v>
      </c>
      <c r="D11" s="181"/>
      <c r="E11" s="182" t="str">
        <f>IF(D11="","",F11/D11)</f>
        <v/>
      </c>
      <c r="F11" s="183"/>
      <c r="G11" s="181"/>
      <c r="H11" s="182" t="str">
        <f>IF(G11="","",I11/G11)</f>
        <v/>
      </c>
      <c r="I11" s="184"/>
      <c r="J11" s="182"/>
      <c r="K11" s="182" t="str">
        <f>IF(J11="","",L11/J11)</f>
        <v/>
      </c>
      <c r="L11" s="185"/>
      <c r="M11" s="181"/>
      <c r="N11" s="182" t="str">
        <f>IF(M11="","",O11/M11)</f>
        <v/>
      </c>
      <c r="O11" s="184"/>
      <c r="P11" s="181"/>
      <c r="Q11" s="182" t="str">
        <f>IF(P11="","",R11/P11)</f>
        <v/>
      </c>
      <c r="R11" s="184"/>
      <c r="S11" s="182"/>
      <c r="T11" s="182" t="str">
        <f>IF(S11="","",U11/S11)</f>
        <v/>
      </c>
      <c r="U11" s="185"/>
    </row>
    <row r="12" spans="1:22" s="68" customFormat="1" ht="18" customHeight="1">
      <c r="A12" s="548"/>
      <c r="B12" s="567"/>
      <c r="C12" s="188" t="s">
        <v>93</v>
      </c>
      <c r="D12" s="181"/>
      <c r="E12" s="182" t="str">
        <f>IF(D12="","",F12/D12)</f>
        <v/>
      </c>
      <c r="F12" s="183"/>
      <c r="G12" s="181"/>
      <c r="H12" s="182" t="str">
        <f>IF(G12="","",I12/G12)</f>
        <v/>
      </c>
      <c r="I12" s="184"/>
      <c r="J12" s="182"/>
      <c r="K12" s="182" t="str">
        <f t="shared" ref="K12:K47" si="0">IF(J12="","",L12/J12)</f>
        <v/>
      </c>
      <c r="L12" s="185"/>
      <c r="M12" s="181"/>
      <c r="N12" s="182" t="str">
        <f>IF(M12="","",O12/M12)</f>
        <v/>
      </c>
      <c r="O12" s="184"/>
      <c r="P12" s="181"/>
      <c r="Q12" s="182" t="str">
        <f>IF(P12="","",R12/P12)</f>
        <v/>
      </c>
      <c r="R12" s="184"/>
      <c r="S12" s="182"/>
      <c r="T12" s="182" t="str">
        <f t="shared" ref="T12:T47" si="1">IF(S12="","",U12/S12)</f>
        <v/>
      </c>
      <c r="U12" s="185"/>
    </row>
    <row r="13" spans="1:22" s="68" customFormat="1" ht="18" customHeight="1">
      <c r="A13" s="548"/>
      <c r="B13" s="567"/>
      <c r="C13" s="275" t="s">
        <v>94</v>
      </c>
      <c r="D13" s="300"/>
      <c r="E13" s="266" t="str">
        <f>IF(D13="","",F13/D13)</f>
        <v/>
      </c>
      <c r="F13" s="227"/>
      <c r="G13" s="301"/>
      <c r="H13" s="226" t="str">
        <f>IF(G13="","",I13/G13)</f>
        <v/>
      </c>
      <c r="I13" s="229"/>
      <c r="J13" s="302"/>
      <c r="K13" s="226" t="str">
        <f t="shared" si="0"/>
        <v/>
      </c>
      <c r="L13" s="227"/>
      <c r="M13" s="228"/>
      <c r="N13" s="226" t="str">
        <f>IF(M13="","",O13/M13)</f>
        <v/>
      </c>
      <c r="O13" s="229"/>
      <c r="P13" s="228"/>
      <c r="Q13" s="226" t="str">
        <f>IF(P13="","",R13/P13)</f>
        <v/>
      </c>
      <c r="R13" s="229"/>
      <c r="S13" s="229"/>
      <c r="T13" s="226" t="str">
        <f t="shared" si="1"/>
        <v/>
      </c>
      <c r="U13" s="227"/>
    </row>
    <row r="14" spans="1:22" s="68" customFormat="1" ht="18" customHeight="1">
      <c r="A14" s="548"/>
      <c r="B14" s="567"/>
      <c r="C14" s="272" t="s">
        <v>95</v>
      </c>
      <c r="D14" s="230"/>
      <c r="E14" s="226" t="str">
        <f t="shared" ref="E14:E47" si="2">IF(D14="","",F14/D14)</f>
        <v/>
      </c>
      <c r="F14" s="231"/>
      <c r="G14" s="230"/>
      <c r="H14" s="226" t="str">
        <f>IF(G14="","",I14/G14)</f>
        <v/>
      </c>
      <c r="I14" s="232"/>
      <c r="J14" s="226"/>
      <c r="K14" s="226" t="str">
        <f t="shared" si="0"/>
        <v/>
      </c>
      <c r="L14" s="231"/>
      <c r="M14" s="230"/>
      <c r="N14" s="226" t="str">
        <f>IF(M14="","",O14/M14)</f>
        <v/>
      </c>
      <c r="O14" s="232"/>
      <c r="P14" s="230"/>
      <c r="Q14" s="226" t="str">
        <f>IF(P14="","",R14/P14)</f>
        <v/>
      </c>
      <c r="R14" s="232"/>
      <c r="S14" s="226"/>
      <c r="T14" s="226" t="str">
        <f t="shared" si="1"/>
        <v/>
      </c>
      <c r="U14" s="231"/>
    </row>
    <row r="15" spans="1:22" s="68" customFormat="1" ht="18" customHeight="1">
      <c r="A15" s="548"/>
      <c r="B15" s="567"/>
      <c r="C15" s="188"/>
      <c r="D15" s="304"/>
      <c r="E15" s="306" t="str">
        <f t="shared" si="2"/>
        <v/>
      </c>
      <c r="F15" s="229"/>
      <c r="G15" s="304"/>
      <c r="H15" s="305" t="str">
        <f t="shared" ref="H15:H47" si="3">IF(G15="","",I15/G15)</f>
        <v/>
      </c>
      <c r="I15" s="233"/>
      <c r="J15" s="229"/>
      <c r="K15" s="226" t="str">
        <f t="shared" si="0"/>
        <v/>
      </c>
      <c r="L15" s="227"/>
      <c r="M15" s="228"/>
      <c r="N15" s="226" t="str">
        <f t="shared" ref="N15:N47" si="4">IF(M15="","",O15/M15)</f>
        <v/>
      </c>
      <c r="O15" s="233"/>
      <c r="P15" s="228"/>
      <c r="Q15" s="226" t="str">
        <f t="shared" ref="Q15:Q47" si="5">IF(P15="","",R15/P15)</f>
        <v/>
      </c>
      <c r="R15" s="233"/>
      <c r="S15" s="229"/>
      <c r="T15" s="226" t="str">
        <f t="shared" si="1"/>
        <v/>
      </c>
      <c r="U15" s="227"/>
    </row>
    <row r="16" spans="1:22" s="68" customFormat="1" ht="18" customHeight="1">
      <c r="A16" s="548"/>
      <c r="B16" s="567"/>
      <c r="C16" s="188"/>
      <c r="D16" s="304"/>
      <c r="E16" s="305" t="str">
        <f t="shared" si="2"/>
        <v/>
      </c>
      <c r="F16" s="227"/>
      <c r="G16" s="304"/>
      <c r="H16" s="305" t="str">
        <f t="shared" si="3"/>
        <v/>
      </c>
      <c r="I16" s="233"/>
      <c r="J16" s="229"/>
      <c r="K16" s="226" t="str">
        <f t="shared" si="0"/>
        <v/>
      </c>
      <c r="L16" s="227"/>
      <c r="M16" s="228"/>
      <c r="N16" s="226" t="str">
        <f t="shared" si="4"/>
        <v/>
      </c>
      <c r="O16" s="233"/>
      <c r="P16" s="228"/>
      <c r="Q16" s="226" t="str">
        <f t="shared" si="5"/>
        <v/>
      </c>
      <c r="R16" s="233"/>
      <c r="S16" s="229"/>
      <c r="T16" s="226" t="str">
        <f t="shared" si="1"/>
        <v/>
      </c>
      <c r="U16" s="227"/>
    </row>
    <row r="17" spans="1:24" s="68" customFormat="1" ht="18" customHeight="1">
      <c r="A17" s="548"/>
      <c r="B17" s="567"/>
      <c r="C17" s="188"/>
      <c r="D17" s="307"/>
      <c r="E17" s="305" t="str">
        <f t="shared" si="2"/>
        <v/>
      </c>
      <c r="F17" s="227"/>
      <c r="G17" s="304"/>
      <c r="H17" s="305" t="str">
        <f t="shared" si="3"/>
        <v/>
      </c>
      <c r="I17" s="233"/>
      <c r="J17" s="303"/>
      <c r="K17" s="232"/>
      <c r="L17" s="227"/>
      <c r="M17" s="228"/>
      <c r="N17" s="226" t="str">
        <f t="shared" si="4"/>
        <v/>
      </c>
      <c r="O17" s="233"/>
      <c r="P17" s="228"/>
      <c r="Q17" s="226" t="str">
        <f t="shared" si="5"/>
        <v/>
      </c>
      <c r="R17" s="233"/>
      <c r="S17" s="233"/>
      <c r="T17" s="232" t="str">
        <f t="shared" si="1"/>
        <v/>
      </c>
      <c r="U17" s="227"/>
    </row>
    <row r="18" spans="1:24" s="68" customFormat="1" ht="18" customHeight="1">
      <c r="A18" s="548"/>
      <c r="B18" s="567"/>
      <c r="C18" s="272" t="s">
        <v>96</v>
      </c>
      <c r="D18" s="230"/>
      <c r="E18" s="226" t="str">
        <f t="shared" si="2"/>
        <v/>
      </c>
      <c r="F18" s="231"/>
      <c r="G18" s="230"/>
      <c r="H18" s="232" t="str">
        <f t="shared" si="3"/>
        <v/>
      </c>
      <c r="I18" s="232"/>
      <c r="J18" s="232"/>
      <c r="K18" s="232" t="str">
        <f t="shared" si="0"/>
        <v/>
      </c>
      <c r="L18" s="231"/>
      <c r="M18" s="230"/>
      <c r="N18" s="232" t="str">
        <f t="shared" si="4"/>
        <v/>
      </c>
      <c r="O18" s="232"/>
      <c r="P18" s="230"/>
      <c r="Q18" s="232" t="str">
        <f t="shared" si="5"/>
        <v/>
      </c>
      <c r="R18" s="232"/>
      <c r="S18" s="232"/>
      <c r="T18" s="232" t="str">
        <f t="shared" si="1"/>
        <v/>
      </c>
      <c r="U18" s="231"/>
    </row>
    <row r="19" spans="1:24" s="68" customFormat="1" ht="18" customHeight="1">
      <c r="A19" s="548"/>
      <c r="B19" s="567"/>
      <c r="C19" s="272" t="str">
        <f>C12</f>
        <v>&lt;改修工事&gt;</v>
      </c>
      <c r="D19" s="230"/>
      <c r="E19" s="226" t="str">
        <f t="shared" si="2"/>
        <v/>
      </c>
      <c r="F19" s="231"/>
      <c r="G19" s="234"/>
      <c r="H19" s="232" t="str">
        <f t="shared" si="3"/>
        <v/>
      </c>
      <c r="I19" s="232"/>
      <c r="J19" s="232"/>
      <c r="K19" s="232" t="str">
        <f t="shared" si="0"/>
        <v/>
      </c>
      <c r="L19" s="231"/>
      <c r="M19" s="234"/>
      <c r="N19" s="232" t="str">
        <f t="shared" si="4"/>
        <v/>
      </c>
      <c r="O19" s="232"/>
      <c r="P19" s="234"/>
      <c r="Q19" s="232" t="str">
        <f t="shared" si="5"/>
        <v/>
      </c>
      <c r="R19" s="232"/>
      <c r="S19" s="232"/>
      <c r="T19" s="232" t="str">
        <f t="shared" si="1"/>
        <v/>
      </c>
      <c r="U19" s="231"/>
    </row>
    <row r="20" spans="1:24" s="68" customFormat="1" ht="18" customHeight="1">
      <c r="A20" s="548"/>
      <c r="B20" s="567"/>
      <c r="C20" s="272" t="str">
        <f>IF(C13="","",C13)</f>
        <v>　（改築）</v>
      </c>
      <c r="D20" s="230"/>
      <c r="E20" s="226" t="str">
        <f t="shared" si="2"/>
        <v/>
      </c>
      <c r="F20" s="231"/>
      <c r="G20" s="234"/>
      <c r="H20" s="232" t="str">
        <f t="shared" si="3"/>
        <v/>
      </c>
      <c r="I20" s="232"/>
      <c r="J20" s="232"/>
      <c r="K20" s="232" t="str">
        <f t="shared" si="0"/>
        <v/>
      </c>
      <c r="L20" s="231"/>
      <c r="M20" s="234"/>
      <c r="N20" s="232" t="str">
        <f t="shared" si="4"/>
        <v/>
      </c>
      <c r="O20" s="232"/>
      <c r="P20" s="234"/>
      <c r="Q20" s="232" t="str">
        <f t="shared" si="5"/>
        <v/>
      </c>
      <c r="R20" s="232"/>
      <c r="S20" s="232"/>
      <c r="T20" s="232" t="str">
        <f t="shared" si="1"/>
        <v/>
      </c>
      <c r="U20" s="231"/>
    </row>
    <row r="21" spans="1:24" s="68" customFormat="1" ht="18" customHeight="1">
      <c r="A21" s="548"/>
      <c r="B21" s="567"/>
      <c r="C21" s="272" t="s">
        <v>95</v>
      </c>
      <c r="D21" s="230"/>
      <c r="E21" s="226" t="str">
        <f t="shared" si="2"/>
        <v/>
      </c>
      <c r="F21" s="231"/>
      <c r="G21" s="234"/>
      <c r="H21" s="232" t="str">
        <f t="shared" si="3"/>
        <v/>
      </c>
      <c r="I21" s="232"/>
      <c r="J21" s="232"/>
      <c r="K21" s="232" t="str">
        <f t="shared" si="0"/>
        <v/>
      </c>
      <c r="L21" s="231"/>
      <c r="M21" s="234"/>
      <c r="N21" s="232" t="str">
        <f t="shared" si="4"/>
        <v/>
      </c>
      <c r="O21" s="232"/>
      <c r="P21" s="234"/>
      <c r="Q21" s="232" t="str">
        <f t="shared" si="5"/>
        <v/>
      </c>
      <c r="R21" s="232"/>
      <c r="S21" s="232"/>
      <c r="T21" s="232" t="str">
        <f t="shared" si="1"/>
        <v/>
      </c>
      <c r="U21" s="231"/>
    </row>
    <row r="22" spans="1:24" s="68" customFormat="1" ht="18" customHeight="1">
      <c r="A22" s="548"/>
      <c r="B22" s="567"/>
      <c r="C22" s="188"/>
      <c r="D22" s="228"/>
      <c r="E22" s="226" t="str">
        <f t="shared" si="2"/>
        <v/>
      </c>
      <c r="F22" s="227"/>
      <c r="G22" s="235"/>
      <c r="H22" s="232" t="str">
        <f t="shared" si="3"/>
        <v/>
      </c>
      <c r="I22" s="233"/>
      <c r="J22" s="233"/>
      <c r="K22" s="232" t="str">
        <f t="shared" si="0"/>
        <v/>
      </c>
      <c r="L22" s="227"/>
      <c r="M22" s="235"/>
      <c r="N22" s="232" t="str">
        <f t="shared" si="4"/>
        <v/>
      </c>
      <c r="O22" s="233"/>
      <c r="P22" s="235"/>
      <c r="Q22" s="232" t="str">
        <f t="shared" si="5"/>
        <v/>
      </c>
      <c r="R22" s="233"/>
      <c r="S22" s="233"/>
      <c r="T22" s="232" t="str">
        <f t="shared" si="1"/>
        <v/>
      </c>
      <c r="U22" s="227"/>
    </row>
    <row r="23" spans="1:24" s="68" customFormat="1" ht="18" customHeight="1">
      <c r="A23" s="548"/>
      <c r="B23" s="567"/>
      <c r="C23" s="188"/>
      <c r="D23" s="228"/>
      <c r="E23" s="226" t="str">
        <f t="shared" si="2"/>
        <v/>
      </c>
      <c r="F23" s="227"/>
      <c r="G23" s="235"/>
      <c r="H23" s="232" t="str">
        <f t="shared" si="3"/>
        <v/>
      </c>
      <c r="I23" s="233"/>
      <c r="J23" s="233"/>
      <c r="K23" s="232" t="str">
        <f t="shared" si="0"/>
        <v/>
      </c>
      <c r="L23" s="227"/>
      <c r="M23" s="235"/>
      <c r="N23" s="232" t="str">
        <f t="shared" si="4"/>
        <v/>
      </c>
      <c r="O23" s="233"/>
      <c r="P23" s="235"/>
      <c r="Q23" s="232" t="str">
        <f t="shared" si="5"/>
        <v/>
      </c>
      <c r="R23" s="233"/>
      <c r="S23" s="233"/>
      <c r="T23" s="232" t="str">
        <f t="shared" si="1"/>
        <v/>
      </c>
      <c r="U23" s="227"/>
    </row>
    <row r="24" spans="1:24" s="68" customFormat="1" ht="18" customHeight="1">
      <c r="A24" s="548"/>
      <c r="B24" s="567"/>
      <c r="C24" s="188"/>
      <c r="D24" s="228"/>
      <c r="E24" s="226" t="str">
        <f t="shared" si="2"/>
        <v/>
      </c>
      <c r="F24" s="236"/>
      <c r="G24" s="235"/>
      <c r="H24" s="232" t="str">
        <f t="shared" si="3"/>
        <v/>
      </c>
      <c r="I24" s="233"/>
      <c r="J24" s="233"/>
      <c r="K24" s="232" t="str">
        <f t="shared" si="0"/>
        <v/>
      </c>
      <c r="L24" s="227"/>
      <c r="M24" s="235"/>
      <c r="N24" s="232" t="str">
        <f t="shared" si="4"/>
        <v/>
      </c>
      <c r="O24" s="233"/>
      <c r="P24" s="235"/>
      <c r="Q24" s="232" t="str">
        <f t="shared" si="5"/>
        <v/>
      </c>
      <c r="R24" s="233"/>
      <c r="S24" s="233"/>
      <c r="T24" s="232" t="str">
        <f t="shared" si="1"/>
        <v/>
      </c>
      <c r="U24" s="227"/>
    </row>
    <row r="25" spans="1:24" s="68" customFormat="1" ht="18" customHeight="1">
      <c r="A25" s="548"/>
      <c r="B25" s="567"/>
      <c r="C25" s="188"/>
      <c r="D25" s="228"/>
      <c r="E25" s="226" t="str">
        <f t="shared" si="2"/>
        <v/>
      </c>
      <c r="F25" s="236"/>
      <c r="G25" s="235"/>
      <c r="H25" s="232" t="str">
        <f t="shared" si="3"/>
        <v/>
      </c>
      <c r="I25" s="233"/>
      <c r="J25" s="233"/>
      <c r="K25" s="232" t="str">
        <f t="shared" si="0"/>
        <v/>
      </c>
      <c r="L25" s="227"/>
      <c r="M25" s="235"/>
      <c r="N25" s="232" t="str">
        <f t="shared" si="4"/>
        <v/>
      </c>
      <c r="O25" s="233"/>
      <c r="P25" s="235"/>
      <c r="Q25" s="232" t="str">
        <f t="shared" si="5"/>
        <v/>
      </c>
      <c r="R25" s="233"/>
      <c r="S25" s="233"/>
      <c r="T25" s="232" t="str">
        <f t="shared" si="1"/>
        <v/>
      </c>
      <c r="U25" s="227"/>
    </row>
    <row r="26" spans="1:24" s="68" customFormat="1" ht="18" customHeight="1">
      <c r="A26" s="548"/>
      <c r="B26" s="567"/>
      <c r="C26" s="188"/>
      <c r="D26" s="228"/>
      <c r="E26" s="226" t="str">
        <f t="shared" si="2"/>
        <v/>
      </c>
      <c r="F26" s="236"/>
      <c r="G26" s="235"/>
      <c r="H26" s="232" t="str">
        <f t="shared" si="3"/>
        <v/>
      </c>
      <c r="I26" s="233"/>
      <c r="J26" s="233"/>
      <c r="K26" s="232" t="str">
        <f t="shared" si="0"/>
        <v/>
      </c>
      <c r="L26" s="227"/>
      <c r="M26" s="235"/>
      <c r="N26" s="232" t="str">
        <f t="shared" si="4"/>
        <v/>
      </c>
      <c r="O26" s="233"/>
      <c r="P26" s="235"/>
      <c r="Q26" s="232" t="str">
        <f t="shared" si="5"/>
        <v/>
      </c>
      <c r="R26" s="233"/>
      <c r="S26" s="233"/>
      <c r="T26" s="232" t="str">
        <f t="shared" si="1"/>
        <v/>
      </c>
      <c r="U26" s="227"/>
    </row>
    <row r="27" spans="1:24" s="68" customFormat="1" ht="18" customHeight="1">
      <c r="A27" s="548"/>
      <c r="B27" s="567"/>
      <c r="C27" s="188"/>
      <c r="D27" s="228"/>
      <c r="E27" s="232" t="str">
        <f t="shared" si="2"/>
        <v/>
      </c>
      <c r="F27" s="236"/>
      <c r="G27" s="235"/>
      <c r="H27" s="232" t="str">
        <f t="shared" si="3"/>
        <v/>
      </c>
      <c r="I27" s="233"/>
      <c r="J27" s="233"/>
      <c r="K27" s="232" t="str">
        <f t="shared" si="0"/>
        <v/>
      </c>
      <c r="L27" s="227"/>
      <c r="M27" s="235"/>
      <c r="N27" s="232" t="str">
        <f t="shared" si="4"/>
        <v/>
      </c>
      <c r="O27" s="233"/>
      <c r="P27" s="235"/>
      <c r="Q27" s="232" t="str">
        <f t="shared" si="5"/>
        <v/>
      </c>
      <c r="R27" s="233"/>
      <c r="S27" s="233"/>
      <c r="T27" s="232" t="str">
        <f t="shared" si="1"/>
        <v/>
      </c>
      <c r="U27" s="227"/>
    </row>
    <row r="28" spans="1:24" s="68" customFormat="1" ht="18" customHeight="1">
      <c r="A28" s="548"/>
      <c r="B28" s="567"/>
      <c r="C28" s="270" t="s">
        <v>97</v>
      </c>
      <c r="D28" s="237"/>
      <c r="E28" s="238" t="str">
        <f t="shared" si="2"/>
        <v/>
      </c>
      <c r="F28" s="239" t="str">
        <f>IF(SUM(F12:F27)=0,"",SUM(F12:F27))</f>
        <v/>
      </c>
      <c r="G28" s="240"/>
      <c r="H28" s="238" t="str">
        <f t="shared" si="3"/>
        <v/>
      </c>
      <c r="I28" s="238" t="str">
        <f>IF(SUM(I12:I27)=0,"",SUM(I12:I27))</f>
        <v/>
      </c>
      <c r="J28" s="241"/>
      <c r="K28" s="238" t="str">
        <f t="shared" si="0"/>
        <v/>
      </c>
      <c r="L28" s="239" t="str">
        <f>IF(SUM(L12:L27)=0,"",SUM(L12:L27))</f>
        <v/>
      </c>
      <c r="M28" s="240"/>
      <c r="N28" s="238" t="str">
        <f t="shared" si="4"/>
        <v/>
      </c>
      <c r="O28" s="238" t="str">
        <f>IF(SUM(O12:O27)=0,"",SUM(O12:O27))</f>
        <v/>
      </c>
      <c r="P28" s="240"/>
      <c r="Q28" s="238" t="str">
        <f t="shared" si="5"/>
        <v/>
      </c>
      <c r="R28" s="238" t="str">
        <f>IF(SUM(R12:R27)=0,"",SUM(R12:R27))</f>
        <v/>
      </c>
      <c r="S28" s="241"/>
      <c r="T28" s="238" t="str">
        <f t="shared" si="1"/>
        <v/>
      </c>
      <c r="U28" s="239" t="str">
        <f>IF(SUM(U12:U27)=0,"",SUM(U12:U27))</f>
        <v/>
      </c>
    </row>
    <row r="29" spans="1:24" s="68" customFormat="1" ht="18" customHeight="1">
      <c r="A29" s="548"/>
      <c r="B29" s="567" t="s">
        <v>98</v>
      </c>
      <c r="C29" s="190"/>
      <c r="D29" s="242"/>
      <c r="E29" s="243" t="str">
        <f t="shared" si="2"/>
        <v/>
      </c>
      <c r="F29" s="244"/>
      <c r="G29" s="242"/>
      <c r="H29" s="243" t="str">
        <f t="shared" si="3"/>
        <v/>
      </c>
      <c r="I29" s="245"/>
      <c r="J29" s="245"/>
      <c r="K29" s="243" t="str">
        <f t="shared" si="0"/>
        <v/>
      </c>
      <c r="L29" s="244"/>
      <c r="M29" s="242"/>
      <c r="N29" s="243" t="str">
        <f t="shared" si="4"/>
        <v/>
      </c>
      <c r="O29" s="245"/>
      <c r="P29" s="242"/>
      <c r="Q29" s="243" t="str">
        <f t="shared" si="5"/>
        <v/>
      </c>
      <c r="R29" s="245"/>
      <c r="S29" s="245"/>
      <c r="T29" s="243" t="str">
        <f t="shared" si="1"/>
        <v/>
      </c>
      <c r="U29" s="244"/>
    </row>
    <row r="30" spans="1:24" s="68" customFormat="1" ht="18" customHeight="1">
      <c r="A30" s="548"/>
      <c r="B30" s="567"/>
      <c r="C30" s="191"/>
      <c r="D30" s="246"/>
      <c r="E30" s="247" t="str">
        <f t="shared" si="2"/>
        <v/>
      </c>
      <c r="F30" s="248"/>
      <c r="G30" s="246"/>
      <c r="H30" s="247" t="str">
        <f t="shared" si="3"/>
        <v/>
      </c>
      <c r="I30" s="249"/>
      <c r="J30" s="249"/>
      <c r="K30" s="247" t="str">
        <f t="shared" si="0"/>
        <v/>
      </c>
      <c r="L30" s="248"/>
      <c r="M30" s="246"/>
      <c r="N30" s="247" t="str">
        <f t="shared" si="4"/>
        <v/>
      </c>
      <c r="O30" s="249"/>
      <c r="P30" s="246"/>
      <c r="Q30" s="247" t="str">
        <f t="shared" si="5"/>
        <v/>
      </c>
      <c r="R30" s="249"/>
      <c r="S30" s="249"/>
      <c r="T30" s="247" t="str">
        <f t="shared" si="1"/>
        <v/>
      </c>
      <c r="U30" s="248"/>
    </row>
    <row r="31" spans="1:24" s="68" customFormat="1" ht="18" customHeight="1">
      <c r="A31" s="548"/>
      <c r="B31" s="567"/>
      <c r="C31" s="191"/>
      <c r="D31" s="246"/>
      <c r="E31" s="247" t="str">
        <f t="shared" si="2"/>
        <v/>
      </c>
      <c r="F31" s="248"/>
      <c r="G31" s="246"/>
      <c r="H31" s="247" t="str">
        <f t="shared" si="3"/>
        <v/>
      </c>
      <c r="I31" s="249"/>
      <c r="J31" s="249"/>
      <c r="K31" s="247" t="str">
        <f t="shared" si="0"/>
        <v/>
      </c>
      <c r="L31" s="248"/>
      <c r="M31" s="246"/>
      <c r="N31" s="247" t="str">
        <f t="shared" si="4"/>
        <v/>
      </c>
      <c r="O31" s="249"/>
      <c r="P31" s="246"/>
      <c r="Q31" s="247" t="str">
        <f t="shared" si="5"/>
        <v/>
      </c>
      <c r="R31" s="249"/>
      <c r="S31" s="249"/>
      <c r="T31" s="247" t="str">
        <f t="shared" si="1"/>
        <v/>
      </c>
      <c r="U31" s="248"/>
    </row>
    <row r="32" spans="1:24" s="68" customFormat="1" ht="18" customHeight="1">
      <c r="A32" s="548"/>
      <c r="B32" s="567"/>
      <c r="C32" s="191"/>
      <c r="D32" s="246"/>
      <c r="E32" s="247" t="str">
        <f t="shared" si="2"/>
        <v/>
      </c>
      <c r="F32" s="248"/>
      <c r="G32" s="246"/>
      <c r="H32" s="247" t="str">
        <f t="shared" si="3"/>
        <v/>
      </c>
      <c r="I32" s="249"/>
      <c r="J32" s="249"/>
      <c r="K32" s="247" t="str">
        <f t="shared" si="0"/>
        <v/>
      </c>
      <c r="L32" s="248"/>
      <c r="M32" s="246"/>
      <c r="N32" s="247" t="str">
        <f t="shared" si="4"/>
        <v/>
      </c>
      <c r="O32" s="249"/>
      <c r="P32" s="246"/>
      <c r="Q32" s="247" t="str">
        <f t="shared" si="5"/>
        <v/>
      </c>
      <c r="R32" s="249"/>
      <c r="S32" s="249"/>
      <c r="T32" s="247" t="str">
        <f t="shared" si="1"/>
        <v/>
      </c>
      <c r="U32" s="248"/>
      <c r="V32" s="554" t="s">
        <v>99</v>
      </c>
      <c r="W32" s="555"/>
      <c r="X32" s="555"/>
    </row>
    <row r="33" spans="1:24" s="68" customFormat="1" ht="18" customHeight="1">
      <c r="A33" s="548"/>
      <c r="B33" s="567"/>
      <c r="C33" s="192"/>
      <c r="D33" s="250"/>
      <c r="E33" s="251" t="str">
        <f t="shared" si="2"/>
        <v/>
      </c>
      <c r="F33" s="252"/>
      <c r="G33" s="250"/>
      <c r="H33" s="251" t="str">
        <f t="shared" si="3"/>
        <v/>
      </c>
      <c r="I33" s="253"/>
      <c r="J33" s="253"/>
      <c r="K33" s="251" t="str">
        <f t="shared" si="0"/>
        <v/>
      </c>
      <c r="L33" s="252"/>
      <c r="M33" s="250"/>
      <c r="N33" s="251" t="str">
        <f t="shared" si="4"/>
        <v/>
      </c>
      <c r="O33" s="253"/>
      <c r="P33" s="250"/>
      <c r="Q33" s="251" t="str">
        <f t="shared" si="5"/>
        <v/>
      </c>
      <c r="R33" s="253"/>
      <c r="S33" s="253"/>
      <c r="T33" s="251" t="str">
        <f t="shared" si="1"/>
        <v/>
      </c>
      <c r="U33" s="252"/>
      <c r="V33" s="554"/>
      <c r="W33" s="555"/>
      <c r="X33" s="555"/>
    </row>
    <row r="34" spans="1:24" s="68" customFormat="1" ht="18" customHeight="1">
      <c r="A34" s="548"/>
      <c r="B34" s="567"/>
      <c r="C34" s="267" t="s">
        <v>97</v>
      </c>
      <c r="D34" s="240"/>
      <c r="E34" s="238" t="str">
        <f t="shared" si="2"/>
        <v/>
      </c>
      <c r="F34" s="239" t="str">
        <f>IF(SUM(F29:F33)=0,"",(SUM(F29:F33)))</f>
        <v/>
      </c>
      <c r="G34" s="240"/>
      <c r="H34" s="238" t="str">
        <f t="shared" si="3"/>
        <v/>
      </c>
      <c r="I34" s="238" t="str">
        <f>IF(SUM(I29:I33)=0,"",(SUM(I29:I33)))</f>
        <v/>
      </c>
      <c r="J34" s="241"/>
      <c r="K34" s="238" t="str">
        <f t="shared" si="0"/>
        <v/>
      </c>
      <c r="L34" s="239" t="str">
        <f>IF(SUM(L29:L33)=0,"",(SUM(L29:L33)))</f>
        <v/>
      </c>
      <c r="M34" s="240"/>
      <c r="N34" s="238" t="str">
        <f t="shared" si="4"/>
        <v/>
      </c>
      <c r="O34" s="238" t="str">
        <f>IF(SUM(O29:O33)=0,"",(SUM(O29:O33)))</f>
        <v/>
      </c>
      <c r="P34" s="240"/>
      <c r="Q34" s="238" t="str">
        <f t="shared" si="5"/>
        <v/>
      </c>
      <c r="R34" s="238" t="str">
        <f>IF(SUM(R29:R33)=0,"",(SUM(R29:R33)))</f>
        <v/>
      </c>
      <c r="S34" s="241"/>
      <c r="T34" s="238" t="str">
        <f t="shared" si="1"/>
        <v/>
      </c>
      <c r="U34" s="239" t="str">
        <f>IF(SUM(U29:U33)=0,"",(SUM(U29:U33)))</f>
        <v/>
      </c>
    </row>
    <row r="35" spans="1:24" s="68" customFormat="1" ht="18" customHeight="1">
      <c r="A35" s="548"/>
      <c r="B35" s="556" t="s">
        <v>100</v>
      </c>
      <c r="C35" s="557"/>
      <c r="D35" s="240"/>
      <c r="E35" s="238" t="str">
        <f t="shared" si="2"/>
        <v/>
      </c>
      <c r="F35" s="239" t="str">
        <f>IF(F28="","",IF(F34="",F28,F28+F34))</f>
        <v/>
      </c>
      <c r="G35" s="240"/>
      <c r="H35" s="238" t="str">
        <f t="shared" si="3"/>
        <v/>
      </c>
      <c r="I35" s="238" t="str">
        <f>IF(I28="","",IF(I34="",I28,I28+I34))</f>
        <v/>
      </c>
      <c r="J35" s="241"/>
      <c r="K35" s="238" t="str">
        <f t="shared" si="0"/>
        <v/>
      </c>
      <c r="L35" s="239" t="str">
        <f>IF(L28="","",IF(L34="",L28,L28+L34))</f>
        <v/>
      </c>
      <c r="M35" s="240"/>
      <c r="N35" s="238" t="str">
        <f t="shared" si="4"/>
        <v/>
      </c>
      <c r="O35" s="238" t="str">
        <f>IF(O28="","",IF(O34="",O28,O28+O34))</f>
        <v/>
      </c>
      <c r="P35" s="240"/>
      <c r="Q35" s="238" t="str">
        <f t="shared" si="5"/>
        <v/>
      </c>
      <c r="R35" s="238" t="str">
        <f>IF(R28="","",IF(R34="",R28,R28+R34))</f>
        <v/>
      </c>
      <c r="S35" s="241"/>
      <c r="T35" s="238" t="str">
        <f t="shared" si="1"/>
        <v/>
      </c>
      <c r="U35" s="239" t="str">
        <f>IF(U28="","",IF(U34="",U28,U28+U34))</f>
        <v/>
      </c>
    </row>
    <row r="36" spans="1:24" s="68" customFormat="1" ht="18" customHeight="1">
      <c r="A36" s="548" t="s">
        <v>101</v>
      </c>
      <c r="B36" s="559" t="str">
        <f>C12</f>
        <v>&lt;改修工事&gt;</v>
      </c>
      <c r="C36" s="560"/>
      <c r="D36" s="254"/>
      <c r="E36" s="243" t="str">
        <f t="shared" si="2"/>
        <v/>
      </c>
      <c r="F36" s="255"/>
      <c r="G36" s="254"/>
      <c r="H36" s="243" t="str">
        <f t="shared" si="3"/>
        <v/>
      </c>
      <c r="I36" s="243"/>
      <c r="J36" s="243"/>
      <c r="K36" s="243" t="str">
        <f t="shared" si="0"/>
        <v/>
      </c>
      <c r="L36" s="255"/>
      <c r="M36" s="254"/>
      <c r="N36" s="243" t="str">
        <f t="shared" si="4"/>
        <v/>
      </c>
      <c r="O36" s="243"/>
      <c r="P36" s="254"/>
      <c r="Q36" s="243" t="str">
        <f t="shared" si="5"/>
        <v/>
      </c>
      <c r="R36" s="243"/>
      <c r="S36" s="243"/>
      <c r="T36" s="243" t="str">
        <f t="shared" si="1"/>
        <v/>
      </c>
      <c r="U36" s="255"/>
    </row>
    <row r="37" spans="1:24" s="68" customFormat="1" ht="18" customHeight="1">
      <c r="A37" s="548"/>
      <c r="B37" s="559" t="str">
        <f>C20</f>
        <v>　（改築）</v>
      </c>
      <c r="C37" s="560"/>
      <c r="D37" s="256"/>
      <c r="E37" s="247" t="str">
        <f t="shared" si="2"/>
        <v/>
      </c>
      <c r="F37" s="257"/>
      <c r="G37" s="256"/>
      <c r="H37" s="247" t="str">
        <f t="shared" si="3"/>
        <v/>
      </c>
      <c r="I37" s="247"/>
      <c r="J37" s="247"/>
      <c r="K37" s="247" t="str">
        <f t="shared" si="0"/>
        <v/>
      </c>
      <c r="L37" s="257"/>
      <c r="M37" s="256"/>
      <c r="N37" s="247" t="str">
        <f t="shared" si="4"/>
        <v/>
      </c>
      <c r="O37" s="247"/>
      <c r="P37" s="256"/>
      <c r="Q37" s="247" t="str">
        <f t="shared" si="5"/>
        <v/>
      </c>
      <c r="R37" s="247"/>
      <c r="S37" s="247"/>
      <c r="T37" s="247" t="str">
        <f t="shared" si="1"/>
        <v/>
      </c>
      <c r="U37" s="257"/>
    </row>
    <row r="38" spans="1:24" s="68" customFormat="1" ht="18" customHeight="1">
      <c r="A38" s="548"/>
      <c r="B38" s="73" t="s">
        <v>102</v>
      </c>
      <c r="C38" s="188"/>
      <c r="D38" s="246"/>
      <c r="E38" s="247" t="str">
        <f t="shared" si="2"/>
        <v/>
      </c>
      <c r="F38" s="248"/>
      <c r="G38" s="246"/>
      <c r="H38" s="247" t="str">
        <f t="shared" si="3"/>
        <v/>
      </c>
      <c r="I38" s="249"/>
      <c r="J38" s="249"/>
      <c r="K38" s="247" t="str">
        <f t="shared" si="0"/>
        <v/>
      </c>
      <c r="L38" s="248"/>
      <c r="M38" s="246"/>
      <c r="N38" s="247" t="str">
        <f t="shared" si="4"/>
        <v/>
      </c>
      <c r="O38" s="249"/>
      <c r="P38" s="246"/>
      <c r="Q38" s="247" t="str">
        <f t="shared" si="5"/>
        <v/>
      </c>
      <c r="R38" s="249"/>
      <c r="S38" s="249"/>
      <c r="T38" s="247" t="str">
        <f t="shared" si="1"/>
        <v/>
      </c>
      <c r="U38" s="248"/>
    </row>
    <row r="39" spans="1:24" s="68" customFormat="1" ht="18" customHeight="1">
      <c r="A39" s="548"/>
      <c r="B39" s="73" t="s">
        <v>102</v>
      </c>
      <c r="C39" s="188"/>
      <c r="D39" s="246"/>
      <c r="E39" s="247" t="str">
        <f t="shared" si="2"/>
        <v/>
      </c>
      <c r="F39" s="248"/>
      <c r="G39" s="246"/>
      <c r="H39" s="247" t="str">
        <f t="shared" si="3"/>
        <v/>
      </c>
      <c r="I39" s="249"/>
      <c r="J39" s="249"/>
      <c r="K39" s="247" t="str">
        <f t="shared" si="0"/>
        <v/>
      </c>
      <c r="L39" s="248"/>
      <c r="M39" s="246"/>
      <c r="N39" s="247" t="str">
        <f t="shared" si="4"/>
        <v/>
      </c>
      <c r="O39" s="249"/>
      <c r="P39" s="246"/>
      <c r="Q39" s="247" t="str">
        <f t="shared" si="5"/>
        <v/>
      </c>
      <c r="R39" s="249"/>
      <c r="S39" s="249"/>
      <c r="T39" s="247" t="str">
        <f t="shared" si="1"/>
        <v/>
      </c>
      <c r="U39" s="248"/>
    </row>
    <row r="40" spans="1:24" s="68" customFormat="1" ht="18" customHeight="1">
      <c r="A40" s="548"/>
      <c r="B40" s="74" t="s">
        <v>103</v>
      </c>
      <c r="C40" s="188"/>
      <c r="D40" s="246"/>
      <c r="E40" s="247" t="str">
        <f t="shared" si="2"/>
        <v/>
      </c>
      <c r="F40" s="248"/>
      <c r="G40" s="246"/>
      <c r="H40" s="247" t="str">
        <f t="shared" si="3"/>
        <v/>
      </c>
      <c r="I40" s="249"/>
      <c r="J40" s="249"/>
      <c r="K40" s="247" t="str">
        <f t="shared" si="0"/>
        <v/>
      </c>
      <c r="L40" s="248"/>
      <c r="M40" s="246"/>
      <c r="N40" s="247" t="str">
        <f t="shared" si="4"/>
        <v/>
      </c>
      <c r="O40" s="249"/>
      <c r="P40" s="246"/>
      <c r="Q40" s="247" t="str">
        <f t="shared" si="5"/>
        <v/>
      </c>
      <c r="R40" s="249"/>
      <c r="S40" s="249"/>
      <c r="T40" s="247" t="str">
        <f t="shared" si="1"/>
        <v/>
      </c>
      <c r="U40" s="248"/>
    </row>
    <row r="41" spans="1:24" s="68" customFormat="1" ht="18" customHeight="1">
      <c r="A41" s="548"/>
      <c r="B41" s="559" t="s">
        <v>104</v>
      </c>
      <c r="C41" s="560"/>
      <c r="D41" s="256"/>
      <c r="E41" s="247" t="str">
        <f t="shared" si="2"/>
        <v/>
      </c>
      <c r="F41" s="257"/>
      <c r="G41" s="256"/>
      <c r="H41" s="247" t="str">
        <f t="shared" si="3"/>
        <v/>
      </c>
      <c r="I41" s="247"/>
      <c r="J41" s="247"/>
      <c r="K41" s="247" t="str">
        <f t="shared" si="0"/>
        <v/>
      </c>
      <c r="L41" s="257"/>
      <c r="M41" s="256"/>
      <c r="N41" s="247" t="str">
        <f t="shared" si="4"/>
        <v/>
      </c>
      <c r="O41" s="247"/>
      <c r="P41" s="256"/>
      <c r="Q41" s="247" t="str">
        <f t="shared" si="5"/>
        <v/>
      </c>
      <c r="R41" s="247"/>
      <c r="S41" s="247"/>
      <c r="T41" s="247" t="str">
        <f t="shared" si="1"/>
        <v/>
      </c>
      <c r="U41" s="257"/>
    </row>
    <row r="42" spans="1:24" s="68" customFormat="1" ht="18" customHeight="1">
      <c r="A42" s="548"/>
      <c r="B42" s="559" t="str">
        <f>C20</f>
        <v>　（改築）</v>
      </c>
      <c r="C42" s="560"/>
      <c r="D42" s="256"/>
      <c r="E42" s="247" t="str">
        <f t="shared" si="2"/>
        <v/>
      </c>
      <c r="F42" s="257"/>
      <c r="G42" s="256"/>
      <c r="H42" s="247" t="str">
        <f t="shared" si="3"/>
        <v/>
      </c>
      <c r="I42" s="247"/>
      <c r="J42" s="247"/>
      <c r="K42" s="247" t="str">
        <f t="shared" si="0"/>
        <v/>
      </c>
      <c r="L42" s="257"/>
      <c r="M42" s="256"/>
      <c r="N42" s="247" t="str">
        <f t="shared" si="4"/>
        <v/>
      </c>
      <c r="O42" s="247"/>
      <c r="P42" s="256"/>
      <c r="Q42" s="247" t="str">
        <f t="shared" si="5"/>
        <v/>
      </c>
      <c r="R42" s="247"/>
      <c r="S42" s="247"/>
      <c r="T42" s="247" t="str">
        <f t="shared" si="1"/>
        <v/>
      </c>
      <c r="U42" s="257"/>
    </row>
    <row r="43" spans="1:24" s="68" customFormat="1" ht="18" customHeight="1">
      <c r="A43" s="548"/>
      <c r="B43" s="74" t="s">
        <v>103</v>
      </c>
      <c r="C43" s="188"/>
      <c r="D43" s="246"/>
      <c r="E43" s="247" t="str">
        <f t="shared" si="2"/>
        <v/>
      </c>
      <c r="F43" s="248"/>
      <c r="G43" s="246"/>
      <c r="H43" s="247" t="str">
        <f t="shared" si="3"/>
        <v/>
      </c>
      <c r="I43" s="249"/>
      <c r="J43" s="249"/>
      <c r="K43" s="247" t="str">
        <f t="shared" si="0"/>
        <v/>
      </c>
      <c r="L43" s="248"/>
      <c r="M43" s="246"/>
      <c r="N43" s="247" t="str">
        <f t="shared" si="4"/>
        <v/>
      </c>
      <c r="O43" s="249"/>
      <c r="P43" s="246"/>
      <c r="Q43" s="247" t="str">
        <f t="shared" si="5"/>
        <v/>
      </c>
      <c r="R43" s="249"/>
      <c r="S43" s="249"/>
      <c r="T43" s="247" t="str">
        <f t="shared" si="1"/>
        <v/>
      </c>
      <c r="U43" s="248"/>
    </row>
    <row r="44" spans="1:24" s="68" customFormat="1" ht="18" customHeight="1">
      <c r="A44" s="548"/>
      <c r="B44" s="73" t="s">
        <v>103</v>
      </c>
      <c r="C44" s="188"/>
      <c r="D44" s="246"/>
      <c r="E44" s="247" t="str">
        <f t="shared" si="2"/>
        <v/>
      </c>
      <c r="F44" s="248"/>
      <c r="G44" s="246"/>
      <c r="H44" s="247" t="str">
        <f t="shared" si="3"/>
        <v/>
      </c>
      <c r="I44" s="249"/>
      <c r="J44" s="249"/>
      <c r="K44" s="247" t="str">
        <f t="shared" si="0"/>
        <v/>
      </c>
      <c r="L44" s="248"/>
      <c r="M44" s="246"/>
      <c r="N44" s="247" t="str">
        <f t="shared" si="4"/>
        <v/>
      </c>
      <c r="O44" s="249"/>
      <c r="P44" s="246"/>
      <c r="Q44" s="247" t="str">
        <f t="shared" si="5"/>
        <v/>
      </c>
      <c r="R44" s="249"/>
      <c r="S44" s="249"/>
      <c r="T44" s="247" t="str">
        <f t="shared" si="1"/>
        <v/>
      </c>
      <c r="U44" s="248"/>
    </row>
    <row r="45" spans="1:24" s="68" customFormat="1" ht="18" customHeight="1">
      <c r="A45" s="548"/>
      <c r="B45" s="75" t="s">
        <v>102</v>
      </c>
      <c r="C45" s="193"/>
      <c r="D45" s="250"/>
      <c r="E45" s="251" t="str">
        <f t="shared" si="2"/>
        <v/>
      </c>
      <c r="F45" s="252"/>
      <c r="G45" s="250"/>
      <c r="H45" s="251" t="str">
        <f t="shared" si="3"/>
        <v/>
      </c>
      <c r="I45" s="253"/>
      <c r="J45" s="253"/>
      <c r="K45" s="251" t="str">
        <f t="shared" si="0"/>
        <v/>
      </c>
      <c r="L45" s="252"/>
      <c r="M45" s="250"/>
      <c r="N45" s="251" t="str">
        <f t="shared" si="4"/>
        <v/>
      </c>
      <c r="O45" s="253"/>
      <c r="P45" s="250"/>
      <c r="Q45" s="251" t="str">
        <f t="shared" si="5"/>
        <v/>
      </c>
      <c r="R45" s="253"/>
      <c r="S45" s="253"/>
      <c r="T45" s="251" t="str">
        <f t="shared" si="1"/>
        <v/>
      </c>
      <c r="U45" s="252"/>
    </row>
    <row r="46" spans="1:24" s="68" customFormat="1" ht="18" customHeight="1">
      <c r="A46" s="558"/>
      <c r="B46" s="561" t="s">
        <v>105</v>
      </c>
      <c r="C46" s="562"/>
      <c r="D46" s="240"/>
      <c r="E46" s="238" t="str">
        <f t="shared" si="2"/>
        <v/>
      </c>
      <c r="F46" s="239" t="str">
        <f>IF(SUM(F36:F45)=0,"",(SUM(F36:F45)))</f>
        <v/>
      </c>
      <c r="G46" s="240"/>
      <c r="H46" s="238" t="str">
        <f t="shared" si="3"/>
        <v/>
      </c>
      <c r="I46" s="238" t="str">
        <f>IF(SUM(I36:I45)=0,"",(SUM(I36:I45)))</f>
        <v/>
      </c>
      <c r="J46" s="241"/>
      <c r="K46" s="238" t="str">
        <f t="shared" si="0"/>
        <v/>
      </c>
      <c r="L46" s="239" t="str">
        <f>IF(SUM(L36:L45)=0,"",(SUM(L36:L45)))</f>
        <v/>
      </c>
      <c r="M46" s="240"/>
      <c r="N46" s="238" t="str">
        <f t="shared" si="4"/>
        <v/>
      </c>
      <c r="O46" s="238" t="str">
        <f>IF(SUM(O36:O45)=0,"",(SUM(O36:O45)))</f>
        <v/>
      </c>
      <c r="P46" s="240"/>
      <c r="Q46" s="238" t="str">
        <f t="shared" si="5"/>
        <v/>
      </c>
      <c r="R46" s="238" t="str">
        <f>IF(SUM(R36:R45)=0,"",(SUM(R36:R45)))</f>
        <v/>
      </c>
      <c r="S46" s="241"/>
      <c r="T46" s="238" t="str">
        <f t="shared" si="1"/>
        <v/>
      </c>
      <c r="U46" s="239" t="str">
        <f>IF(SUM(U36:U45)=0,"",(SUM(U36:U45)))</f>
        <v/>
      </c>
    </row>
    <row r="47" spans="1:24" s="68" customFormat="1" ht="18" customHeight="1" thickBot="1">
      <c r="A47" s="563" t="s">
        <v>106</v>
      </c>
      <c r="B47" s="564"/>
      <c r="C47" s="565"/>
      <c r="D47" s="258"/>
      <c r="E47" s="259" t="str">
        <f t="shared" si="2"/>
        <v/>
      </c>
      <c r="F47" s="260" t="str">
        <f>IF(F35="","",IF(F46="",F35,F35+F46))</f>
        <v/>
      </c>
      <c r="G47" s="258"/>
      <c r="H47" s="259" t="str">
        <f t="shared" si="3"/>
        <v/>
      </c>
      <c r="I47" s="259" t="str">
        <f>IF(I35="","",IF(I46="",I35,I35+I46))</f>
        <v/>
      </c>
      <c r="J47" s="261"/>
      <c r="K47" s="259" t="str">
        <f t="shared" si="0"/>
        <v/>
      </c>
      <c r="L47" s="260" t="str">
        <f>IF(L35="","",IF(L46="",L35,L35+L46))</f>
        <v/>
      </c>
      <c r="M47" s="258"/>
      <c r="N47" s="259" t="str">
        <f t="shared" si="4"/>
        <v/>
      </c>
      <c r="O47" s="259" t="str">
        <f>IF(O35="","",IF(O46="",O35,O35+O46))</f>
        <v/>
      </c>
      <c r="P47" s="258"/>
      <c r="Q47" s="259" t="str">
        <f t="shared" si="5"/>
        <v/>
      </c>
      <c r="R47" s="259" t="str">
        <f>IF(R35="","",IF(R46="",R35,R35+R46))</f>
        <v/>
      </c>
      <c r="S47" s="261"/>
      <c r="T47" s="259" t="str">
        <f t="shared" si="1"/>
        <v/>
      </c>
      <c r="U47" s="260" t="str">
        <f>IF(U35="","",IF(U46="",U35,U35+U46))</f>
        <v/>
      </c>
    </row>
    <row r="48" spans="1:24" s="68" customFormat="1" ht="18" customHeight="1">
      <c r="A48" s="547" t="s">
        <v>107</v>
      </c>
      <c r="B48" s="550" t="s">
        <v>108</v>
      </c>
      <c r="C48" s="551"/>
      <c r="D48" s="542" t="s">
        <v>109</v>
      </c>
      <c r="E48" s="532" t="s">
        <v>109</v>
      </c>
      <c r="F48" s="262"/>
      <c r="G48" s="542"/>
      <c r="H48" s="532"/>
      <c r="I48" s="263"/>
      <c r="J48" s="532"/>
      <c r="K48" s="532" t="s">
        <v>109</v>
      </c>
      <c r="L48" s="262"/>
      <c r="M48" s="542"/>
      <c r="N48" s="532"/>
      <c r="O48" s="263"/>
      <c r="P48" s="542"/>
      <c r="Q48" s="532"/>
      <c r="R48" s="263"/>
      <c r="S48" s="532"/>
      <c r="T48" s="532" t="s">
        <v>109</v>
      </c>
      <c r="U48" s="262" t="s">
        <v>109</v>
      </c>
    </row>
    <row r="49" spans="1:21" s="68" customFormat="1" ht="18" customHeight="1">
      <c r="A49" s="548"/>
      <c r="B49" s="545" t="s">
        <v>110</v>
      </c>
      <c r="C49" s="546"/>
      <c r="D49" s="543"/>
      <c r="E49" s="533"/>
      <c r="F49" s="248" t="s">
        <v>109</v>
      </c>
      <c r="G49" s="543"/>
      <c r="H49" s="533"/>
      <c r="I49" s="249"/>
      <c r="J49" s="533"/>
      <c r="K49" s="533"/>
      <c r="L49" s="248" t="s">
        <v>109</v>
      </c>
      <c r="M49" s="543"/>
      <c r="N49" s="533"/>
      <c r="O49" s="249"/>
      <c r="P49" s="543"/>
      <c r="Q49" s="533"/>
      <c r="R49" s="249"/>
      <c r="S49" s="533"/>
      <c r="T49" s="533"/>
      <c r="U49" s="248" t="s">
        <v>109</v>
      </c>
    </row>
    <row r="50" spans="1:21" s="68" customFormat="1" ht="18" customHeight="1">
      <c r="A50" s="548"/>
      <c r="B50" s="545" t="s">
        <v>111</v>
      </c>
      <c r="C50" s="546"/>
      <c r="D50" s="543"/>
      <c r="E50" s="533"/>
      <c r="F50" s="248" t="s">
        <v>109</v>
      </c>
      <c r="G50" s="543"/>
      <c r="H50" s="533"/>
      <c r="I50" s="249"/>
      <c r="J50" s="533"/>
      <c r="K50" s="533"/>
      <c r="L50" s="248" t="s">
        <v>109</v>
      </c>
      <c r="M50" s="543"/>
      <c r="N50" s="533"/>
      <c r="O50" s="249"/>
      <c r="P50" s="543"/>
      <c r="Q50" s="533"/>
      <c r="R50" s="249"/>
      <c r="S50" s="533"/>
      <c r="T50" s="533"/>
      <c r="U50" s="248" t="s">
        <v>109</v>
      </c>
    </row>
    <row r="51" spans="1:21" s="68" customFormat="1" ht="18" customHeight="1">
      <c r="A51" s="548"/>
      <c r="B51" s="545" t="s">
        <v>112</v>
      </c>
      <c r="C51" s="546"/>
      <c r="D51" s="543"/>
      <c r="E51" s="533"/>
      <c r="F51" s="248" t="s">
        <v>113</v>
      </c>
      <c r="G51" s="543"/>
      <c r="H51" s="533"/>
      <c r="I51" s="249"/>
      <c r="J51" s="533"/>
      <c r="K51" s="533"/>
      <c r="L51" s="248" t="s">
        <v>109</v>
      </c>
      <c r="M51" s="543"/>
      <c r="N51" s="533"/>
      <c r="O51" s="249"/>
      <c r="P51" s="543"/>
      <c r="Q51" s="533"/>
      <c r="R51" s="249"/>
      <c r="S51" s="533"/>
      <c r="T51" s="533"/>
      <c r="U51" s="248" t="s">
        <v>109</v>
      </c>
    </row>
    <row r="52" spans="1:21" s="68" customFormat="1" ht="18" customHeight="1">
      <c r="A52" s="548"/>
      <c r="B52" s="545" t="s">
        <v>114</v>
      </c>
      <c r="C52" s="546"/>
      <c r="D52" s="543"/>
      <c r="E52" s="533"/>
      <c r="F52" s="236"/>
      <c r="G52" s="543"/>
      <c r="H52" s="533"/>
      <c r="I52" s="249"/>
      <c r="J52" s="533"/>
      <c r="K52" s="533"/>
      <c r="L52" s="248" t="s">
        <v>109</v>
      </c>
      <c r="M52" s="543"/>
      <c r="N52" s="533"/>
      <c r="O52" s="249"/>
      <c r="P52" s="543"/>
      <c r="Q52" s="533"/>
      <c r="R52" s="249"/>
      <c r="S52" s="533"/>
      <c r="T52" s="533"/>
      <c r="U52" s="248" t="s">
        <v>109</v>
      </c>
    </row>
    <row r="53" spans="1:21" s="68" customFormat="1" ht="18" customHeight="1">
      <c r="A53" s="548"/>
      <c r="B53" s="545" t="s">
        <v>115</v>
      </c>
      <c r="C53" s="546"/>
      <c r="D53" s="543"/>
      <c r="E53" s="533"/>
      <c r="F53" s="236"/>
      <c r="G53" s="543"/>
      <c r="H53" s="533"/>
      <c r="I53" s="249"/>
      <c r="J53" s="533"/>
      <c r="K53" s="533"/>
      <c r="L53" s="248" t="s">
        <v>109</v>
      </c>
      <c r="M53" s="543"/>
      <c r="N53" s="533"/>
      <c r="O53" s="249"/>
      <c r="P53" s="543"/>
      <c r="Q53" s="533"/>
      <c r="R53" s="249"/>
      <c r="S53" s="533"/>
      <c r="T53" s="533"/>
      <c r="U53" s="248" t="s">
        <v>109</v>
      </c>
    </row>
    <row r="54" spans="1:21" s="68" customFormat="1" ht="18" customHeight="1">
      <c r="A54" s="548"/>
      <c r="B54" s="545" t="s">
        <v>116</v>
      </c>
      <c r="C54" s="546"/>
      <c r="D54" s="544"/>
      <c r="E54" s="534"/>
      <c r="F54" s="236"/>
      <c r="G54" s="544"/>
      <c r="H54" s="534"/>
      <c r="I54" s="253"/>
      <c r="J54" s="534"/>
      <c r="K54" s="534"/>
      <c r="L54" s="248"/>
      <c r="M54" s="544"/>
      <c r="N54" s="534"/>
      <c r="O54" s="253"/>
      <c r="P54" s="544"/>
      <c r="Q54" s="534"/>
      <c r="R54" s="253"/>
      <c r="S54" s="534"/>
      <c r="T54" s="534"/>
      <c r="U54" s="248" t="s">
        <v>109</v>
      </c>
    </row>
    <row r="55" spans="1:21" s="68" customFormat="1" ht="18" customHeight="1" thickBot="1">
      <c r="A55" s="549"/>
      <c r="B55" s="552" t="s">
        <v>117</v>
      </c>
      <c r="C55" s="553"/>
      <c r="D55" s="264" t="s">
        <v>118</v>
      </c>
      <c r="E55" s="265" t="s">
        <v>118</v>
      </c>
      <c r="F55" s="260" t="str">
        <f>IF(SUM(F48:F54)=0,"",SUM(F48:F54))</f>
        <v/>
      </c>
      <c r="G55" s="264" t="s">
        <v>119</v>
      </c>
      <c r="H55" s="265" t="s">
        <v>119</v>
      </c>
      <c r="I55" s="259" t="str">
        <f>IF(SUM(I48:I54)=0,"",SUM(I48:I54))</f>
        <v/>
      </c>
      <c r="J55" s="265" t="s">
        <v>119</v>
      </c>
      <c r="K55" s="265" t="s">
        <v>119</v>
      </c>
      <c r="L55" s="260" t="str">
        <f>IF(SUM(L48:L54)=0,"",SUM(L48:L54))</f>
        <v/>
      </c>
      <c r="M55" s="264" t="s">
        <v>119</v>
      </c>
      <c r="N55" s="265" t="s">
        <v>119</v>
      </c>
      <c r="O55" s="259" t="str">
        <f>IF(SUM(O48:O54)=0,"",SUM(O48:O54))</f>
        <v/>
      </c>
      <c r="P55" s="264" t="s">
        <v>119</v>
      </c>
      <c r="Q55" s="265" t="s">
        <v>119</v>
      </c>
      <c r="R55" s="259" t="str">
        <f>IF(SUM(R48:R54)=0,"",SUM(R48:R54))</f>
        <v/>
      </c>
      <c r="S55" s="265" t="s">
        <v>119</v>
      </c>
      <c r="T55" s="265" t="s">
        <v>119</v>
      </c>
      <c r="U55" s="260" t="str">
        <f>IF(SUM(U48:U54)=0,"",SUM(U48:U54))</f>
        <v/>
      </c>
    </row>
    <row r="56" spans="1:21">
      <c r="F56" s="189" t="str">
        <f>IF(F47=F55,"","↑【確認】「事業財源」の合計と「合計（総事業費）」が不一致")</f>
        <v/>
      </c>
    </row>
    <row r="57" spans="1:21">
      <c r="F57" s="189"/>
    </row>
    <row r="58" spans="1:21">
      <c r="A58" s="76" t="s">
        <v>120</v>
      </c>
    </row>
    <row r="59" spans="1:21">
      <c r="A59" s="76"/>
    </row>
    <row r="60" spans="1:21">
      <c r="A60" s="77" t="s">
        <v>121</v>
      </c>
      <c r="B60" s="194" t="s">
        <v>122</v>
      </c>
      <c r="C60" s="194"/>
      <c r="D60" s="194"/>
      <c r="E60" s="194"/>
      <c r="F60" s="194"/>
      <c r="G60" s="194"/>
      <c r="H60" s="194"/>
      <c r="I60" s="194"/>
      <c r="J60" s="194"/>
      <c r="K60" s="194"/>
      <c r="L60" s="194"/>
    </row>
    <row r="61" spans="1:21">
      <c r="A61" s="77"/>
      <c r="B61" s="194" t="s">
        <v>123</v>
      </c>
      <c r="C61" s="194"/>
      <c r="D61" s="194"/>
      <c r="E61" s="194"/>
      <c r="F61" s="194"/>
      <c r="G61" s="194"/>
      <c r="H61" s="194"/>
      <c r="I61" s="194"/>
      <c r="J61" s="194"/>
      <c r="K61" s="194"/>
      <c r="L61" s="194"/>
    </row>
    <row r="62" spans="1:21">
      <c r="A62" s="77" t="s">
        <v>124</v>
      </c>
      <c r="B62" s="194" t="s">
        <v>125</v>
      </c>
      <c r="C62" s="194"/>
      <c r="D62" s="194"/>
      <c r="E62" s="194"/>
      <c r="F62" s="194"/>
      <c r="G62" s="194"/>
      <c r="H62" s="194"/>
      <c r="I62" s="194"/>
      <c r="J62" s="194"/>
      <c r="K62" s="194"/>
      <c r="L62" s="194"/>
    </row>
    <row r="63" spans="1:21">
      <c r="A63" s="77"/>
      <c r="B63" s="194" t="s">
        <v>126</v>
      </c>
      <c r="C63" s="194"/>
      <c r="D63" s="194"/>
      <c r="E63" s="194"/>
      <c r="F63" s="194"/>
      <c r="G63" s="194"/>
      <c r="H63" s="194"/>
      <c r="I63" s="194"/>
      <c r="J63" s="194"/>
      <c r="K63" s="194"/>
      <c r="L63" s="194"/>
    </row>
    <row r="64" spans="1:21">
      <c r="A64" s="77" t="s">
        <v>127</v>
      </c>
      <c r="B64" s="194" t="s">
        <v>128</v>
      </c>
      <c r="C64" s="194"/>
      <c r="D64" s="194"/>
      <c r="E64" s="194"/>
      <c r="F64" s="194"/>
      <c r="G64" s="194"/>
      <c r="H64" s="194"/>
      <c r="I64" s="194"/>
      <c r="J64" s="194"/>
      <c r="K64" s="194"/>
      <c r="L64" s="194"/>
    </row>
    <row r="65" spans="1:12">
      <c r="A65" s="77" t="s">
        <v>129</v>
      </c>
      <c r="B65" s="194" t="s">
        <v>130</v>
      </c>
      <c r="C65" s="194"/>
      <c r="D65" s="194"/>
      <c r="E65" s="194"/>
      <c r="F65" s="194"/>
      <c r="G65" s="194"/>
      <c r="H65" s="194"/>
      <c r="I65" s="194"/>
      <c r="J65" s="194"/>
      <c r="K65" s="194"/>
      <c r="L65" s="194"/>
    </row>
    <row r="66" spans="1:12">
      <c r="A66" s="77"/>
      <c r="B66" s="194" t="s">
        <v>131</v>
      </c>
      <c r="C66" s="194"/>
      <c r="D66" s="194"/>
      <c r="E66" s="194"/>
      <c r="F66" s="194"/>
      <c r="G66" s="194"/>
      <c r="H66" s="194"/>
      <c r="I66" s="194"/>
      <c r="J66" s="194"/>
      <c r="K66" s="194"/>
      <c r="L66" s="194"/>
    </row>
    <row r="67" spans="1:12">
      <c r="A67" s="77"/>
      <c r="B67" s="194" t="s">
        <v>132</v>
      </c>
      <c r="C67" s="194"/>
      <c r="D67" s="194"/>
      <c r="E67" s="194"/>
      <c r="F67" s="194"/>
      <c r="G67" s="194"/>
      <c r="H67" s="194"/>
      <c r="I67" s="194"/>
      <c r="J67" s="194"/>
      <c r="K67" s="194"/>
      <c r="L67" s="194"/>
    </row>
    <row r="68" spans="1:12">
      <c r="A68" s="77"/>
      <c r="B68" s="194"/>
      <c r="C68" s="194"/>
      <c r="D68" s="194"/>
      <c r="E68" s="194"/>
      <c r="F68" s="194"/>
      <c r="G68" s="194"/>
      <c r="H68" s="194"/>
      <c r="I68" s="194"/>
      <c r="J68" s="194"/>
      <c r="K68" s="194"/>
      <c r="L68" s="194"/>
    </row>
    <row r="69" spans="1:12">
      <c r="A69" s="77" t="s">
        <v>133</v>
      </c>
      <c r="B69" s="194" t="s">
        <v>134</v>
      </c>
      <c r="C69" s="194"/>
      <c r="D69" s="194"/>
      <c r="E69" s="194"/>
      <c r="F69" s="194"/>
      <c r="G69" s="194"/>
      <c r="H69" s="194"/>
      <c r="I69" s="194"/>
      <c r="J69" s="194"/>
      <c r="K69" s="194"/>
      <c r="L69" s="194"/>
    </row>
    <row r="70" spans="1:12">
      <c r="A70" s="77"/>
      <c r="B70" s="194"/>
      <c r="C70" s="194"/>
      <c r="D70" s="194"/>
      <c r="E70" s="194"/>
      <c r="F70" s="194"/>
      <c r="G70" s="194"/>
      <c r="H70" s="194"/>
      <c r="I70" s="194"/>
      <c r="J70" s="194"/>
      <c r="K70" s="194"/>
      <c r="L70" s="194"/>
    </row>
    <row r="71" spans="1:12">
      <c r="A71" s="77" t="s">
        <v>135</v>
      </c>
      <c r="B71" s="194" t="s">
        <v>136</v>
      </c>
      <c r="C71" s="194"/>
      <c r="D71" s="194"/>
      <c r="E71" s="194"/>
      <c r="F71" s="194"/>
      <c r="G71" s="194"/>
      <c r="H71" s="194"/>
      <c r="I71" s="194"/>
      <c r="J71" s="194"/>
      <c r="K71" s="194"/>
      <c r="L71" s="194"/>
    </row>
    <row r="72" spans="1:12">
      <c r="A72" s="77" t="s">
        <v>137</v>
      </c>
      <c r="B72" s="194" t="s">
        <v>138</v>
      </c>
      <c r="C72" s="194"/>
      <c r="D72" s="194"/>
      <c r="E72" s="194"/>
      <c r="F72" s="194"/>
      <c r="G72" s="194"/>
      <c r="H72" s="194"/>
      <c r="I72" s="194"/>
      <c r="J72" s="194"/>
      <c r="K72" s="194"/>
      <c r="L72" s="194"/>
    </row>
    <row r="73" spans="1:12">
      <c r="A73" s="77" t="s">
        <v>137</v>
      </c>
      <c r="B73" s="194" t="s">
        <v>139</v>
      </c>
      <c r="C73" s="194"/>
      <c r="D73" s="194"/>
      <c r="E73" s="194"/>
      <c r="F73" s="194"/>
      <c r="G73" s="194"/>
      <c r="H73" s="194"/>
      <c r="I73" s="194"/>
      <c r="J73" s="194"/>
      <c r="K73" s="194"/>
      <c r="L73" s="194"/>
    </row>
    <row r="74" spans="1:12">
      <c r="A74" s="77" t="s">
        <v>140</v>
      </c>
      <c r="B74" s="195" t="s">
        <v>141</v>
      </c>
      <c r="C74" s="195"/>
      <c r="D74" s="194"/>
      <c r="E74" s="194"/>
      <c r="F74" s="194"/>
      <c r="G74" s="194"/>
      <c r="H74" s="194"/>
      <c r="I74" s="194"/>
      <c r="J74" s="194"/>
      <c r="K74" s="194"/>
      <c r="L74" s="194"/>
    </row>
    <row r="75" spans="1:12">
      <c r="A75" s="77" t="s">
        <v>142</v>
      </c>
      <c r="B75" s="195" t="s">
        <v>143</v>
      </c>
      <c r="C75" s="195"/>
      <c r="D75" s="194"/>
      <c r="E75" s="194"/>
      <c r="F75" s="194"/>
      <c r="G75" s="194"/>
      <c r="H75" s="194"/>
      <c r="I75" s="194"/>
      <c r="J75" s="194"/>
      <c r="K75" s="194"/>
      <c r="L75" s="194"/>
    </row>
    <row r="76" spans="1:12">
      <c r="A76" s="77" t="s">
        <v>137</v>
      </c>
      <c r="B76" s="195" t="s">
        <v>144</v>
      </c>
      <c r="C76" s="195"/>
      <c r="D76" s="194"/>
      <c r="E76" s="194"/>
      <c r="F76" s="194"/>
      <c r="G76" s="194"/>
      <c r="H76" s="194"/>
      <c r="I76" s="194"/>
      <c r="J76" s="194"/>
      <c r="K76" s="194"/>
      <c r="L76" s="194"/>
    </row>
    <row r="77" spans="1:12">
      <c r="A77" s="77" t="s">
        <v>137</v>
      </c>
      <c r="B77" s="195" t="s">
        <v>145</v>
      </c>
      <c r="C77" s="195"/>
      <c r="D77" s="194"/>
      <c r="E77" s="194"/>
      <c r="F77" s="194"/>
      <c r="G77" s="194"/>
      <c r="H77" s="194"/>
      <c r="I77" s="194"/>
      <c r="J77" s="194"/>
      <c r="K77" s="194"/>
      <c r="L77" s="194"/>
    </row>
    <row r="78" spans="1:12">
      <c r="A78" s="77" t="s">
        <v>146</v>
      </c>
      <c r="B78" s="194" t="s">
        <v>147</v>
      </c>
      <c r="C78" s="194"/>
      <c r="D78" s="194"/>
      <c r="E78" s="194"/>
      <c r="F78" s="194"/>
      <c r="G78" s="194"/>
      <c r="H78" s="194"/>
      <c r="I78" s="194"/>
      <c r="J78" s="194"/>
      <c r="K78" s="194"/>
      <c r="L78" s="194"/>
    </row>
    <row r="79" spans="1:12">
      <c r="A79" s="77" t="s">
        <v>148</v>
      </c>
      <c r="B79" s="194" t="s">
        <v>149</v>
      </c>
      <c r="C79" s="194"/>
      <c r="D79" s="194"/>
      <c r="E79" s="194"/>
      <c r="F79" s="194"/>
      <c r="G79" s="194"/>
      <c r="H79" s="194"/>
      <c r="I79" s="194"/>
      <c r="J79" s="194"/>
      <c r="K79" s="194"/>
      <c r="L79" s="194"/>
    </row>
    <row r="80" spans="1:12">
      <c r="A80" s="78"/>
      <c r="B80" s="194" t="s">
        <v>150</v>
      </c>
      <c r="C80" s="194"/>
      <c r="D80" s="194"/>
      <c r="E80" s="194"/>
      <c r="F80" s="194"/>
      <c r="G80" s="194"/>
      <c r="H80" s="194"/>
      <c r="I80" s="194"/>
      <c r="J80" s="194"/>
      <c r="K80" s="194"/>
      <c r="L80" s="194"/>
    </row>
    <row r="81" spans="1:1">
      <c r="A81" s="78"/>
    </row>
  </sheetData>
  <mergeCells count="49">
    <mergeCell ref="A5:B5"/>
    <mergeCell ref="A7:A9"/>
    <mergeCell ref="B7:C9"/>
    <mergeCell ref="D7:F7"/>
    <mergeCell ref="G7:L7"/>
    <mergeCell ref="D8:D9"/>
    <mergeCell ref="E5:K5"/>
    <mergeCell ref="A47:C47"/>
    <mergeCell ref="E8:E9"/>
    <mergeCell ref="F8:F9"/>
    <mergeCell ref="G8:H8"/>
    <mergeCell ref="J8:K8"/>
    <mergeCell ref="A10:A35"/>
    <mergeCell ref="B10:B28"/>
    <mergeCell ref="B29:B34"/>
    <mergeCell ref="V32:X33"/>
    <mergeCell ref="B35:C35"/>
    <mergeCell ref="A36:A46"/>
    <mergeCell ref="B36:C36"/>
    <mergeCell ref="B37:C37"/>
    <mergeCell ref="B41:C41"/>
    <mergeCell ref="B42:C42"/>
    <mergeCell ref="B46:C46"/>
    <mergeCell ref="B54:C54"/>
    <mergeCell ref="A48:A55"/>
    <mergeCell ref="B48:C48"/>
    <mergeCell ref="D48:D54"/>
    <mergeCell ref="E48:E54"/>
    <mergeCell ref="B55:C55"/>
    <mergeCell ref="B49:C49"/>
    <mergeCell ref="B50:C50"/>
    <mergeCell ref="B51:C51"/>
    <mergeCell ref="B52:C52"/>
    <mergeCell ref="B53:C53"/>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s>
  <phoneticPr fontId="5"/>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1"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'管理用（このシートは削除しないでください）'!$B$17:$B$18</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4C676-ED46-411E-9EDC-2B42CDA56DE2}">
  <sheetPr>
    <tabColor rgb="FFFFFF00"/>
  </sheetPr>
  <dimension ref="A1:J19"/>
  <sheetViews>
    <sheetView tabSelected="1" view="pageBreakPreview" zoomScale="115" zoomScaleNormal="100" zoomScaleSheetLayoutView="115" workbookViewId="0">
      <selection activeCell="J9" sqref="J9"/>
    </sheetView>
  </sheetViews>
  <sheetFormatPr defaultRowHeight="14.4"/>
  <cols>
    <col min="1" max="1" width="28.88671875" style="323" customWidth="1"/>
    <col min="2" max="3" width="8.88671875" style="323"/>
    <col min="4" max="4" width="6.77734375" style="323" customWidth="1"/>
    <col min="5" max="5" width="8.88671875" style="323"/>
    <col min="6" max="6" width="6.77734375" style="323" customWidth="1"/>
    <col min="7" max="7" width="8.88671875" style="323"/>
    <col min="8" max="8" width="6.77734375" style="323" customWidth="1"/>
    <col min="9" max="16384" width="8.88671875" style="323"/>
  </cols>
  <sheetData>
    <row r="1" spans="1:10">
      <c r="A1" s="321" t="s">
        <v>461</v>
      </c>
      <c r="B1" s="321"/>
      <c r="C1" s="321"/>
      <c r="D1" s="321"/>
      <c r="E1" s="321"/>
      <c r="F1" s="321"/>
      <c r="G1" s="321"/>
      <c r="H1" s="322"/>
    </row>
    <row r="2" spans="1:10" ht="15" thickBot="1">
      <c r="A2" s="321" t="s">
        <v>516</v>
      </c>
      <c r="B2" s="321"/>
      <c r="C2" s="321"/>
      <c r="D2" s="321"/>
      <c r="E2" s="321"/>
      <c r="F2" s="321"/>
      <c r="G2" s="321"/>
      <c r="H2" s="321"/>
    </row>
    <row r="3" spans="1:10" ht="15" thickBot="1">
      <c r="A3" s="321"/>
      <c r="B3" s="321"/>
      <c r="C3" s="321"/>
      <c r="D3" s="321"/>
      <c r="E3" s="321"/>
      <c r="F3" s="321"/>
      <c r="G3" s="321"/>
      <c r="H3" s="321"/>
      <c r="J3" s="324" t="str">
        <f>IF(B10="","個人","法人")</f>
        <v>個人</v>
      </c>
    </row>
    <row r="4" spans="1:10" ht="21" customHeight="1">
      <c r="A4" s="325" t="s">
        <v>462</v>
      </c>
      <c r="B4" s="401" t="s">
        <v>463</v>
      </c>
      <c r="C4" s="327">
        <v>6</v>
      </c>
      <c r="D4" s="328" t="s">
        <v>464</v>
      </c>
      <c r="E4" s="338"/>
      <c r="F4" s="328" t="s">
        <v>465</v>
      </c>
      <c r="G4" s="338"/>
      <c r="H4" s="329" t="s">
        <v>466</v>
      </c>
    </row>
    <row r="5" spans="1:10" ht="21" customHeight="1">
      <c r="A5" s="330" t="s">
        <v>467</v>
      </c>
      <c r="B5" s="401" t="s">
        <v>463</v>
      </c>
      <c r="C5" s="338"/>
      <c r="D5" s="328" t="s">
        <v>464</v>
      </c>
      <c r="E5" s="338"/>
      <c r="F5" s="328" t="s">
        <v>465</v>
      </c>
      <c r="G5" s="338"/>
      <c r="H5" s="329" t="s">
        <v>466</v>
      </c>
      <c r="I5" s="348" t="s">
        <v>515</v>
      </c>
    </row>
    <row r="6" spans="1:10" ht="21" customHeight="1">
      <c r="A6" s="330" t="s">
        <v>468</v>
      </c>
      <c r="B6" s="401" t="s">
        <v>463</v>
      </c>
      <c r="C6" s="405"/>
      <c r="D6" s="328" t="s">
        <v>464</v>
      </c>
      <c r="E6" s="338"/>
      <c r="F6" s="328" t="s">
        <v>465</v>
      </c>
      <c r="G6" s="338"/>
      <c r="H6" s="329" t="s">
        <v>466</v>
      </c>
      <c r="I6" s="349" t="s">
        <v>469</v>
      </c>
    </row>
    <row r="7" spans="1:10" ht="15" customHeight="1">
      <c r="A7" s="585" t="s">
        <v>470</v>
      </c>
      <c r="B7" s="401" t="s">
        <v>471</v>
      </c>
      <c r="C7" s="341"/>
      <c r="D7" s="350" t="s">
        <v>472</v>
      </c>
      <c r="E7" s="351"/>
      <c r="F7" s="352"/>
      <c r="G7" s="352"/>
      <c r="H7" s="353"/>
    </row>
    <row r="8" spans="1:10" ht="21" customHeight="1">
      <c r="A8" s="586"/>
      <c r="B8" s="402" t="s">
        <v>473</v>
      </c>
      <c r="C8" s="587"/>
      <c r="D8" s="587"/>
      <c r="E8" s="587"/>
      <c r="F8" s="587"/>
      <c r="G8" s="587"/>
      <c r="H8" s="588"/>
    </row>
    <row r="9" spans="1:10" ht="15" customHeight="1">
      <c r="A9" s="331" t="s">
        <v>474</v>
      </c>
      <c r="B9" s="574"/>
      <c r="C9" s="575"/>
      <c r="D9" s="575"/>
      <c r="E9" s="575"/>
      <c r="F9" s="575"/>
      <c r="G9" s="575"/>
      <c r="H9" s="576"/>
    </row>
    <row r="10" spans="1:10" ht="31.2" customHeight="1">
      <c r="A10" s="332" t="s">
        <v>475</v>
      </c>
      <c r="B10" s="589"/>
      <c r="C10" s="590"/>
      <c r="D10" s="591"/>
      <c r="E10" s="591"/>
      <c r="F10" s="591"/>
      <c r="G10" s="591"/>
      <c r="H10" s="592"/>
    </row>
    <row r="11" spans="1:10" ht="15" customHeight="1">
      <c r="A11" s="585" t="s">
        <v>476</v>
      </c>
      <c r="B11" s="326" t="s">
        <v>471</v>
      </c>
      <c r="C11" s="354"/>
      <c r="D11" s="350" t="s">
        <v>472</v>
      </c>
      <c r="E11" s="355"/>
      <c r="F11" s="352"/>
      <c r="G11" s="352"/>
      <c r="H11" s="353"/>
    </row>
    <row r="12" spans="1:10" ht="21" customHeight="1">
      <c r="A12" s="586"/>
      <c r="B12" s="333" t="s">
        <v>473</v>
      </c>
      <c r="C12" s="587"/>
      <c r="D12" s="587"/>
      <c r="E12" s="587"/>
      <c r="F12" s="587"/>
      <c r="G12" s="587"/>
      <c r="H12" s="588"/>
    </row>
    <row r="13" spans="1:10" ht="15" customHeight="1">
      <c r="A13" s="331" t="s">
        <v>474</v>
      </c>
      <c r="B13" s="574"/>
      <c r="C13" s="575"/>
      <c r="D13" s="575"/>
      <c r="E13" s="575"/>
      <c r="F13" s="575"/>
      <c r="G13" s="575"/>
      <c r="H13" s="576"/>
    </row>
    <row r="14" spans="1:10" ht="21" customHeight="1">
      <c r="A14" s="334" t="s">
        <v>477</v>
      </c>
      <c r="B14" s="577"/>
      <c r="C14" s="577"/>
      <c r="D14" s="577"/>
      <c r="E14" s="577"/>
      <c r="F14" s="577"/>
      <c r="G14" s="577"/>
      <c r="H14" s="577"/>
    </row>
    <row r="15" spans="1:10" ht="21" customHeight="1">
      <c r="A15" s="325" t="s">
        <v>517</v>
      </c>
      <c r="B15" s="581"/>
      <c r="C15" s="582"/>
      <c r="D15" s="583"/>
      <c r="E15" s="578" t="s">
        <v>519</v>
      </c>
      <c r="F15" s="579"/>
      <c r="G15" s="584"/>
      <c r="H15" s="584"/>
    </row>
    <row r="16" spans="1:10" ht="27" customHeight="1">
      <c r="A16" s="335" t="s">
        <v>550</v>
      </c>
      <c r="B16" s="580"/>
      <c r="C16" s="580"/>
      <c r="D16" s="580"/>
      <c r="E16" s="580"/>
      <c r="F16" s="580"/>
      <c r="G16" s="403"/>
      <c r="H16" s="404"/>
    </row>
    <row r="17" spans="1:9" ht="21" customHeight="1">
      <c r="A17" s="336" t="s">
        <v>518</v>
      </c>
      <c r="B17" s="581"/>
      <c r="C17" s="582"/>
      <c r="D17" s="583"/>
      <c r="E17" s="578" t="s">
        <v>478</v>
      </c>
      <c r="F17" s="579"/>
      <c r="G17" s="584"/>
      <c r="H17" s="584"/>
      <c r="I17" s="349" t="s">
        <v>479</v>
      </c>
    </row>
    <row r="18" spans="1:9" ht="21" customHeight="1">
      <c r="A18" s="337" t="s">
        <v>480</v>
      </c>
      <c r="B18" s="593"/>
      <c r="C18" s="593"/>
      <c r="D18" s="593"/>
      <c r="E18" s="593"/>
      <c r="F18" s="593"/>
      <c r="G18" s="593"/>
      <c r="H18" s="593"/>
      <c r="I18" s="349" t="s">
        <v>479</v>
      </c>
    </row>
    <row r="19" spans="1:9" ht="21" customHeight="1">
      <c r="A19" s="325" t="s">
        <v>481</v>
      </c>
      <c r="B19" s="594"/>
      <c r="C19" s="595"/>
      <c r="D19" s="595"/>
      <c r="E19" s="595"/>
      <c r="F19" s="595"/>
      <c r="G19" s="595"/>
      <c r="H19" s="596"/>
      <c r="I19" s="349" t="s">
        <v>479</v>
      </c>
    </row>
  </sheetData>
  <sheetProtection algorithmName="SHA-512" hashValue="S1XM1UvqB7t/aW5zF6Z99jfFtyCKkfDLl42egAyJHCWDBmDUWIWGKjfP7KJRTvk9qB+ZWZkp8yA44MUvf4/pqQ==" saltValue="VFJErglt0FA4uM8PAES/QA==" spinCount="100000" sheet="1" objects="1" scenarios="1"/>
  <mergeCells count="17">
    <mergeCell ref="B18:H18"/>
    <mergeCell ref="B19:H19"/>
    <mergeCell ref="E17:F17"/>
    <mergeCell ref="B17:D17"/>
    <mergeCell ref="G17:H17"/>
    <mergeCell ref="A7:A8"/>
    <mergeCell ref="C8:H8"/>
    <mergeCell ref="B9:H9"/>
    <mergeCell ref="B10:H10"/>
    <mergeCell ref="A11:A12"/>
    <mergeCell ref="C12:H12"/>
    <mergeCell ref="B13:H13"/>
    <mergeCell ref="B14:H14"/>
    <mergeCell ref="E15:F15"/>
    <mergeCell ref="B16:F16"/>
    <mergeCell ref="B15:D15"/>
    <mergeCell ref="G15:H15"/>
  </mergeCells>
  <phoneticPr fontId="5"/>
  <dataValidations count="5">
    <dataValidation imeMode="halfAlpha" allowBlank="1" showInputMessage="1" showErrorMessage="1" sqref="B19:H19 C11 E11 G4:G6 C4:C7 E4:E7" xr:uid="{C24848DF-42A0-4F40-BAC3-7A83218211EB}"/>
    <dataValidation imeMode="fullKatakana" allowBlank="1" showInputMessage="1" showErrorMessage="1" sqref="B9:H9 B13:H13" xr:uid="{CC37229E-BEDF-47CE-9743-BA8984C990C9}"/>
    <dataValidation imeMode="on" allowBlank="1" showInputMessage="1" showErrorMessage="1" sqref="B8 B15 G15 B12 G17" xr:uid="{45715364-0BA4-4B4A-B1CF-3DC3799E0771}"/>
    <dataValidation type="textLength" operator="equal" allowBlank="1" showInputMessage="1" showErrorMessage="1" sqref="B16" xr:uid="{D1A3308F-ECB6-4C27-B4F4-3E88ACD554AA}">
      <formula1>10</formula1>
    </dataValidation>
    <dataValidation imeMode="hiragana" allowBlank="1" showInputMessage="1" showErrorMessage="1" sqref="B10:H10 F14 C14:D14 H14 B17 B14:B15 E14:E15 G14:G15 G17" xr:uid="{788AE54F-7989-4E52-99FB-D5A390A559A3}"/>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S53"/>
  <sheetViews>
    <sheetView view="pageBreakPreview" zoomScale="90" zoomScaleNormal="100" zoomScaleSheetLayoutView="90" workbookViewId="0">
      <selection activeCell="M13" sqref="M13"/>
    </sheetView>
  </sheetViews>
  <sheetFormatPr defaultColWidth="9" defaultRowHeight="12"/>
  <cols>
    <col min="1" max="1" width="13.21875" style="152" customWidth="1"/>
    <col min="2" max="11" width="10.109375" style="152" customWidth="1"/>
    <col min="12" max="18" width="10" style="152" customWidth="1"/>
    <col min="19" max="16384" width="9" style="152"/>
  </cols>
  <sheetData>
    <row r="1" spans="1:11">
      <c r="A1" s="152" t="s">
        <v>151</v>
      </c>
    </row>
    <row r="2" spans="1:11" ht="18" customHeight="1">
      <c r="A2" s="610" t="s">
        <v>152</v>
      </c>
      <c r="B2" s="610"/>
      <c r="C2" s="610"/>
      <c r="D2" s="610"/>
      <c r="E2" s="610"/>
      <c r="F2" s="610"/>
      <c r="G2" s="610"/>
      <c r="H2" s="610"/>
      <c r="I2" s="610"/>
      <c r="J2" s="610"/>
      <c r="K2" s="610"/>
    </row>
    <row r="5" spans="1:11" ht="18.75" customHeight="1">
      <c r="A5" s="153" t="s">
        <v>153</v>
      </c>
      <c r="B5" s="617" t="s">
        <v>154</v>
      </c>
      <c r="C5" s="618"/>
      <c r="D5" s="618"/>
      <c r="E5" s="618"/>
      <c r="F5" s="618"/>
      <c r="G5" s="619"/>
    </row>
    <row r="6" spans="1:11" ht="12" customHeight="1">
      <c r="A6" s="155"/>
      <c r="B6" s="156"/>
      <c r="C6" s="156"/>
      <c r="D6" s="156"/>
      <c r="E6" s="156"/>
      <c r="F6" s="156"/>
    </row>
    <row r="8" spans="1:11" ht="13.2" customHeight="1">
      <c r="A8" s="602" t="s">
        <v>155</v>
      </c>
      <c r="B8" s="602"/>
      <c r="C8" s="602"/>
      <c r="D8" s="612" t="s">
        <v>598</v>
      </c>
      <c r="E8" s="612"/>
      <c r="F8" s="613"/>
      <c r="G8" s="602" t="s">
        <v>157</v>
      </c>
      <c r="H8" s="602"/>
      <c r="I8" s="602"/>
      <c r="J8" s="602"/>
      <c r="K8" s="602"/>
    </row>
    <row r="9" spans="1:11" ht="18.75" customHeight="1">
      <c r="A9" s="611">
        <f>IF(基本情報シート!J3="個人",基本情報シート!F15,基本情報シート!B10)</f>
        <v>0</v>
      </c>
      <c r="B9" s="611"/>
      <c r="C9" s="611"/>
      <c r="D9" s="614">
        <f>基本情報シート!B14</f>
        <v>0</v>
      </c>
      <c r="E9" s="615"/>
      <c r="F9" s="616"/>
      <c r="G9" s="611" t="str">
        <f>基本情報シート!B12&amp;基本情報シート!C12</f>
        <v>大阪府</v>
      </c>
      <c r="H9" s="611"/>
      <c r="I9" s="611"/>
      <c r="J9" s="611"/>
      <c r="K9" s="611"/>
    </row>
    <row r="10" spans="1:11" ht="12" customHeight="1">
      <c r="A10" s="154"/>
      <c r="B10" s="154"/>
      <c r="C10" s="154"/>
      <c r="D10" s="154"/>
      <c r="E10" s="154"/>
      <c r="F10" s="154"/>
      <c r="G10" s="154"/>
      <c r="H10" s="154"/>
      <c r="I10" s="154"/>
      <c r="J10" s="154"/>
      <c r="K10" s="154"/>
    </row>
    <row r="11" spans="1:11" ht="12" customHeight="1">
      <c r="A11" s="154"/>
      <c r="B11" s="154"/>
      <c r="C11" s="154"/>
      <c r="D11" s="154"/>
      <c r="E11" s="154"/>
      <c r="F11" s="154"/>
      <c r="G11" s="154"/>
      <c r="H11" s="154"/>
      <c r="I11" s="154"/>
      <c r="J11" s="154"/>
      <c r="K11" s="154"/>
    </row>
    <row r="12" spans="1:11">
      <c r="A12" s="152" t="s">
        <v>158</v>
      </c>
    </row>
    <row r="13" spans="1:11" ht="3.75" customHeight="1"/>
    <row r="14" spans="1:11">
      <c r="A14" s="597" t="s">
        <v>159</v>
      </c>
      <c r="B14" s="599" t="s">
        <v>160</v>
      </c>
      <c r="C14" s="599"/>
      <c r="D14" s="599"/>
      <c r="E14" s="599"/>
      <c r="F14" s="599"/>
      <c r="G14" s="599" t="s">
        <v>161</v>
      </c>
      <c r="H14" s="599"/>
      <c r="I14" s="599"/>
      <c r="J14" s="599"/>
      <c r="K14" s="599"/>
    </row>
    <row r="15" spans="1:11" ht="18.75" customHeight="1">
      <c r="A15" s="598"/>
      <c r="B15" s="173" t="s">
        <v>162</v>
      </c>
      <c r="C15" s="451" t="s">
        <v>601</v>
      </c>
      <c r="D15" s="174" t="s">
        <v>163</v>
      </c>
      <c r="E15" s="174" t="s">
        <v>164</v>
      </c>
      <c r="F15" s="451" t="s">
        <v>601</v>
      </c>
      <c r="G15" s="448" t="s">
        <v>162</v>
      </c>
      <c r="H15" s="456" t="s">
        <v>601</v>
      </c>
      <c r="I15" s="449" t="s">
        <v>163</v>
      </c>
      <c r="J15" s="449" t="s">
        <v>164</v>
      </c>
      <c r="K15" s="458" t="s">
        <v>601</v>
      </c>
    </row>
    <row r="16" spans="1:11" ht="18.75" customHeight="1">
      <c r="A16" s="153" t="s">
        <v>165</v>
      </c>
      <c r="B16" s="607"/>
      <c r="C16" s="607"/>
      <c r="D16" s="607"/>
      <c r="E16" s="607"/>
      <c r="F16" s="608"/>
      <c r="G16" s="604"/>
      <c r="H16" s="609"/>
      <c r="I16" s="609"/>
      <c r="J16" s="609"/>
      <c r="K16" s="609"/>
    </row>
    <row r="17" spans="1:19" ht="18.75" customHeight="1">
      <c r="A17" s="180" t="s">
        <v>166</v>
      </c>
      <c r="B17" s="177" t="s">
        <v>167</v>
      </c>
      <c r="C17" s="426"/>
      <c r="D17" s="443" t="s">
        <v>168</v>
      </c>
      <c r="E17" s="425"/>
      <c r="F17" s="179" t="s">
        <v>169</v>
      </c>
      <c r="G17" s="442"/>
      <c r="H17" s="450" t="s">
        <v>170</v>
      </c>
      <c r="I17" s="442"/>
      <c r="J17" s="444" t="s">
        <v>171</v>
      </c>
      <c r="K17" s="445">
        <f>C17+E17+G17+I17</f>
        <v>0</v>
      </c>
    </row>
    <row r="18" spans="1:19">
      <c r="A18" s="600" t="s">
        <v>172</v>
      </c>
      <c r="B18" s="598" t="s">
        <v>173</v>
      </c>
      <c r="C18" s="598"/>
      <c r="D18" s="598"/>
      <c r="E18" s="598"/>
      <c r="F18" s="598"/>
      <c r="G18" s="598" t="s">
        <v>174</v>
      </c>
      <c r="H18" s="598"/>
      <c r="I18" s="598"/>
      <c r="J18" s="599"/>
      <c r="K18" s="599"/>
    </row>
    <row r="19" spans="1:19" ht="18.75" customHeight="1">
      <c r="A19" s="598"/>
      <c r="B19" s="607"/>
      <c r="C19" s="607"/>
      <c r="D19" s="607"/>
      <c r="E19" s="607"/>
      <c r="F19" s="607"/>
      <c r="G19" s="607"/>
      <c r="H19" s="607"/>
      <c r="I19" s="607"/>
      <c r="J19" s="607"/>
      <c r="K19" s="607"/>
    </row>
    <row r="20" spans="1:19" s="429" customFormat="1" ht="12" hidden="1" customHeight="1">
      <c r="A20" s="601" t="s">
        <v>589</v>
      </c>
      <c r="B20" s="423" t="s">
        <v>590</v>
      </c>
      <c r="C20" s="602" t="s">
        <v>591</v>
      </c>
      <c r="D20" s="602"/>
      <c r="E20" s="602"/>
      <c r="F20" s="602"/>
      <c r="G20" s="602"/>
      <c r="H20" s="602"/>
      <c r="I20" s="602"/>
      <c r="J20" s="602"/>
      <c r="K20" s="602"/>
    </row>
    <row r="21" spans="1:19" s="429" customFormat="1" ht="12" hidden="1" customHeight="1">
      <c r="A21" s="601"/>
      <c r="B21" s="603"/>
      <c r="C21" s="423" t="s">
        <v>592</v>
      </c>
      <c r="D21" s="423" t="s">
        <v>593</v>
      </c>
      <c r="E21" s="423" t="s">
        <v>594</v>
      </c>
      <c r="F21" s="604" t="s">
        <v>174</v>
      </c>
      <c r="G21" s="605"/>
      <c r="H21" s="599" t="s">
        <v>595</v>
      </c>
      <c r="I21" s="599"/>
      <c r="J21" s="599"/>
      <c r="K21" s="599"/>
    </row>
    <row r="22" spans="1:19" s="429" customFormat="1" ht="18.75" hidden="1" customHeight="1">
      <c r="A22" s="601"/>
      <c r="B22" s="603"/>
      <c r="C22" s="430"/>
      <c r="D22" s="431"/>
      <c r="E22" s="432"/>
      <c r="F22" s="606"/>
      <c r="G22" s="606"/>
      <c r="H22" s="433" t="s">
        <v>596</v>
      </c>
      <c r="I22" s="434"/>
      <c r="J22" s="433" t="s">
        <v>597</v>
      </c>
      <c r="K22" s="435"/>
    </row>
    <row r="23" spans="1:19" s="429" customFormat="1" ht="18.75" hidden="1" customHeight="1">
      <c r="A23" s="601"/>
      <c r="B23" s="603"/>
      <c r="C23" s="430"/>
      <c r="D23" s="431"/>
      <c r="E23" s="432"/>
      <c r="F23" s="606"/>
      <c r="G23" s="606"/>
      <c r="H23" s="433" t="s">
        <v>596</v>
      </c>
      <c r="I23" s="434"/>
      <c r="J23" s="433" t="s">
        <v>597</v>
      </c>
      <c r="K23" s="435"/>
    </row>
    <row r="24" spans="1:19" s="342" customFormat="1" ht="13.2" customHeight="1">
      <c r="A24" s="440" t="s">
        <v>599</v>
      </c>
      <c r="B24" s="360"/>
      <c r="C24" s="360"/>
      <c r="D24" s="360"/>
      <c r="E24" s="360"/>
      <c r="F24" s="360"/>
      <c r="G24" s="360"/>
      <c r="H24" s="360"/>
      <c r="I24" s="360"/>
      <c r="J24" s="360"/>
      <c r="K24" s="360"/>
      <c r="L24" s="361"/>
    </row>
    <row r="25" spans="1:19" ht="13.2" customHeight="1">
      <c r="A25" s="441" t="s">
        <v>600</v>
      </c>
      <c r="B25" s="357"/>
      <c r="C25" s="357"/>
      <c r="D25" s="357"/>
      <c r="E25" s="357"/>
      <c r="F25" s="357"/>
      <c r="G25" s="357"/>
      <c r="H25" s="357"/>
      <c r="I25" s="357"/>
      <c r="J25" s="357"/>
      <c r="K25" s="357"/>
      <c r="L25" s="361"/>
      <c r="M25" s="358"/>
      <c r="N25" s="358"/>
      <c r="O25" s="358"/>
      <c r="P25" s="358"/>
      <c r="Q25" s="358"/>
      <c r="R25" s="358"/>
      <c r="S25" s="358"/>
    </row>
    <row r="26" spans="1:19" s="342" customFormat="1" ht="13.2">
      <c r="A26" s="357"/>
      <c r="B26" s="357"/>
      <c r="C26" s="357"/>
      <c r="D26" s="357"/>
      <c r="E26" s="357"/>
      <c r="F26" s="357"/>
      <c r="G26" s="357"/>
      <c r="H26" s="357"/>
      <c r="I26" s="357"/>
      <c r="J26" s="357"/>
      <c r="K26" s="357"/>
      <c r="L26" s="361"/>
      <c r="M26" s="358"/>
      <c r="N26" s="358"/>
      <c r="O26" s="358"/>
      <c r="P26" s="358"/>
      <c r="Q26" s="358"/>
      <c r="R26" s="358"/>
      <c r="S26" s="358"/>
    </row>
    <row r="27" spans="1:19" ht="13.2">
      <c r="L27" s="361"/>
      <c r="M27" s="358"/>
      <c r="N27" s="358"/>
      <c r="O27" s="358"/>
      <c r="P27" s="358"/>
      <c r="Q27" s="358"/>
      <c r="R27" s="358"/>
      <c r="S27" s="358"/>
    </row>
    <row r="28" spans="1:19" ht="13.2">
      <c r="A28" s="152" t="s">
        <v>175</v>
      </c>
      <c r="L28" s="361"/>
      <c r="M28" s="358"/>
      <c r="N28" s="358"/>
      <c r="O28" s="358"/>
      <c r="P28" s="358"/>
      <c r="Q28" s="358"/>
      <c r="R28" s="358"/>
      <c r="S28" s="358"/>
    </row>
    <row r="29" spans="1:19" ht="3.75" customHeight="1">
      <c r="M29" s="358"/>
      <c r="N29" s="358"/>
      <c r="O29" s="358"/>
      <c r="P29" s="358"/>
      <c r="Q29" s="358"/>
      <c r="R29" s="358"/>
      <c r="S29" s="358"/>
    </row>
    <row r="30" spans="1:19" ht="19.5" customHeight="1">
      <c r="A30" s="647" t="s">
        <v>75</v>
      </c>
      <c r="B30" s="648"/>
      <c r="C30" s="643" t="s">
        <v>176</v>
      </c>
      <c r="D30" s="159"/>
      <c r="E30" s="643" t="s">
        <v>177</v>
      </c>
      <c r="F30" s="160"/>
      <c r="G30" s="643" t="s">
        <v>178</v>
      </c>
      <c r="H30" s="160"/>
      <c r="I30" s="643" t="s">
        <v>179</v>
      </c>
      <c r="J30" s="424"/>
      <c r="K30" s="645" t="s">
        <v>180</v>
      </c>
      <c r="M30" s="358"/>
      <c r="N30" s="358"/>
      <c r="O30" s="358"/>
      <c r="P30" s="358"/>
      <c r="Q30" s="358"/>
      <c r="R30" s="358"/>
      <c r="S30" s="358"/>
    </row>
    <row r="31" spans="1:19" ht="24" customHeight="1">
      <c r="A31" s="649"/>
      <c r="B31" s="650"/>
      <c r="C31" s="644"/>
      <c r="D31" s="308" t="s">
        <v>181</v>
      </c>
      <c r="E31" s="644"/>
      <c r="F31" s="308" t="s">
        <v>181</v>
      </c>
      <c r="G31" s="644"/>
      <c r="H31" s="308" t="s">
        <v>181</v>
      </c>
      <c r="I31" s="644"/>
      <c r="J31" s="427" t="s">
        <v>181</v>
      </c>
      <c r="K31" s="646"/>
    </row>
    <row r="32" spans="1:19" ht="30" customHeight="1">
      <c r="A32" s="621" t="s">
        <v>182</v>
      </c>
      <c r="B32" s="622"/>
      <c r="C32" s="439"/>
      <c r="D32" s="397"/>
      <c r="E32" s="439"/>
      <c r="F32" s="397"/>
      <c r="G32" s="439"/>
      <c r="H32" s="397"/>
      <c r="I32" s="439"/>
      <c r="J32" s="439"/>
      <c r="K32" s="362" t="str">
        <f>IF(SUM(C32+E32+G32+I32)=0,"",SUM(C32+E32+G32+I32))</f>
        <v/>
      </c>
    </row>
    <row r="33" spans="1:11" ht="15" customHeight="1">
      <c r="A33" s="639" t="s">
        <v>183</v>
      </c>
      <c r="B33" s="640"/>
      <c r="C33" s="446"/>
      <c r="D33" s="398"/>
      <c r="E33" s="436"/>
      <c r="F33" s="398"/>
      <c r="G33" s="436"/>
      <c r="H33" s="398"/>
      <c r="I33" s="436"/>
      <c r="J33" s="436"/>
      <c r="K33" s="459" t="str">
        <f>IF(SUM(C33+E33+G33+I33)=0,"",SUM(C33+E33+G33+I33))</f>
        <v/>
      </c>
    </row>
    <row r="34" spans="1:11" ht="15" customHeight="1">
      <c r="A34" s="639"/>
      <c r="B34" s="640"/>
      <c r="C34" s="447"/>
      <c r="D34" s="399"/>
      <c r="E34" s="437"/>
      <c r="F34" s="399"/>
      <c r="G34" s="437"/>
      <c r="H34" s="399"/>
      <c r="I34" s="437"/>
      <c r="J34" s="438"/>
      <c r="K34" s="363" t="str">
        <f>IF(SUM(C34+E34+G34+I34)=0,"",SUM(C34+E34+G34+I34))</f>
        <v/>
      </c>
    </row>
    <row r="35" spans="1:11" ht="39" customHeight="1">
      <c r="A35" s="621" t="s">
        <v>562</v>
      </c>
      <c r="B35" s="622"/>
      <c r="C35" s="623"/>
      <c r="D35" s="624"/>
      <c r="E35" s="623"/>
      <c r="F35" s="624"/>
      <c r="G35" s="623"/>
      <c r="H35" s="624"/>
      <c r="I35" s="623"/>
      <c r="J35" s="641"/>
      <c r="K35" s="362" t="str">
        <f>IF(SUM(C35+E35+G35+I35)=0,"",SUM(C35+E35+G35+I35))</f>
        <v/>
      </c>
    </row>
    <row r="36" spans="1:11" ht="12" customHeight="1">
      <c r="A36" s="620" t="s">
        <v>551</v>
      </c>
      <c r="B36" s="620"/>
      <c r="C36" s="620"/>
      <c r="D36" s="620"/>
      <c r="E36" s="620"/>
      <c r="F36" s="620"/>
      <c r="G36" s="620"/>
      <c r="H36" s="620"/>
      <c r="I36" s="620"/>
      <c r="J36" s="620"/>
      <c r="K36" s="620"/>
    </row>
    <row r="37" spans="1:11" s="342" customFormat="1" ht="12" customHeight="1">
      <c r="A37" s="358"/>
      <c r="B37" s="358"/>
      <c r="C37" s="358"/>
      <c r="D37" s="358"/>
      <c r="E37" s="358"/>
      <c r="F37" s="358"/>
      <c r="G37" s="358"/>
      <c r="H37" s="358"/>
      <c r="I37" s="358"/>
      <c r="J37" s="358"/>
      <c r="K37" s="358"/>
    </row>
    <row r="39" spans="1:11">
      <c r="A39" s="152" t="s">
        <v>185</v>
      </c>
    </row>
    <row r="40" spans="1:11" ht="3.75" customHeight="1"/>
    <row r="41" spans="1:11" ht="18.75" customHeight="1">
      <c r="A41" s="630"/>
      <c r="B41" s="631"/>
      <c r="C41" s="631"/>
      <c r="D41" s="631"/>
      <c r="E41" s="631"/>
      <c r="F41" s="631"/>
      <c r="G41" s="631"/>
      <c r="H41" s="631"/>
      <c r="I41" s="631"/>
      <c r="J41" s="631"/>
      <c r="K41" s="632"/>
    </row>
    <row r="42" spans="1:11" ht="18.75" customHeight="1">
      <c r="A42" s="633"/>
      <c r="B42" s="634"/>
      <c r="C42" s="634"/>
      <c r="D42" s="634"/>
      <c r="E42" s="634"/>
      <c r="F42" s="634"/>
      <c r="G42" s="634"/>
      <c r="H42" s="634"/>
      <c r="I42" s="634"/>
      <c r="J42" s="634"/>
      <c r="K42" s="635"/>
    </row>
    <row r="43" spans="1:11" ht="18.75" customHeight="1">
      <c r="A43" s="633"/>
      <c r="B43" s="634"/>
      <c r="C43" s="634"/>
      <c r="D43" s="634"/>
      <c r="E43" s="634"/>
      <c r="F43" s="634"/>
      <c r="G43" s="634"/>
      <c r="H43" s="634"/>
      <c r="I43" s="634"/>
      <c r="J43" s="634"/>
      <c r="K43" s="635"/>
    </row>
    <row r="44" spans="1:11" ht="18.75" customHeight="1">
      <c r="A44" s="636"/>
      <c r="B44" s="637"/>
      <c r="C44" s="637"/>
      <c r="D44" s="637"/>
      <c r="E44" s="637"/>
      <c r="F44" s="637"/>
      <c r="G44" s="637"/>
      <c r="H44" s="637"/>
      <c r="I44" s="637"/>
      <c r="J44" s="637"/>
      <c r="K44" s="638"/>
    </row>
    <row r="47" spans="1:11">
      <c r="A47" s="152" t="s">
        <v>186</v>
      </c>
    </row>
    <row r="48" spans="1:11" ht="3.75" customHeight="1"/>
    <row r="49" spans="1:6" ht="18.75" customHeight="1">
      <c r="A49" s="642" t="s">
        <v>187</v>
      </c>
      <c r="B49" s="642"/>
      <c r="C49" s="642"/>
      <c r="D49" s="642"/>
    </row>
    <row r="50" spans="1:6" ht="72" customHeight="1">
      <c r="A50" s="625" t="s">
        <v>188</v>
      </c>
      <c r="B50" s="626"/>
      <c r="C50" s="627"/>
      <c r="D50" s="428" t="s">
        <v>312</v>
      </c>
    </row>
    <row r="51" spans="1:6" s="342" customFormat="1" ht="21.6" customHeight="1">
      <c r="A51" s="625" t="s">
        <v>533</v>
      </c>
      <c r="B51" s="626"/>
      <c r="C51" s="627"/>
      <c r="D51" s="629">
        <v>45380</v>
      </c>
      <c r="E51" s="629"/>
      <c r="F51" s="629"/>
    </row>
    <row r="52" spans="1:6" ht="21" customHeight="1">
      <c r="A52" s="602" t="s">
        <v>190</v>
      </c>
      <c r="B52" s="602"/>
      <c r="C52" s="602"/>
      <c r="D52" s="628" t="s">
        <v>191</v>
      </c>
      <c r="E52" s="628"/>
      <c r="F52" s="359"/>
    </row>
    <row r="53" spans="1:6" ht="11.25" customHeight="1"/>
  </sheetData>
  <sheetProtection algorithmName="SHA-512" hashValue="p/qV94wFArmLQCWaLV9LIHgvoQ7KOmnqc8f1U//7bWpXLXPqLP81Az6VeQp2qap50bGES28LvzutQtZZQZ8k1Q==" saltValue="FDCSzJH8aMRAd37vpdb63g==" spinCount="100000" sheet="1" objects="1" scenarios="1"/>
  <mergeCells count="46">
    <mergeCell ref="G19:K19"/>
    <mergeCell ref="A33:B34"/>
    <mergeCell ref="I35:J35"/>
    <mergeCell ref="A49:D49"/>
    <mergeCell ref="G30:G31"/>
    <mergeCell ref="K30:K31"/>
    <mergeCell ref="A32:B32"/>
    <mergeCell ref="A30:B31"/>
    <mergeCell ref="C30:C31"/>
    <mergeCell ref="E30:E31"/>
    <mergeCell ref="I30:I31"/>
    <mergeCell ref="A52:C52"/>
    <mergeCell ref="A36:K36"/>
    <mergeCell ref="A35:B35"/>
    <mergeCell ref="C35:D35"/>
    <mergeCell ref="E35:F35"/>
    <mergeCell ref="G35:H35"/>
    <mergeCell ref="A50:C50"/>
    <mergeCell ref="D52:E52"/>
    <mergeCell ref="A51:C51"/>
    <mergeCell ref="D51:F51"/>
    <mergeCell ref="A41:K44"/>
    <mergeCell ref="A2:K2"/>
    <mergeCell ref="A8:C8"/>
    <mergeCell ref="G8:K8"/>
    <mergeCell ref="A9:C9"/>
    <mergeCell ref="G9:K9"/>
    <mergeCell ref="D8:F8"/>
    <mergeCell ref="D9:F9"/>
    <mergeCell ref="B5:G5"/>
    <mergeCell ref="A14:A15"/>
    <mergeCell ref="B14:F14"/>
    <mergeCell ref="G14:K14"/>
    <mergeCell ref="A18:A19"/>
    <mergeCell ref="A20:A23"/>
    <mergeCell ref="C20:K20"/>
    <mergeCell ref="B21:B23"/>
    <mergeCell ref="F21:G21"/>
    <mergeCell ref="H21:K21"/>
    <mergeCell ref="F22:G22"/>
    <mergeCell ref="F23:G23"/>
    <mergeCell ref="B16:F16"/>
    <mergeCell ref="G16:K16"/>
    <mergeCell ref="B18:F18"/>
    <mergeCell ref="G18:K18"/>
    <mergeCell ref="B19:F19"/>
  </mergeCells>
  <phoneticPr fontId="5"/>
  <dataValidations count="5">
    <dataValidation type="list" allowBlank="1" showInputMessage="1" showErrorMessage="1" sqref="B16:F16" xr:uid="{31229E8E-F2AE-491A-9B52-6FABBE8C98C2}">
      <formula1>"新築,移転新築,増築,改修,改築"</formula1>
    </dataValidation>
    <dataValidation type="list" allowBlank="1" showInputMessage="1" showErrorMessage="1" sqref="G16:K16" xr:uid="{00000000-0002-0000-0700-000000000000}">
      <formula1>"新築,移転新築,増築,改築"</formula1>
    </dataValidation>
    <dataValidation type="list" allowBlank="1" showInputMessage="1" showErrorMessage="1" sqref="B21:B23" xr:uid="{6FD71A94-97E0-43D6-A2F2-E1FF69C181E3}">
      <formula1>"有,無"</formula1>
    </dataValidation>
    <dataValidation type="list" allowBlank="1" showInputMessage="1" showErrorMessage="1" sqref="I22:I23" xr:uid="{447161A6-6F08-45B2-B22C-21F2785B4AC7}">
      <formula1>"有（承認済）,有（申請済）,有（申請予定）,無"</formula1>
    </dataValidation>
    <dataValidation type="list" allowBlank="1" showInputMessage="1" showErrorMessage="1" sqref="K22:K23" xr:uid="{C6C64E56-C4A0-4EF2-80F5-D466CBA17AEF}">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7" orientation="portrait" blackAndWhite="1"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4000000}">
          <x14:formula1>
            <xm:f>'管理用（このシートは削除しないでください）'!$F$3:$F$9</xm:f>
          </x14:formula1>
          <xm:sqref>B19:K19 B24:K24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DBE9A-7DC1-49CA-B799-053E566B80EB}">
  <sheetPr>
    <tabColor rgb="FFFFFFCC"/>
    <pageSetUpPr fitToPage="1"/>
  </sheetPr>
  <dimension ref="A1:AG21"/>
  <sheetViews>
    <sheetView view="pageBreakPreview" zoomScale="90" zoomScaleNormal="100" zoomScaleSheetLayoutView="90" workbookViewId="0">
      <selection activeCell="J32" sqref="J32"/>
    </sheetView>
  </sheetViews>
  <sheetFormatPr defaultColWidth="9" defaultRowHeight="12"/>
  <cols>
    <col min="1" max="1" width="13.21875" style="342" customWidth="1"/>
    <col min="2" max="2" width="8.77734375" style="342" customWidth="1"/>
    <col min="3" max="3" width="13.88671875" style="342" customWidth="1"/>
    <col min="4" max="4" width="10.77734375" style="342" customWidth="1"/>
    <col min="5" max="5" width="13.88671875" style="342" customWidth="1"/>
    <col min="6" max="6" width="10.77734375" style="342" customWidth="1"/>
    <col min="7" max="7" width="13.6640625" style="342" customWidth="1"/>
    <col min="8" max="8" width="10.77734375" style="342" customWidth="1"/>
    <col min="9" max="9" width="13.88671875" style="342" customWidth="1"/>
    <col min="10" max="10" width="10.6640625" style="342" customWidth="1"/>
    <col min="11" max="11" width="13.77734375" style="342" customWidth="1"/>
    <col min="12" max="12" width="10.6640625" style="342" customWidth="1"/>
    <col min="13" max="13" width="13.77734375" style="342" customWidth="1"/>
    <col min="14" max="14" width="10.6640625" style="342" customWidth="1"/>
    <col min="15" max="15" width="13.77734375" style="342" customWidth="1"/>
    <col min="16" max="16" width="10.6640625" style="342" customWidth="1"/>
    <col min="17" max="17" width="13.77734375" style="342" customWidth="1"/>
    <col min="18" max="18" width="10.6640625" style="342" customWidth="1"/>
    <col min="19" max="19" width="13.77734375" style="342" customWidth="1"/>
    <col min="20" max="20" width="10.5546875" style="342" customWidth="1"/>
    <col min="21" max="21" width="13.77734375" style="342" customWidth="1"/>
    <col min="22" max="22" width="10.6640625" style="342" customWidth="1"/>
    <col min="23" max="23" width="13.77734375" style="342" customWidth="1"/>
    <col min="24" max="24" width="10.6640625" style="342" customWidth="1"/>
    <col min="25" max="25" width="12.88671875" style="342" customWidth="1"/>
    <col min="26" max="26" width="14.109375" style="342" customWidth="1"/>
    <col min="27" max="32" width="10" style="342" customWidth="1"/>
    <col min="33" max="16384" width="9" style="342"/>
  </cols>
  <sheetData>
    <row r="1" spans="1:33">
      <c r="A1" s="342" t="s">
        <v>151</v>
      </c>
    </row>
    <row r="2" spans="1:33" ht="18" customHeight="1">
      <c r="A2" s="610" t="s">
        <v>152</v>
      </c>
      <c r="B2" s="610"/>
      <c r="C2" s="610"/>
      <c r="D2" s="610"/>
      <c r="E2" s="610"/>
      <c r="F2" s="610"/>
      <c r="G2" s="610"/>
      <c r="H2" s="610"/>
      <c r="I2" s="610"/>
      <c r="J2" s="610"/>
      <c r="K2" s="610"/>
      <c r="L2" s="610"/>
      <c r="M2" s="610"/>
      <c r="N2" s="610"/>
      <c r="O2" s="610"/>
      <c r="P2" s="610"/>
      <c r="Q2" s="610"/>
      <c r="R2" s="610"/>
      <c r="S2" s="610"/>
      <c r="T2" s="610"/>
      <c r="U2" s="610"/>
      <c r="V2" s="610"/>
      <c r="W2" s="610"/>
      <c r="X2" s="610"/>
      <c r="Y2" s="610"/>
    </row>
    <row r="5" spans="1:33" ht="18.75" customHeight="1">
      <c r="A5" s="344" t="s">
        <v>153</v>
      </c>
      <c r="B5" s="617" t="s">
        <v>154</v>
      </c>
      <c r="C5" s="618"/>
      <c r="D5" s="618"/>
      <c r="E5" s="618"/>
      <c r="F5" s="618"/>
      <c r="G5" s="619"/>
    </row>
    <row r="6" spans="1:33" ht="12" customHeight="1">
      <c r="A6" s="155"/>
      <c r="B6" s="156"/>
      <c r="C6" s="156"/>
      <c r="D6" s="156"/>
      <c r="E6" s="156"/>
      <c r="F6" s="156"/>
    </row>
    <row r="7" spans="1:33">
      <c r="L7" s="358"/>
      <c r="M7" s="358"/>
      <c r="N7" s="358"/>
      <c r="O7" s="358"/>
      <c r="P7" s="358"/>
      <c r="Q7" s="358"/>
      <c r="R7" s="358"/>
      <c r="S7" s="358"/>
      <c r="T7" s="358"/>
      <c r="U7" s="358"/>
      <c r="V7" s="358"/>
      <c r="W7" s="358"/>
      <c r="X7" s="358"/>
      <c r="Y7" s="358"/>
      <c r="Z7" s="358"/>
    </row>
    <row r="8" spans="1:33" ht="13.2" customHeight="1">
      <c r="A8" s="602" t="s">
        <v>155</v>
      </c>
      <c r="B8" s="602"/>
      <c r="C8" s="602"/>
      <c r="D8" s="387" t="s">
        <v>156</v>
      </c>
      <c r="E8" s="388"/>
      <c r="F8" s="389"/>
      <c r="G8" s="602" t="s">
        <v>157</v>
      </c>
      <c r="H8" s="602"/>
      <c r="I8" s="602"/>
      <c r="J8" s="602"/>
      <c r="K8" s="602"/>
      <c r="L8" s="358"/>
      <c r="M8" s="358"/>
      <c r="N8" s="358"/>
      <c r="O8" s="358"/>
      <c r="P8" s="358"/>
      <c r="Q8" s="358"/>
      <c r="R8" s="358"/>
      <c r="S8" s="358"/>
      <c r="T8" s="358"/>
      <c r="U8" s="358"/>
      <c r="V8" s="358"/>
      <c r="W8" s="358"/>
      <c r="X8" s="358"/>
      <c r="Y8" s="358"/>
      <c r="Z8" s="358"/>
    </row>
    <row r="9" spans="1:33" ht="18.75" customHeight="1">
      <c r="A9" s="611">
        <f>IF(基本情報シート!J3="個人",基本情報シート!F15,基本情報シート!B10)</f>
        <v>0</v>
      </c>
      <c r="B9" s="611"/>
      <c r="C9" s="611"/>
      <c r="D9" s="615">
        <f>基本情報シート!B14</f>
        <v>0</v>
      </c>
      <c r="E9" s="615"/>
      <c r="F9" s="616"/>
      <c r="G9" s="652" t="str">
        <f>基本情報シート!B12&amp;基本情報シート!C12</f>
        <v>大阪府</v>
      </c>
      <c r="H9" s="652"/>
      <c r="I9" s="652"/>
      <c r="J9" s="652"/>
      <c r="K9" s="652"/>
      <c r="L9" s="390"/>
      <c r="M9" s="390"/>
      <c r="N9" s="390"/>
      <c r="O9" s="390"/>
      <c r="P9" s="390"/>
      <c r="Q9" s="390"/>
      <c r="R9" s="390"/>
      <c r="S9" s="390"/>
      <c r="T9" s="390"/>
      <c r="U9" s="390"/>
      <c r="V9" s="390"/>
      <c r="W9" s="390"/>
      <c r="X9" s="390"/>
      <c r="Y9" s="390"/>
      <c r="Z9" s="358"/>
    </row>
    <row r="10" spans="1:33" ht="12" customHeight="1">
      <c r="A10" s="154"/>
      <c r="B10" s="154"/>
      <c r="C10" s="154"/>
      <c r="D10" s="154"/>
      <c r="E10" s="154"/>
      <c r="F10" s="154"/>
      <c r="G10" s="154"/>
      <c r="H10" s="154"/>
      <c r="I10" s="154"/>
      <c r="J10" s="154"/>
      <c r="K10" s="154"/>
      <c r="L10" s="391"/>
      <c r="M10" s="391"/>
      <c r="N10" s="391"/>
      <c r="O10" s="391"/>
      <c r="P10" s="391"/>
      <c r="Q10" s="391"/>
      <c r="R10" s="391"/>
      <c r="S10" s="391"/>
      <c r="T10" s="391"/>
      <c r="U10" s="391"/>
      <c r="V10" s="391"/>
      <c r="W10" s="391"/>
      <c r="X10" s="391"/>
      <c r="Y10" s="391"/>
      <c r="Z10" s="358"/>
    </row>
    <row r="11" spans="1:33" ht="12" customHeight="1">
      <c r="A11" s="154"/>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row>
    <row r="12" spans="1:33" ht="13.2">
      <c r="A12" s="342" t="s">
        <v>545</v>
      </c>
      <c r="Z12" s="361"/>
      <c r="AA12" s="358"/>
      <c r="AB12" s="358"/>
      <c r="AC12" s="358"/>
      <c r="AD12" s="358"/>
      <c r="AE12" s="358"/>
      <c r="AF12" s="358"/>
      <c r="AG12" s="358"/>
    </row>
    <row r="13" spans="1:33" ht="3.75" customHeight="1">
      <c r="AA13" s="358"/>
      <c r="AB13" s="358"/>
      <c r="AC13" s="358"/>
      <c r="AD13" s="358"/>
      <c r="AE13" s="358"/>
      <c r="AF13" s="358"/>
      <c r="AG13" s="358"/>
    </row>
    <row r="14" spans="1:33" ht="19.5" customHeight="1">
      <c r="A14" s="647" t="s">
        <v>75</v>
      </c>
      <c r="B14" s="648"/>
      <c r="C14" s="643" t="s">
        <v>534</v>
      </c>
      <c r="D14" s="159"/>
      <c r="E14" s="643" t="s">
        <v>535</v>
      </c>
      <c r="F14" s="160"/>
      <c r="G14" s="643" t="s">
        <v>536</v>
      </c>
      <c r="H14" s="160"/>
      <c r="I14" s="643" t="s">
        <v>537</v>
      </c>
      <c r="J14" s="356"/>
      <c r="K14" s="643" t="s">
        <v>538</v>
      </c>
      <c r="L14" s="159"/>
      <c r="M14" s="643" t="s">
        <v>539</v>
      </c>
      <c r="N14" s="159"/>
      <c r="O14" s="643" t="s">
        <v>540</v>
      </c>
      <c r="P14" s="159"/>
      <c r="Q14" s="643" t="s">
        <v>541</v>
      </c>
      <c r="R14" s="159"/>
      <c r="S14" s="643" t="s">
        <v>542</v>
      </c>
      <c r="T14" s="159"/>
      <c r="U14" s="643" t="s">
        <v>543</v>
      </c>
      <c r="V14" s="159"/>
      <c r="W14" s="643" t="s">
        <v>544</v>
      </c>
      <c r="X14" s="159"/>
      <c r="Y14" s="647" t="s">
        <v>180</v>
      </c>
      <c r="Z14" s="651"/>
      <c r="AA14" s="358"/>
      <c r="AB14" s="358"/>
      <c r="AC14" s="358"/>
      <c r="AD14" s="358"/>
      <c r="AE14" s="358"/>
      <c r="AF14" s="358"/>
      <c r="AG14" s="358"/>
    </row>
    <row r="15" spans="1:33" ht="24" customHeight="1">
      <c r="A15" s="649"/>
      <c r="B15" s="650"/>
      <c r="C15" s="644"/>
      <c r="D15" s="308" t="s">
        <v>181</v>
      </c>
      <c r="E15" s="644"/>
      <c r="F15" s="308" t="s">
        <v>181</v>
      </c>
      <c r="G15" s="644"/>
      <c r="H15" s="308" t="s">
        <v>181</v>
      </c>
      <c r="I15" s="644"/>
      <c r="J15" s="392" t="s">
        <v>181</v>
      </c>
      <c r="K15" s="644"/>
      <c r="L15" s="308" t="s">
        <v>181</v>
      </c>
      <c r="M15" s="644"/>
      <c r="N15" s="308" t="s">
        <v>181</v>
      </c>
      <c r="O15" s="644"/>
      <c r="P15" s="308" t="s">
        <v>181</v>
      </c>
      <c r="Q15" s="644"/>
      <c r="R15" s="308" t="s">
        <v>181</v>
      </c>
      <c r="S15" s="644"/>
      <c r="T15" s="308" t="s">
        <v>181</v>
      </c>
      <c r="U15" s="644"/>
      <c r="V15" s="308" t="s">
        <v>181</v>
      </c>
      <c r="W15" s="644"/>
      <c r="X15" s="308" t="s">
        <v>181</v>
      </c>
      <c r="Y15" s="649"/>
      <c r="Z15" s="651"/>
    </row>
    <row r="16" spans="1:33" ht="30" customHeight="1">
      <c r="A16" s="621" t="s">
        <v>182</v>
      </c>
      <c r="B16" s="622"/>
      <c r="C16" s="406"/>
      <c r="D16" s="397"/>
      <c r="E16" s="406"/>
      <c r="F16" s="397"/>
      <c r="G16" s="406"/>
      <c r="H16" s="397"/>
      <c r="I16" s="406"/>
      <c r="J16" s="406"/>
      <c r="K16" s="406"/>
      <c r="L16" s="406"/>
      <c r="M16" s="406"/>
      <c r="N16" s="406"/>
      <c r="O16" s="406"/>
      <c r="P16" s="406"/>
      <c r="Q16" s="406"/>
      <c r="R16" s="406"/>
      <c r="S16" s="406"/>
      <c r="T16" s="406"/>
      <c r="U16" s="406"/>
      <c r="V16" s="406"/>
      <c r="W16" s="406"/>
      <c r="X16" s="406"/>
      <c r="Y16" s="409" t="str">
        <f>IF(SUM(C16+E16+G16+I16+K16+M16+O16+Q16+S16+U16+W16)=0,"",SUM(C16+E16+G16+I16+K16+M16+O16+Q16+S16+U16+W16))</f>
        <v/>
      </c>
      <c r="Z16" s="411">
        <f>SUM('１6 新興感染症（病室）'!K32,'項目2　追加分（病室）'!Y16)</f>
        <v>0</v>
      </c>
    </row>
    <row r="17" spans="1:26" ht="15" customHeight="1">
      <c r="A17" s="639" t="s">
        <v>183</v>
      </c>
      <c r="B17" s="640"/>
      <c r="C17" s="407"/>
      <c r="D17" s="398"/>
      <c r="E17" s="407"/>
      <c r="F17" s="398"/>
      <c r="G17" s="407"/>
      <c r="H17" s="398"/>
      <c r="I17" s="407"/>
      <c r="J17" s="407"/>
      <c r="K17" s="407"/>
      <c r="L17" s="407"/>
      <c r="M17" s="407"/>
      <c r="N17" s="407"/>
      <c r="O17" s="407"/>
      <c r="P17" s="407"/>
      <c r="Q17" s="407"/>
      <c r="R17" s="407"/>
      <c r="S17" s="407"/>
      <c r="T17" s="407"/>
      <c r="U17" s="407"/>
      <c r="V17" s="407"/>
      <c r="W17" s="407"/>
      <c r="X17" s="407"/>
      <c r="Y17" s="412" t="str">
        <f t="shared" ref="Y17:Y19" si="0">IF(SUM(C17+E17+G17+I17+K17+M17+O17+Q17+S17+U17+W17)=0,"",SUM(C17+E17+G17+I17+K17+M17+O17+Q17+S17+U17+W17))</f>
        <v/>
      </c>
      <c r="Z17" s="413">
        <f>SUM('１6 新興感染症（病室）'!K33,'項目2　追加分（病室）'!Y17)</f>
        <v>0</v>
      </c>
    </row>
    <row r="18" spans="1:26" ht="15" customHeight="1">
      <c r="A18" s="639"/>
      <c r="B18" s="640"/>
      <c r="C18" s="408"/>
      <c r="D18" s="399"/>
      <c r="E18" s="408"/>
      <c r="F18" s="399"/>
      <c r="G18" s="408"/>
      <c r="H18" s="399"/>
      <c r="I18" s="408"/>
      <c r="J18" s="408"/>
      <c r="K18" s="408"/>
      <c r="L18" s="408"/>
      <c r="M18" s="408"/>
      <c r="N18" s="408"/>
      <c r="O18" s="408"/>
      <c r="P18" s="408"/>
      <c r="Q18" s="408"/>
      <c r="R18" s="408"/>
      <c r="S18" s="408"/>
      <c r="T18" s="408"/>
      <c r="U18" s="408"/>
      <c r="V18" s="408"/>
      <c r="W18" s="408"/>
      <c r="X18" s="408"/>
      <c r="Y18" s="410" t="str">
        <f t="shared" si="0"/>
        <v/>
      </c>
      <c r="Z18" s="411">
        <f>SUM('１6 新興感染症（病室）'!K34,'項目2　追加分（病室）'!Y18)</f>
        <v>0</v>
      </c>
    </row>
    <row r="19" spans="1:26" ht="39" customHeight="1">
      <c r="A19" s="621" t="s">
        <v>184</v>
      </c>
      <c r="B19" s="622"/>
      <c r="C19" s="623"/>
      <c r="D19" s="624"/>
      <c r="E19" s="623"/>
      <c r="F19" s="624"/>
      <c r="G19" s="623"/>
      <c r="H19" s="624"/>
      <c r="I19" s="623"/>
      <c r="J19" s="641"/>
      <c r="K19" s="623"/>
      <c r="L19" s="624"/>
      <c r="M19" s="623"/>
      <c r="N19" s="624"/>
      <c r="O19" s="623"/>
      <c r="P19" s="624"/>
      <c r="Q19" s="623"/>
      <c r="R19" s="624"/>
      <c r="S19" s="623"/>
      <c r="T19" s="624"/>
      <c r="U19" s="623"/>
      <c r="V19" s="624"/>
      <c r="W19" s="623"/>
      <c r="X19" s="624"/>
      <c r="Y19" s="409" t="str">
        <f t="shared" si="0"/>
        <v/>
      </c>
      <c r="Z19" s="411">
        <f>SUM('１6 新興感染症（病室）'!K35,'項目2　追加分（病室）'!Y19)</f>
        <v>0</v>
      </c>
    </row>
    <row r="20" spans="1:26" ht="12" customHeight="1">
      <c r="A20" s="358"/>
      <c r="B20" s="358"/>
      <c r="C20" s="358"/>
      <c r="D20" s="358"/>
      <c r="E20" s="358"/>
      <c r="F20" s="358"/>
      <c r="G20" s="358"/>
      <c r="H20" s="358"/>
      <c r="I20" s="358"/>
      <c r="J20" s="358"/>
      <c r="K20" s="358"/>
      <c r="L20" s="358"/>
      <c r="M20" s="358"/>
      <c r="N20" s="358"/>
      <c r="O20" s="358"/>
      <c r="P20" s="358"/>
      <c r="Q20" s="358"/>
      <c r="R20" s="358"/>
      <c r="S20" s="358"/>
      <c r="T20" s="358"/>
      <c r="U20" s="358"/>
      <c r="V20" s="358"/>
      <c r="W20" s="358"/>
      <c r="X20" s="358"/>
      <c r="Y20" s="358"/>
    </row>
    <row r="21" spans="1:26" ht="11.25" customHeight="1"/>
  </sheetData>
  <sheetProtection algorithmName="SHA-512" hashValue="dytUQgUqAn3ENOmEkcRSsK4zSM0prAjFhVolR3x0IO+c72Uq9xJMcNz73mac62eQb+xLNP8cqCcgYVsR2knAvg==" saltValue="jcYsB6DqFpwHL4WYdNgf9A==" spinCount="100000" sheet="1" objects="1" scenarios="1"/>
  <mergeCells count="35">
    <mergeCell ref="M19:N19"/>
    <mergeCell ref="O14:O15"/>
    <mergeCell ref="O19:P19"/>
    <mergeCell ref="K14:K15"/>
    <mergeCell ref="K19:L19"/>
    <mergeCell ref="U19:V19"/>
    <mergeCell ref="W14:W15"/>
    <mergeCell ref="W19:X19"/>
    <mergeCell ref="Q14:Q15"/>
    <mergeCell ref="Q19:R19"/>
    <mergeCell ref="S14:S15"/>
    <mergeCell ref="S19:T19"/>
    <mergeCell ref="A19:B19"/>
    <mergeCell ref="C19:D19"/>
    <mergeCell ref="E19:F19"/>
    <mergeCell ref="G19:H19"/>
    <mergeCell ref="I19:J19"/>
    <mergeCell ref="A17:B18"/>
    <mergeCell ref="Y14:Y15"/>
    <mergeCell ref="A16:B16"/>
    <mergeCell ref="M14:M15"/>
    <mergeCell ref="A14:B15"/>
    <mergeCell ref="C14:C15"/>
    <mergeCell ref="E14:E15"/>
    <mergeCell ref="G14:G15"/>
    <mergeCell ref="I14:I15"/>
    <mergeCell ref="U14:U15"/>
    <mergeCell ref="Z14:Z15"/>
    <mergeCell ref="A2:Y2"/>
    <mergeCell ref="B5:G5"/>
    <mergeCell ref="A8:C8"/>
    <mergeCell ref="A9:C9"/>
    <mergeCell ref="D9:F9"/>
    <mergeCell ref="G8:K8"/>
    <mergeCell ref="G9:K9"/>
  </mergeCells>
  <phoneticPr fontId="5"/>
  <printOptions horizontalCentered="1"/>
  <pageMargins left="0.31496062992125984" right="0.31496062992125984" top="0.55118110236220474" bottom="0.55118110236220474" header="0.31496062992125984" footer="0.31496062992125984"/>
  <pageSetup paperSize="9" scale="46" orientation="landscape" blackAndWhite="1" cellComments="asDisplayed"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311CE-6BA7-4963-B4CA-D90AC19A55EA}">
  <sheetPr>
    <tabColor rgb="FFFFFF00"/>
    <pageSetUpPr fitToPage="1"/>
  </sheetPr>
  <dimension ref="A1:AD84"/>
  <sheetViews>
    <sheetView view="pageBreakPreview" zoomScale="95" zoomScaleNormal="100" zoomScaleSheetLayoutView="95" workbookViewId="0">
      <selection activeCell="C28" sqref="C28"/>
    </sheetView>
  </sheetViews>
  <sheetFormatPr defaultColWidth="9" defaultRowHeight="13.2" outlineLevelCol="1"/>
  <cols>
    <col min="1" max="2" width="5" style="65" customWidth="1"/>
    <col min="3" max="3" width="24.88671875" style="65" customWidth="1"/>
    <col min="4" max="6" width="24.77734375" style="65" customWidth="1"/>
    <col min="7" max="12" width="8.44140625" style="65" hidden="1" customWidth="1"/>
    <col min="13" max="21" width="8.44140625" style="65" hidden="1" customWidth="1" outlineLevel="1"/>
    <col min="22" max="22" width="0" style="65" hidden="1" customWidth="1" collapsed="1"/>
    <col min="23" max="25" width="0" style="65" hidden="1" customWidth="1"/>
    <col min="26" max="16384" width="9" style="65"/>
  </cols>
  <sheetData>
    <row r="1" spans="1:30" ht="19.5" customHeight="1">
      <c r="A1" s="176" t="s">
        <v>68</v>
      </c>
    </row>
    <row r="2" spans="1:30" ht="17.25" customHeight="1">
      <c r="A2" s="535" t="s">
        <v>69</v>
      </c>
      <c r="B2" s="535"/>
      <c r="C2" s="535"/>
      <c r="D2" s="535"/>
      <c r="E2" s="535"/>
      <c r="F2" s="535"/>
      <c r="G2" s="535"/>
      <c r="H2" s="535"/>
      <c r="I2" s="176"/>
      <c r="J2" s="176"/>
      <c r="K2" s="176"/>
      <c r="L2" s="176"/>
      <c r="M2" s="455"/>
      <c r="N2" s="455"/>
      <c r="O2" s="455"/>
      <c r="P2" s="455"/>
      <c r="Q2" s="455"/>
      <c r="R2" s="455"/>
      <c r="S2" s="455"/>
      <c r="T2" s="455"/>
      <c r="U2" s="455"/>
      <c r="V2" s="667" t="s">
        <v>516</v>
      </c>
      <c r="W2" s="667"/>
      <c r="X2" s="667"/>
      <c r="Y2" s="667"/>
      <c r="Z2" s="667"/>
      <c r="AA2" s="667"/>
      <c r="AB2" s="667"/>
      <c r="AC2" s="667"/>
      <c r="AD2" s="667"/>
    </row>
    <row r="3" spans="1:30" ht="16.2">
      <c r="A3" s="535"/>
      <c r="B3" s="535"/>
      <c r="C3" s="535"/>
      <c r="D3" s="535"/>
      <c r="E3" s="535"/>
      <c r="F3" s="535"/>
      <c r="G3" s="535"/>
      <c r="H3" s="535"/>
      <c r="I3" s="176"/>
      <c r="J3" s="176"/>
      <c r="K3" s="176"/>
      <c r="L3" s="176"/>
      <c r="M3" s="455"/>
      <c r="N3" s="455"/>
      <c r="O3" s="455"/>
      <c r="P3" s="455"/>
      <c r="Q3" s="455"/>
      <c r="R3" s="455"/>
      <c r="S3" s="455"/>
      <c r="T3" s="455"/>
      <c r="U3" s="455"/>
      <c r="V3" s="667"/>
      <c r="W3" s="667"/>
      <c r="X3" s="667"/>
      <c r="Y3" s="667"/>
      <c r="Z3" s="667"/>
      <c r="AA3" s="667"/>
      <c r="AB3" s="667"/>
      <c r="AC3" s="667"/>
      <c r="AD3" s="667"/>
    </row>
    <row r="4" spans="1:30" ht="13.8" thickBot="1">
      <c r="A4" s="66" t="s">
        <v>70</v>
      </c>
    </row>
    <row r="5" spans="1:30" s="68" customFormat="1" ht="19.2" customHeight="1" thickBot="1">
      <c r="A5" s="568" t="s">
        <v>71</v>
      </c>
      <c r="B5" s="569"/>
      <c r="C5" s="471">
        <f>基本情報シート!B14</f>
        <v>0</v>
      </c>
      <c r="D5" s="67" t="s">
        <v>72</v>
      </c>
      <c r="E5" s="665" t="s">
        <v>73</v>
      </c>
      <c r="F5" s="666"/>
      <c r="G5" s="469"/>
      <c r="H5" s="469"/>
      <c r="I5" s="469"/>
      <c r="J5" s="469"/>
      <c r="K5" s="470"/>
    </row>
    <row r="6" spans="1:30" s="68" customFormat="1" ht="12.6" thickBot="1">
      <c r="A6" s="64"/>
    </row>
    <row r="7" spans="1:30" s="68" customFormat="1" ht="18" customHeight="1">
      <c r="A7" s="536" t="s">
        <v>75</v>
      </c>
      <c r="B7" s="537" t="s">
        <v>76</v>
      </c>
      <c r="C7" s="538"/>
      <c r="D7" s="536" t="s">
        <v>77</v>
      </c>
      <c r="E7" s="537"/>
      <c r="F7" s="538"/>
      <c r="G7" s="659" t="s">
        <v>78</v>
      </c>
      <c r="H7" s="660"/>
      <c r="I7" s="660"/>
      <c r="J7" s="660"/>
      <c r="K7" s="660"/>
      <c r="L7" s="661"/>
      <c r="M7" s="536" t="s">
        <v>78</v>
      </c>
      <c r="N7" s="537"/>
      <c r="O7" s="537"/>
      <c r="P7" s="537"/>
      <c r="Q7" s="537"/>
      <c r="R7" s="537"/>
      <c r="S7" s="537"/>
      <c r="T7" s="537"/>
      <c r="U7" s="538"/>
    </row>
    <row r="8" spans="1:30" s="68" customFormat="1" ht="18" customHeight="1">
      <c r="A8" s="570"/>
      <c r="B8" s="556"/>
      <c r="C8" s="557"/>
      <c r="D8" s="570" t="s">
        <v>79</v>
      </c>
      <c r="E8" s="556" t="s">
        <v>80</v>
      </c>
      <c r="F8" s="557" t="s">
        <v>81</v>
      </c>
      <c r="G8" s="539" t="s">
        <v>84</v>
      </c>
      <c r="H8" s="540"/>
      <c r="I8" s="186" t="str">
        <f>IF(I31="","",ROUND(I31/F31*100,0))</f>
        <v/>
      </c>
      <c r="J8" s="539" t="s">
        <v>84</v>
      </c>
      <c r="K8" s="540"/>
      <c r="L8" s="186" t="str">
        <f>IF(L31="","",ROUND(L31/I31*100,0))</f>
        <v/>
      </c>
      <c r="M8" s="539" t="s">
        <v>84</v>
      </c>
      <c r="N8" s="540"/>
      <c r="O8" s="186" t="str">
        <f>IF(O31="","",ROUND(O31/L31*100,0))</f>
        <v/>
      </c>
      <c r="P8" s="539" t="s">
        <v>84</v>
      </c>
      <c r="Q8" s="540"/>
      <c r="R8" s="186" t="str">
        <f>IF(R31="","",ROUND(R31/O31*100,0))</f>
        <v/>
      </c>
      <c r="S8" s="541" t="s">
        <v>84</v>
      </c>
      <c r="T8" s="540"/>
      <c r="U8" s="187" t="str">
        <f>IF(O8="","",IF(O8=100,"",100-O8))</f>
        <v/>
      </c>
    </row>
    <row r="9" spans="1:30" s="68" customFormat="1" ht="18" customHeight="1" thickBot="1">
      <c r="A9" s="563"/>
      <c r="B9" s="564"/>
      <c r="C9" s="565"/>
      <c r="D9" s="563"/>
      <c r="E9" s="564"/>
      <c r="F9" s="565"/>
      <c r="G9" s="452" t="s">
        <v>79</v>
      </c>
      <c r="H9" s="453" t="s">
        <v>80</v>
      </c>
      <c r="I9" s="453" t="s">
        <v>81</v>
      </c>
      <c r="J9" s="452" t="s">
        <v>79</v>
      </c>
      <c r="K9" s="453" t="s">
        <v>80</v>
      </c>
      <c r="L9" s="453" t="s">
        <v>81</v>
      </c>
      <c r="M9" s="452" t="s">
        <v>79</v>
      </c>
      <c r="N9" s="453" t="s">
        <v>80</v>
      </c>
      <c r="O9" s="453" t="s">
        <v>81</v>
      </c>
      <c r="P9" s="452" t="s">
        <v>79</v>
      </c>
      <c r="Q9" s="453" t="s">
        <v>80</v>
      </c>
      <c r="R9" s="453" t="s">
        <v>81</v>
      </c>
      <c r="S9" s="453" t="s">
        <v>79</v>
      </c>
      <c r="T9" s="453" t="s">
        <v>80</v>
      </c>
      <c r="U9" s="454" t="s">
        <v>81</v>
      </c>
    </row>
    <row r="10" spans="1:30" s="68" customFormat="1" ht="18" customHeight="1">
      <c r="A10" s="547" t="s">
        <v>85</v>
      </c>
      <c r="B10" s="566" t="s">
        <v>86</v>
      </c>
      <c r="C10" s="69"/>
      <c r="D10" s="70" t="s">
        <v>87</v>
      </c>
      <c r="E10" s="71" t="s">
        <v>88</v>
      </c>
      <c r="F10" s="72" t="s">
        <v>89</v>
      </c>
      <c r="G10" s="70" t="s">
        <v>90</v>
      </c>
      <c r="H10" s="71" t="s">
        <v>88</v>
      </c>
      <c r="I10" s="71" t="s">
        <v>91</v>
      </c>
      <c r="J10" s="70" t="s">
        <v>90</v>
      </c>
      <c r="K10" s="71" t="s">
        <v>88</v>
      </c>
      <c r="L10" s="71" t="s">
        <v>91</v>
      </c>
      <c r="M10" s="70" t="s">
        <v>90</v>
      </c>
      <c r="N10" s="71" t="s">
        <v>88</v>
      </c>
      <c r="O10" s="71" t="s">
        <v>91</v>
      </c>
      <c r="P10" s="70" t="s">
        <v>90</v>
      </c>
      <c r="Q10" s="71" t="s">
        <v>88</v>
      </c>
      <c r="R10" s="71" t="s">
        <v>91</v>
      </c>
      <c r="S10" s="71" t="s">
        <v>87</v>
      </c>
      <c r="T10" s="71" t="s">
        <v>88</v>
      </c>
      <c r="U10" s="72" t="s">
        <v>91</v>
      </c>
    </row>
    <row r="11" spans="1:30" s="68" customFormat="1" ht="18" customHeight="1">
      <c r="A11" s="548"/>
      <c r="B11" s="567"/>
      <c r="C11" s="522" t="s">
        <v>92</v>
      </c>
      <c r="D11" s="181"/>
      <c r="E11" s="182" t="str">
        <f>IF(D11="","",F11/D11)</f>
        <v/>
      </c>
      <c r="F11" s="183"/>
      <c r="G11" s="181"/>
      <c r="H11" s="182" t="str">
        <f>IF(G11="","",I11/G11)</f>
        <v/>
      </c>
      <c r="I11" s="184"/>
      <c r="J11" s="181"/>
      <c r="K11" s="182" t="str">
        <f>IF(J11="","",L11/J11)</f>
        <v/>
      </c>
      <c r="L11" s="184"/>
      <c r="M11" s="181"/>
      <c r="N11" s="182" t="str">
        <f>IF(M11="","",O11/M11)</f>
        <v/>
      </c>
      <c r="O11" s="184"/>
      <c r="P11" s="181"/>
      <c r="Q11" s="182" t="str">
        <f>IF(P11="","",R11/P11)</f>
        <v/>
      </c>
      <c r="R11" s="184"/>
      <c r="S11" s="182"/>
      <c r="T11" s="182" t="str">
        <f>IF(S11="","",U11/S11)</f>
        <v/>
      </c>
      <c r="U11" s="185"/>
    </row>
    <row r="12" spans="1:30" s="68" customFormat="1" ht="18" customHeight="1">
      <c r="A12" s="548"/>
      <c r="B12" s="567"/>
      <c r="C12" s="474" t="s">
        <v>93</v>
      </c>
      <c r="D12" s="181"/>
      <c r="E12" s="182" t="str">
        <f>IF(D12="","",F12/D12)</f>
        <v/>
      </c>
      <c r="F12" s="183"/>
      <c r="G12" s="181"/>
      <c r="H12" s="182" t="str">
        <f>IF(G12="","",I12/G12)</f>
        <v/>
      </c>
      <c r="I12" s="184"/>
      <c r="J12" s="181"/>
      <c r="K12" s="182" t="str">
        <f>IF(J12="","",L12/J12)</f>
        <v/>
      </c>
      <c r="L12" s="184"/>
      <c r="M12" s="181"/>
      <c r="N12" s="182" t="str">
        <f>IF(M12="","",O12/M12)</f>
        <v/>
      </c>
      <c r="O12" s="184"/>
      <c r="P12" s="181"/>
      <c r="Q12" s="182" t="str">
        <f>IF(P12="","",R12/P12)</f>
        <v/>
      </c>
      <c r="R12" s="184"/>
      <c r="S12" s="182"/>
      <c r="T12" s="182" t="str">
        <f>IF(S12="","",U12/S12)</f>
        <v/>
      </c>
      <c r="U12" s="185"/>
    </row>
    <row r="13" spans="1:30" s="68" customFormat="1" ht="18" customHeight="1">
      <c r="A13" s="548"/>
      <c r="B13" s="567"/>
      <c r="C13" s="475" t="s">
        <v>94</v>
      </c>
      <c r="D13" s="489"/>
      <c r="E13" s="266" t="str">
        <f>IF(D13="","",F13/D13)</f>
        <v/>
      </c>
      <c r="F13" s="486"/>
      <c r="G13" s="228"/>
      <c r="H13" s="226" t="str">
        <f>IF(G13="","",I13/G13)</f>
        <v/>
      </c>
      <c r="I13" s="229"/>
      <c r="J13" s="228"/>
      <c r="K13" s="226" t="str">
        <f>IF(J13="","",L13/J13)</f>
        <v/>
      </c>
      <c r="L13" s="229"/>
      <c r="M13" s="228"/>
      <c r="N13" s="226" t="str">
        <f>IF(M13="","",O13/M13)</f>
        <v/>
      </c>
      <c r="O13" s="229"/>
      <c r="P13" s="228"/>
      <c r="Q13" s="226" t="str">
        <f>IF(P13="","",R13/P13)</f>
        <v/>
      </c>
      <c r="R13" s="229"/>
      <c r="S13" s="229"/>
      <c r="T13" s="226" t="str">
        <f>IF(S13="","",U13/S13)</f>
        <v/>
      </c>
      <c r="U13" s="227"/>
    </row>
    <row r="14" spans="1:30" s="68" customFormat="1" ht="18" customHeight="1">
      <c r="A14" s="548"/>
      <c r="B14" s="567"/>
      <c r="C14" s="522" t="s">
        <v>95</v>
      </c>
      <c r="D14" s="230"/>
      <c r="E14" s="266" t="str">
        <f t="shared" ref="E14:E29" si="0">IF(D14="","",F14/D14)</f>
        <v/>
      </c>
      <c r="F14" s="231"/>
      <c r="G14" s="230"/>
      <c r="H14" s="226" t="str">
        <f>IF(G14="","",I14/G14)</f>
        <v/>
      </c>
      <c r="I14" s="232"/>
      <c r="J14" s="230"/>
      <c r="K14" s="226" t="str">
        <f>IF(J14="","",L14/J14)</f>
        <v/>
      </c>
      <c r="L14" s="232"/>
      <c r="M14" s="230"/>
      <c r="N14" s="226" t="str">
        <f>IF(M14="","",O14/M14)</f>
        <v/>
      </c>
      <c r="O14" s="232"/>
      <c r="P14" s="230"/>
      <c r="Q14" s="226" t="str">
        <f>IF(P14="","",R14/P14)</f>
        <v/>
      </c>
      <c r="R14" s="232"/>
      <c r="S14" s="226"/>
      <c r="T14" s="226" t="str">
        <f>IF(S14="","",U14/S14)</f>
        <v/>
      </c>
      <c r="U14" s="231"/>
    </row>
    <row r="15" spans="1:30" s="68" customFormat="1" ht="18" customHeight="1">
      <c r="A15" s="548"/>
      <c r="B15" s="567"/>
      <c r="C15" s="488"/>
      <c r="D15" s="476"/>
      <c r="E15" s="266" t="str">
        <f t="shared" si="0"/>
        <v/>
      </c>
      <c r="F15" s="486"/>
      <c r="G15" s="228"/>
      <c r="H15" s="226" t="str">
        <f>IF(G15="","",I15/G15)</f>
        <v/>
      </c>
      <c r="I15" s="233"/>
      <c r="J15" s="228"/>
      <c r="K15" s="226" t="str">
        <f>IF(J15="","",L15/J15)</f>
        <v/>
      </c>
      <c r="L15" s="233"/>
      <c r="M15" s="228"/>
      <c r="N15" s="226" t="str">
        <f>IF(M15="","",O15/M15)</f>
        <v/>
      </c>
      <c r="O15" s="233"/>
      <c r="P15" s="228"/>
      <c r="Q15" s="226" t="str">
        <f>IF(P15="","",R15/P15)</f>
        <v/>
      </c>
      <c r="R15" s="233"/>
      <c r="S15" s="229"/>
      <c r="T15" s="226" t="str">
        <f>IF(S15="","",U15/S15)</f>
        <v/>
      </c>
      <c r="U15" s="227"/>
    </row>
    <row r="16" spans="1:30" s="68" customFormat="1" ht="18" customHeight="1">
      <c r="A16" s="548"/>
      <c r="B16" s="567"/>
      <c r="C16" s="488"/>
      <c r="D16" s="476"/>
      <c r="E16" s="266" t="str">
        <f t="shared" si="0"/>
        <v/>
      </c>
      <c r="F16" s="486"/>
      <c r="G16" s="228"/>
      <c r="H16" s="226"/>
      <c r="I16" s="233"/>
      <c r="J16" s="228"/>
      <c r="K16" s="226"/>
      <c r="L16" s="233"/>
      <c r="M16" s="228"/>
      <c r="N16" s="226"/>
      <c r="O16" s="233"/>
      <c r="P16" s="228"/>
      <c r="Q16" s="226"/>
      <c r="R16" s="233"/>
      <c r="S16" s="229"/>
      <c r="T16" s="226"/>
      <c r="U16" s="227"/>
    </row>
    <row r="17" spans="1:25" s="68" customFormat="1" ht="18" customHeight="1">
      <c r="A17" s="548"/>
      <c r="B17" s="567"/>
      <c r="C17" s="488"/>
      <c r="D17" s="476"/>
      <c r="E17" s="266" t="str">
        <f t="shared" si="0"/>
        <v/>
      </c>
      <c r="F17" s="486"/>
      <c r="G17" s="228"/>
      <c r="H17" s="226"/>
      <c r="I17" s="233"/>
      <c r="J17" s="228"/>
      <c r="K17" s="226"/>
      <c r="L17" s="233"/>
      <c r="M17" s="228"/>
      <c r="N17" s="226"/>
      <c r="O17" s="233"/>
      <c r="P17" s="228"/>
      <c r="Q17" s="226"/>
      <c r="R17" s="233"/>
      <c r="S17" s="229"/>
      <c r="T17" s="226"/>
      <c r="U17" s="227"/>
    </row>
    <row r="18" spans="1:25" s="68" customFormat="1" ht="18" customHeight="1">
      <c r="A18" s="548"/>
      <c r="B18" s="567"/>
      <c r="C18" s="488"/>
      <c r="D18" s="476"/>
      <c r="E18" s="266" t="str">
        <f t="shared" si="0"/>
        <v/>
      </c>
      <c r="F18" s="486"/>
      <c r="G18" s="228"/>
      <c r="H18" s="226"/>
      <c r="I18" s="233"/>
      <c r="J18" s="228"/>
      <c r="K18" s="226"/>
      <c r="L18" s="233"/>
      <c r="M18" s="228"/>
      <c r="N18" s="226"/>
      <c r="O18" s="233"/>
      <c r="P18" s="228"/>
      <c r="Q18" s="226"/>
      <c r="R18" s="233"/>
      <c r="S18" s="229"/>
      <c r="T18" s="226"/>
      <c r="U18" s="227"/>
    </row>
    <row r="19" spans="1:25" s="68" customFormat="1" ht="18" customHeight="1">
      <c r="A19" s="548"/>
      <c r="B19" s="567"/>
      <c r="C19" s="488"/>
      <c r="D19" s="476"/>
      <c r="E19" s="266" t="str">
        <f t="shared" si="0"/>
        <v/>
      </c>
      <c r="F19" s="486"/>
      <c r="G19" s="228"/>
      <c r="H19" s="226" t="str">
        <f t="shared" ref="H19:H50" si="1">IF(G19="","",I19/G19)</f>
        <v/>
      </c>
      <c r="I19" s="233"/>
      <c r="J19" s="228"/>
      <c r="K19" s="226" t="str">
        <f t="shared" ref="K19:K50" si="2">IF(J19="","",L19/J19)</f>
        <v/>
      </c>
      <c r="L19" s="233"/>
      <c r="M19" s="228"/>
      <c r="N19" s="226" t="str">
        <f t="shared" ref="N19:N50" si="3">IF(M19="","",O19/M19)</f>
        <v/>
      </c>
      <c r="O19" s="233"/>
      <c r="P19" s="228"/>
      <c r="Q19" s="226" t="str">
        <f t="shared" ref="Q19:Q50" si="4">IF(P19="","",R19/P19)</f>
        <v/>
      </c>
      <c r="R19" s="233"/>
      <c r="S19" s="229"/>
      <c r="T19" s="226" t="str">
        <f t="shared" ref="T19:T50" si="5">IF(S19="","",U19/S19)</f>
        <v/>
      </c>
      <c r="U19" s="227"/>
    </row>
    <row r="20" spans="1:25" s="68" customFormat="1" ht="18" customHeight="1">
      <c r="A20" s="548"/>
      <c r="B20" s="567"/>
      <c r="C20" s="488"/>
      <c r="D20" s="477"/>
      <c r="E20" s="266" t="str">
        <f t="shared" si="0"/>
        <v/>
      </c>
      <c r="F20" s="486"/>
      <c r="G20" s="228"/>
      <c r="H20" s="226" t="str">
        <f t="shared" si="1"/>
        <v/>
      </c>
      <c r="I20" s="233"/>
      <c r="J20" s="228"/>
      <c r="K20" s="226" t="str">
        <f t="shared" si="2"/>
        <v/>
      </c>
      <c r="L20" s="233"/>
      <c r="M20" s="228"/>
      <c r="N20" s="226" t="str">
        <f t="shared" si="3"/>
        <v/>
      </c>
      <c r="O20" s="233"/>
      <c r="P20" s="228"/>
      <c r="Q20" s="226" t="str">
        <f t="shared" si="4"/>
        <v/>
      </c>
      <c r="R20" s="233"/>
      <c r="S20" s="233"/>
      <c r="T20" s="232" t="str">
        <f t="shared" si="5"/>
        <v/>
      </c>
      <c r="U20" s="227"/>
    </row>
    <row r="21" spans="1:25" s="68" customFormat="1" ht="18" customHeight="1">
      <c r="A21" s="548"/>
      <c r="B21" s="567"/>
      <c r="C21" s="522" t="s">
        <v>96</v>
      </c>
      <c r="D21" s="230"/>
      <c r="E21" s="266" t="str">
        <f t="shared" si="0"/>
        <v/>
      </c>
      <c r="F21" s="231"/>
      <c r="G21" s="230"/>
      <c r="H21" s="232" t="str">
        <f t="shared" si="1"/>
        <v/>
      </c>
      <c r="I21" s="232"/>
      <c r="J21" s="230"/>
      <c r="K21" s="232" t="str">
        <f t="shared" si="2"/>
        <v/>
      </c>
      <c r="L21" s="232"/>
      <c r="M21" s="230"/>
      <c r="N21" s="232" t="str">
        <f t="shared" si="3"/>
        <v/>
      </c>
      <c r="O21" s="232"/>
      <c r="P21" s="230"/>
      <c r="Q21" s="232" t="str">
        <f t="shared" si="4"/>
        <v/>
      </c>
      <c r="R21" s="232"/>
      <c r="S21" s="232"/>
      <c r="T21" s="232" t="str">
        <f t="shared" si="5"/>
        <v/>
      </c>
      <c r="U21" s="231"/>
    </row>
    <row r="22" spans="1:25" s="68" customFormat="1" ht="18" customHeight="1">
      <c r="A22" s="548"/>
      <c r="B22" s="567"/>
      <c r="C22" s="522" t="str">
        <f>C12</f>
        <v>&lt;改修工事&gt;</v>
      </c>
      <c r="D22" s="230"/>
      <c r="E22" s="266" t="str">
        <f t="shared" si="0"/>
        <v/>
      </c>
      <c r="F22" s="231"/>
      <c r="G22" s="234"/>
      <c r="H22" s="232" t="str">
        <f t="shared" si="1"/>
        <v/>
      </c>
      <c r="I22" s="232"/>
      <c r="J22" s="234"/>
      <c r="K22" s="232" t="str">
        <f t="shared" si="2"/>
        <v/>
      </c>
      <c r="L22" s="232"/>
      <c r="M22" s="234"/>
      <c r="N22" s="232" t="str">
        <f t="shared" si="3"/>
        <v/>
      </c>
      <c r="O22" s="232"/>
      <c r="P22" s="234"/>
      <c r="Q22" s="232" t="str">
        <f t="shared" si="4"/>
        <v/>
      </c>
      <c r="R22" s="232"/>
      <c r="S22" s="232"/>
      <c r="T22" s="232" t="str">
        <f t="shared" si="5"/>
        <v/>
      </c>
      <c r="U22" s="231"/>
    </row>
    <row r="23" spans="1:25" s="68" customFormat="1" ht="18" customHeight="1">
      <c r="A23" s="548"/>
      <c r="B23" s="567"/>
      <c r="C23" s="522" t="str">
        <f>IF(C13="","",C13)</f>
        <v>　（改築）</v>
      </c>
      <c r="D23" s="230"/>
      <c r="E23" s="266" t="str">
        <f t="shared" si="0"/>
        <v/>
      </c>
      <c r="F23" s="231"/>
      <c r="G23" s="234"/>
      <c r="H23" s="232" t="str">
        <f t="shared" si="1"/>
        <v/>
      </c>
      <c r="I23" s="232"/>
      <c r="J23" s="234"/>
      <c r="K23" s="232" t="str">
        <f t="shared" si="2"/>
        <v/>
      </c>
      <c r="L23" s="232"/>
      <c r="M23" s="234"/>
      <c r="N23" s="232" t="str">
        <f t="shared" si="3"/>
        <v/>
      </c>
      <c r="O23" s="232"/>
      <c r="P23" s="234"/>
      <c r="Q23" s="232" t="str">
        <f t="shared" si="4"/>
        <v/>
      </c>
      <c r="R23" s="232"/>
      <c r="S23" s="232"/>
      <c r="T23" s="232" t="str">
        <f t="shared" si="5"/>
        <v/>
      </c>
      <c r="U23" s="231"/>
    </row>
    <row r="24" spans="1:25" s="68" customFormat="1" ht="18" customHeight="1">
      <c r="A24" s="548"/>
      <c r="B24" s="567"/>
      <c r="C24" s="522" t="s">
        <v>95</v>
      </c>
      <c r="D24" s="230"/>
      <c r="E24" s="266" t="str">
        <f t="shared" si="0"/>
        <v/>
      </c>
      <c r="F24" s="231"/>
      <c r="G24" s="234"/>
      <c r="H24" s="232" t="str">
        <f t="shared" si="1"/>
        <v/>
      </c>
      <c r="I24" s="232"/>
      <c r="J24" s="234"/>
      <c r="K24" s="232" t="str">
        <f t="shared" si="2"/>
        <v/>
      </c>
      <c r="L24" s="232"/>
      <c r="M24" s="234"/>
      <c r="N24" s="232" t="str">
        <f t="shared" si="3"/>
        <v/>
      </c>
      <c r="O24" s="232"/>
      <c r="P24" s="234"/>
      <c r="Q24" s="232" t="str">
        <f t="shared" si="4"/>
        <v/>
      </c>
      <c r="R24" s="232"/>
      <c r="S24" s="232"/>
      <c r="T24" s="232" t="str">
        <f t="shared" si="5"/>
        <v/>
      </c>
      <c r="U24" s="231"/>
    </row>
    <row r="25" spans="1:25" s="68" customFormat="1" ht="18" customHeight="1">
      <c r="A25" s="548"/>
      <c r="B25" s="567"/>
      <c r="C25" s="488"/>
      <c r="D25" s="476"/>
      <c r="E25" s="266" t="str">
        <f t="shared" si="0"/>
        <v/>
      </c>
      <c r="F25" s="486"/>
      <c r="G25" s="235"/>
      <c r="H25" s="232" t="str">
        <f t="shared" si="1"/>
        <v/>
      </c>
      <c r="I25" s="233"/>
      <c r="J25" s="235"/>
      <c r="K25" s="232" t="str">
        <f t="shared" si="2"/>
        <v/>
      </c>
      <c r="L25" s="233"/>
      <c r="M25" s="235"/>
      <c r="N25" s="232" t="str">
        <f t="shared" si="3"/>
        <v/>
      </c>
      <c r="O25" s="233"/>
      <c r="P25" s="235"/>
      <c r="Q25" s="232" t="str">
        <f t="shared" si="4"/>
        <v/>
      </c>
      <c r="R25" s="233"/>
      <c r="S25" s="233"/>
      <c r="T25" s="232" t="str">
        <f t="shared" si="5"/>
        <v/>
      </c>
      <c r="U25" s="227"/>
    </row>
    <row r="26" spans="1:25" s="68" customFormat="1" ht="18" customHeight="1">
      <c r="A26" s="548"/>
      <c r="B26" s="567"/>
      <c r="C26" s="488"/>
      <c r="D26" s="476"/>
      <c r="E26" s="266" t="str">
        <f t="shared" si="0"/>
        <v/>
      </c>
      <c r="F26" s="486"/>
      <c r="G26" s="235"/>
      <c r="H26" s="232" t="str">
        <f t="shared" si="1"/>
        <v/>
      </c>
      <c r="I26" s="233"/>
      <c r="J26" s="235"/>
      <c r="K26" s="232" t="str">
        <f t="shared" si="2"/>
        <v/>
      </c>
      <c r="L26" s="233"/>
      <c r="M26" s="235"/>
      <c r="N26" s="232" t="str">
        <f t="shared" si="3"/>
        <v/>
      </c>
      <c r="O26" s="233"/>
      <c r="P26" s="235"/>
      <c r="Q26" s="232" t="str">
        <f t="shared" si="4"/>
        <v/>
      </c>
      <c r="R26" s="233"/>
      <c r="S26" s="233"/>
      <c r="T26" s="232" t="str">
        <f t="shared" si="5"/>
        <v/>
      </c>
      <c r="U26" s="227"/>
    </row>
    <row r="27" spans="1:25" s="68" customFormat="1" ht="18" customHeight="1">
      <c r="A27" s="548"/>
      <c r="B27" s="567"/>
      <c r="C27" s="488"/>
      <c r="D27" s="476"/>
      <c r="E27" s="266" t="str">
        <f t="shared" si="0"/>
        <v/>
      </c>
      <c r="F27" s="491"/>
      <c r="G27" s="235"/>
      <c r="H27" s="232" t="str">
        <f t="shared" si="1"/>
        <v/>
      </c>
      <c r="I27" s="233"/>
      <c r="J27" s="235"/>
      <c r="K27" s="232" t="str">
        <f t="shared" si="2"/>
        <v/>
      </c>
      <c r="L27" s="233"/>
      <c r="M27" s="235"/>
      <c r="N27" s="232" t="str">
        <f t="shared" si="3"/>
        <v/>
      </c>
      <c r="O27" s="233"/>
      <c r="P27" s="235"/>
      <c r="Q27" s="232" t="str">
        <f t="shared" si="4"/>
        <v/>
      </c>
      <c r="R27" s="233"/>
      <c r="S27" s="233"/>
      <c r="T27" s="232" t="str">
        <f t="shared" si="5"/>
        <v/>
      </c>
      <c r="U27" s="227"/>
    </row>
    <row r="28" spans="1:25" s="68" customFormat="1" ht="18" customHeight="1">
      <c r="A28" s="548"/>
      <c r="B28" s="567"/>
      <c r="C28" s="488"/>
      <c r="D28" s="476"/>
      <c r="E28" s="266" t="str">
        <f t="shared" si="0"/>
        <v/>
      </c>
      <c r="F28" s="491"/>
      <c r="G28" s="235"/>
      <c r="H28" s="232" t="str">
        <f t="shared" si="1"/>
        <v/>
      </c>
      <c r="I28" s="233"/>
      <c r="J28" s="235"/>
      <c r="K28" s="232" t="str">
        <f t="shared" si="2"/>
        <v/>
      </c>
      <c r="L28" s="233"/>
      <c r="M28" s="235"/>
      <c r="N28" s="232" t="str">
        <f t="shared" si="3"/>
        <v/>
      </c>
      <c r="O28" s="233"/>
      <c r="P28" s="235"/>
      <c r="Q28" s="232" t="str">
        <f t="shared" si="4"/>
        <v/>
      </c>
      <c r="R28" s="233"/>
      <c r="S28" s="233"/>
      <c r="T28" s="232" t="str">
        <f t="shared" si="5"/>
        <v/>
      </c>
      <c r="U28" s="227"/>
    </row>
    <row r="29" spans="1:25" s="68" customFormat="1" ht="18" customHeight="1">
      <c r="A29" s="548"/>
      <c r="B29" s="567"/>
      <c r="C29" s="488"/>
      <c r="D29" s="476"/>
      <c r="E29" s="266" t="str">
        <f t="shared" si="0"/>
        <v/>
      </c>
      <c r="F29" s="491"/>
      <c r="G29" s="235"/>
      <c r="H29" s="232" t="str">
        <f t="shared" si="1"/>
        <v/>
      </c>
      <c r="I29" s="233"/>
      <c r="J29" s="235"/>
      <c r="K29" s="232" t="str">
        <f t="shared" si="2"/>
        <v/>
      </c>
      <c r="L29" s="233"/>
      <c r="M29" s="235"/>
      <c r="N29" s="232" t="str">
        <f t="shared" si="3"/>
        <v/>
      </c>
      <c r="O29" s="233"/>
      <c r="P29" s="235"/>
      <c r="Q29" s="232" t="str">
        <f t="shared" si="4"/>
        <v/>
      </c>
      <c r="R29" s="233"/>
      <c r="S29" s="233"/>
      <c r="T29" s="232" t="str">
        <f t="shared" si="5"/>
        <v/>
      </c>
      <c r="U29" s="227"/>
    </row>
    <row r="30" spans="1:25" s="68" customFormat="1" ht="18" customHeight="1">
      <c r="A30" s="548"/>
      <c r="B30" s="567"/>
      <c r="C30" s="488"/>
      <c r="D30" s="476"/>
      <c r="E30" s="492" t="str">
        <f t="shared" ref="E30:E50" si="6">IF(D30="","",F30/D30)</f>
        <v/>
      </c>
      <c r="F30" s="491"/>
      <c r="G30" s="235"/>
      <c r="H30" s="232" t="str">
        <f t="shared" si="1"/>
        <v/>
      </c>
      <c r="I30" s="233"/>
      <c r="J30" s="235"/>
      <c r="K30" s="232" t="str">
        <f t="shared" si="2"/>
        <v/>
      </c>
      <c r="L30" s="233"/>
      <c r="M30" s="235"/>
      <c r="N30" s="232" t="str">
        <f t="shared" si="3"/>
        <v/>
      </c>
      <c r="O30" s="233"/>
      <c r="P30" s="235"/>
      <c r="Q30" s="232" t="str">
        <f t="shared" si="4"/>
        <v/>
      </c>
      <c r="R30" s="233"/>
      <c r="S30" s="233"/>
      <c r="T30" s="232" t="str">
        <f t="shared" si="5"/>
        <v/>
      </c>
      <c r="U30" s="227"/>
    </row>
    <row r="31" spans="1:25" s="68" customFormat="1" ht="18" customHeight="1">
      <c r="A31" s="548"/>
      <c r="B31" s="567"/>
      <c r="C31" s="521" t="s">
        <v>97</v>
      </c>
      <c r="D31" s="891"/>
      <c r="E31" s="493" t="str">
        <f>IF(D31="","",F31/D31)</f>
        <v/>
      </c>
      <c r="F31" s="494" t="str">
        <f>IF(SUM(F12:F30)=0,"",SUM(F12:F30))</f>
        <v/>
      </c>
      <c r="G31" s="240"/>
      <c r="H31" s="238" t="str">
        <f t="shared" si="1"/>
        <v/>
      </c>
      <c r="I31" s="238" t="str">
        <f>IF(SUM(I12:I30)=0,"",SUM(I12:I30))</f>
        <v/>
      </c>
      <c r="J31" s="240"/>
      <c r="K31" s="238" t="str">
        <f t="shared" si="2"/>
        <v/>
      </c>
      <c r="L31" s="238" t="str">
        <f>IF(SUM(L12:L30)=0,"",SUM(L12:L30))</f>
        <v/>
      </c>
      <c r="M31" s="240"/>
      <c r="N31" s="238" t="str">
        <f t="shared" si="3"/>
        <v/>
      </c>
      <c r="O31" s="238" t="str">
        <f>IF(SUM(O12:O30)=0,"",SUM(O12:O30))</f>
        <v/>
      </c>
      <c r="P31" s="240"/>
      <c r="Q31" s="238" t="str">
        <f t="shared" si="4"/>
        <v/>
      </c>
      <c r="R31" s="238" t="str">
        <f>IF(SUM(R12:R30)=0,"",SUM(R12:R30))</f>
        <v/>
      </c>
      <c r="S31" s="241"/>
      <c r="T31" s="238" t="str">
        <f t="shared" si="5"/>
        <v/>
      </c>
      <c r="U31" s="239" t="str">
        <f>IF(SUM(U12:U30)=0,"",SUM(U12:U30))</f>
        <v/>
      </c>
      <c r="V31" s="653" t="s">
        <v>99</v>
      </c>
      <c r="W31" s="654"/>
      <c r="X31" s="654"/>
      <c r="Y31" s="654"/>
    </row>
    <row r="32" spans="1:25" s="68" customFormat="1" ht="18" customHeight="1">
      <c r="A32" s="548"/>
      <c r="B32" s="567" t="s">
        <v>98</v>
      </c>
      <c r="C32" s="479"/>
      <c r="D32" s="476"/>
      <c r="E32" s="495" t="str">
        <f t="shared" si="6"/>
        <v/>
      </c>
      <c r="F32" s="496"/>
      <c r="G32" s="242"/>
      <c r="H32" s="243" t="str">
        <f t="shared" si="1"/>
        <v/>
      </c>
      <c r="I32" s="245"/>
      <c r="J32" s="242"/>
      <c r="K32" s="243" t="str">
        <f t="shared" si="2"/>
        <v/>
      </c>
      <c r="L32" s="245"/>
      <c r="M32" s="242"/>
      <c r="N32" s="243" t="str">
        <f t="shared" si="3"/>
        <v/>
      </c>
      <c r="O32" s="245"/>
      <c r="P32" s="242"/>
      <c r="Q32" s="243" t="str">
        <f t="shared" si="4"/>
        <v/>
      </c>
      <c r="R32" s="245"/>
      <c r="S32" s="245"/>
      <c r="T32" s="243" t="str">
        <f t="shared" si="5"/>
        <v/>
      </c>
      <c r="U32" s="244"/>
      <c r="V32" s="653"/>
      <c r="W32" s="654"/>
      <c r="X32" s="654"/>
      <c r="Y32" s="654"/>
    </row>
    <row r="33" spans="1:25" s="68" customFormat="1" ht="18" customHeight="1">
      <c r="A33" s="548"/>
      <c r="B33" s="567"/>
      <c r="C33" s="480"/>
      <c r="D33" s="476"/>
      <c r="E33" s="226" t="str">
        <f t="shared" si="6"/>
        <v/>
      </c>
      <c r="F33" s="486"/>
      <c r="G33" s="246"/>
      <c r="H33" s="247" t="str">
        <f t="shared" si="1"/>
        <v/>
      </c>
      <c r="I33" s="249"/>
      <c r="J33" s="246"/>
      <c r="K33" s="247" t="str">
        <f t="shared" si="2"/>
        <v/>
      </c>
      <c r="L33" s="249"/>
      <c r="M33" s="246"/>
      <c r="N33" s="247" t="str">
        <f t="shared" si="3"/>
        <v/>
      </c>
      <c r="O33" s="249"/>
      <c r="P33" s="246"/>
      <c r="Q33" s="247" t="str">
        <f t="shared" si="4"/>
        <v/>
      </c>
      <c r="R33" s="249"/>
      <c r="S33" s="249"/>
      <c r="T33" s="247" t="str">
        <f t="shared" si="5"/>
        <v/>
      </c>
      <c r="U33" s="248"/>
    </row>
    <row r="34" spans="1:25" s="68" customFormat="1" ht="18" customHeight="1">
      <c r="A34" s="548"/>
      <c r="B34" s="567"/>
      <c r="C34" s="480"/>
      <c r="D34" s="476"/>
      <c r="E34" s="226" t="str">
        <f t="shared" si="6"/>
        <v/>
      </c>
      <c r="F34" s="486"/>
      <c r="G34" s="246"/>
      <c r="H34" s="247" t="str">
        <f t="shared" si="1"/>
        <v/>
      </c>
      <c r="I34" s="249"/>
      <c r="J34" s="246"/>
      <c r="K34" s="247" t="str">
        <f t="shared" si="2"/>
        <v/>
      </c>
      <c r="L34" s="249"/>
      <c r="M34" s="246"/>
      <c r="N34" s="247" t="str">
        <f t="shared" si="3"/>
        <v/>
      </c>
      <c r="O34" s="249"/>
      <c r="P34" s="246"/>
      <c r="Q34" s="247" t="str">
        <f t="shared" si="4"/>
        <v/>
      </c>
      <c r="R34" s="249"/>
      <c r="S34" s="249"/>
      <c r="T34" s="247" t="str">
        <f t="shared" si="5"/>
        <v/>
      </c>
      <c r="U34" s="248"/>
    </row>
    <row r="35" spans="1:25" s="68" customFormat="1" ht="18" customHeight="1">
      <c r="A35" s="548"/>
      <c r="B35" s="567"/>
      <c r="C35" s="480"/>
      <c r="D35" s="476"/>
      <c r="E35" s="226" t="str">
        <f t="shared" si="6"/>
        <v/>
      </c>
      <c r="F35" s="486"/>
      <c r="G35" s="246"/>
      <c r="H35" s="247" t="str">
        <f t="shared" si="1"/>
        <v/>
      </c>
      <c r="I35" s="249"/>
      <c r="J35" s="246"/>
      <c r="K35" s="247" t="str">
        <f t="shared" si="2"/>
        <v/>
      </c>
      <c r="L35" s="249"/>
      <c r="M35" s="246"/>
      <c r="N35" s="247" t="str">
        <f t="shared" si="3"/>
        <v/>
      </c>
      <c r="O35" s="249"/>
      <c r="P35" s="246"/>
      <c r="Q35" s="247" t="str">
        <f t="shared" si="4"/>
        <v/>
      </c>
      <c r="R35" s="249"/>
      <c r="S35" s="249"/>
      <c r="T35" s="247" t="str">
        <f t="shared" si="5"/>
        <v/>
      </c>
      <c r="U35" s="248"/>
      <c r="V35" s="653"/>
      <c r="W35" s="654"/>
      <c r="X35" s="654"/>
      <c r="Y35" s="654"/>
    </row>
    <row r="36" spans="1:25" s="68" customFormat="1" ht="18" customHeight="1">
      <c r="A36" s="548"/>
      <c r="B36" s="567"/>
      <c r="C36" s="481"/>
      <c r="D36" s="476"/>
      <c r="E36" s="497" t="str">
        <f t="shared" si="6"/>
        <v/>
      </c>
      <c r="F36" s="498"/>
      <c r="G36" s="250"/>
      <c r="H36" s="251" t="str">
        <f t="shared" si="1"/>
        <v/>
      </c>
      <c r="I36" s="253"/>
      <c r="J36" s="250"/>
      <c r="K36" s="251" t="str">
        <f t="shared" si="2"/>
        <v/>
      </c>
      <c r="L36" s="253"/>
      <c r="M36" s="250"/>
      <c r="N36" s="251" t="str">
        <f t="shared" si="3"/>
        <v/>
      </c>
      <c r="O36" s="253"/>
      <c r="P36" s="250"/>
      <c r="Q36" s="251" t="str">
        <f t="shared" si="4"/>
        <v/>
      </c>
      <c r="R36" s="253"/>
      <c r="S36" s="253"/>
      <c r="T36" s="251" t="str">
        <f t="shared" si="5"/>
        <v/>
      </c>
      <c r="U36" s="252"/>
      <c r="V36" s="653"/>
      <c r="W36" s="654"/>
      <c r="X36" s="654"/>
      <c r="Y36" s="654"/>
    </row>
    <row r="37" spans="1:25" s="68" customFormat="1" ht="18" customHeight="1">
      <c r="A37" s="548"/>
      <c r="B37" s="567"/>
      <c r="C37" s="523" t="s">
        <v>97</v>
      </c>
      <c r="D37" s="892"/>
      <c r="E37" s="493" t="str">
        <f>IF(D37="","",F37/D37)</f>
        <v/>
      </c>
      <c r="F37" s="494" t="str">
        <f>IF(SUM(F32:F36)=0,"",(SUM(F32:F36)))</f>
        <v/>
      </c>
      <c r="G37" s="240"/>
      <c r="H37" s="238" t="str">
        <f t="shared" si="1"/>
        <v/>
      </c>
      <c r="I37" s="238" t="str">
        <f>IF(SUM(I32:I36)=0,"",(SUM(I32:I36)))</f>
        <v/>
      </c>
      <c r="J37" s="240"/>
      <c r="K37" s="238" t="str">
        <f t="shared" si="2"/>
        <v/>
      </c>
      <c r="L37" s="238" t="str">
        <f>IF(SUM(L32:L36)=0,"",(SUM(L32:L36)))</f>
        <v/>
      </c>
      <c r="M37" s="240"/>
      <c r="N37" s="238" t="str">
        <f t="shared" si="3"/>
        <v/>
      </c>
      <c r="O37" s="238" t="str">
        <f>IF(SUM(O32:O36)=0,"",(SUM(O32:O36)))</f>
        <v/>
      </c>
      <c r="P37" s="240"/>
      <c r="Q37" s="238" t="str">
        <f t="shared" si="4"/>
        <v/>
      </c>
      <c r="R37" s="238" t="str">
        <f>IF(SUM(R32:R36)=0,"",(SUM(R32:R36)))</f>
        <v/>
      </c>
      <c r="S37" s="241"/>
      <c r="T37" s="238" t="str">
        <f t="shared" si="5"/>
        <v/>
      </c>
      <c r="U37" s="239" t="str">
        <f>IF(SUM(U32:U36)=0,"",(SUM(U32:U36)))</f>
        <v/>
      </c>
    </row>
    <row r="38" spans="1:25" s="68" customFormat="1" ht="18" customHeight="1">
      <c r="A38" s="548"/>
      <c r="B38" s="556" t="s">
        <v>100</v>
      </c>
      <c r="C38" s="557"/>
      <c r="D38" s="892"/>
      <c r="E38" s="493" t="str">
        <f t="shared" si="6"/>
        <v/>
      </c>
      <c r="F38" s="494" t="str">
        <f>IF(F31="","",IF(F37="",F31,F31+F37))</f>
        <v/>
      </c>
      <c r="G38" s="240"/>
      <c r="H38" s="238" t="str">
        <f t="shared" si="1"/>
        <v/>
      </c>
      <c r="I38" s="238" t="str">
        <f>IF(I31="","",IF(I37="",I31,I31+I37))</f>
        <v/>
      </c>
      <c r="J38" s="240"/>
      <c r="K38" s="238" t="str">
        <f t="shared" si="2"/>
        <v/>
      </c>
      <c r="L38" s="238" t="str">
        <f>IF(L31="","",IF(L37="",L31,L31+L37))</f>
        <v/>
      </c>
      <c r="M38" s="240"/>
      <c r="N38" s="238" t="str">
        <f t="shared" si="3"/>
        <v/>
      </c>
      <c r="O38" s="238" t="str">
        <f>IF(O31="","",IF(O37="",O31,O31+O37))</f>
        <v/>
      </c>
      <c r="P38" s="240"/>
      <c r="Q38" s="238" t="str">
        <f t="shared" si="4"/>
        <v/>
      </c>
      <c r="R38" s="238" t="str">
        <f>IF(R31="","",IF(R37="",R31,R31+R37))</f>
        <v/>
      </c>
      <c r="S38" s="241"/>
      <c r="T38" s="238" t="str">
        <f t="shared" si="5"/>
        <v/>
      </c>
      <c r="U38" s="239" t="str">
        <f>IF(U31="","",IF(U37="",U31,U31+U37))</f>
        <v/>
      </c>
    </row>
    <row r="39" spans="1:25" s="68" customFormat="1" ht="18" customHeight="1">
      <c r="A39" s="548" t="s">
        <v>101</v>
      </c>
      <c r="B39" s="658" t="str">
        <f>C12</f>
        <v>&lt;改修工事&gt;</v>
      </c>
      <c r="C39" s="560"/>
      <c r="D39" s="490"/>
      <c r="E39" s="495" t="str">
        <f t="shared" si="6"/>
        <v/>
      </c>
      <c r="F39" s="499"/>
      <c r="G39" s="254"/>
      <c r="H39" s="243" t="str">
        <f t="shared" si="1"/>
        <v/>
      </c>
      <c r="I39" s="243"/>
      <c r="J39" s="254"/>
      <c r="K39" s="243" t="str">
        <f t="shared" si="2"/>
        <v/>
      </c>
      <c r="L39" s="243"/>
      <c r="M39" s="254"/>
      <c r="N39" s="243" t="str">
        <f t="shared" si="3"/>
        <v/>
      </c>
      <c r="O39" s="243"/>
      <c r="P39" s="254"/>
      <c r="Q39" s="243" t="str">
        <f t="shared" si="4"/>
        <v/>
      </c>
      <c r="R39" s="243"/>
      <c r="S39" s="243"/>
      <c r="T39" s="243" t="str">
        <f t="shared" si="5"/>
        <v/>
      </c>
      <c r="U39" s="255"/>
    </row>
    <row r="40" spans="1:25" s="68" customFormat="1" ht="18" customHeight="1">
      <c r="A40" s="548"/>
      <c r="B40" s="658" t="str">
        <f>C23</f>
        <v>　（改築）</v>
      </c>
      <c r="C40" s="560"/>
      <c r="D40" s="230"/>
      <c r="E40" s="226" t="str">
        <f t="shared" si="6"/>
        <v/>
      </c>
      <c r="F40" s="231"/>
      <c r="G40" s="256"/>
      <c r="H40" s="247" t="str">
        <f t="shared" si="1"/>
        <v/>
      </c>
      <c r="I40" s="247"/>
      <c r="J40" s="256"/>
      <c r="K40" s="247" t="str">
        <f t="shared" si="2"/>
        <v/>
      </c>
      <c r="L40" s="247"/>
      <c r="M40" s="256"/>
      <c r="N40" s="247" t="str">
        <f t="shared" si="3"/>
        <v/>
      </c>
      <c r="O40" s="247"/>
      <c r="P40" s="256"/>
      <c r="Q40" s="247" t="str">
        <f t="shared" si="4"/>
        <v/>
      </c>
      <c r="R40" s="247"/>
      <c r="S40" s="247"/>
      <c r="T40" s="247" t="str">
        <f t="shared" si="5"/>
        <v/>
      </c>
      <c r="U40" s="257"/>
    </row>
    <row r="41" spans="1:25" s="68" customFormat="1" ht="18" customHeight="1">
      <c r="A41" s="548"/>
      <c r="B41" s="73" t="s">
        <v>102</v>
      </c>
      <c r="C41" s="474"/>
      <c r="D41" s="476"/>
      <c r="E41" s="226" t="str">
        <f t="shared" si="6"/>
        <v/>
      </c>
      <c r="F41" s="486"/>
      <c r="G41" s="246"/>
      <c r="H41" s="247" t="str">
        <f t="shared" si="1"/>
        <v/>
      </c>
      <c r="I41" s="249"/>
      <c r="J41" s="246"/>
      <c r="K41" s="247" t="str">
        <f t="shared" si="2"/>
        <v/>
      </c>
      <c r="L41" s="249"/>
      <c r="M41" s="246"/>
      <c r="N41" s="247" t="str">
        <f t="shared" si="3"/>
        <v/>
      </c>
      <c r="O41" s="249"/>
      <c r="P41" s="246"/>
      <c r="Q41" s="247" t="str">
        <f t="shared" si="4"/>
        <v/>
      </c>
      <c r="R41" s="249"/>
      <c r="S41" s="249"/>
      <c r="T41" s="247" t="str">
        <f t="shared" si="5"/>
        <v/>
      </c>
      <c r="U41" s="248"/>
    </row>
    <row r="42" spans="1:25" s="68" customFormat="1" ht="18" customHeight="1">
      <c r="A42" s="548"/>
      <c r="B42" s="73" t="s">
        <v>102</v>
      </c>
      <c r="C42" s="474"/>
      <c r="D42" s="476"/>
      <c r="E42" s="226" t="str">
        <f t="shared" si="6"/>
        <v/>
      </c>
      <c r="F42" s="486"/>
      <c r="G42" s="246"/>
      <c r="H42" s="247" t="str">
        <f t="shared" si="1"/>
        <v/>
      </c>
      <c r="I42" s="249"/>
      <c r="J42" s="246"/>
      <c r="K42" s="247" t="str">
        <f t="shared" si="2"/>
        <v/>
      </c>
      <c r="L42" s="249"/>
      <c r="M42" s="246"/>
      <c r="N42" s="247" t="str">
        <f t="shared" si="3"/>
        <v/>
      </c>
      <c r="O42" s="249"/>
      <c r="P42" s="246"/>
      <c r="Q42" s="247" t="str">
        <f t="shared" si="4"/>
        <v/>
      </c>
      <c r="R42" s="249"/>
      <c r="S42" s="249"/>
      <c r="T42" s="247" t="str">
        <f t="shared" si="5"/>
        <v/>
      </c>
      <c r="U42" s="248"/>
    </row>
    <row r="43" spans="1:25" s="68" customFormat="1" ht="18" customHeight="1">
      <c r="A43" s="548"/>
      <c r="B43" s="524" t="s">
        <v>103</v>
      </c>
      <c r="C43" s="474"/>
      <c r="D43" s="476"/>
      <c r="E43" s="226" t="str">
        <f t="shared" si="6"/>
        <v/>
      </c>
      <c r="F43" s="486"/>
      <c r="G43" s="246"/>
      <c r="H43" s="247" t="str">
        <f t="shared" si="1"/>
        <v/>
      </c>
      <c r="I43" s="249"/>
      <c r="J43" s="246"/>
      <c r="K43" s="247" t="str">
        <f t="shared" si="2"/>
        <v/>
      </c>
      <c r="L43" s="249"/>
      <c r="M43" s="246"/>
      <c r="N43" s="247" t="str">
        <f t="shared" si="3"/>
        <v/>
      </c>
      <c r="O43" s="249"/>
      <c r="P43" s="246"/>
      <c r="Q43" s="247" t="str">
        <f t="shared" si="4"/>
        <v/>
      </c>
      <c r="R43" s="249"/>
      <c r="S43" s="249"/>
      <c r="T43" s="247" t="str">
        <f t="shared" si="5"/>
        <v/>
      </c>
      <c r="U43" s="248"/>
    </row>
    <row r="44" spans="1:25" s="68" customFormat="1" ht="18" customHeight="1">
      <c r="A44" s="548"/>
      <c r="B44" s="658" t="s">
        <v>104</v>
      </c>
      <c r="C44" s="560"/>
      <c r="D44" s="504"/>
      <c r="E44" s="226" t="str">
        <f t="shared" si="6"/>
        <v/>
      </c>
      <c r="F44" s="231"/>
      <c r="G44" s="256"/>
      <c r="H44" s="247" t="str">
        <f t="shared" si="1"/>
        <v/>
      </c>
      <c r="I44" s="247"/>
      <c r="J44" s="256"/>
      <c r="K44" s="247" t="str">
        <f t="shared" si="2"/>
        <v/>
      </c>
      <c r="L44" s="247"/>
      <c r="M44" s="256"/>
      <c r="N44" s="247" t="str">
        <f t="shared" si="3"/>
        <v/>
      </c>
      <c r="O44" s="247"/>
      <c r="P44" s="256"/>
      <c r="Q44" s="247" t="str">
        <f t="shared" si="4"/>
        <v/>
      </c>
      <c r="R44" s="247"/>
      <c r="S44" s="247"/>
      <c r="T44" s="247" t="str">
        <f t="shared" si="5"/>
        <v/>
      </c>
      <c r="U44" s="257"/>
    </row>
    <row r="45" spans="1:25" s="68" customFormat="1" ht="18" customHeight="1">
      <c r="A45" s="548"/>
      <c r="B45" s="658" t="str">
        <f>C23</f>
        <v>　（改築）</v>
      </c>
      <c r="C45" s="560"/>
      <c r="D45" s="504"/>
      <c r="E45" s="226" t="str">
        <f t="shared" si="6"/>
        <v/>
      </c>
      <c r="F45" s="231"/>
      <c r="G45" s="256"/>
      <c r="H45" s="247" t="str">
        <f t="shared" si="1"/>
        <v/>
      </c>
      <c r="I45" s="247"/>
      <c r="J45" s="256"/>
      <c r="K45" s="247" t="str">
        <f t="shared" si="2"/>
        <v/>
      </c>
      <c r="L45" s="247"/>
      <c r="M45" s="256"/>
      <c r="N45" s="247" t="str">
        <f t="shared" si="3"/>
        <v/>
      </c>
      <c r="O45" s="247"/>
      <c r="P45" s="256"/>
      <c r="Q45" s="247" t="str">
        <f t="shared" si="4"/>
        <v/>
      </c>
      <c r="R45" s="247"/>
      <c r="S45" s="247"/>
      <c r="T45" s="247" t="str">
        <f t="shared" si="5"/>
        <v/>
      </c>
      <c r="U45" s="257"/>
    </row>
    <row r="46" spans="1:25" s="68" customFormat="1" ht="18" customHeight="1">
      <c r="A46" s="548"/>
      <c r="B46" s="524" t="s">
        <v>103</v>
      </c>
      <c r="C46" s="474"/>
      <c r="D46" s="476"/>
      <c r="E46" s="226" t="str">
        <f t="shared" si="6"/>
        <v/>
      </c>
      <c r="F46" s="486"/>
      <c r="G46" s="246"/>
      <c r="H46" s="247" t="str">
        <f t="shared" si="1"/>
        <v/>
      </c>
      <c r="I46" s="249"/>
      <c r="J46" s="246"/>
      <c r="K46" s="247" t="str">
        <f t="shared" si="2"/>
        <v/>
      </c>
      <c r="L46" s="249"/>
      <c r="M46" s="246"/>
      <c r="N46" s="247" t="str">
        <f t="shared" si="3"/>
        <v/>
      </c>
      <c r="O46" s="249"/>
      <c r="P46" s="246"/>
      <c r="Q46" s="247" t="str">
        <f t="shared" si="4"/>
        <v/>
      </c>
      <c r="R46" s="249"/>
      <c r="S46" s="249"/>
      <c r="T46" s="247" t="str">
        <f t="shared" si="5"/>
        <v/>
      </c>
      <c r="U46" s="248"/>
    </row>
    <row r="47" spans="1:25" s="68" customFormat="1" ht="18" customHeight="1">
      <c r="A47" s="548"/>
      <c r="B47" s="73" t="s">
        <v>103</v>
      </c>
      <c r="C47" s="474"/>
      <c r="D47" s="476"/>
      <c r="E47" s="226" t="str">
        <f t="shared" si="6"/>
        <v/>
      </c>
      <c r="F47" s="486"/>
      <c r="G47" s="246"/>
      <c r="H47" s="247" t="str">
        <f t="shared" si="1"/>
        <v/>
      </c>
      <c r="I47" s="249"/>
      <c r="J47" s="246"/>
      <c r="K47" s="247" t="str">
        <f t="shared" si="2"/>
        <v/>
      </c>
      <c r="L47" s="249"/>
      <c r="M47" s="246"/>
      <c r="N47" s="247" t="str">
        <f t="shared" si="3"/>
        <v/>
      </c>
      <c r="O47" s="249"/>
      <c r="P47" s="246"/>
      <c r="Q47" s="247" t="str">
        <f t="shared" si="4"/>
        <v/>
      </c>
      <c r="R47" s="249"/>
      <c r="S47" s="249"/>
      <c r="T47" s="247" t="str">
        <f t="shared" si="5"/>
        <v/>
      </c>
      <c r="U47" s="248"/>
    </row>
    <row r="48" spans="1:25" s="68" customFormat="1" ht="18" customHeight="1">
      <c r="A48" s="548"/>
      <c r="B48" s="75" t="s">
        <v>102</v>
      </c>
      <c r="C48" s="482"/>
      <c r="D48" s="505"/>
      <c r="E48" s="497" t="str">
        <f t="shared" si="6"/>
        <v/>
      </c>
      <c r="F48" s="498"/>
      <c r="G48" s="250"/>
      <c r="H48" s="251" t="str">
        <f t="shared" si="1"/>
        <v/>
      </c>
      <c r="I48" s="253"/>
      <c r="J48" s="250"/>
      <c r="K48" s="251" t="str">
        <f t="shared" si="2"/>
        <v/>
      </c>
      <c r="L48" s="253"/>
      <c r="M48" s="250"/>
      <c r="N48" s="251" t="str">
        <f t="shared" si="3"/>
        <v/>
      </c>
      <c r="O48" s="253"/>
      <c r="P48" s="250"/>
      <c r="Q48" s="251" t="str">
        <f t="shared" si="4"/>
        <v/>
      </c>
      <c r="R48" s="253"/>
      <c r="S48" s="253"/>
      <c r="T48" s="251" t="str">
        <f t="shared" si="5"/>
        <v/>
      </c>
      <c r="U48" s="252"/>
    </row>
    <row r="49" spans="1:21" s="68" customFormat="1" ht="18" customHeight="1">
      <c r="A49" s="558"/>
      <c r="B49" s="561" t="s">
        <v>105</v>
      </c>
      <c r="C49" s="562"/>
      <c r="D49" s="892"/>
      <c r="E49" s="493" t="str">
        <f t="shared" si="6"/>
        <v/>
      </c>
      <c r="F49" s="494" t="str">
        <f>IF(SUM(F39:F48)=0,"",(SUM(F39:F48)))</f>
        <v/>
      </c>
      <c r="G49" s="240"/>
      <c r="H49" s="238" t="str">
        <f t="shared" si="1"/>
        <v/>
      </c>
      <c r="I49" s="238" t="str">
        <f>IF(SUM(I39:I48)=0,"",(SUM(I39:I48)))</f>
        <v/>
      </c>
      <c r="J49" s="240"/>
      <c r="K49" s="238" t="str">
        <f t="shared" si="2"/>
        <v/>
      </c>
      <c r="L49" s="238" t="str">
        <f>IF(SUM(L39:L48)=0,"",(SUM(L39:L48)))</f>
        <v/>
      </c>
      <c r="M49" s="240"/>
      <c r="N49" s="238" t="str">
        <f t="shared" si="3"/>
        <v/>
      </c>
      <c r="O49" s="238" t="str">
        <f>IF(SUM(O39:O48)=0,"",(SUM(O39:O48)))</f>
        <v/>
      </c>
      <c r="P49" s="240"/>
      <c r="Q49" s="238" t="str">
        <f t="shared" si="4"/>
        <v/>
      </c>
      <c r="R49" s="238" t="str">
        <f>IF(SUM(R39:R48)=0,"",(SUM(R39:R48)))</f>
        <v/>
      </c>
      <c r="S49" s="241"/>
      <c r="T49" s="238" t="str">
        <f t="shared" si="5"/>
        <v/>
      </c>
      <c r="U49" s="239" t="str">
        <f>IF(SUM(U39:U48)=0,"",(SUM(U39:U48)))</f>
        <v/>
      </c>
    </row>
    <row r="50" spans="1:21" s="68" customFormat="1" ht="18" customHeight="1" thickBot="1">
      <c r="A50" s="563" t="s">
        <v>106</v>
      </c>
      <c r="B50" s="564"/>
      <c r="C50" s="565"/>
      <c r="D50" s="893"/>
      <c r="E50" s="500" t="str">
        <f t="shared" si="6"/>
        <v/>
      </c>
      <c r="F50" s="501" t="str">
        <f>IF(F38="","",IF(F49="",F38,F38+F49))</f>
        <v/>
      </c>
      <c r="G50" s="258"/>
      <c r="H50" s="259" t="str">
        <f t="shared" si="1"/>
        <v/>
      </c>
      <c r="I50" s="259" t="str">
        <f>IF(I38="","",IF(I49="",I38,I38+I49))</f>
        <v/>
      </c>
      <c r="J50" s="258"/>
      <c r="K50" s="259" t="str">
        <f t="shared" si="2"/>
        <v/>
      </c>
      <c r="L50" s="259" t="str">
        <f>IF(L38="","",IF(L49="",L38,L38+L49))</f>
        <v/>
      </c>
      <c r="M50" s="258"/>
      <c r="N50" s="259" t="str">
        <f t="shared" si="3"/>
        <v/>
      </c>
      <c r="O50" s="259" t="str">
        <f>IF(O38="","",IF(O49="",O38,O38+O49))</f>
        <v/>
      </c>
      <c r="P50" s="258"/>
      <c r="Q50" s="259" t="str">
        <f t="shared" si="4"/>
        <v/>
      </c>
      <c r="R50" s="259" t="str">
        <f>IF(R38="","",IF(R49="",R38,R38+R49))</f>
        <v/>
      </c>
      <c r="S50" s="261"/>
      <c r="T50" s="259" t="str">
        <f t="shared" si="5"/>
        <v/>
      </c>
      <c r="U50" s="260" t="str">
        <f>IF(U38="","",IF(U49="",U38,U38+U49))</f>
        <v/>
      </c>
    </row>
    <row r="51" spans="1:21" s="68" customFormat="1" ht="18" hidden="1" customHeight="1">
      <c r="A51" s="547" t="s">
        <v>107</v>
      </c>
      <c r="B51" s="550" t="s">
        <v>108</v>
      </c>
      <c r="C51" s="551"/>
      <c r="D51" s="542" t="s">
        <v>109</v>
      </c>
      <c r="E51" s="532" t="s">
        <v>109</v>
      </c>
      <c r="F51" s="262"/>
      <c r="G51" s="662"/>
      <c r="H51" s="655"/>
      <c r="I51" s="467"/>
      <c r="J51" s="655"/>
      <c r="K51" s="655" t="s">
        <v>109</v>
      </c>
      <c r="L51" s="465"/>
      <c r="M51" s="542"/>
      <c r="N51" s="532"/>
      <c r="O51" s="263"/>
      <c r="P51" s="542"/>
      <c r="Q51" s="532"/>
      <c r="R51" s="263"/>
      <c r="S51" s="532"/>
      <c r="T51" s="532" t="s">
        <v>109</v>
      </c>
      <c r="U51" s="262" t="s">
        <v>109</v>
      </c>
    </row>
    <row r="52" spans="1:21" s="68" customFormat="1" ht="18" hidden="1" customHeight="1">
      <c r="A52" s="548"/>
      <c r="B52" s="545" t="s">
        <v>110</v>
      </c>
      <c r="C52" s="546"/>
      <c r="D52" s="543"/>
      <c r="E52" s="533"/>
      <c r="F52" s="248" t="s">
        <v>109</v>
      </c>
      <c r="G52" s="663"/>
      <c r="H52" s="656"/>
      <c r="I52" s="460"/>
      <c r="J52" s="656"/>
      <c r="K52" s="656"/>
      <c r="L52" s="461" t="s">
        <v>109</v>
      </c>
      <c r="M52" s="543"/>
      <c r="N52" s="533"/>
      <c r="O52" s="249"/>
      <c r="P52" s="543"/>
      <c r="Q52" s="533"/>
      <c r="R52" s="249"/>
      <c r="S52" s="533"/>
      <c r="T52" s="533"/>
      <c r="U52" s="248" t="s">
        <v>109</v>
      </c>
    </row>
    <row r="53" spans="1:21" s="68" customFormat="1" ht="18" hidden="1" customHeight="1">
      <c r="A53" s="548"/>
      <c r="B53" s="545" t="s">
        <v>111</v>
      </c>
      <c r="C53" s="546"/>
      <c r="D53" s="543"/>
      <c r="E53" s="533"/>
      <c r="F53" s="248" t="s">
        <v>109</v>
      </c>
      <c r="G53" s="663"/>
      <c r="H53" s="656"/>
      <c r="I53" s="460"/>
      <c r="J53" s="656"/>
      <c r="K53" s="656"/>
      <c r="L53" s="461" t="s">
        <v>109</v>
      </c>
      <c r="M53" s="543"/>
      <c r="N53" s="533"/>
      <c r="O53" s="249"/>
      <c r="P53" s="543"/>
      <c r="Q53" s="533"/>
      <c r="R53" s="249"/>
      <c r="S53" s="533"/>
      <c r="T53" s="533"/>
      <c r="U53" s="248" t="s">
        <v>109</v>
      </c>
    </row>
    <row r="54" spans="1:21" s="68" customFormat="1" ht="18" hidden="1" customHeight="1">
      <c r="A54" s="548"/>
      <c r="B54" s="545" t="s">
        <v>112</v>
      </c>
      <c r="C54" s="546"/>
      <c r="D54" s="543"/>
      <c r="E54" s="533"/>
      <c r="F54" s="248" t="s">
        <v>113</v>
      </c>
      <c r="G54" s="663"/>
      <c r="H54" s="656"/>
      <c r="I54" s="460"/>
      <c r="J54" s="656"/>
      <c r="K54" s="656"/>
      <c r="L54" s="461" t="s">
        <v>109</v>
      </c>
      <c r="M54" s="543"/>
      <c r="N54" s="533"/>
      <c r="O54" s="249"/>
      <c r="P54" s="543"/>
      <c r="Q54" s="533"/>
      <c r="R54" s="249"/>
      <c r="S54" s="533"/>
      <c r="T54" s="533"/>
      <c r="U54" s="248" t="s">
        <v>109</v>
      </c>
    </row>
    <row r="55" spans="1:21" s="68" customFormat="1" ht="18" hidden="1" customHeight="1">
      <c r="A55" s="548"/>
      <c r="B55" s="545" t="s">
        <v>114</v>
      </c>
      <c r="C55" s="546"/>
      <c r="D55" s="543"/>
      <c r="E55" s="533"/>
      <c r="F55" s="236"/>
      <c r="G55" s="663"/>
      <c r="H55" s="656"/>
      <c r="I55" s="460"/>
      <c r="J55" s="656"/>
      <c r="K55" s="656"/>
      <c r="L55" s="461" t="s">
        <v>109</v>
      </c>
      <c r="M55" s="543"/>
      <c r="N55" s="533"/>
      <c r="O55" s="249"/>
      <c r="P55" s="543"/>
      <c r="Q55" s="533"/>
      <c r="R55" s="249"/>
      <c r="S55" s="533"/>
      <c r="T55" s="533"/>
      <c r="U55" s="248" t="s">
        <v>109</v>
      </c>
    </row>
    <row r="56" spans="1:21" s="68" customFormat="1" ht="18" hidden="1" customHeight="1">
      <c r="A56" s="548"/>
      <c r="B56" s="545" t="s">
        <v>115</v>
      </c>
      <c r="C56" s="546"/>
      <c r="D56" s="543"/>
      <c r="E56" s="533"/>
      <c r="F56" s="236"/>
      <c r="G56" s="663"/>
      <c r="H56" s="656"/>
      <c r="I56" s="460"/>
      <c r="J56" s="656"/>
      <c r="K56" s="656"/>
      <c r="L56" s="461" t="s">
        <v>109</v>
      </c>
      <c r="M56" s="543"/>
      <c r="N56" s="533"/>
      <c r="O56" s="249"/>
      <c r="P56" s="543"/>
      <c r="Q56" s="533"/>
      <c r="R56" s="249"/>
      <c r="S56" s="533"/>
      <c r="T56" s="533"/>
      <c r="U56" s="248" t="s">
        <v>109</v>
      </c>
    </row>
    <row r="57" spans="1:21" s="68" customFormat="1" ht="18" hidden="1" customHeight="1">
      <c r="A57" s="548"/>
      <c r="B57" s="545" t="s">
        <v>116</v>
      </c>
      <c r="C57" s="546"/>
      <c r="D57" s="544"/>
      <c r="E57" s="534"/>
      <c r="F57" s="236"/>
      <c r="G57" s="664"/>
      <c r="H57" s="657"/>
      <c r="I57" s="462"/>
      <c r="J57" s="657"/>
      <c r="K57" s="657"/>
      <c r="L57" s="461"/>
      <c r="M57" s="544"/>
      <c r="N57" s="534"/>
      <c r="O57" s="253"/>
      <c r="P57" s="544"/>
      <c r="Q57" s="534"/>
      <c r="R57" s="253"/>
      <c r="S57" s="534"/>
      <c r="T57" s="534"/>
      <c r="U57" s="248" t="s">
        <v>109</v>
      </c>
    </row>
    <row r="58" spans="1:21" s="68" customFormat="1" ht="18" hidden="1" customHeight="1" thickBot="1">
      <c r="A58" s="549"/>
      <c r="B58" s="552" t="s">
        <v>117</v>
      </c>
      <c r="C58" s="553"/>
      <c r="D58" s="264" t="s">
        <v>118</v>
      </c>
      <c r="E58" s="265" t="s">
        <v>118</v>
      </c>
      <c r="F58" s="260" t="str">
        <f>IF(SUM(F51:F57)=0,"",SUM(F51:F57))</f>
        <v/>
      </c>
      <c r="G58" s="468" t="s">
        <v>119</v>
      </c>
      <c r="H58" s="466" t="s">
        <v>119</v>
      </c>
      <c r="I58" s="463" t="str">
        <f>IF(SUM(I51:I57)=0,"",SUM(I51:I57))</f>
        <v/>
      </c>
      <c r="J58" s="466" t="s">
        <v>119</v>
      </c>
      <c r="K58" s="466" t="s">
        <v>119</v>
      </c>
      <c r="L58" s="464" t="str">
        <f>IF(SUM(L51:L57)=0,"",SUM(L51:L57))</f>
        <v/>
      </c>
      <c r="M58" s="264" t="s">
        <v>119</v>
      </c>
      <c r="N58" s="265" t="s">
        <v>119</v>
      </c>
      <c r="O58" s="259" t="str">
        <f>IF(SUM(O51:O57)=0,"",SUM(O51:O57))</f>
        <v/>
      </c>
      <c r="P58" s="264" t="s">
        <v>119</v>
      </c>
      <c r="Q58" s="265" t="s">
        <v>119</v>
      </c>
      <c r="R58" s="259" t="str">
        <f>IF(SUM(R51:R57)=0,"",SUM(R51:R57))</f>
        <v/>
      </c>
      <c r="S58" s="265" t="s">
        <v>119</v>
      </c>
      <c r="T58" s="265" t="s">
        <v>119</v>
      </c>
      <c r="U58" s="260" t="str">
        <f>IF(SUM(U51:U57)=0,"",SUM(U51:U57))</f>
        <v/>
      </c>
    </row>
    <row r="59" spans="1:21" hidden="1">
      <c r="F59" s="189" t="str">
        <f>IF(F50=F58,"","↑【確認】「事業財源」の合計と「合計（総事業費）」が不一致")</f>
        <v/>
      </c>
    </row>
    <row r="60" spans="1:21">
      <c r="F60" s="189"/>
    </row>
    <row r="61" spans="1:21">
      <c r="A61" s="76" t="s">
        <v>120</v>
      </c>
    </row>
    <row r="62" spans="1:21">
      <c r="A62" s="76"/>
    </row>
    <row r="63" spans="1:21">
      <c r="A63" s="77" t="s">
        <v>121</v>
      </c>
      <c r="B63" s="194" t="s">
        <v>607</v>
      </c>
      <c r="C63" s="194"/>
      <c r="D63" s="194"/>
      <c r="E63" s="194"/>
      <c r="F63" s="194"/>
      <c r="G63" s="194"/>
      <c r="H63" s="194"/>
      <c r="I63" s="194"/>
      <c r="J63" s="194"/>
      <c r="K63" s="194"/>
      <c r="L63" s="194"/>
    </row>
    <row r="64" spans="1:21">
      <c r="A64" s="77"/>
      <c r="B64" s="194" t="s">
        <v>606</v>
      </c>
      <c r="C64" s="194"/>
      <c r="D64" s="194"/>
      <c r="E64" s="194"/>
      <c r="F64" s="194"/>
      <c r="G64" s="194"/>
      <c r="H64" s="194"/>
      <c r="I64" s="194"/>
      <c r="J64" s="194"/>
      <c r="K64" s="194"/>
      <c r="L64" s="194"/>
    </row>
    <row r="65" spans="1:12">
      <c r="A65" s="77" t="s">
        <v>124</v>
      </c>
      <c r="B65" s="194" t="s">
        <v>602</v>
      </c>
      <c r="C65" s="194"/>
      <c r="D65" s="194"/>
      <c r="E65" s="194"/>
      <c r="F65" s="194"/>
      <c r="G65" s="194"/>
      <c r="H65" s="194"/>
      <c r="I65" s="194"/>
      <c r="J65" s="194"/>
      <c r="K65" s="194"/>
      <c r="L65" s="194"/>
    </row>
    <row r="66" spans="1:12">
      <c r="A66" s="77"/>
      <c r="B66" s="194" t="s">
        <v>603</v>
      </c>
      <c r="C66" s="194"/>
      <c r="D66" s="194"/>
      <c r="E66" s="194"/>
      <c r="F66" s="194"/>
      <c r="G66" s="194"/>
      <c r="H66" s="194"/>
      <c r="I66" s="194"/>
      <c r="J66" s="194"/>
      <c r="K66" s="194"/>
      <c r="L66" s="194"/>
    </row>
    <row r="67" spans="1:12" hidden="1">
      <c r="A67" s="77" t="s">
        <v>127</v>
      </c>
      <c r="B67" s="194" t="s">
        <v>128</v>
      </c>
      <c r="C67" s="194"/>
      <c r="D67" s="194"/>
      <c r="E67" s="194"/>
      <c r="F67" s="194"/>
      <c r="G67" s="194"/>
      <c r="H67" s="194"/>
      <c r="I67" s="194"/>
      <c r="J67" s="194"/>
      <c r="K67" s="194"/>
      <c r="L67" s="194"/>
    </row>
    <row r="68" spans="1:12">
      <c r="A68" s="77" t="s">
        <v>129</v>
      </c>
      <c r="B68" s="194" t="s">
        <v>604</v>
      </c>
      <c r="C68" s="194"/>
      <c r="D68" s="194"/>
      <c r="E68" s="194"/>
      <c r="F68" s="194"/>
      <c r="G68" s="194"/>
      <c r="H68" s="194"/>
      <c r="I68" s="194"/>
      <c r="J68" s="194"/>
      <c r="K68" s="194"/>
      <c r="L68" s="194"/>
    </row>
    <row r="69" spans="1:12">
      <c r="A69" s="77"/>
      <c r="B69" s="194" t="s">
        <v>605</v>
      </c>
      <c r="C69" s="194"/>
      <c r="D69" s="194"/>
      <c r="E69" s="194"/>
      <c r="F69" s="194"/>
      <c r="G69" s="194"/>
      <c r="H69" s="194"/>
      <c r="I69" s="194"/>
      <c r="J69" s="194"/>
      <c r="K69" s="194"/>
      <c r="L69" s="194"/>
    </row>
    <row r="70" spans="1:12" hidden="1">
      <c r="A70" s="77"/>
      <c r="B70" s="194" t="s">
        <v>132</v>
      </c>
      <c r="C70" s="194"/>
      <c r="D70" s="194"/>
      <c r="E70" s="194"/>
      <c r="F70" s="194"/>
      <c r="G70" s="194"/>
      <c r="H70" s="194"/>
      <c r="I70" s="194"/>
      <c r="J70" s="194"/>
      <c r="K70" s="194"/>
      <c r="L70" s="194"/>
    </row>
    <row r="71" spans="1:12" hidden="1">
      <c r="A71" s="77"/>
      <c r="B71" s="194"/>
      <c r="C71" s="194"/>
      <c r="D71" s="194"/>
      <c r="E71" s="194"/>
      <c r="F71" s="194"/>
      <c r="G71" s="194"/>
      <c r="H71" s="194"/>
      <c r="I71" s="194"/>
      <c r="J71" s="194"/>
      <c r="K71" s="194"/>
      <c r="L71" s="194"/>
    </row>
    <row r="72" spans="1:12">
      <c r="A72" s="77" t="s">
        <v>133</v>
      </c>
      <c r="B72" s="194" t="s">
        <v>608</v>
      </c>
      <c r="C72" s="194"/>
      <c r="D72" s="194"/>
      <c r="E72" s="194"/>
      <c r="F72" s="194"/>
      <c r="G72" s="194"/>
      <c r="H72" s="194"/>
      <c r="I72" s="194"/>
      <c r="J72" s="194"/>
      <c r="K72" s="194"/>
      <c r="L72" s="194"/>
    </row>
    <row r="73" spans="1:12">
      <c r="A73" s="77"/>
      <c r="B73" s="194" t="s">
        <v>609</v>
      </c>
      <c r="C73" s="194"/>
      <c r="D73" s="194"/>
      <c r="E73" s="194"/>
      <c r="F73" s="194"/>
      <c r="G73" s="194"/>
      <c r="H73" s="194"/>
      <c r="I73" s="194"/>
      <c r="J73" s="194"/>
      <c r="K73" s="194"/>
      <c r="L73" s="194"/>
    </row>
    <row r="74" spans="1:12">
      <c r="A74" s="77" t="s">
        <v>135</v>
      </c>
      <c r="B74" s="194" t="s">
        <v>136</v>
      </c>
      <c r="C74" s="194"/>
      <c r="D74" s="194"/>
      <c r="E74" s="194"/>
      <c r="F74" s="194"/>
      <c r="G74" s="194"/>
      <c r="H74" s="194"/>
      <c r="I74" s="194"/>
      <c r="J74" s="194"/>
      <c r="K74" s="194"/>
      <c r="L74" s="194"/>
    </row>
    <row r="75" spans="1:12">
      <c r="A75" s="77" t="s">
        <v>137</v>
      </c>
      <c r="B75" s="194" t="s">
        <v>138</v>
      </c>
      <c r="C75" s="194"/>
      <c r="D75" s="194"/>
      <c r="E75" s="194"/>
      <c r="F75" s="194"/>
      <c r="G75" s="194"/>
      <c r="H75" s="194"/>
      <c r="I75" s="194"/>
      <c r="J75" s="194"/>
      <c r="K75" s="194"/>
      <c r="L75" s="194"/>
    </row>
    <row r="76" spans="1:12">
      <c r="A76" s="77" t="s">
        <v>137</v>
      </c>
      <c r="B76" s="194" t="s">
        <v>139</v>
      </c>
      <c r="C76" s="194"/>
      <c r="D76" s="194"/>
      <c r="E76" s="194"/>
      <c r="F76" s="194"/>
      <c r="G76" s="194"/>
      <c r="H76" s="194"/>
      <c r="I76" s="194"/>
      <c r="J76" s="194"/>
      <c r="K76" s="194"/>
      <c r="L76" s="194"/>
    </row>
    <row r="77" spans="1:12">
      <c r="A77" s="77" t="s">
        <v>140</v>
      </c>
      <c r="B77" s="195" t="s">
        <v>141</v>
      </c>
      <c r="C77" s="195"/>
      <c r="D77" s="194"/>
      <c r="E77" s="194"/>
      <c r="F77" s="194"/>
      <c r="G77" s="194"/>
      <c r="H77" s="194"/>
      <c r="I77" s="194"/>
      <c r="J77" s="194"/>
      <c r="K77" s="194"/>
      <c r="L77" s="194"/>
    </row>
    <row r="78" spans="1:12">
      <c r="A78" s="77" t="s">
        <v>142</v>
      </c>
      <c r="B78" s="195" t="s">
        <v>143</v>
      </c>
      <c r="C78" s="195"/>
      <c r="D78" s="194"/>
      <c r="E78" s="194"/>
      <c r="F78" s="194"/>
      <c r="G78" s="194"/>
      <c r="H78" s="194"/>
      <c r="I78" s="194"/>
      <c r="J78" s="194"/>
      <c r="K78" s="194"/>
      <c r="L78" s="194"/>
    </row>
    <row r="79" spans="1:12">
      <c r="A79" s="77" t="s">
        <v>137</v>
      </c>
      <c r="B79" s="195" t="s">
        <v>144</v>
      </c>
      <c r="C79" s="195"/>
      <c r="D79" s="194"/>
      <c r="E79" s="194"/>
      <c r="F79" s="194"/>
      <c r="G79" s="194"/>
      <c r="H79" s="194"/>
      <c r="I79" s="194"/>
      <c r="J79" s="194"/>
      <c r="K79" s="194"/>
      <c r="L79" s="194"/>
    </row>
    <row r="80" spans="1:12">
      <c r="A80" s="77" t="s">
        <v>137</v>
      </c>
      <c r="B80" s="195" t="s">
        <v>145</v>
      </c>
      <c r="C80" s="195"/>
      <c r="D80" s="194"/>
      <c r="E80" s="194"/>
      <c r="F80" s="194"/>
      <c r="G80" s="194"/>
      <c r="H80" s="194"/>
      <c r="I80" s="194"/>
      <c r="J80" s="194"/>
      <c r="K80" s="194"/>
      <c r="L80" s="194"/>
    </row>
    <row r="81" spans="1:12">
      <c r="A81" s="77" t="s">
        <v>146</v>
      </c>
      <c r="B81" s="194" t="s">
        <v>147</v>
      </c>
      <c r="C81" s="194"/>
      <c r="D81" s="194"/>
      <c r="E81" s="194"/>
      <c r="F81" s="194"/>
      <c r="G81" s="194"/>
      <c r="H81" s="194"/>
      <c r="I81" s="194"/>
      <c r="J81" s="194"/>
      <c r="K81" s="194"/>
      <c r="L81" s="194"/>
    </row>
    <row r="82" spans="1:12" hidden="1">
      <c r="A82" s="77" t="s">
        <v>148</v>
      </c>
      <c r="B82" s="194" t="s">
        <v>149</v>
      </c>
      <c r="C82" s="194"/>
      <c r="D82" s="194"/>
      <c r="E82" s="194"/>
      <c r="F82" s="194"/>
      <c r="G82" s="194"/>
      <c r="H82" s="194"/>
      <c r="I82" s="194"/>
      <c r="J82" s="194"/>
      <c r="K82" s="194"/>
      <c r="L82" s="194"/>
    </row>
    <row r="83" spans="1:12" hidden="1">
      <c r="A83" s="78"/>
      <c r="B83" s="194" t="s">
        <v>150</v>
      </c>
      <c r="C83" s="194"/>
      <c r="D83" s="194"/>
      <c r="E83" s="194"/>
      <c r="F83" s="194"/>
      <c r="G83" s="194"/>
      <c r="H83" s="194"/>
      <c r="I83" s="194"/>
      <c r="J83" s="194"/>
      <c r="K83" s="194"/>
      <c r="L83" s="194"/>
    </row>
    <row r="84" spans="1:12">
      <c r="A84" s="78"/>
    </row>
  </sheetData>
  <sheetProtection algorithmName="SHA-512" hashValue="5Kf2eb2xdvzdVN595Va1AxPqz/hVyCnvwyVBkJQIoCQxT9FMvk95np+ScHGHMsmg7OgGkiGVZK/dv8z0eQsgPQ==" saltValue="uDdSlyCZNm6lPH/8dVSj+A==" spinCount="100000" sheet="1" objects="1" scenarios="1" insertRows="0"/>
  <mergeCells count="51">
    <mergeCell ref="A2:H3"/>
    <mergeCell ref="E5:F5"/>
    <mergeCell ref="V31:Y32"/>
    <mergeCell ref="V2:AD3"/>
    <mergeCell ref="P8:Q8"/>
    <mergeCell ref="A5:B5"/>
    <mergeCell ref="M7:U7"/>
    <mergeCell ref="M8:N8"/>
    <mergeCell ref="S8:T8"/>
    <mergeCell ref="E8:E9"/>
    <mergeCell ref="F8:F9"/>
    <mergeCell ref="G8:H8"/>
    <mergeCell ref="J8:K8"/>
    <mergeCell ref="A10:A38"/>
    <mergeCell ref="B10:B31"/>
    <mergeCell ref="B32:B37"/>
    <mergeCell ref="M51:M57"/>
    <mergeCell ref="N51:N57"/>
    <mergeCell ref="S51:S57"/>
    <mergeCell ref="T51:T57"/>
    <mergeCell ref="P51:P57"/>
    <mergeCell ref="B51:C51"/>
    <mergeCell ref="A7:A9"/>
    <mergeCell ref="B7:C9"/>
    <mergeCell ref="D7:F7"/>
    <mergeCell ref="G7:L7"/>
    <mergeCell ref="D8:D9"/>
    <mergeCell ref="G51:G57"/>
    <mergeCell ref="H51:H57"/>
    <mergeCell ref="D51:D57"/>
    <mergeCell ref="E51:E57"/>
    <mergeCell ref="B40:C40"/>
    <mergeCell ref="B44:C44"/>
    <mergeCell ref="B45:C45"/>
    <mergeCell ref="B49:C49"/>
    <mergeCell ref="V35:Y36"/>
    <mergeCell ref="A50:C50"/>
    <mergeCell ref="B58:C58"/>
    <mergeCell ref="B52:C52"/>
    <mergeCell ref="B53:C53"/>
    <mergeCell ref="B54:C54"/>
    <mergeCell ref="B55:C55"/>
    <mergeCell ref="B56:C56"/>
    <mergeCell ref="B57:C57"/>
    <mergeCell ref="Q51:Q57"/>
    <mergeCell ref="J51:J57"/>
    <mergeCell ref="K51:K57"/>
    <mergeCell ref="B38:C38"/>
    <mergeCell ref="A39:A49"/>
    <mergeCell ref="B39:C39"/>
    <mergeCell ref="A51:A58"/>
  </mergeCells>
  <phoneticPr fontId="5"/>
  <dataValidations count="3">
    <dataValidation type="list" allowBlank="1" showInputMessage="1" showErrorMessage="1" sqref="C13" xr:uid="{00000000-0002-0000-0100-000002000000}">
      <formula1>"　（新築）,（移転新築）,　（増築）,　（改築）"</formula1>
    </dataValidation>
    <dataValidation type="list" showInputMessage="1" showErrorMessage="1" sqref="C12" xr:uid="{00000000-0002-0000-0100-000001000000}">
      <formula1>" &lt;建築工事&gt;, &lt;改修工事&gt;"</formula1>
    </dataValidation>
    <dataValidation showInputMessage="1" showErrorMessage="1" sqref="C22" xr:uid="{00000000-0002-0000-0100-000000000000}"/>
  </dataValidations>
  <printOptions horizontalCentered="1"/>
  <pageMargins left="0" right="0" top="0.74803149606299213" bottom="0.74803149606299213" header="0.31496062992125984" footer="0.31496062992125984"/>
  <pageSetup paperSize="9" scale="71" orientation="portrait" blackAndWhite="1" cellComments="asDisplayed" r:id="rId1"/>
  <headerFooter>
    <oddFooter>&amp;P / &amp;N ページ</oddFooter>
  </headerFooter>
  <colBreaks count="1" manualBreakCount="1">
    <brk id="21" max="1048575" man="1"/>
  </col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838CB-61C4-48C3-81A2-6BA2ACF2650C}">
  <sheetPr>
    <tabColor rgb="FF00B0F0"/>
    <pageSetUpPr fitToPage="1"/>
  </sheetPr>
  <dimension ref="A1:K52"/>
  <sheetViews>
    <sheetView view="pageBreakPreview" zoomScale="90" zoomScaleNormal="100" zoomScaleSheetLayoutView="90" workbookViewId="0">
      <selection activeCell="M15" sqref="M15"/>
    </sheetView>
  </sheetViews>
  <sheetFormatPr defaultColWidth="9" defaultRowHeight="12"/>
  <cols>
    <col min="1" max="1" width="14.21875" style="152" customWidth="1"/>
    <col min="2" max="11" width="10.21875" style="152" customWidth="1"/>
    <col min="12" max="18" width="10" style="152" customWidth="1"/>
    <col min="19" max="16384" width="9" style="152"/>
  </cols>
  <sheetData>
    <row r="1" spans="1:11">
      <c r="A1" s="152" t="s">
        <v>151</v>
      </c>
    </row>
    <row r="2" spans="1:11" ht="18" customHeight="1">
      <c r="A2" s="610" t="s">
        <v>152</v>
      </c>
      <c r="B2" s="610"/>
      <c r="C2" s="610"/>
      <c r="D2" s="610"/>
      <c r="E2" s="610"/>
      <c r="F2" s="610"/>
      <c r="G2" s="610"/>
      <c r="H2" s="610"/>
      <c r="I2" s="610"/>
      <c r="J2" s="610"/>
      <c r="K2" s="610"/>
    </row>
    <row r="5" spans="1:11" ht="18.75" customHeight="1">
      <c r="A5" s="153" t="s">
        <v>153</v>
      </c>
      <c r="B5" s="672" t="s">
        <v>192</v>
      </c>
      <c r="C5" s="673"/>
      <c r="D5" s="673"/>
      <c r="E5" s="673"/>
      <c r="F5" s="673"/>
      <c r="G5" s="674"/>
    </row>
    <row r="6" spans="1:11" ht="12" customHeight="1">
      <c r="A6" s="155"/>
      <c r="B6" s="156"/>
      <c r="C6" s="156"/>
      <c r="D6" s="156"/>
      <c r="E6" s="156"/>
      <c r="F6" s="156"/>
    </row>
    <row r="8" spans="1:11">
      <c r="A8" s="671" t="s">
        <v>155</v>
      </c>
      <c r="B8" s="671"/>
      <c r="C8" s="671"/>
      <c r="D8" s="671" t="s">
        <v>156</v>
      </c>
      <c r="E8" s="671"/>
      <c r="F8" s="671"/>
      <c r="G8" s="671" t="s">
        <v>157</v>
      </c>
      <c r="H8" s="671"/>
      <c r="I8" s="671"/>
      <c r="J8" s="671"/>
      <c r="K8" s="671"/>
    </row>
    <row r="9" spans="1:11" ht="18.75" customHeight="1">
      <c r="A9" s="611">
        <f>IF(基本情報シート!J3="個人",基本情報シート!F15,基本情報シート!B10)</f>
        <v>0</v>
      </c>
      <c r="B9" s="611"/>
      <c r="C9" s="611"/>
      <c r="D9" s="614">
        <f>基本情報シート!B14</f>
        <v>0</v>
      </c>
      <c r="E9" s="615"/>
      <c r="F9" s="616"/>
      <c r="G9" s="668" t="str">
        <f>基本情報シート!B12&amp;基本情報シート!C12</f>
        <v>大阪府</v>
      </c>
      <c r="H9" s="669"/>
      <c r="I9" s="669"/>
      <c r="J9" s="669"/>
      <c r="K9" s="670"/>
    </row>
    <row r="10" spans="1:11" ht="12" customHeight="1">
      <c r="A10" s="154"/>
      <c r="B10" s="154"/>
      <c r="C10" s="154"/>
      <c r="D10" s="154"/>
      <c r="E10" s="154"/>
      <c r="F10" s="154"/>
      <c r="G10" s="154"/>
      <c r="H10" s="154"/>
      <c r="I10" s="154"/>
      <c r="J10" s="154"/>
      <c r="K10" s="154"/>
    </row>
    <row r="11" spans="1:11" ht="12" customHeight="1">
      <c r="A11" s="154"/>
      <c r="B11" s="154"/>
      <c r="C11" s="154"/>
      <c r="D11" s="154"/>
      <c r="E11" s="154"/>
      <c r="F11" s="154"/>
      <c r="G11" s="154"/>
      <c r="H11" s="154"/>
      <c r="I11" s="154"/>
      <c r="J11" s="154"/>
      <c r="K11" s="154"/>
    </row>
    <row r="12" spans="1:11">
      <c r="A12" s="152" t="s">
        <v>158</v>
      </c>
    </row>
    <row r="13" spans="1:11" ht="3.75" customHeight="1"/>
    <row r="14" spans="1:11">
      <c r="A14" s="597" t="s">
        <v>159</v>
      </c>
      <c r="B14" s="599" t="s">
        <v>160</v>
      </c>
      <c r="C14" s="599"/>
      <c r="D14" s="599"/>
      <c r="E14" s="599"/>
      <c r="F14" s="599"/>
      <c r="G14" s="599" t="s">
        <v>161</v>
      </c>
      <c r="H14" s="599"/>
      <c r="I14" s="599"/>
      <c r="J14" s="599"/>
      <c r="K14" s="599"/>
    </row>
    <row r="15" spans="1:11" ht="18.75" customHeight="1">
      <c r="A15" s="598"/>
      <c r="B15" s="343" t="s">
        <v>162</v>
      </c>
      <c r="C15" s="451" t="s">
        <v>601</v>
      </c>
      <c r="D15" s="174" t="s">
        <v>163</v>
      </c>
      <c r="E15" s="174" t="s">
        <v>164</v>
      </c>
      <c r="F15" s="451" t="s">
        <v>601</v>
      </c>
      <c r="G15" s="448" t="s">
        <v>162</v>
      </c>
      <c r="H15" s="456" t="s">
        <v>601</v>
      </c>
      <c r="I15" s="449" t="s">
        <v>163</v>
      </c>
      <c r="J15" s="449" t="s">
        <v>164</v>
      </c>
      <c r="K15" s="457" t="s">
        <v>601</v>
      </c>
    </row>
    <row r="16" spans="1:11" ht="18.75" customHeight="1">
      <c r="A16" s="153" t="s">
        <v>165</v>
      </c>
      <c r="B16" s="607"/>
      <c r="C16" s="607"/>
      <c r="D16" s="607"/>
      <c r="E16" s="607"/>
      <c r="F16" s="608"/>
      <c r="G16" s="604"/>
      <c r="H16" s="609"/>
      <c r="I16" s="609"/>
      <c r="J16" s="609"/>
      <c r="K16" s="609"/>
    </row>
    <row r="17" spans="1:11" ht="18.75" customHeight="1">
      <c r="A17" s="180" t="s">
        <v>166</v>
      </c>
      <c r="B17" s="177" t="s">
        <v>167</v>
      </c>
      <c r="C17" s="394"/>
      <c r="D17" s="178" t="s">
        <v>168</v>
      </c>
      <c r="E17" s="395"/>
      <c r="F17" s="179" t="s">
        <v>169</v>
      </c>
      <c r="G17" s="442"/>
      <c r="H17" s="450" t="s">
        <v>170</v>
      </c>
      <c r="I17" s="442"/>
      <c r="J17" s="450" t="s">
        <v>171</v>
      </c>
      <c r="K17" s="445">
        <f>C17+E17+G17+I17</f>
        <v>0</v>
      </c>
    </row>
    <row r="18" spans="1:11">
      <c r="A18" s="600" t="s">
        <v>172</v>
      </c>
      <c r="B18" s="599" t="s">
        <v>173</v>
      </c>
      <c r="C18" s="599"/>
      <c r="D18" s="599"/>
      <c r="E18" s="599"/>
      <c r="F18" s="599"/>
      <c r="G18" s="599" t="s">
        <v>174</v>
      </c>
      <c r="H18" s="599"/>
      <c r="I18" s="599"/>
      <c r="J18" s="599"/>
      <c r="K18" s="599"/>
    </row>
    <row r="19" spans="1:11" ht="18.75" customHeight="1">
      <c r="A19" s="598"/>
      <c r="B19" s="607"/>
      <c r="C19" s="607"/>
      <c r="D19" s="607"/>
      <c r="E19" s="607"/>
      <c r="F19" s="607"/>
      <c r="G19" s="607"/>
      <c r="H19" s="607"/>
      <c r="I19" s="607"/>
      <c r="J19" s="607"/>
      <c r="K19" s="607"/>
    </row>
    <row r="20" spans="1:11" s="422" customFormat="1" ht="12" hidden="1" customHeight="1">
      <c r="A20" s="601" t="s">
        <v>589</v>
      </c>
      <c r="B20" s="421" t="s">
        <v>590</v>
      </c>
      <c r="C20" s="602" t="s">
        <v>591</v>
      </c>
      <c r="D20" s="602"/>
      <c r="E20" s="602"/>
      <c r="F20" s="602"/>
      <c r="G20" s="602"/>
      <c r="H20" s="602"/>
      <c r="I20" s="602"/>
      <c r="J20" s="602"/>
      <c r="K20" s="602"/>
    </row>
    <row r="21" spans="1:11" s="422" customFormat="1" ht="12" hidden="1" customHeight="1">
      <c r="A21" s="601"/>
      <c r="B21" s="603"/>
      <c r="C21" s="421" t="s">
        <v>592</v>
      </c>
      <c r="D21" s="421" t="s">
        <v>593</v>
      </c>
      <c r="E21" s="421" t="s">
        <v>594</v>
      </c>
      <c r="F21" s="604" t="s">
        <v>174</v>
      </c>
      <c r="G21" s="605"/>
      <c r="H21" s="599" t="s">
        <v>595</v>
      </c>
      <c r="I21" s="599"/>
      <c r="J21" s="599"/>
      <c r="K21" s="599"/>
    </row>
    <row r="22" spans="1:11" s="422" customFormat="1" ht="18.75" hidden="1" customHeight="1">
      <c r="A22" s="601"/>
      <c r="B22" s="603"/>
      <c r="C22" s="430"/>
      <c r="D22" s="431"/>
      <c r="E22" s="432"/>
      <c r="F22" s="606"/>
      <c r="G22" s="606"/>
      <c r="H22" s="433" t="s">
        <v>596</v>
      </c>
      <c r="I22" s="434"/>
      <c r="J22" s="433" t="s">
        <v>597</v>
      </c>
      <c r="K22" s="435"/>
    </row>
    <row r="23" spans="1:11" s="422" customFormat="1" ht="18.75" hidden="1" customHeight="1">
      <c r="A23" s="601"/>
      <c r="B23" s="603"/>
      <c r="C23" s="430"/>
      <c r="D23" s="431"/>
      <c r="E23" s="432"/>
      <c r="F23" s="606"/>
      <c r="G23" s="606"/>
      <c r="H23" s="433" t="s">
        <v>596</v>
      </c>
      <c r="I23" s="434"/>
      <c r="J23" s="433" t="s">
        <v>597</v>
      </c>
      <c r="K23" s="435"/>
    </row>
    <row r="24" spans="1:11" s="342" customFormat="1" ht="12" customHeight="1">
      <c r="A24" s="440" t="s">
        <v>599</v>
      </c>
      <c r="B24" s="396"/>
      <c r="C24" s="396"/>
      <c r="D24" s="396"/>
      <c r="E24" s="396"/>
      <c r="F24" s="396"/>
      <c r="G24" s="396"/>
      <c r="H24" s="396"/>
      <c r="I24" s="396"/>
      <c r="J24" s="396"/>
      <c r="K24" s="396"/>
    </row>
    <row r="25" spans="1:11" s="342" customFormat="1" ht="12" customHeight="1">
      <c r="A25" s="441" t="s">
        <v>600</v>
      </c>
      <c r="B25" s="396"/>
      <c r="C25" s="396"/>
      <c r="D25" s="396"/>
      <c r="E25" s="396"/>
      <c r="F25" s="396"/>
      <c r="G25" s="396"/>
      <c r="H25" s="396"/>
      <c r="I25" s="396"/>
      <c r="J25" s="396"/>
      <c r="K25" s="396"/>
    </row>
    <row r="26" spans="1:11">
      <c r="A26" s="357"/>
      <c r="B26" s="357"/>
      <c r="C26" s="357"/>
      <c r="D26" s="357"/>
      <c r="E26" s="357"/>
      <c r="F26" s="357"/>
      <c r="G26" s="357"/>
      <c r="H26" s="357"/>
      <c r="I26" s="357"/>
      <c r="J26" s="357"/>
      <c r="K26" s="357"/>
    </row>
    <row r="27" spans="1:11">
      <c r="A27" s="357"/>
      <c r="B27" s="357"/>
      <c r="C27" s="357"/>
      <c r="D27" s="357"/>
      <c r="E27" s="357"/>
      <c r="F27" s="357"/>
      <c r="G27" s="357"/>
      <c r="H27" s="357"/>
      <c r="I27" s="357"/>
      <c r="J27" s="357"/>
      <c r="K27" s="357"/>
    </row>
    <row r="28" spans="1:11">
      <c r="A28" s="152" t="s">
        <v>175</v>
      </c>
    </row>
    <row r="29" spans="1:11" ht="3.75" customHeight="1"/>
    <row r="30" spans="1:11" ht="19.5" customHeight="1">
      <c r="A30" s="647" t="s">
        <v>75</v>
      </c>
      <c r="B30" s="648"/>
      <c r="C30" s="643" t="s">
        <v>546</v>
      </c>
      <c r="D30" s="675"/>
      <c r="E30" s="643" t="s">
        <v>547</v>
      </c>
      <c r="F30" s="678"/>
      <c r="G30" s="680" t="s">
        <v>548</v>
      </c>
      <c r="H30" s="675"/>
      <c r="I30" s="643" t="s">
        <v>549</v>
      </c>
      <c r="J30" s="675"/>
      <c r="K30" s="645" t="s">
        <v>180</v>
      </c>
    </row>
    <row r="31" spans="1:11" ht="24" customHeight="1">
      <c r="A31" s="649"/>
      <c r="B31" s="650"/>
      <c r="C31" s="644"/>
      <c r="D31" s="676"/>
      <c r="E31" s="644"/>
      <c r="F31" s="679"/>
      <c r="G31" s="681"/>
      <c r="H31" s="676"/>
      <c r="I31" s="644"/>
      <c r="J31" s="676"/>
      <c r="K31" s="646"/>
    </row>
    <row r="32" spans="1:11" ht="30" customHeight="1">
      <c r="A32" s="621" t="s">
        <v>182</v>
      </c>
      <c r="B32" s="622"/>
      <c r="C32" s="623"/>
      <c r="D32" s="624"/>
      <c r="E32" s="623"/>
      <c r="F32" s="641"/>
      <c r="G32" s="677"/>
      <c r="H32" s="624"/>
      <c r="I32" s="623"/>
      <c r="J32" s="624"/>
      <c r="K32" s="157" t="str">
        <f>IF(SUM(C32+E32+G32+I32)=0,"",SUM(C32+E32+G32+I32))</f>
        <v/>
      </c>
    </row>
    <row r="33" spans="1:11" ht="15" customHeight="1">
      <c r="A33" s="639" t="s">
        <v>183</v>
      </c>
      <c r="B33" s="640"/>
      <c r="C33" s="690"/>
      <c r="D33" s="691"/>
      <c r="E33" s="690"/>
      <c r="F33" s="696"/>
      <c r="G33" s="692"/>
      <c r="H33" s="691"/>
      <c r="I33" s="690"/>
      <c r="J33" s="691"/>
      <c r="K33" s="419" t="str">
        <f t="shared" ref="K33" si="0">IF(SUM(C33+E33+G33+I33)=0,"",SUM(C33+E33+G33+I33))</f>
        <v/>
      </c>
    </row>
    <row r="34" spans="1:11" ht="15" customHeight="1">
      <c r="A34" s="639"/>
      <c r="B34" s="640"/>
      <c r="C34" s="693"/>
      <c r="D34" s="694"/>
      <c r="E34" s="693"/>
      <c r="F34" s="695"/>
      <c r="G34" s="697"/>
      <c r="H34" s="694"/>
      <c r="I34" s="693"/>
      <c r="J34" s="694"/>
      <c r="K34" s="158" t="str">
        <f>IF(SUM(C34+E34+G34+I34)=0,"",SUM(C34+E34+G34+I34))</f>
        <v/>
      </c>
    </row>
    <row r="35" spans="1:11" ht="12" customHeight="1">
      <c r="A35" s="620" t="s">
        <v>563</v>
      </c>
      <c r="B35" s="620"/>
      <c r="C35" s="620"/>
      <c r="D35" s="620"/>
      <c r="E35" s="620"/>
      <c r="F35" s="620"/>
      <c r="G35" s="620"/>
      <c r="H35" s="620"/>
      <c r="I35" s="620"/>
      <c r="J35" s="620"/>
      <c r="K35" s="620"/>
    </row>
    <row r="36" spans="1:11" s="342" customFormat="1" ht="12" customHeight="1">
      <c r="A36" s="358"/>
      <c r="B36" s="358"/>
      <c r="C36" s="358"/>
      <c r="D36" s="358"/>
      <c r="E36" s="358"/>
      <c r="F36" s="358"/>
      <c r="G36" s="358"/>
      <c r="H36" s="358"/>
      <c r="I36" s="358"/>
      <c r="J36" s="358"/>
      <c r="K36" s="358"/>
    </row>
    <row r="38" spans="1:11">
      <c r="A38" s="152" t="s">
        <v>185</v>
      </c>
    </row>
    <row r="39" spans="1:11" ht="3.75" customHeight="1"/>
    <row r="40" spans="1:11" ht="18.75" customHeight="1">
      <c r="A40" s="630"/>
      <c r="B40" s="631"/>
      <c r="C40" s="631"/>
      <c r="D40" s="631"/>
      <c r="E40" s="631"/>
      <c r="F40" s="631"/>
      <c r="G40" s="631"/>
      <c r="H40" s="631"/>
      <c r="I40" s="631"/>
      <c r="J40" s="631"/>
      <c r="K40" s="632"/>
    </row>
    <row r="41" spans="1:11" ht="18.75" customHeight="1">
      <c r="A41" s="633"/>
      <c r="B41" s="634"/>
      <c r="C41" s="634"/>
      <c r="D41" s="634"/>
      <c r="E41" s="634"/>
      <c r="F41" s="634"/>
      <c r="G41" s="634"/>
      <c r="H41" s="634"/>
      <c r="I41" s="634"/>
      <c r="J41" s="634"/>
      <c r="K41" s="635"/>
    </row>
    <row r="42" spans="1:11" ht="18.75" customHeight="1">
      <c r="A42" s="633"/>
      <c r="B42" s="634"/>
      <c r="C42" s="634"/>
      <c r="D42" s="634"/>
      <c r="E42" s="634"/>
      <c r="F42" s="634"/>
      <c r="G42" s="634"/>
      <c r="H42" s="634"/>
      <c r="I42" s="634"/>
      <c r="J42" s="634"/>
      <c r="K42" s="635"/>
    </row>
    <row r="43" spans="1:11" ht="18.75" customHeight="1">
      <c r="A43" s="636"/>
      <c r="B43" s="637"/>
      <c r="C43" s="637"/>
      <c r="D43" s="637"/>
      <c r="E43" s="637"/>
      <c r="F43" s="637"/>
      <c r="G43" s="637"/>
      <c r="H43" s="637"/>
      <c r="I43" s="637"/>
      <c r="J43" s="637"/>
      <c r="K43" s="638"/>
    </row>
    <row r="46" spans="1:11">
      <c r="A46" s="152" t="s">
        <v>186</v>
      </c>
    </row>
    <row r="47" spans="1:11" ht="3.75" customHeight="1"/>
    <row r="48" spans="1:11" ht="18.75" customHeight="1">
      <c r="A48" s="642" t="s">
        <v>187</v>
      </c>
      <c r="B48" s="642"/>
      <c r="C48" s="642"/>
      <c r="D48" s="642"/>
    </row>
    <row r="49" spans="1:9" ht="72" customHeight="1">
      <c r="A49" s="625" t="s">
        <v>188</v>
      </c>
      <c r="B49" s="626"/>
      <c r="C49" s="627"/>
      <c r="D49" s="400" t="s">
        <v>366</v>
      </c>
      <c r="E49" s="357"/>
      <c r="F49" s="357"/>
      <c r="G49" s="357"/>
    </row>
    <row r="50" spans="1:9" ht="18.75" customHeight="1">
      <c r="A50" s="682" t="s">
        <v>189</v>
      </c>
      <c r="B50" s="683"/>
      <c r="C50" s="684"/>
      <c r="D50" s="685">
        <v>45380</v>
      </c>
      <c r="E50" s="686"/>
      <c r="F50" s="686"/>
      <c r="G50" s="687"/>
      <c r="H50" s="688"/>
      <c r="I50" s="689"/>
    </row>
    <row r="51" spans="1:9" ht="21" customHeight="1">
      <c r="A51" s="602" t="s">
        <v>190</v>
      </c>
      <c r="B51" s="602"/>
      <c r="C51" s="602"/>
      <c r="D51" s="607"/>
      <c r="E51" s="607"/>
    </row>
    <row r="52" spans="1:9" ht="11.25" customHeight="1"/>
  </sheetData>
  <sheetProtection algorithmName="SHA-512" hashValue="Pq7xu4Dk4GWBTnXWvDPZLXkmiHpBC6P/6nx3EsLABhykkPgVOFDVGxj9pIi72Bt6FOJiX4ebGBVdGuhmoAen4A==" saltValue="a1K5Tdpagb5t91I/EVm3XA==" spinCount="100000" sheet="1" objects="1" scenarios="1"/>
  <mergeCells count="54">
    <mergeCell ref="A20:A23"/>
    <mergeCell ref="C20:K20"/>
    <mergeCell ref="B21:B23"/>
    <mergeCell ref="F21:G21"/>
    <mergeCell ref="H21:K21"/>
    <mergeCell ref="F22:G22"/>
    <mergeCell ref="F23:G23"/>
    <mergeCell ref="A48:D48"/>
    <mergeCell ref="I33:J33"/>
    <mergeCell ref="G33:H33"/>
    <mergeCell ref="C34:D34"/>
    <mergeCell ref="E34:F34"/>
    <mergeCell ref="E33:F33"/>
    <mergeCell ref="G34:H34"/>
    <mergeCell ref="I34:J34"/>
    <mergeCell ref="A51:C51"/>
    <mergeCell ref="D51:E51"/>
    <mergeCell ref="C30:D31"/>
    <mergeCell ref="E30:F31"/>
    <mergeCell ref="G30:H31"/>
    <mergeCell ref="A35:K35"/>
    <mergeCell ref="A40:K43"/>
    <mergeCell ref="A49:C49"/>
    <mergeCell ref="A50:C50"/>
    <mergeCell ref="D50:G50"/>
    <mergeCell ref="H50:I50"/>
    <mergeCell ref="A32:B32"/>
    <mergeCell ref="A33:B34"/>
    <mergeCell ref="C33:D33"/>
    <mergeCell ref="A30:B31"/>
    <mergeCell ref="K30:K31"/>
    <mergeCell ref="I30:J31"/>
    <mergeCell ref="C32:D32"/>
    <mergeCell ref="E32:F32"/>
    <mergeCell ref="G32:H32"/>
    <mergeCell ref="I32:J32"/>
    <mergeCell ref="A14:A15"/>
    <mergeCell ref="B14:F14"/>
    <mergeCell ref="G14:K14"/>
    <mergeCell ref="B16:F16"/>
    <mergeCell ref="G16:K16"/>
    <mergeCell ref="A18:A19"/>
    <mergeCell ref="B18:F18"/>
    <mergeCell ref="G18:K18"/>
    <mergeCell ref="B19:F19"/>
    <mergeCell ref="G19:K19"/>
    <mergeCell ref="A9:C9"/>
    <mergeCell ref="D9:F9"/>
    <mergeCell ref="G9:K9"/>
    <mergeCell ref="A2:K2"/>
    <mergeCell ref="A8:C8"/>
    <mergeCell ref="D8:F8"/>
    <mergeCell ref="G8:K8"/>
    <mergeCell ref="B5:G5"/>
  </mergeCells>
  <phoneticPr fontId="5"/>
  <dataValidations count="6">
    <dataValidation type="list" allowBlank="1" showInputMessage="1" showErrorMessage="1" sqref="B16:F16" xr:uid="{5576BD9B-75DD-4506-B3AE-833A959D7140}">
      <formula1>"新築,移転新築,増築,改修,改築"</formula1>
    </dataValidation>
    <dataValidation type="list" allowBlank="1" showInputMessage="1" showErrorMessage="1" sqref="G16:K16" xr:uid="{A7E4F7BA-CF7E-4AD1-935D-6CF6EA9CFC5A}">
      <formula1>"新築,移転新築,増築,改築"</formula1>
    </dataValidation>
    <dataValidation type="list" allowBlank="1" showInputMessage="1" showErrorMessage="1" sqref="D51:E51" xr:uid="{D0E7A869-F795-4076-B661-D996D7E958D3}">
      <formula1>"病床確保,発熱外来,自宅療養者等医療"</formula1>
    </dataValidation>
    <dataValidation type="list" allowBlank="1" showInputMessage="1" showErrorMessage="1" sqref="B21:B23" xr:uid="{D0B38862-8B3B-45D8-9C76-75B5243F4B07}">
      <formula1>"有,無"</formula1>
    </dataValidation>
    <dataValidation type="list" allowBlank="1" showInputMessage="1" showErrorMessage="1" sqref="I22:I23" xr:uid="{6CB5E31D-C072-4858-972D-BEA1B31758D1}">
      <formula1>"有（承認済）,有（申請済）,有（申請予定）,無"</formula1>
    </dataValidation>
    <dataValidation type="list" allowBlank="1" showInputMessage="1" showErrorMessage="1" sqref="K22:K23" xr:uid="{6E860D34-9F43-4282-8D0C-CAF435992B67}">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5" orientation="portrait" blackAndWhite="1"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F81645F-6828-48E8-8B56-BB30059D4E8C}">
          <x14:formula1>
            <xm:f>'管理用（このシートは削除しないでください）'!$F$3:$F$9</xm:f>
          </x14:formula1>
          <xm:sqref>B19:K19 B24:K25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704D0-14B9-49BA-B265-B64F0CC9B92D}">
  <sheetPr>
    <tabColor theme="8" tint="0.79998168889431442"/>
    <pageSetUpPr fitToPage="1"/>
  </sheetPr>
  <dimension ref="A1:X19"/>
  <sheetViews>
    <sheetView view="pageBreakPreview" zoomScale="90" zoomScaleNormal="100" zoomScaleSheetLayoutView="90" workbookViewId="0">
      <selection activeCell="V27" sqref="V27"/>
    </sheetView>
  </sheetViews>
  <sheetFormatPr defaultColWidth="9" defaultRowHeight="12"/>
  <cols>
    <col min="1" max="1" width="11.21875" style="342" customWidth="1"/>
    <col min="2" max="2" width="10" style="342" customWidth="1"/>
    <col min="3" max="22" width="9.77734375" style="342" customWidth="1"/>
    <col min="23" max="23" width="13.77734375" style="342" customWidth="1"/>
    <col min="24" max="30" width="10" style="342" customWidth="1"/>
    <col min="31" max="16384" width="9" style="342"/>
  </cols>
  <sheetData>
    <row r="1" spans="1:24">
      <c r="A1" s="342" t="s">
        <v>151</v>
      </c>
    </row>
    <row r="2" spans="1:24" ht="18" customHeight="1">
      <c r="A2" s="610" t="s">
        <v>152</v>
      </c>
      <c r="B2" s="610"/>
      <c r="C2" s="610"/>
      <c r="D2" s="610"/>
      <c r="E2" s="610"/>
      <c r="F2" s="610"/>
      <c r="G2" s="610"/>
      <c r="H2" s="610"/>
      <c r="I2" s="610"/>
      <c r="J2" s="610"/>
      <c r="K2" s="610"/>
      <c r="L2" s="610"/>
      <c r="M2" s="610"/>
      <c r="N2" s="610"/>
      <c r="O2" s="610"/>
      <c r="P2" s="610"/>
      <c r="Q2" s="610"/>
      <c r="R2" s="610"/>
      <c r="S2" s="610"/>
      <c r="T2" s="610"/>
      <c r="U2" s="610"/>
      <c r="V2" s="610"/>
      <c r="W2" s="610"/>
    </row>
    <row r="5" spans="1:24" ht="18.75" customHeight="1">
      <c r="A5" s="344" t="s">
        <v>153</v>
      </c>
      <c r="B5" s="672" t="s">
        <v>192</v>
      </c>
      <c r="C5" s="673"/>
      <c r="D5" s="673"/>
      <c r="E5" s="673"/>
      <c r="F5" s="673"/>
      <c r="G5" s="674"/>
    </row>
    <row r="6" spans="1:24" ht="12" customHeight="1">
      <c r="A6" s="155"/>
      <c r="B6" s="156"/>
      <c r="C6" s="156"/>
      <c r="D6" s="156"/>
      <c r="E6" s="156"/>
      <c r="F6" s="156"/>
      <c r="M6" s="358"/>
      <c r="N6" s="358"/>
      <c r="O6" s="358"/>
      <c r="P6" s="358"/>
      <c r="Q6" s="358"/>
      <c r="R6" s="358"/>
      <c r="S6" s="358"/>
      <c r="T6" s="358"/>
      <c r="U6" s="358"/>
      <c r="V6" s="358"/>
      <c r="W6" s="358"/>
    </row>
    <row r="7" spans="1:24">
      <c r="M7" s="358"/>
      <c r="N7" s="358"/>
      <c r="O7" s="358"/>
      <c r="P7" s="358"/>
      <c r="Q7" s="358"/>
      <c r="R7" s="358"/>
      <c r="S7" s="358"/>
      <c r="T7" s="358"/>
      <c r="U7" s="358"/>
      <c r="V7" s="358"/>
      <c r="W7" s="358"/>
    </row>
    <row r="8" spans="1:24">
      <c r="A8" s="602" t="s">
        <v>155</v>
      </c>
      <c r="B8" s="602"/>
      <c r="C8" s="602"/>
      <c r="D8" s="602" t="s">
        <v>156</v>
      </c>
      <c r="E8" s="602"/>
      <c r="F8" s="602"/>
      <c r="G8" s="698" t="s">
        <v>157</v>
      </c>
      <c r="H8" s="612"/>
      <c r="I8" s="612"/>
      <c r="J8" s="612"/>
      <c r="K8" s="612"/>
      <c r="L8" s="613"/>
      <c r="M8" s="358"/>
      <c r="N8" s="358"/>
      <c r="O8" s="358"/>
      <c r="P8" s="358"/>
      <c r="Q8" s="358"/>
      <c r="R8" s="358"/>
      <c r="S8" s="358"/>
      <c r="T8" s="358"/>
      <c r="U8" s="358"/>
      <c r="V8" s="358"/>
      <c r="W8" s="358"/>
    </row>
    <row r="9" spans="1:24" ht="18.75" customHeight="1">
      <c r="A9" s="611">
        <f>IF(基本情報シート!J3="個人",基本情報シート!F15,基本情報シート!B10)</f>
        <v>0</v>
      </c>
      <c r="B9" s="611"/>
      <c r="C9" s="611"/>
      <c r="D9" s="611">
        <f>基本情報シート!B14</f>
        <v>0</v>
      </c>
      <c r="E9" s="611"/>
      <c r="F9" s="611"/>
      <c r="G9" s="699" t="str">
        <f>基本情報シート!B12&amp;基本情報シート!C12</f>
        <v>大阪府</v>
      </c>
      <c r="H9" s="700"/>
      <c r="I9" s="700"/>
      <c r="J9" s="700"/>
      <c r="K9" s="700"/>
      <c r="L9" s="701"/>
      <c r="M9" s="390"/>
      <c r="N9" s="390"/>
      <c r="O9" s="390"/>
      <c r="P9" s="390"/>
      <c r="Q9" s="390"/>
      <c r="R9" s="390"/>
      <c r="S9" s="390"/>
      <c r="T9" s="390"/>
      <c r="U9" s="390"/>
      <c r="V9" s="390"/>
      <c r="W9" s="390"/>
    </row>
    <row r="10" spans="1:24" ht="12" customHeight="1">
      <c r="A10" s="154"/>
      <c r="B10" s="154"/>
      <c r="C10" s="154"/>
      <c r="D10" s="154"/>
      <c r="E10" s="154"/>
      <c r="F10" s="154"/>
      <c r="G10" s="154"/>
      <c r="H10" s="154"/>
      <c r="I10" s="154"/>
      <c r="J10" s="154"/>
      <c r="K10" s="154"/>
      <c r="L10" s="154"/>
      <c r="M10" s="391"/>
      <c r="N10" s="391"/>
      <c r="O10" s="391"/>
      <c r="P10" s="391"/>
      <c r="Q10" s="391"/>
      <c r="R10" s="391"/>
      <c r="S10" s="391"/>
      <c r="T10" s="391"/>
      <c r="U10" s="391"/>
      <c r="V10" s="391"/>
      <c r="W10" s="391"/>
    </row>
    <row r="12" spans="1:24">
      <c r="A12" s="342" t="s">
        <v>175</v>
      </c>
    </row>
    <row r="13" spans="1:24" ht="3.75" customHeight="1"/>
    <row r="14" spans="1:24" ht="19.5" customHeight="1">
      <c r="A14" s="647" t="s">
        <v>75</v>
      </c>
      <c r="B14" s="648"/>
      <c r="C14" s="643" t="s">
        <v>552</v>
      </c>
      <c r="D14" s="675"/>
      <c r="E14" s="643" t="s">
        <v>553</v>
      </c>
      <c r="F14" s="675"/>
      <c r="G14" s="643" t="s">
        <v>554</v>
      </c>
      <c r="H14" s="675"/>
      <c r="I14" s="643" t="s">
        <v>555</v>
      </c>
      <c r="J14" s="675"/>
      <c r="K14" s="643" t="s">
        <v>556</v>
      </c>
      <c r="L14" s="678"/>
      <c r="M14" s="680" t="s">
        <v>557</v>
      </c>
      <c r="N14" s="675"/>
      <c r="O14" s="643" t="s">
        <v>558</v>
      </c>
      <c r="P14" s="675"/>
      <c r="Q14" s="643" t="s">
        <v>559</v>
      </c>
      <c r="R14" s="675"/>
      <c r="S14" s="643" t="s">
        <v>560</v>
      </c>
      <c r="T14" s="675"/>
      <c r="U14" s="643" t="s">
        <v>561</v>
      </c>
      <c r="V14" s="675"/>
      <c r="W14" s="645" t="s">
        <v>180</v>
      </c>
    </row>
    <row r="15" spans="1:24" ht="24" customHeight="1">
      <c r="A15" s="649"/>
      <c r="B15" s="650"/>
      <c r="C15" s="644"/>
      <c r="D15" s="676"/>
      <c r="E15" s="644"/>
      <c r="F15" s="676"/>
      <c r="G15" s="644"/>
      <c r="H15" s="676"/>
      <c r="I15" s="644"/>
      <c r="J15" s="676"/>
      <c r="K15" s="644"/>
      <c r="L15" s="679"/>
      <c r="M15" s="681"/>
      <c r="N15" s="676"/>
      <c r="O15" s="644"/>
      <c r="P15" s="676"/>
      <c r="Q15" s="644"/>
      <c r="R15" s="676"/>
      <c r="S15" s="644"/>
      <c r="T15" s="676"/>
      <c r="U15" s="644"/>
      <c r="V15" s="676"/>
      <c r="W15" s="646"/>
    </row>
    <row r="16" spans="1:24" ht="30" customHeight="1">
      <c r="A16" s="621" t="s">
        <v>182</v>
      </c>
      <c r="B16" s="622"/>
      <c r="C16" s="623"/>
      <c r="D16" s="624"/>
      <c r="E16" s="623"/>
      <c r="F16" s="624"/>
      <c r="G16" s="623"/>
      <c r="H16" s="624"/>
      <c r="I16" s="623"/>
      <c r="J16" s="624"/>
      <c r="K16" s="623"/>
      <c r="L16" s="641"/>
      <c r="M16" s="677"/>
      <c r="N16" s="624"/>
      <c r="O16" s="623"/>
      <c r="P16" s="624"/>
      <c r="Q16" s="623"/>
      <c r="R16" s="624"/>
      <c r="S16" s="623"/>
      <c r="T16" s="624"/>
      <c r="U16" s="623"/>
      <c r="V16" s="624"/>
      <c r="W16" s="157" t="str">
        <f>IF(SUM(C16+E16+G16+I16+K16+M16+O16+Q16+S16+U16)=0,"",SUM(C16+E16+G16+I16+K16+M16+O16+Q16+S16+U16))</f>
        <v/>
      </c>
      <c r="X16" s="418">
        <f>SUM('１6 新興感染症（病室以外）'!K32,'項目2　追加分（病室以外）'!W16)</f>
        <v>0</v>
      </c>
    </row>
    <row r="17" spans="1:24" ht="15" customHeight="1">
      <c r="A17" s="639" t="s">
        <v>183</v>
      </c>
      <c r="B17" s="640"/>
      <c r="C17" s="690"/>
      <c r="D17" s="691"/>
      <c r="E17" s="690"/>
      <c r="F17" s="691"/>
      <c r="G17" s="690"/>
      <c r="H17" s="691"/>
      <c r="I17" s="690"/>
      <c r="J17" s="691"/>
      <c r="K17" s="690"/>
      <c r="L17" s="696"/>
      <c r="M17" s="692"/>
      <c r="N17" s="691"/>
      <c r="O17" s="690"/>
      <c r="P17" s="691"/>
      <c r="Q17" s="690"/>
      <c r="R17" s="691"/>
      <c r="S17" s="690"/>
      <c r="T17" s="691"/>
      <c r="U17" s="690"/>
      <c r="V17" s="691"/>
      <c r="W17" s="419" t="str">
        <f t="shared" ref="W17" si="0">IF(SUM(C17+E17+G17+I17+K17+M17+O17+Q17+S17+U17)=0,"",SUM(C17+E17+G17+I17+K17+M17+O17+Q17+S17+U17))</f>
        <v/>
      </c>
      <c r="X17" s="420">
        <f>SUM('１6 新興感染症（病室以外）'!K33,'項目2　追加分（病室以外）'!W17)</f>
        <v>0</v>
      </c>
    </row>
    <row r="18" spans="1:24" ht="15" customHeight="1">
      <c r="A18" s="639"/>
      <c r="B18" s="640"/>
      <c r="C18" s="693"/>
      <c r="D18" s="694"/>
      <c r="E18" s="693"/>
      <c r="F18" s="694"/>
      <c r="G18" s="693"/>
      <c r="H18" s="694"/>
      <c r="I18" s="702"/>
      <c r="J18" s="703"/>
      <c r="K18" s="702"/>
      <c r="L18" s="704"/>
      <c r="M18" s="705"/>
      <c r="N18" s="703"/>
      <c r="O18" s="702"/>
      <c r="P18" s="703"/>
      <c r="Q18" s="702"/>
      <c r="R18" s="703"/>
      <c r="S18" s="702"/>
      <c r="T18" s="703"/>
      <c r="U18" s="702"/>
      <c r="V18" s="703"/>
      <c r="W18" s="393" t="str">
        <f>IF(SUM(C18+E18+G18+I18+K18+M18+O18+Q18+S18+U18)=0,"",SUM(C18+E18+G18+I18+K18+M18+O18+Q18+S18+U18))</f>
        <v/>
      </c>
      <c r="X18" s="418">
        <f>SUM('１6 新興感染症（病室以外）'!K34,'項目2　追加分（病室以外）'!W18)</f>
        <v>0</v>
      </c>
    </row>
    <row r="19" spans="1:24" ht="12" customHeight="1">
      <c r="A19" s="620" t="s">
        <v>193</v>
      </c>
      <c r="B19" s="620"/>
      <c r="C19" s="620"/>
      <c r="D19" s="620"/>
      <c r="E19" s="620"/>
      <c r="F19" s="620"/>
      <c r="G19" s="620"/>
      <c r="H19" s="620"/>
      <c r="I19" s="620"/>
      <c r="J19" s="620"/>
      <c r="K19" s="620"/>
      <c r="L19" s="620"/>
      <c r="M19" s="620"/>
      <c r="N19" s="620"/>
      <c r="O19" s="620"/>
      <c r="P19" s="620"/>
      <c r="Q19" s="620"/>
      <c r="R19" s="620"/>
      <c r="S19" s="620"/>
      <c r="T19" s="620"/>
      <c r="U19" s="620"/>
      <c r="V19" s="620"/>
      <c r="W19" s="620"/>
    </row>
  </sheetData>
  <sheetProtection algorithmName="SHA-512" hashValue="3u0b7SgNV90p3fkFNZInRb+8AvKIzRsBj09CD12lq+97cA4Yzm8JaRD6l+kE5rwcq/tu78FvnMWFueGJorY89w==" saltValue="KcxQ/yCJYJDPJjMukUOYwA==" spinCount="100000" sheet="1" objects="1" scenarios="1"/>
  <mergeCells count="53">
    <mergeCell ref="U16:V16"/>
    <mergeCell ref="S16:T16"/>
    <mergeCell ref="Q17:R17"/>
    <mergeCell ref="Q18:R18"/>
    <mergeCell ref="O16:P16"/>
    <mergeCell ref="Q16:R16"/>
    <mergeCell ref="O17:P17"/>
    <mergeCell ref="O18:P18"/>
    <mergeCell ref="S17:T17"/>
    <mergeCell ref="S18:T18"/>
    <mergeCell ref="K16:L16"/>
    <mergeCell ref="K17:L17"/>
    <mergeCell ref="M16:N16"/>
    <mergeCell ref="K18:L18"/>
    <mergeCell ref="M17:N17"/>
    <mergeCell ref="M18:N18"/>
    <mergeCell ref="C18:D18"/>
    <mergeCell ref="E18:F18"/>
    <mergeCell ref="G18:H18"/>
    <mergeCell ref="I18:J18"/>
    <mergeCell ref="A19:W19"/>
    <mergeCell ref="A17:B18"/>
    <mergeCell ref="C17:D17"/>
    <mergeCell ref="E17:F17"/>
    <mergeCell ref="G17:H17"/>
    <mergeCell ref="I17:J17"/>
    <mergeCell ref="U17:V17"/>
    <mergeCell ref="U18:V18"/>
    <mergeCell ref="A16:B16"/>
    <mergeCell ref="C16:D16"/>
    <mergeCell ref="E16:F16"/>
    <mergeCell ref="G16:H16"/>
    <mergeCell ref="I16:J16"/>
    <mergeCell ref="A14:B15"/>
    <mergeCell ref="C14:D15"/>
    <mergeCell ref="E14:F15"/>
    <mergeCell ref="G14:H15"/>
    <mergeCell ref="I14:J15"/>
    <mergeCell ref="W14:W15"/>
    <mergeCell ref="K14:L15"/>
    <mergeCell ref="M14:N15"/>
    <mergeCell ref="O14:P15"/>
    <mergeCell ref="Q14:R15"/>
    <mergeCell ref="U14:V15"/>
    <mergeCell ref="S14:T15"/>
    <mergeCell ref="A2:W2"/>
    <mergeCell ref="B5:G5"/>
    <mergeCell ref="A8:C8"/>
    <mergeCell ref="D8:F8"/>
    <mergeCell ref="A9:C9"/>
    <mergeCell ref="D9:F9"/>
    <mergeCell ref="G8:L8"/>
    <mergeCell ref="G9:L9"/>
  </mergeCells>
  <phoneticPr fontId="5"/>
  <printOptions horizontalCentered="1"/>
  <pageMargins left="0.31496062992125984" right="0.31496062992125984" top="0.55118110236220474" bottom="0.55118110236220474" header="0.31496062992125984" footer="0.31496062992125984"/>
  <pageSetup paperSize="9" scale="61" orientation="landscape" blackAndWhite="1"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849A9-3C94-4723-8601-EF021A1E8F6A}">
  <sheetPr>
    <tabColor rgb="FF00B0F0"/>
    <pageSetUpPr fitToPage="1"/>
  </sheetPr>
  <dimension ref="A1:AH84"/>
  <sheetViews>
    <sheetView view="pageBreakPreview" zoomScale="95" zoomScaleNormal="100" zoomScaleSheetLayoutView="95" workbookViewId="0">
      <selection activeCell="AC27" sqref="AC27"/>
    </sheetView>
  </sheetViews>
  <sheetFormatPr defaultColWidth="9" defaultRowHeight="13.2" outlineLevelCol="1"/>
  <cols>
    <col min="1" max="2" width="5" style="65" customWidth="1"/>
    <col min="3" max="6" width="24.88671875" style="65" customWidth="1"/>
    <col min="7" max="12" width="8.44140625" style="65" hidden="1" customWidth="1"/>
    <col min="13" max="21" width="8.44140625" style="65" hidden="1" customWidth="1" outlineLevel="1"/>
    <col min="22" max="22" width="0" style="65" hidden="1" customWidth="1" collapsed="1"/>
    <col min="23" max="25" width="0" style="65" hidden="1" customWidth="1"/>
    <col min="26" max="16384" width="9" style="65"/>
  </cols>
  <sheetData>
    <row r="1" spans="1:34" ht="19.5" customHeight="1">
      <c r="A1" s="176" t="s">
        <v>68</v>
      </c>
    </row>
    <row r="2" spans="1:34" ht="17.25" customHeight="1">
      <c r="A2" s="535" t="s">
        <v>69</v>
      </c>
      <c r="B2" s="535"/>
      <c r="C2" s="535"/>
      <c r="D2" s="535"/>
      <c r="E2" s="535"/>
      <c r="F2" s="535"/>
      <c r="G2" s="535"/>
      <c r="H2" s="535"/>
      <c r="I2" s="176"/>
      <c r="J2" s="176"/>
      <c r="K2" s="176"/>
      <c r="L2" s="176"/>
      <c r="M2" s="455"/>
      <c r="N2" s="455"/>
      <c r="O2" s="455"/>
      <c r="P2" s="455"/>
      <c r="Q2" s="455"/>
      <c r="R2" s="455"/>
      <c r="S2" s="455"/>
      <c r="T2" s="455"/>
      <c r="U2" s="455"/>
      <c r="Z2" s="667" t="s">
        <v>516</v>
      </c>
      <c r="AA2" s="667"/>
      <c r="AB2" s="667"/>
      <c r="AC2" s="667"/>
      <c r="AD2" s="667"/>
      <c r="AE2" s="503"/>
      <c r="AF2" s="503"/>
      <c r="AG2" s="503"/>
      <c r="AH2" s="503"/>
    </row>
    <row r="3" spans="1:34" ht="16.2">
      <c r="A3" s="535"/>
      <c r="B3" s="535"/>
      <c r="C3" s="535"/>
      <c r="D3" s="535"/>
      <c r="E3" s="535"/>
      <c r="F3" s="535"/>
      <c r="G3" s="535"/>
      <c r="H3" s="535"/>
      <c r="I3" s="176"/>
      <c r="J3" s="176"/>
      <c r="K3" s="176"/>
      <c r="L3" s="176"/>
      <c r="M3" s="455"/>
      <c r="N3" s="455"/>
      <c r="O3" s="455"/>
      <c r="P3" s="455"/>
      <c r="Q3" s="455"/>
      <c r="R3" s="455"/>
      <c r="S3" s="455"/>
      <c r="T3" s="455"/>
      <c r="U3" s="455"/>
      <c r="Z3" s="667"/>
      <c r="AA3" s="667"/>
      <c r="AB3" s="667"/>
      <c r="AC3" s="667"/>
      <c r="AD3" s="667"/>
      <c r="AE3" s="503"/>
      <c r="AF3" s="503"/>
      <c r="AG3" s="503"/>
      <c r="AH3" s="503"/>
    </row>
    <row r="4" spans="1:34" ht="13.8" thickBot="1">
      <c r="A4" s="66" t="s">
        <v>70</v>
      </c>
    </row>
    <row r="5" spans="1:34" s="68" customFormat="1" ht="19.5" customHeight="1" thickBot="1">
      <c r="A5" s="568" t="s">
        <v>71</v>
      </c>
      <c r="B5" s="569"/>
      <c r="C5" s="471">
        <f>基本情報シート!B14</f>
        <v>0</v>
      </c>
      <c r="D5" s="67" t="s">
        <v>72</v>
      </c>
      <c r="E5" s="709" t="s">
        <v>373</v>
      </c>
      <c r="F5" s="710"/>
      <c r="G5" s="472"/>
      <c r="H5" s="472"/>
      <c r="I5" s="472"/>
      <c r="J5" s="472"/>
      <c r="K5" s="473"/>
    </row>
    <row r="6" spans="1:34" s="68" customFormat="1" ht="12.6" thickBot="1">
      <c r="A6" s="64"/>
    </row>
    <row r="7" spans="1:34" s="68" customFormat="1" ht="18" customHeight="1">
      <c r="A7" s="536" t="s">
        <v>75</v>
      </c>
      <c r="B7" s="537" t="s">
        <v>76</v>
      </c>
      <c r="C7" s="538"/>
      <c r="D7" s="536" t="s">
        <v>77</v>
      </c>
      <c r="E7" s="537"/>
      <c r="F7" s="538"/>
      <c r="G7" s="536" t="s">
        <v>78</v>
      </c>
      <c r="H7" s="537"/>
      <c r="I7" s="537"/>
      <c r="J7" s="537"/>
      <c r="K7" s="537"/>
      <c r="L7" s="538"/>
      <c r="M7" s="536" t="s">
        <v>78</v>
      </c>
      <c r="N7" s="537"/>
      <c r="O7" s="537"/>
      <c r="P7" s="537"/>
      <c r="Q7" s="537"/>
      <c r="R7" s="537"/>
      <c r="S7" s="537"/>
      <c r="T7" s="537"/>
      <c r="U7" s="538"/>
    </row>
    <row r="8" spans="1:34" s="68" customFormat="1" ht="18" customHeight="1">
      <c r="A8" s="570"/>
      <c r="B8" s="556"/>
      <c r="C8" s="557"/>
      <c r="D8" s="570" t="s">
        <v>79</v>
      </c>
      <c r="E8" s="556" t="s">
        <v>80</v>
      </c>
      <c r="F8" s="557" t="s">
        <v>81</v>
      </c>
      <c r="G8" s="539" t="s">
        <v>82</v>
      </c>
      <c r="H8" s="540"/>
      <c r="I8" s="186" t="str">
        <f>IF(I31="","",ROUND(I31/F31*100,0))</f>
        <v/>
      </c>
      <c r="J8" s="541" t="s">
        <v>83</v>
      </c>
      <c r="K8" s="540"/>
      <c r="L8" s="187" t="str">
        <f>IF(I8="","",IF(I8=100,"",100-I8))</f>
        <v/>
      </c>
      <c r="M8" s="539" t="s">
        <v>84</v>
      </c>
      <c r="N8" s="540"/>
      <c r="O8" s="186" t="str">
        <f>IF(O31="","",ROUND(O31/L31*100,0))</f>
        <v/>
      </c>
      <c r="P8" s="539" t="s">
        <v>84</v>
      </c>
      <c r="Q8" s="540"/>
      <c r="R8" s="186" t="str">
        <f>IF(R31="","",ROUND(R31/O31*100,0))</f>
        <v/>
      </c>
      <c r="S8" s="541" t="s">
        <v>84</v>
      </c>
      <c r="T8" s="540"/>
      <c r="U8" s="187" t="str">
        <f>IF(O8="","",IF(O8=100,"",100-O8))</f>
        <v/>
      </c>
    </row>
    <row r="9" spans="1:34" s="68" customFormat="1" ht="18" customHeight="1" thickBot="1">
      <c r="A9" s="563"/>
      <c r="B9" s="564"/>
      <c r="C9" s="565"/>
      <c r="D9" s="563"/>
      <c r="E9" s="564"/>
      <c r="F9" s="565"/>
      <c r="G9" s="452" t="s">
        <v>79</v>
      </c>
      <c r="H9" s="453" t="s">
        <v>80</v>
      </c>
      <c r="I9" s="453" t="s">
        <v>81</v>
      </c>
      <c r="J9" s="453" t="s">
        <v>79</v>
      </c>
      <c r="K9" s="453" t="s">
        <v>80</v>
      </c>
      <c r="L9" s="454" t="s">
        <v>81</v>
      </c>
      <c r="M9" s="452" t="s">
        <v>79</v>
      </c>
      <c r="N9" s="453" t="s">
        <v>80</v>
      </c>
      <c r="O9" s="453" t="s">
        <v>81</v>
      </c>
      <c r="P9" s="452" t="s">
        <v>79</v>
      </c>
      <c r="Q9" s="453" t="s">
        <v>80</v>
      </c>
      <c r="R9" s="453" t="s">
        <v>81</v>
      </c>
      <c r="S9" s="453" t="s">
        <v>79</v>
      </c>
      <c r="T9" s="453" t="s">
        <v>80</v>
      </c>
      <c r="U9" s="454" t="s">
        <v>81</v>
      </c>
    </row>
    <row r="10" spans="1:34" s="68" customFormat="1" ht="18" customHeight="1">
      <c r="A10" s="547" t="s">
        <v>85</v>
      </c>
      <c r="B10" s="706" t="s">
        <v>86</v>
      </c>
      <c r="C10" s="69"/>
      <c r="D10" s="70" t="s">
        <v>87</v>
      </c>
      <c r="E10" s="71" t="s">
        <v>88</v>
      </c>
      <c r="F10" s="72" t="s">
        <v>89</v>
      </c>
      <c r="G10" s="70" t="s">
        <v>90</v>
      </c>
      <c r="H10" s="71" t="s">
        <v>88</v>
      </c>
      <c r="I10" s="71" t="s">
        <v>91</v>
      </c>
      <c r="J10" s="71" t="s">
        <v>87</v>
      </c>
      <c r="K10" s="71" t="s">
        <v>88</v>
      </c>
      <c r="L10" s="72" t="s">
        <v>91</v>
      </c>
      <c r="M10" s="70" t="s">
        <v>90</v>
      </c>
      <c r="N10" s="71" t="s">
        <v>88</v>
      </c>
      <c r="O10" s="71" t="s">
        <v>91</v>
      </c>
      <c r="P10" s="70" t="s">
        <v>90</v>
      </c>
      <c r="Q10" s="71" t="s">
        <v>88</v>
      </c>
      <c r="R10" s="71" t="s">
        <v>91</v>
      </c>
      <c r="S10" s="71" t="s">
        <v>87</v>
      </c>
      <c r="T10" s="71" t="s">
        <v>88</v>
      </c>
      <c r="U10" s="72" t="s">
        <v>91</v>
      </c>
    </row>
    <row r="11" spans="1:34" s="68" customFormat="1" ht="18" customHeight="1">
      <c r="A11" s="548"/>
      <c r="B11" s="707"/>
      <c r="C11" s="522" t="s">
        <v>92</v>
      </c>
      <c r="D11" s="181"/>
      <c r="E11" s="182" t="str">
        <f>IF(D11="","",F11/D11)</f>
        <v/>
      </c>
      <c r="F11" s="183"/>
      <c r="G11" s="181"/>
      <c r="H11" s="182" t="str">
        <f>IF(G11="","",I11/G11)</f>
        <v/>
      </c>
      <c r="I11" s="184"/>
      <c r="J11" s="182"/>
      <c r="K11" s="182" t="str">
        <f>IF(J11="","",L11/J11)</f>
        <v/>
      </c>
      <c r="L11" s="185"/>
      <c r="M11" s="181"/>
      <c r="N11" s="182" t="str">
        <f>IF(M11="","",O11/M11)</f>
        <v/>
      </c>
      <c r="O11" s="184"/>
      <c r="P11" s="181"/>
      <c r="Q11" s="182" t="str">
        <f>IF(P11="","",R11/P11)</f>
        <v/>
      </c>
      <c r="R11" s="184"/>
      <c r="S11" s="182"/>
      <c r="T11" s="182" t="str">
        <f>IF(S11="","",U11/S11)</f>
        <v/>
      </c>
      <c r="U11" s="185"/>
    </row>
    <row r="12" spans="1:34" s="68" customFormat="1" ht="18" customHeight="1">
      <c r="A12" s="548"/>
      <c r="B12" s="707"/>
      <c r="C12" s="474" t="s">
        <v>93</v>
      </c>
      <c r="D12" s="181"/>
      <c r="E12" s="182" t="str">
        <f>IF(D12="","",F12/D12)</f>
        <v/>
      </c>
      <c r="F12" s="183"/>
      <c r="G12" s="181"/>
      <c r="H12" s="182" t="str">
        <f>IF(G12="","",I12/G12)</f>
        <v/>
      </c>
      <c r="I12" s="184"/>
      <c r="J12" s="182"/>
      <c r="K12" s="182" t="str">
        <f t="shared" ref="K12:K50" si="0">IF(J12="","",L12/J12)</f>
        <v/>
      </c>
      <c r="L12" s="185"/>
      <c r="M12" s="181"/>
      <c r="N12" s="182" t="str">
        <f>IF(M12="","",O12/M12)</f>
        <v/>
      </c>
      <c r="O12" s="184"/>
      <c r="P12" s="181"/>
      <c r="Q12" s="182" t="str">
        <f>IF(P12="","",R12/P12)</f>
        <v/>
      </c>
      <c r="R12" s="184"/>
      <c r="S12" s="182"/>
      <c r="T12" s="182" t="str">
        <f t="shared" ref="T12:T50" si="1">IF(S12="","",U12/S12)</f>
        <v/>
      </c>
      <c r="U12" s="185"/>
    </row>
    <row r="13" spans="1:34" s="68" customFormat="1" ht="18" customHeight="1">
      <c r="A13" s="548"/>
      <c r="B13" s="707"/>
      <c r="C13" s="475" t="s">
        <v>94</v>
      </c>
      <c r="D13" s="478"/>
      <c r="E13" s="266" t="str">
        <f>IF(D13="","",F13/D13)</f>
        <v/>
      </c>
      <c r="F13" s="486"/>
      <c r="G13" s="301"/>
      <c r="H13" s="226" t="str">
        <f>IF(G13="","",I13/G13)</f>
        <v/>
      </c>
      <c r="I13" s="229"/>
      <c r="J13" s="302"/>
      <c r="K13" s="226" t="str">
        <f t="shared" si="0"/>
        <v/>
      </c>
      <c r="L13" s="227"/>
      <c r="M13" s="228"/>
      <c r="N13" s="226" t="str">
        <f>IF(M13="","",O13/M13)</f>
        <v/>
      </c>
      <c r="O13" s="229"/>
      <c r="P13" s="228"/>
      <c r="Q13" s="226" t="str">
        <f>IF(P13="","",R13/P13)</f>
        <v/>
      </c>
      <c r="R13" s="229"/>
      <c r="S13" s="229"/>
      <c r="T13" s="226" t="str">
        <f t="shared" si="1"/>
        <v/>
      </c>
      <c r="U13" s="227"/>
    </row>
    <row r="14" spans="1:34" s="68" customFormat="1" ht="18" customHeight="1">
      <c r="A14" s="548"/>
      <c r="B14" s="707"/>
      <c r="C14" s="522" t="s">
        <v>95</v>
      </c>
      <c r="D14" s="230"/>
      <c r="E14" s="266" t="str">
        <f t="shared" ref="E14:E29" si="2">IF(D14="","",F14/D14)</f>
        <v/>
      </c>
      <c r="F14" s="231"/>
      <c r="G14" s="230"/>
      <c r="H14" s="226" t="str">
        <f>IF(G14="","",I14/G14)</f>
        <v/>
      </c>
      <c r="I14" s="232"/>
      <c r="J14" s="226"/>
      <c r="K14" s="226" t="str">
        <f t="shared" si="0"/>
        <v/>
      </c>
      <c r="L14" s="231"/>
      <c r="M14" s="230"/>
      <c r="N14" s="226" t="str">
        <f>IF(M14="","",O14/M14)</f>
        <v/>
      </c>
      <c r="O14" s="232"/>
      <c r="P14" s="230"/>
      <c r="Q14" s="226" t="str">
        <f>IF(P14="","",R14/P14)</f>
        <v/>
      </c>
      <c r="R14" s="232"/>
      <c r="S14" s="226"/>
      <c r="T14" s="226" t="str">
        <f t="shared" si="1"/>
        <v/>
      </c>
      <c r="U14" s="231"/>
    </row>
    <row r="15" spans="1:34" s="68" customFormat="1" ht="18" customHeight="1">
      <c r="A15" s="548"/>
      <c r="B15" s="707"/>
      <c r="C15" s="474"/>
      <c r="D15" s="476"/>
      <c r="E15" s="266" t="str">
        <f t="shared" si="2"/>
        <v/>
      </c>
      <c r="F15" s="486"/>
      <c r="G15" s="304"/>
      <c r="H15" s="305" t="str">
        <f t="shared" ref="H15:H50" si="3">IF(G15="","",I15/G15)</f>
        <v/>
      </c>
      <c r="I15" s="233"/>
      <c r="J15" s="229"/>
      <c r="K15" s="226" t="str">
        <f t="shared" si="0"/>
        <v/>
      </c>
      <c r="L15" s="227"/>
      <c r="M15" s="228"/>
      <c r="N15" s="226" t="str">
        <f t="shared" ref="N15:N50" si="4">IF(M15="","",O15/M15)</f>
        <v/>
      </c>
      <c r="O15" s="233"/>
      <c r="P15" s="228"/>
      <c r="Q15" s="226" t="str">
        <f t="shared" ref="Q15:Q50" si="5">IF(P15="","",R15/P15)</f>
        <v/>
      </c>
      <c r="R15" s="233"/>
      <c r="S15" s="229"/>
      <c r="T15" s="226" t="str">
        <f t="shared" si="1"/>
        <v/>
      </c>
      <c r="U15" s="227"/>
    </row>
    <row r="16" spans="1:34" s="68" customFormat="1" ht="18" customHeight="1">
      <c r="A16" s="548"/>
      <c r="B16" s="707"/>
      <c r="C16" s="474"/>
      <c r="D16" s="476"/>
      <c r="E16" s="266" t="str">
        <f t="shared" si="2"/>
        <v/>
      </c>
      <c r="F16" s="486"/>
      <c r="G16" s="304"/>
      <c r="H16" s="305"/>
      <c r="I16" s="233"/>
      <c r="J16" s="229"/>
      <c r="K16" s="226"/>
      <c r="L16" s="227"/>
      <c r="M16" s="228"/>
      <c r="N16" s="226"/>
      <c r="O16" s="233"/>
      <c r="P16" s="228"/>
      <c r="Q16" s="226"/>
      <c r="R16" s="233"/>
      <c r="S16" s="229"/>
      <c r="T16" s="226"/>
      <c r="U16" s="227"/>
    </row>
    <row r="17" spans="1:21" s="68" customFormat="1" ht="18" customHeight="1">
      <c r="A17" s="548"/>
      <c r="B17" s="707"/>
      <c r="C17" s="474"/>
      <c r="D17" s="476"/>
      <c r="E17" s="266" t="str">
        <f t="shared" si="2"/>
        <v/>
      </c>
      <c r="F17" s="486"/>
      <c r="G17" s="304"/>
      <c r="H17" s="305"/>
      <c r="I17" s="233"/>
      <c r="J17" s="229"/>
      <c r="K17" s="226"/>
      <c r="L17" s="227"/>
      <c r="M17" s="228"/>
      <c r="N17" s="226"/>
      <c r="O17" s="233"/>
      <c r="P17" s="228"/>
      <c r="Q17" s="226"/>
      <c r="R17" s="233"/>
      <c r="S17" s="229"/>
      <c r="T17" s="226"/>
      <c r="U17" s="227"/>
    </row>
    <row r="18" spans="1:21" s="68" customFormat="1" ht="18" customHeight="1">
      <c r="A18" s="548"/>
      <c r="B18" s="707"/>
      <c r="C18" s="474"/>
      <c r="D18" s="476"/>
      <c r="E18" s="266" t="str">
        <f t="shared" si="2"/>
        <v/>
      </c>
      <c r="F18" s="486"/>
      <c r="G18" s="304"/>
      <c r="H18" s="305"/>
      <c r="I18" s="233"/>
      <c r="J18" s="229"/>
      <c r="K18" s="226"/>
      <c r="L18" s="227"/>
      <c r="M18" s="228"/>
      <c r="N18" s="226"/>
      <c r="O18" s="233"/>
      <c r="P18" s="228"/>
      <c r="Q18" s="226"/>
      <c r="R18" s="233"/>
      <c r="S18" s="229"/>
      <c r="T18" s="226"/>
      <c r="U18" s="227"/>
    </row>
    <row r="19" spans="1:21" s="68" customFormat="1" ht="18" customHeight="1">
      <c r="A19" s="548"/>
      <c r="B19" s="707"/>
      <c r="C19" s="474"/>
      <c r="D19" s="476"/>
      <c r="E19" s="266" t="str">
        <f t="shared" si="2"/>
        <v/>
      </c>
      <c r="F19" s="486"/>
      <c r="G19" s="304"/>
      <c r="H19" s="305" t="str">
        <f t="shared" si="3"/>
        <v/>
      </c>
      <c r="I19" s="233"/>
      <c r="J19" s="229"/>
      <c r="K19" s="226" t="str">
        <f t="shared" si="0"/>
        <v/>
      </c>
      <c r="L19" s="227"/>
      <c r="M19" s="228"/>
      <c r="N19" s="226" t="str">
        <f t="shared" si="4"/>
        <v/>
      </c>
      <c r="O19" s="233"/>
      <c r="P19" s="228"/>
      <c r="Q19" s="226" t="str">
        <f t="shared" si="5"/>
        <v/>
      </c>
      <c r="R19" s="233"/>
      <c r="S19" s="229"/>
      <c r="T19" s="226" t="str">
        <f t="shared" si="1"/>
        <v/>
      </c>
      <c r="U19" s="227"/>
    </row>
    <row r="20" spans="1:21" s="68" customFormat="1" ht="18" customHeight="1">
      <c r="A20" s="548"/>
      <c r="B20" s="707"/>
      <c r="C20" s="474"/>
      <c r="D20" s="477"/>
      <c r="E20" s="266" t="str">
        <f t="shared" si="2"/>
        <v/>
      </c>
      <c r="F20" s="486"/>
      <c r="G20" s="304"/>
      <c r="H20" s="305" t="str">
        <f t="shared" si="3"/>
        <v/>
      </c>
      <c r="I20" s="233"/>
      <c r="J20" s="303"/>
      <c r="K20" s="232"/>
      <c r="L20" s="227"/>
      <c r="M20" s="228"/>
      <c r="N20" s="226" t="str">
        <f t="shared" si="4"/>
        <v/>
      </c>
      <c r="O20" s="233"/>
      <c r="P20" s="228"/>
      <c r="Q20" s="226" t="str">
        <f t="shared" si="5"/>
        <v/>
      </c>
      <c r="R20" s="233"/>
      <c r="S20" s="233"/>
      <c r="T20" s="232" t="str">
        <f t="shared" si="1"/>
        <v/>
      </c>
      <c r="U20" s="227"/>
    </row>
    <row r="21" spans="1:21" s="68" customFormat="1" ht="18" customHeight="1">
      <c r="A21" s="548"/>
      <c r="B21" s="707"/>
      <c r="C21" s="522" t="s">
        <v>96</v>
      </c>
      <c r="D21" s="230"/>
      <c r="E21" s="266" t="str">
        <f t="shared" si="2"/>
        <v/>
      </c>
      <c r="F21" s="231"/>
      <c r="G21" s="230"/>
      <c r="H21" s="232" t="str">
        <f t="shared" si="3"/>
        <v/>
      </c>
      <c r="I21" s="232"/>
      <c r="J21" s="232"/>
      <c r="K21" s="232" t="str">
        <f t="shared" si="0"/>
        <v/>
      </c>
      <c r="L21" s="231"/>
      <c r="M21" s="230"/>
      <c r="N21" s="232" t="str">
        <f t="shared" si="4"/>
        <v/>
      </c>
      <c r="O21" s="232"/>
      <c r="P21" s="230"/>
      <c r="Q21" s="232" t="str">
        <f t="shared" si="5"/>
        <v/>
      </c>
      <c r="R21" s="232"/>
      <c r="S21" s="232"/>
      <c r="T21" s="232" t="str">
        <f t="shared" si="1"/>
        <v/>
      </c>
      <c r="U21" s="231"/>
    </row>
    <row r="22" spans="1:21" s="68" customFormat="1" ht="18" customHeight="1">
      <c r="A22" s="548"/>
      <c r="B22" s="707"/>
      <c r="C22" s="522" t="str">
        <f>C12</f>
        <v>&lt;改修工事&gt;</v>
      </c>
      <c r="D22" s="230"/>
      <c r="E22" s="266" t="str">
        <f t="shared" si="2"/>
        <v/>
      </c>
      <c r="F22" s="231"/>
      <c r="G22" s="234"/>
      <c r="H22" s="232" t="str">
        <f t="shared" si="3"/>
        <v/>
      </c>
      <c r="I22" s="232"/>
      <c r="J22" s="232"/>
      <c r="K22" s="232" t="str">
        <f t="shared" si="0"/>
        <v/>
      </c>
      <c r="L22" s="231"/>
      <c r="M22" s="234"/>
      <c r="N22" s="232" t="str">
        <f t="shared" si="4"/>
        <v/>
      </c>
      <c r="O22" s="232"/>
      <c r="P22" s="234"/>
      <c r="Q22" s="232" t="str">
        <f t="shared" si="5"/>
        <v/>
      </c>
      <c r="R22" s="232"/>
      <c r="S22" s="232"/>
      <c r="T22" s="232" t="str">
        <f t="shared" si="1"/>
        <v/>
      </c>
      <c r="U22" s="231"/>
    </row>
    <row r="23" spans="1:21" s="68" customFormat="1" ht="18" customHeight="1">
      <c r="A23" s="548"/>
      <c r="B23" s="707"/>
      <c r="C23" s="522" t="str">
        <f>IF(C13="","",C13)</f>
        <v>　（改築）</v>
      </c>
      <c r="D23" s="230"/>
      <c r="E23" s="266" t="str">
        <f t="shared" si="2"/>
        <v/>
      </c>
      <c r="F23" s="231"/>
      <c r="G23" s="234"/>
      <c r="H23" s="232" t="str">
        <f t="shared" si="3"/>
        <v/>
      </c>
      <c r="I23" s="232"/>
      <c r="J23" s="232"/>
      <c r="K23" s="232" t="str">
        <f t="shared" si="0"/>
        <v/>
      </c>
      <c r="L23" s="231"/>
      <c r="M23" s="234"/>
      <c r="N23" s="232" t="str">
        <f t="shared" si="4"/>
        <v/>
      </c>
      <c r="O23" s="232"/>
      <c r="P23" s="234"/>
      <c r="Q23" s="232" t="str">
        <f t="shared" si="5"/>
        <v/>
      </c>
      <c r="R23" s="232"/>
      <c r="S23" s="232"/>
      <c r="T23" s="232" t="str">
        <f t="shared" si="1"/>
        <v/>
      </c>
      <c r="U23" s="231"/>
    </row>
    <row r="24" spans="1:21" s="68" customFormat="1" ht="18" customHeight="1">
      <c r="A24" s="548"/>
      <c r="B24" s="707"/>
      <c r="C24" s="522" t="s">
        <v>95</v>
      </c>
      <c r="D24" s="230"/>
      <c r="E24" s="266" t="str">
        <f t="shared" si="2"/>
        <v/>
      </c>
      <c r="F24" s="231"/>
      <c r="G24" s="234"/>
      <c r="H24" s="232" t="str">
        <f t="shared" si="3"/>
        <v/>
      </c>
      <c r="I24" s="232"/>
      <c r="J24" s="232"/>
      <c r="K24" s="232" t="str">
        <f t="shared" si="0"/>
        <v/>
      </c>
      <c r="L24" s="231"/>
      <c r="M24" s="234"/>
      <c r="N24" s="232" t="str">
        <f t="shared" si="4"/>
        <v/>
      </c>
      <c r="O24" s="232"/>
      <c r="P24" s="234"/>
      <c r="Q24" s="232" t="str">
        <f t="shared" si="5"/>
        <v/>
      </c>
      <c r="R24" s="232"/>
      <c r="S24" s="232"/>
      <c r="T24" s="232" t="str">
        <f t="shared" si="1"/>
        <v/>
      </c>
      <c r="U24" s="231"/>
    </row>
    <row r="25" spans="1:21" s="68" customFormat="1" ht="18" customHeight="1">
      <c r="A25" s="548"/>
      <c r="B25" s="707"/>
      <c r="C25" s="474"/>
      <c r="D25" s="476"/>
      <c r="E25" s="266" t="str">
        <f t="shared" si="2"/>
        <v/>
      </c>
      <c r="F25" s="486"/>
      <c r="G25" s="235"/>
      <c r="H25" s="232" t="str">
        <f t="shared" si="3"/>
        <v/>
      </c>
      <c r="I25" s="233"/>
      <c r="J25" s="233"/>
      <c r="K25" s="232" t="str">
        <f t="shared" si="0"/>
        <v/>
      </c>
      <c r="L25" s="227"/>
      <c r="M25" s="235"/>
      <c r="N25" s="232" t="str">
        <f t="shared" si="4"/>
        <v/>
      </c>
      <c r="O25" s="233"/>
      <c r="P25" s="235"/>
      <c r="Q25" s="232" t="str">
        <f t="shared" si="5"/>
        <v/>
      </c>
      <c r="R25" s="233"/>
      <c r="S25" s="233"/>
      <c r="T25" s="232" t="str">
        <f t="shared" si="1"/>
        <v/>
      </c>
      <c r="U25" s="227"/>
    </row>
    <row r="26" spans="1:21" s="68" customFormat="1" ht="18" customHeight="1">
      <c r="A26" s="548"/>
      <c r="B26" s="707"/>
      <c r="C26" s="474"/>
      <c r="D26" s="476"/>
      <c r="E26" s="266" t="str">
        <f t="shared" si="2"/>
        <v/>
      </c>
      <c r="F26" s="486"/>
      <c r="G26" s="235"/>
      <c r="H26" s="232" t="str">
        <f t="shared" si="3"/>
        <v/>
      </c>
      <c r="I26" s="233"/>
      <c r="J26" s="233"/>
      <c r="K26" s="232" t="str">
        <f t="shared" si="0"/>
        <v/>
      </c>
      <c r="L26" s="227"/>
      <c r="M26" s="235"/>
      <c r="N26" s="232" t="str">
        <f t="shared" si="4"/>
        <v/>
      </c>
      <c r="O26" s="233"/>
      <c r="P26" s="235"/>
      <c r="Q26" s="232" t="str">
        <f t="shared" si="5"/>
        <v/>
      </c>
      <c r="R26" s="233"/>
      <c r="S26" s="233"/>
      <c r="T26" s="232" t="str">
        <f t="shared" si="1"/>
        <v/>
      </c>
      <c r="U26" s="227"/>
    </row>
    <row r="27" spans="1:21" s="68" customFormat="1" ht="18" customHeight="1">
      <c r="A27" s="548"/>
      <c r="B27" s="707"/>
      <c r="C27" s="474"/>
      <c r="D27" s="476"/>
      <c r="E27" s="266" t="str">
        <f t="shared" si="2"/>
        <v/>
      </c>
      <c r="F27" s="487"/>
      <c r="G27" s="235"/>
      <c r="H27" s="232"/>
      <c r="I27" s="233"/>
      <c r="J27" s="233"/>
      <c r="K27" s="232"/>
      <c r="L27" s="227"/>
      <c r="M27" s="235"/>
      <c r="N27" s="232"/>
      <c r="O27" s="233"/>
      <c r="P27" s="235"/>
      <c r="Q27" s="232"/>
      <c r="R27" s="233"/>
      <c r="S27" s="233"/>
      <c r="T27" s="232"/>
      <c r="U27" s="227"/>
    </row>
    <row r="28" spans="1:21" s="68" customFormat="1" ht="18" customHeight="1">
      <c r="A28" s="548"/>
      <c r="B28" s="707"/>
      <c r="C28" s="474"/>
      <c r="D28" s="476"/>
      <c r="E28" s="266" t="str">
        <f t="shared" si="2"/>
        <v/>
      </c>
      <c r="F28" s="487"/>
      <c r="G28" s="235"/>
      <c r="H28" s="232" t="str">
        <f t="shared" si="3"/>
        <v/>
      </c>
      <c r="I28" s="233"/>
      <c r="J28" s="233"/>
      <c r="K28" s="232" t="str">
        <f t="shared" si="0"/>
        <v/>
      </c>
      <c r="L28" s="227"/>
      <c r="M28" s="235"/>
      <c r="N28" s="232" t="str">
        <f t="shared" si="4"/>
        <v/>
      </c>
      <c r="O28" s="233"/>
      <c r="P28" s="235"/>
      <c r="Q28" s="232" t="str">
        <f t="shared" si="5"/>
        <v/>
      </c>
      <c r="R28" s="233"/>
      <c r="S28" s="233"/>
      <c r="T28" s="232" t="str">
        <f t="shared" si="1"/>
        <v/>
      </c>
      <c r="U28" s="227"/>
    </row>
    <row r="29" spans="1:21" s="68" customFormat="1" ht="18" customHeight="1">
      <c r="A29" s="548"/>
      <c r="B29" s="707"/>
      <c r="C29" s="474"/>
      <c r="D29" s="476"/>
      <c r="E29" s="266" t="str">
        <f t="shared" si="2"/>
        <v/>
      </c>
      <c r="F29" s="487"/>
      <c r="G29" s="235"/>
      <c r="H29" s="232" t="str">
        <f t="shared" si="3"/>
        <v/>
      </c>
      <c r="I29" s="233"/>
      <c r="J29" s="233"/>
      <c r="K29" s="232" t="str">
        <f t="shared" si="0"/>
        <v/>
      </c>
      <c r="L29" s="227"/>
      <c r="M29" s="235"/>
      <c r="N29" s="232" t="str">
        <f t="shared" si="4"/>
        <v/>
      </c>
      <c r="O29" s="233"/>
      <c r="P29" s="235"/>
      <c r="Q29" s="232" t="str">
        <f t="shared" si="5"/>
        <v/>
      </c>
      <c r="R29" s="233"/>
      <c r="S29" s="233"/>
      <c r="T29" s="232" t="str">
        <f t="shared" si="1"/>
        <v/>
      </c>
      <c r="U29" s="227"/>
    </row>
    <row r="30" spans="1:21" s="68" customFormat="1" ht="18" customHeight="1">
      <c r="A30" s="548"/>
      <c r="B30" s="707"/>
      <c r="C30" s="474"/>
      <c r="D30" s="476"/>
      <c r="E30" s="232" t="str">
        <f t="shared" ref="E30:E50" si="6">IF(D30="","",F30/D30)</f>
        <v/>
      </c>
      <c r="F30" s="487"/>
      <c r="G30" s="235"/>
      <c r="H30" s="232" t="str">
        <f t="shared" si="3"/>
        <v/>
      </c>
      <c r="I30" s="233"/>
      <c r="J30" s="233"/>
      <c r="K30" s="232" t="str">
        <f t="shared" si="0"/>
        <v/>
      </c>
      <c r="L30" s="227"/>
      <c r="M30" s="235"/>
      <c r="N30" s="232" t="str">
        <f t="shared" si="4"/>
        <v/>
      </c>
      <c r="O30" s="233"/>
      <c r="P30" s="235"/>
      <c r="Q30" s="232" t="str">
        <f t="shared" si="5"/>
        <v/>
      </c>
      <c r="R30" s="233"/>
      <c r="S30" s="233"/>
      <c r="T30" s="232" t="str">
        <f t="shared" si="1"/>
        <v/>
      </c>
      <c r="U30" s="227"/>
    </row>
    <row r="31" spans="1:21" s="68" customFormat="1" ht="18" customHeight="1">
      <c r="A31" s="548"/>
      <c r="B31" s="708"/>
      <c r="C31" s="521" t="s">
        <v>97</v>
      </c>
      <c r="D31" s="894"/>
      <c r="E31" s="238" t="str">
        <f>IF(D31="","",F31/D31)</f>
        <v/>
      </c>
      <c r="F31" s="239" t="str">
        <f>IF(SUM(F12:F30)=0,"",SUM(F12:F30))</f>
        <v/>
      </c>
      <c r="G31" s="240"/>
      <c r="H31" s="238" t="str">
        <f t="shared" si="3"/>
        <v/>
      </c>
      <c r="I31" s="238" t="str">
        <f>IF(SUM(I12:I30)=0,"",SUM(I12:I30))</f>
        <v/>
      </c>
      <c r="J31" s="241"/>
      <c r="K31" s="238" t="str">
        <f t="shared" si="0"/>
        <v/>
      </c>
      <c r="L31" s="239" t="str">
        <f>IF(SUM(L12:L30)=0,"",SUM(L12:L30))</f>
        <v/>
      </c>
      <c r="M31" s="240"/>
      <c r="N31" s="238" t="str">
        <f t="shared" si="4"/>
        <v/>
      </c>
      <c r="O31" s="238" t="str">
        <f>IF(SUM(O12:O30)=0,"",SUM(O12:O30))</f>
        <v/>
      </c>
      <c r="P31" s="240"/>
      <c r="Q31" s="238" t="str">
        <f t="shared" si="5"/>
        <v/>
      </c>
      <c r="R31" s="238" t="str">
        <f>IF(SUM(R12:R30)=0,"",SUM(R12:R30))</f>
        <v/>
      </c>
      <c r="S31" s="241"/>
      <c r="T31" s="238" t="str">
        <f t="shared" si="1"/>
        <v/>
      </c>
      <c r="U31" s="239" t="str">
        <f>IF(SUM(U12:U30)=0,"",SUM(U12:U30))</f>
        <v/>
      </c>
    </row>
    <row r="32" spans="1:21" s="68" customFormat="1" ht="18" customHeight="1">
      <c r="A32" s="548"/>
      <c r="B32" s="567" t="s">
        <v>98</v>
      </c>
      <c r="C32" s="479"/>
      <c r="D32" s="506"/>
      <c r="E32" s="243" t="str">
        <f t="shared" si="6"/>
        <v/>
      </c>
      <c r="F32" s="485"/>
      <c r="G32" s="242"/>
      <c r="H32" s="243" t="str">
        <f t="shared" si="3"/>
        <v/>
      </c>
      <c r="I32" s="245"/>
      <c r="J32" s="245"/>
      <c r="K32" s="243" t="str">
        <f t="shared" si="0"/>
        <v/>
      </c>
      <c r="L32" s="244"/>
      <c r="M32" s="242"/>
      <c r="N32" s="243" t="str">
        <f t="shared" si="4"/>
        <v/>
      </c>
      <c r="O32" s="245"/>
      <c r="P32" s="242"/>
      <c r="Q32" s="243" t="str">
        <f t="shared" si="5"/>
        <v/>
      </c>
      <c r="R32" s="245"/>
      <c r="S32" s="245"/>
      <c r="T32" s="243" t="str">
        <f t="shared" si="1"/>
        <v/>
      </c>
      <c r="U32" s="244"/>
    </row>
    <row r="33" spans="1:25" s="68" customFormat="1" ht="18" customHeight="1">
      <c r="A33" s="548"/>
      <c r="B33" s="567"/>
      <c r="C33" s="480"/>
      <c r="D33" s="507"/>
      <c r="E33" s="247" t="str">
        <f t="shared" si="6"/>
        <v/>
      </c>
      <c r="F33" s="483"/>
      <c r="G33" s="246"/>
      <c r="H33" s="247" t="str">
        <f t="shared" si="3"/>
        <v/>
      </c>
      <c r="I33" s="249"/>
      <c r="J33" s="249"/>
      <c r="K33" s="247" t="str">
        <f t="shared" si="0"/>
        <v/>
      </c>
      <c r="L33" s="248"/>
      <c r="M33" s="246"/>
      <c r="N33" s="247" t="str">
        <f t="shared" si="4"/>
        <v/>
      </c>
      <c r="O33" s="249"/>
      <c r="P33" s="246"/>
      <c r="Q33" s="247" t="str">
        <f t="shared" si="5"/>
        <v/>
      </c>
      <c r="R33" s="249"/>
      <c r="S33" s="249"/>
      <c r="T33" s="247" t="str">
        <f t="shared" si="1"/>
        <v/>
      </c>
      <c r="U33" s="248"/>
    </row>
    <row r="34" spans="1:25" s="68" customFormat="1" ht="18" customHeight="1">
      <c r="A34" s="548"/>
      <c r="B34" s="567"/>
      <c r="C34" s="480"/>
      <c r="D34" s="507"/>
      <c r="E34" s="247" t="str">
        <f t="shared" si="6"/>
        <v/>
      </c>
      <c r="F34" s="483"/>
      <c r="G34" s="246"/>
      <c r="H34" s="247" t="str">
        <f t="shared" si="3"/>
        <v/>
      </c>
      <c r="I34" s="249"/>
      <c r="J34" s="249"/>
      <c r="K34" s="247" t="str">
        <f t="shared" si="0"/>
        <v/>
      </c>
      <c r="L34" s="248"/>
      <c r="M34" s="246"/>
      <c r="N34" s="247" t="str">
        <f t="shared" si="4"/>
        <v/>
      </c>
      <c r="O34" s="249"/>
      <c r="P34" s="246"/>
      <c r="Q34" s="247" t="str">
        <f t="shared" si="5"/>
        <v/>
      </c>
      <c r="R34" s="249"/>
      <c r="S34" s="249"/>
      <c r="T34" s="247" t="str">
        <f t="shared" si="1"/>
        <v/>
      </c>
      <c r="U34" s="248"/>
    </row>
    <row r="35" spans="1:25" s="68" customFormat="1" ht="18" customHeight="1">
      <c r="A35" s="548"/>
      <c r="B35" s="567"/>
      <c r="C35" s="480"/>
      <c r="D35" s="507"/>
      <c r="E35" s="247" t="str">
        <f t="shared" si="6"/>
        <v/>
      </c>
      <c r="F35" s="483"/>
      <c r="G35" s="246"/>
      <c r="H35" s="247" t="str">
        <f t="shared" si="3"/>
        <v/>
      </c>
      <c r="I35" s="249"/>
      <c r="J35" s="249"/>
      <c r="K35" s="247" t="str">
        <f t="shared" si="0"/>
        <v/>
      </c>
      <c r="L35" s="248"/>
      <c r="M35" s="246"/>
      <c r="N35" s="247" t="str">
        <f t="shared" si="4"/>
        <v/>
      </c>
      <c r="O35" s="249"/>
      <c r="P35" s="246"/>
      <c r="Q35" s="247" t="str">
        <f t="shared" si="5"/>
        <v/>
      </c>
      <c r="R35" s="249"/>
      <c r="S35" s="249"/>
      <c r="T35" s="247" t="str">
        <f t="shared" si="1"/>
        <v/>
      </c>
      <c r="U35" s="248"/>
      <c r="V35" s="653" t="s">
        <v>99</v>
      </c>
      <c r="W35" s="654"/>
      <c r="X35" s="654"/>
      <c r="Y35" s="654"/>
    </row>
    <row r="36" spans="1:25" s="68" customFormat="1" ht="18" customHeight="1">
      <c r="A36" s="548"/>
      <c r="B36" s="567"/>
      <c r="C36" s="481"/>
      <c r="D36" s="508"/>
      <c r="E36" s="251" t="str">
        <f t="shared" si="6"/>
        <v/>
      </c>
      <c r="F36" s="484"/>
      <c r="G36" s="250"/>
      <c r="H36" s="251" t="str">
        <f t="shared" si="3"/>
        <v/>
      </c>
      <c r="I36" s="253"/>
      <c r="J36" s="253"/>
      <c r="K36" s="251" t="str">
        <f t="shared" si="0"/>
        <v/>
      </c>
      <c r="L36" s="252"/>
      <c r="M36" s="250"/>
      <c r="N36" s="251" t="str">
        <f t="shared" si="4"/>
        <v/>
      </c>
      <c r="O36" s="253"/>
      <c r="P36" s="250"/>
      <c r="Q36" s="251" t="str">
        <f t="shared" si="5"/>
        <v/>
      </c>
      <c r="R36" s="253"/>
      <c r="S36" s="253"/>
      <c r="T36" s="251" t="str">
        <f t="shared" si="1"/>
        <v/>
      </c>
      <c r="U36" s="252"/>
      <c r="V36" s="653"/>
      <c r="W36" s="654"/>
      <c r="X36" s="654"/>
      <c r="Y36" s="654"/>
    </row>
    <row r="37" spans="1:25" s="68" customFormat="1" ht="18" customHeight="1">
      <c r="A37" s="548"/>
      <c r="B37" s="567"/>
      <c r="C37" s="523" t="s">
        <v>97</v>
      </c>
      <c r="D37" s="895"/>
      <c r="E37" s="238" t="str">
        <f t="shared" si="6"/>
        <v/>
      </c>
      <c r="F37" s="239" t="str">
        <f>IF(SUM(F32:F36)=0,"",(SUM(F32:F36)))</f>
        <v/>
      </c>
      <c r="G37" s="240"/>
      <c r="H37" s="238" t="str">
        <f t="shared" si="3"/>
        <v/>
      </c>
      <c r="I37" s="238" t="str">
        <f>IF(SUM(I32:I36)=0,"",(SUM(I32:I36)))</f>
        <v/>
      </c>
      <c r="J37" s="241"/>
      <c r="K37" s="238" t="str">
        <f t="shared" si="0"/>
        <v/>
      </c>
      <c r="L37" s="239" t="str">
        <f>IF(SUM(L32:L36)=0,"",(SUM(L32:L36)))</f>
        <v/>
      </c>
      <c r="M37" s="240"/>
      <c r="N37" s="238" t="str">
        <f t="shared" si="4"/>
        <v/>
      </c>
      <c r="O37" s="238" t="str">
        <f>IF(SUM(O32:O36)=0,"",(SUM(O32:O36)))</f>
        <v/>
      </c>
      <c r="P37" s="240"/>
      <c r="Q37" s="238" t="str">
        <f t="shared" si="5"/>
        <v/>
      </c>
      <c r="R37" s="238" t="str">
        <f>IF(SUM(R32:R36)=0,"",(SUM(R32:R36)))</f>
        <v/>
      </c>
      <c r="S37" s="241"/>
      <c r="T37" s="238" t="str">
        <f t="shared" si="1"/>
        <v/>
      </c>
      <c r="U37" s="239" t="str">
        <f>IF(SUM(U32:U36)=0,"",(SUM(U32:U36)))</f>
        <v/>
      </c>
    </row>
    <row r="38" spans="1:25" s="68" customFormat="1" ht="18" customHeight="1">
      <c r="A38" s="548"/>
      <c r="B38" s="556" t="s">
        <v>100</v>
      </c>
      <c r="C38" s="557"/>
      <c r="D38" s="895"/>
      <c r="E38" s="238" t="str">
        <f t="shared" si="6"/>
        <v/>
      </c>
      <c r="F38" s="239" t="str">
        <f>IF(F31="","",IF(F37="",F31,F31+F37))</f>
        <v/>
      </c>
      <c r="G38" s="240"/>
      <c r="H38" s="238" t="str">
        <f t="shared" si="3"/>
        <v/>
      </c>
      <c r="I38" s="238" t="str">
        <f>IF(I31="","",IF(I37="",I31,I31+I37))</f>
        <v/>
      </c>
      <c r="J38" s="241"/>
      <c r="K38" s="238" t="str">
        <f t="shared" si="0"/>
        <v/>
      </c>
      <c r="L38" s="239" t="str">
        <f>IF(L31="","",IF(L37="",L31,L31+L37))</f>
        <v/>
      </c>
      <c r="M38" s="240"/>
      <c r="N38" s="238" t="str">
        <f t="shared" si="4"/>
        <v/>
      </c>
      <c r="O38" s="238" t="str">
        <f>IF(O31="","",IF(O37="",O31,O31+O37))</f>
        <v/>
      </c>
      <c r="P38" s="240"/>
      <c r="Q38" s="238" t="str">
        <f t="shared" si="5"/>
        <v/>
      </c>
      <c r="R38" s="238" t="str">
        <f>IF(R31="","",IF(R37="",R31,R31+R37))</f>
        <v/>
      </c>
      <c r="S38" s="241"/>
      <c r="T38" s="238" t="str">
        <f t="shared" si="1"/>
        <v/>
      </c>
      <c r="U38" s="239" t="str">
        <f>IF(U31="","",IF(U37="",U31,U31+U37))</f>
        <v/>
      </c>
    </row>
    <row r="39" spans="1:25" s="68" customFormat="1" ht="18" customHeight="1">
      <c r="A39" s="548" t="s">
        <v>101</v>
      </c>
      <c r="B39" s="658" t="str">
        <f>C12</f>
        <v>&lt;改修工事&gt;</v>
      </c>
      <c r="C39" s="560"/>
      <c r="D39" s="509"/>
      <c r="E39" s="243" t="str">
        <f t="shared" si="6"/>
        <v/>
      </c>
      <c r="F39" s="255"/>
      <c r="G39" s="254"/>
      <c r="H39" s="243" t="str">
        <f t="shared" si="3"/>
        <v/>
      </c>
      <c r="I39" s="243"/>
      <c r="J39" s="243"/>
      <c r="K39" s="243" t="str">
        <f t="shared" si="0"/>
        <v/>
      </c>
      <c r="L39" s="255"/>
      <c r="M39" s="254"/>
      <c r="N39" s="243" t="str">
        <f t="shared" si="4"/>
        <v/>
      </c>
      <c r="O39" s="243"/>
      <c r="P39" s="254"/>
      <c r="Q39" s="243" t="str">
        <f t="shared" si="5"/>
        <v/>
      </c>
      <c r="R39" s="243"/>
      <c r="S39" s="243"/>
      <c r="T39" s="243" t="str">
        <f t="shared" si="1"/>
        <v/>
      </c>
      <c r="U39" s="255"/>
    </row>
    <row r="40" spans="1:25" s="68" customFormat="1" ht="18" customHeight="1">
      <c r="A40" s="548"/>
      <c r="B40" s="658" t="str">
        <f>C23</f>
        <v>　（改築）</v>
      </c>
      <c r="C40" s="560"/>
      <c r="D40" s="510"/>
      <c r="E40" s="247" t="str">
        <f t="shared" si="6"/>
        <v/>
      </c>
      <c r="F40" s="257"/>
      <c r="G40" s="256"/>
      <c r="H40" s="247" t="str">
        <f t="shared" si="3"/>
        <v/>
      </c>
      <c r="I40" s="247"/>
      <c r="J40" s="247"/>
      <c r="K40" s="247" t="str">
        <f t="shared" si="0"/>
        <v/>
      </c>
      <c r="L40" s="257"/>
      <c r="M40" s="256"/>
      <c r="N40" s="247" t="str">
        <f t="shared" si="4"/>
        <v/>
      </c>
      <c r="O40" s="247"/>
      <c r="P40" s="256"/>
      <c r="Q40" s="247" t="str">
        <f t="shared" si="5"/>
        <v/>
      </c>
      <c r="R40" s="247"/>
      <c r="S40" s="247"/>
      <c r="T40" s="247" t="str">
        <f t="shared" si="1"/>
        <v/>
      </c>
      <c r="U40" s="257"/>
    </row>
    <row r="41" spans="1:25" s="68" customFormat="1" ht="18" customHeight="1">
      <c r="A41" s="548"/>
      <c r="B41" s="73" t="s">
        <v>102</v>
      </c>
      <c r="C41" s="474"/>
      <c r="D41" s="507"/>
      <c r="E41" s="247" t="str">
        <f t="shared" si="6"/>
        <v/>
      </c>
      <c r="F41" s="483"/>
      <c r="G41" s="246"/>
      <c r="H41" s="247" t="str">
        <f t="shared" si="3"/>
        <v/>
      </c>
      <c r="I41" s="249"/>
      <c r="J41" s="249"/>
      <c r="K41" s="247" t="str">
        <f t="shared" si="0"/>
        <v/>
      </c>
      <c r="L41" s="248"/>
      <c r="M41" s="246"/>
      <c r="N41" s="247" t="str">
        <f t="shared" si="4"/>
        <v/>
      </c>
      <c r="O41" s="249"/>
      <c r="P41" s="246"/>
      <c r="Q41" s="247" t="str">
        <f t="shared" si="5"/>
        <v/>
      </c>
      <c r="R41" s="249"/>
      <c r="S41" s="249"/>
      <c r="T41" s="247" t="str">
        <f t="shared" si="1"/>
        <v/>
      </c>
      <c r="U41" s="248"/>
    </row>
    <row r="42" spans="1:25" s="68" customFormat="1" ht="18" customHeight="1">
      <c r="A42" s="548"/>
      <c r="B42" s="73" t="s">
        <v>102</v>
      </c>
      <c r="C42" s="474"/>
      <c r="D42" s="507"/>
      <c r="E42" s="247" t="str">
        <f t="shared" si="6"/>
        <v/>
      </c>
      <c r="F42" s="483"/>
      <c r="G42" s="246"/>
      <c r="H42" s="247" t="str">
        <f t="shared" si="3"/>
        <v/>
      </c>
      <c r="I42" s="249"/>
      <c r="J42" s="249"/>
      <c r="K42" s="247" t="str">
        <f t="shared" si="0"/>
        <v/>
      </c>
      <c r="L42" s="248"/>
      <c r="M42" s="246"/>
      <c r="N42" s="247" t="str">
        <f t="shared" si="4"/>
        <v/>
      </c>
      <c r="O42" s="249"/>
      <c r="P42" s="246"/>
      <c r="Q42" s="247" t="str">
        <f t="shared" si="5"/>
        <v/>
      </c>
      <c r="R42" s="249"/>
      <c r="S42" s="249"/>
      <c r="T42" s="247" t="str">
        <f t="shared" si="1"/>
        <v/>
      </c>
      <c r="U42" s="248"/>
    </row>
    <row r="43" spans="1:25" s="68" customFormat="1" ht="18" customHeight="1">
      <c r="A43" s="548"/>
      <c r="B43" s="524" t="s">
        <v>103</v>
      </c>
      <c r="C43" s="474"/>
      <c r="D43" s="507"/>
      <c r="E43" s="247" t="str">
        <f t="shared" si="6"/>
        <v/>
      </c>
      <c r="F43" s="483"/>
      <c r="G43" s="246"/>
      <c r="H43" s="247" t="str">
        <f t="shared" si="3"/>
        <v/>
      </c>
      <c r="I43" s="249"/>
      <c r="J43" s="249"/>
      <c r="K43" s="247" t="str">
        <f t="shared" si="0"/>
        <v/>
      </c>
      <c r="L43" s="248"/>
      <c r="M43" s="246"/>
      <c r="N43" s="247" t="str">
        <f t="shared" si="4"/>
        <v/>
      </c>
      <c r="O43" s="249"/>
      <c r="P43" s="246"/>
      <c r="Q43" s="247" t="str">
        <f t="shared" si="5"/>
        <v/>
      </c>
      <c r="R43" s="249"/>
      <c r="S43" s="249"/>
      <c r="T43" s="247" t="str">
        <f t="shared" si="1"/>
        <v/>
      </c>
      <c r="U43" s="248"/>
    </row>
    <row r="44" spans="1:25" s="68" customFormat="1" ht="18" customHeight="1">
      <c r="A44" s="548"/>
      <c r="B44" s="658" t="s">
        <v>104</v>
      </c>
      <c r="C44" s="560"/>
      <c r="D44" s="510"/>
      <c r="E44" s="247" t="str">
        <f t="shared" si="6"/>
        <v/>
      </c>
      <c r="F44" s="257"/>
      <c r="G44" s="256"/>
      <c r="H44" s="247" t="str">
        <f t="shared" si="3"/>
        <v/>
      </c>
      <c r="I44" s="247"/>
      <c r="J44" s="247"/>
      <c r="K44" s="247" t="str">
        <f t="shared" si="0"/>
        <v/>
      </c>
      <c r="L44" s="257"/>
      <c r="M44" s="256"/>
      <c r="N44" s="247" t="str">
        <f t="shared" si="4"/>
        <v/>
      </c>
      <c r="O44" s="247"/>
      <c r="P44" s="256"/>
      <c r="Q44" s="247" t="str">
        <f t="shared" si="5"/>
        <v/>
      </c>
      <c r="R44" s="247"/>
      <c r="S44" s="247"/>
      <c r="T44" s="247" t="str">
        <f t="shared" si="1"/>
        <v/>
      </c>
      <c r="U44" s="257"/>
    </row>
    <row r="45" spans="1:25" s="68" customFormat="1" ht="18" customHeight="1">
      <c r="A45" s="548"/>
      <c r="B45" s="658" t="str">
        <f>C23</f>
        <v>　（改築）</v>
      </c>
      <c r="C45" s="560"/>
      <c r="D45" s="510"/>
      <c r="E45" s="247" t="str">
        <f t="shared" si="6"/>
        <v/>
      </c>
      <c r="F45" s="257"/>
      <c r="G45" s="256"/>
      <c r="H45" s="247" t="str">
        <f t="shared" si="3"/>
        <v/>
      </c>
      <c r="I45" s="247"/>
      <c r="J45" s="247"/>
      <c r="K45" s="247" t="str">
        <f t="shared" si="0"/>
        <v/>
      </c>
      <c r="L45" s="257"/>
      <c r="M45" s="256"/>
      <c r="N45" s="247" t="str">
        <f t="shared" si="4"/>
        <v/>
      </c>
      <c r="O45" s="247"/>
      <c r="P45" s="256"/>
      <c r="Q45" s="247" t="str">
        <f t="shared" si="5"/>
        <v/>
      </c>
      <c r="R45" s="247"/>
      <c r="S45" s="247"/>
      <c r="T45" s="247" t="str">
        <f t="shared" si="1"/>
        <v/>
      </c>
      <c r="U45" s="257"/>
    </row>
    <row r="46" spans="1:25" s="68" customFormat="1" ht="18" customHeight="1">
      <c r="A46" s="548"/>
      <c r="B46" s="524" t="s">
        <v>103</v>
      </c>
      <c r="C46" s="474"/>
      <c r="D46" s="507"/>
      <c r="E46" s="247" t="str">
        <f t="shared" si="6"/>
        <v/>
      </c>
      <c r="F46" s="483"/>
      <c r="G46" s="246"/>
      <c r="H46" s="247" t="str">
        <f t="shared" si="3"/>
        <v/>
      </c>
      <c r="I46" s="249"/>
      <c r="J46" s="249"/>
      <c r="K46" s="247" t="str">
        <f t="shared" si="0"/>
        <v/>
      </c>
      <c r="L46" s="248"/>
      <c r="M46" s="246"/>
      <c r="N46" s="247" t="str">
        <f t="shared" si="4"/>
        <v/>
      </c>
      <c r="O46" s="249"/>
      <c r="P46" s="246"/>
      <c r="Q46" s="247" t="str">
        <f t="shared" si="5"/>
        <v/>
      </c>
      <c r="R46" s="249"/>
      <c r="S46" s="249"/>
      <c r="T46" s="247" t="str">
        <f t="shared" si="1"/>
        <v/>
      </c>
      <c r="U46" s="248"/>
    </row>
    <row r="47" spans="1:25" s="68" customFormat="1" ht="18" customHeight="1">
      <c r="A47" s="548"/>
      <c r="B47" s="73" t="s">
        <v>103</v>
      </c>
      <c r="C47" s="474"/>
      <c r="D47" s="507"/>
      <c r="E47" s="247" t="str">
        <f t="shared" si="6"/>
        <v/>
      </c>
      <c r="F47" s="483"/>
      <c r="G47" s="246"/>
      <c r="H47" s="247" t="str">
        <f t="shared" si="3"/>
        <v/>
      </c>
      <c r="I47" s="249"/>
      <c r="J47" s="249"/>
      <c r="K47" s="247" t="str">
        <f t="shared" si="0"/>
        <v/>
      </c>
      <c r="L47" s="248"/>
      <c r="M47" s="246"/>
      <c r="N47" s="247" t="str">
        <f t="shared" si="4"/>
        <v/>
      </c>
      <c r="O47" s="249"/>
      <c r="P47" s="246"/>
      <c r="Q47" s="247" t="str">
        <f t="shared" si="5"/>
        <v/>
      </c>
      <c r="R47" s="249"/>
      <c r="S47" s="249"/>
      <c r="T47" s="247" t="str">
        <f t="shared" si="1"/>
        <v/>
      </c>
      <c r="U47" s="248"/>
    </row>
    <row r="48" spans="1:25" s="68" customFormat="1" ht="18" customHeight="1">
      <c r="A48" s="548"/>
      <c r="B48" s="75" t="s">
        <v>102</v>
      </c>
      <c r="C48" s="482"/>
      <c r="D48" s="508"/>
      <c r="E48" s="251" t="str">
        <f t="shared" si="6"/>
        <v/>
      </c>
      <c r="F48" s="484"/>
      <c r="G48" s="250"/>
      <c r="H48" s="251" t="str">
        <f t="shared" si="3"/>
        <v/>
      </c>
      <c r="I48" s="253"/>
      <c r="J48" s="253"/>
      <c r="K48" s="251" t="str">
        <f t="shared" si="0"/>
        <v/>
      </c>
      <c r="L48" s="252"/>
      <c r="M48" s="250"/>
      <c r="N48" s="251" t="str">
        <f t="shared" si="4"/>
        <v/>
      </c>
      <c r="O48" s="253"/>
      <c r="P48" s="250"/>
      <c r="Q48" s="251" t="str">
        <f t="shared" si="5"/>
        <v/>
      </c>
      <c r="R48" s="253"/>
      <c r="S48" s="253"/>
      <c r="T48" s="251" t="str">
        <f t="shared" si="1"/>
        <v/>
      </c>
      <c r="U48" s="252"/>
    </row>
    <row r="49" spans="1:21" s="68" customFormat="1" ht="18" customHeight="1">
      <c r="A49" s="558"/>
      <c r="B49" s="561" t="s">
        <v>105</v>
      </c>
      <c r="C49" s="562"/>
      <c r="D49" s="895"/>
      <c r="E49" s="238" t="str">
        <f t="shared" si="6"/>
        <v/>
      </c>
      <c r="F49" s="239" t="str">
        <f>IF(SUM(F39:F48)=0,"",(SUM(F39:F48)))</f>
        <v/>
      </c>
      <c r="G49" s="240"/>
      <c r="H49" s="238" t="str">
        <f t="shared" si="3"/>
        <v/>
      </c>
      <c r="I49" s="238" t="str">
        <f>IF(SUM(I39:I48)=0,"",(SUM(I39:I48)))</f>
        <v/>
      </c>
      <c r="J49" s="241"/>
      <c r="K49" s="238" t="str">
        <f t="shared" si="0"/>
        <v/>
      </c>
      <c r="L49" s="239" t="str">
        <f>IF(SUM(L39:L48)=0,"",(SUM(L39:L48)))</f>
        <v/>
      </c>
      <c r="M49" s="240"/>
      <c r="N49" s="238" t="str">
        <f t="shared" si="4"/>
        <v/>
      </c>
      <c r="O49" s="238" t="str">
        <f>IF(SUM(O39:O48)=0,"",(SUM(O39:O48)))</f>
        <v/>
      </c>
      <c r="P49" s="240"/>
      <c r="Q49" s="238" t="str">
        <f t="shared" si="5"/>
        <v/>
      </c>
      <c r="R49" s="238" t="str">
        <f>IF(SUM(R39:R48)=0,"",(SUM(R39:R48)))</f>
        <v/>
      </c>
      <c r="S49" s="241"/>
      <c r="T49" s="238" t="str">
        <f t="shared" si="1"/>
        <v/>
      </c>
      <c r="U49" s="239" t="str">
        <f>IF(SUM(U39:U48)=0,"",(SUM(U39:U48)))</f>
        <v/>
      </c>
    </row>
    <row r="50" spans="1:21" s="68" customFormat="1" ht="18" customHeight="1" thickBot="1">
      <c r="A50" s="563" t="s">
        <v>106</v>
      </c>
      <c r="B50" s="564"/>
      <c r="C50" s="565"/>
      <c r="D50" s="896"/>
      <c r="E50" s="259" t="str">
        <f t="shared" si="6"/>
        <v/>
      </c>
      <c r="F50" s="260" t="str">
        <f>IF(F38="","",IF(F49="",F38,F38+F49))</f>
        <v/>
      </c>
      <c r="G50" s="258"/>
      <c r="H50" s="259" t="str">
        <f t="shared" si="3"/>
        <v/>
      </c>
      <c r="I50" s="259" t="str">
        <f>IF(I38="","",IF(I49="",I38,I38+I49))</f>
        <v/>
      </c>
      <c r="J50" s="261"/>
      <c r="K50" s="259" t="str">
        <f t="shared" si="0"/>
        <v/>
      </c>
      <c r="L50" s="260" t="str">
        <f>IF(L38="","",IF(L49="",L38,L38+L49))</f>
        <v/>
      </c>
      <c r="M50" s="258"/>
      <c r="N50" s="259" t="str">
        <f t="shared" si="4"/>
        <v/>
      </c>
      <c r="O50" s="259" t="str">
        <f>IF(O38="","",IF(O49="",O38,O38+O49))</f>
        <v/>
      </c>
      <c r="P50" s="258"/>
      <c r="Q50" s="259" t="str">
        <f t="shared" si="5"/>
        <v/>
      </c>
      <c r="R50" s="259" t="str">
        <f>IF(R38="","",IF(R49="",R38,R38+R49))</f>
        <v/>
      </c>
      <c r="S50" s="261"/>
      <c r="T50" s="259" t="str">
        <f t="shared" si="1"/>
        <v/>
      </c>
      <c r="U50" s="260" t="str">
        <f>IF(U38="","",IF(U49="",U38,U38+U49))</f>
        <v/>
      </c>
    </row>
    <row r="51" spans="1:21" s="68" customFormat="1" ht="18" hidden="1" customHeight="1">
      <c r="A51" s="547" t="s">
        <v>107</v>
      </c>
      <c r="B51" s="550" t="s">
        <v>108</v>
      </c>
      <c r="C51" s="551"/>
      <c r="D51" s="542" t="s">
        <v>109</v>
      </c>
      <c r="E51" s="532" t="s">
        <v>109</v>
      </c>
      <c r="F51" s="502"/>
      <c r="G51" s="542"/>
      <c r="H51" s="532"/>
      <c r="I51" s="263"/>
      <c r="J51" s="532"/>
      <c r="K51" s="532" t="s">
        <v>109</v>
      </c>
      <c r="L51" s="262"/>
      <c r="M51" s="542"/>
      <c r="N51" s="532"/>
      <c r="O51" s="263"/>
      <c r="P51" s="542"/>
      <c r="Q51" s="532"/>
      <c r="R51" s="263"/>
      <c r="S51" s="532"/>
      <c r="T51" s="532" t="s">
        <v>109</v>
      </c>
      <c r="U51" s="262" t="s">
        <v>109</v>
      </c>
    </row>
    <row r="52" spans="1:21" s="68" customFormat="1" ht="18" hidden="1" customHeight="1">
      <c r="A52" s="548"/>
      <c r="B52" s="545" t="s">
        <v>110</v>
      </c>
      <c r="C52" s="546"/>
      <c r="D52" s="543"/>
      <c r="E52" s="533"/>
      <c r="F52" s="483" t="s">
        <v>109</v>
      </c>
      <c r="G52" s="543"/>
      <c r="H52" s="533"/>
      <c r="I52" s="249"/>
      <c r="J52" s="533"/>
      <c r="K52" s="533"/>
      <c r="L52" s="248" t="s">
        <v>109</v>
      </c>
      <c r="M52" s="543"/>
      <c r="N52" s="533"/>
      <c r="O52" s="249"/>
      <c r="P52" s="543"/>
      <c r="Q52" s="533"/>
      <c r="R52" s="249"/>
      <c r="S52" s="533"/>
      <c r="T52" s="533"/>
      <c r="U52" s="248" t="s">
        <v>109</v>
      </c>
    </row>
    <row r="53" spans="1:21" s="68" customFormat="1" ht="18" hidden="1" customHeight="1">
      <c r="A53" s="548"/>
      <c r="B53" s="545" t="s">
        <v>111</v>
      </c>
      <c r="C53" s="546"/>
      <c r="D53" s="543"/>
      <c r="E53" s="533"/>
      <c r="F53" s="483" t="s">
        <v>109</v>
      </c>
      <c r="G53" s="543"/>
      <c r="H53" s="533"/>
      <c r="I53" s="249"/>
      <c r="J53" s="533"/>
      <c r="K53" s="533"/>
      <c r="L53" s="248" t="s">
        <v>109</v>
      </c>
      <c r="M53" s="543"/>
      <c r="N53" s="533"/>
      <c r="O53" s="249"/>
      <c r="P53" s="543"/>
      <c r="Q53" s="533"/>
      <c r="R53" s="249"/>
      <c r="S53" s="533"/>
      <c r="T53" s="533"/>
      <c r="U53" s="248" t="s">
        <v>109</v>
      </c>
    </row>
    <row r="54" spans="1:21" s="68" customFormat="1" ht="18" hidden="1" customHeight="1">
      <c r="A54" s="548"/>
      <c r="B54" s="545" t="s">
        <v>112</v>
      </c>
      <c r="C54" s="546"/>
      <c r="D54" s="543"/>
      <c r="E54" s="533"/>
      <c r="F54" s="483" t="s">
        <v>113</v>
      </c>
      <c r="G54" s="543"/>
      <c r="H54" s="533"/>
      <c r="I54" s="249"/>
      <c r="J54" s="533"/>
      <c r="K54" s="533"/>
      <c r="L54" s="248" t="s">
        <v>109</v>
      </c>
      <c r="M54" s="543"/>
      <c r="N54" s="533"/>
      <c r="O54" s="249"/>
      <c r="P54" s="543"/>
      <c r="Q54" s="533"/>
      <c r="R54" s="249"/>
      <c r="S54" s="533"/>
      <c r="T54" s="533"/>
      <c r="U54" s="248" t="s">
        <v>109</v>
      </c>
    </row>
    <row r="55" spans="1:21" s="68" customFormat="1" ht="18" hidden="1" customHeight="1">
      <c r="A55" s="548"/>
      <c r="B55" s="545" t="s">
        <v>114</v>
      </c>
      <c r="C55" s="546"/>
      <c r="D55" s="543"/>
      <c r="E55" s="533"/>
      <c r="F55" s="487"/>
      <c r="G55" s="543"/>
      <c r="H55" s="533"/>
      <c r="I55" s="249"/>
      <c r="J55" s="533"/>
      <c r="K55" s="533"/>
      <c r="L55" s="248" t="s">
        <v>109</v>
      </c>
      <c r="M55" s="543"/>
      <c r="N55" s="533"/>
      <c r="O55" s="249"/>
      <c r="P55" s="543"/>
      <c r="Q55" s="533"/>
      <c r="R55" s="249"/>
      <c r="S55" s="533"/>
      <c r="T55" s="533"/>
      <c r="U55" s="248" t="s">
        <v>109</v>
      </c>
    </row>
    <row r="56" spans="1:21" s="68" customFormat="1" ht="18" hidden="1" customHeight="1">
      <c r="A56" s="548"/>
      <c r="B56" s="545" t="s">
        <v>115</v>
      </c>
      <c r="C56" s="546"/>
      <c r="D56" s="543"/>
      <c r="E56" s="533"/>
      <c r="F56" s="487"/>
      <c r="G56" s="543"/>
      <c r="H56" s="533"/>
      <c r="I56" s="249"/>
      <c r="J56" s="533"/>
      <c r="K56" s="533"/>
      <c r="L56" s="248" t="s">
        <v>109</v>
      </c>
      <c r="M56" s="543"/>
      <c r="N56" s="533"/>
      <c r="O56" s="249"/>
      <c r="P56" s="543"/>
      <c r="Q56" s="533"/>
      <c r="R56" s="249"/>
      <c r="S56" s="533"/>
      <c r="T56" s="533"/>
      <c r="U56" s="248" t="s">
        <v>109</v>
      </c>
    </row>
    <row r="57" spans="1:21" s="68" customFormat="1" ht="18" hidden="1" customHeight="1">
      <c r="A57" s="548"/>
      <c r="B57" s="545" t="s">
        <v>116</v>
      </c>
      <c r="C57" s="546"/>
      <c r="D57" s="544"/>
      <c r="E57" s="534"/>
      <c r="F57" s="487"/>
      <c r="G57" s="544"/>
      <c r="H57" s="534"/>
      <c r="I57" s="253"/>
      <c r="J57" s="534"/>
      <c r="K57" s="534"/>
      <c r="L57" s="248"/>
      <c r="M57" s="544"/>
      <c r="N57" s="534"/>
      <c r="O57" s="253"/>
      <c r="P57" s="544"/>
      <c r="Q57" s="534"/>
      <c r="R57" s="253"/>
      <c r="S57" s="534"/>
      <c r="T57" s="534"/>
      <c r="U57" s="248" t="s">
        <v>109</v>
      </c>
    </row>
    <row r="58" spans="1:21" s="68" customFormat="1" ht="18" hidden="1" customHeight="1" thickBot="1">
      <c r="A58" s="549"/>
      <c r="B58" s="552" t="s">
        <v>117</v>
      </c>
      <c r="C58" s="553"/>
      <c r="D58" s="264" t="s">
        <v>118</v>
      </c>
      <c r="E58" s="265" t="s">
        <v>118</v>
      </c>
      <c r="F58" s="260" t="str">
        <f>IF(SUM(F51:F57)=0,"",SUM(F51:F57))</f>
        <v/>
      </c>
      <c r="G58" s="264" t="s">
        <v>119</v>
      </c>
      <c r="H58" s="265" t="s">
        <v>119</v>
      </c>
      <c r="I58" s="259" t="str">
        <f>IF(SUM(I51:I57)=0,"",SUM(I51:I57))</f>
        <v/>
      </c>
      <c r="J58" s="265" t="s">
        <v>119</v>
      </c>
      <c r="K58" s="265" t="s">
        <v>119</v>
      </c>
      <c r="L58" s="260" t="str">
        <f>IF(SUM(L51:L57)=0,"",SUM(L51:L57))</f>
        <v/>
      </c>
      <c r="M58" s="264" t="s">
        <v>119</v>
      </c>
      <c r="N58" s="265" t="s">
        <v>119</v>
      </c>
      <c r="O58" s="259" t="str">
        <f>IF(SUM(O51:O57)=0,"",SUM(O51:O57))</f>
        <v/>
      </c>
      <c r="P58" s="264" t="s">
        <v>119</v>
      </c>
      <c r="Q58" s="265" t="s">
        <v>119</v>
      </c>
      <c r="R58" s="259" t="str">
        <f>IF(SUM(R51:R57)=0,"",SUM(R51:R57))</f>
        <v/>
      </c>
      <c r="S58" s="265" t="s">
        <v>119</v>
      </c>
      <c r="T58" s="265" t="s">
        <v>119</v>
      </c>
      <c r="U58" s="260" t="str">
        <f>IF(SUM(U51:U57)=0,"",SUM(U51:U57))</f>
        <v/>
      </c>
    </row>
    <row r="59" spans="1:21" hidden="1">
      <c r="F59" s="189" t="str">
        <f>IF(F50=F58,"","↑【確認】「事業財源」の合計と「合計（総事業費）」が不一致")</f>
        <v/>
      </c>
    </row>
    <row r="60" spans="1:21">
      <c r="F60" s="189"/>
    </row>
    <row r="61" spans="1:21">
      <c r="A61" s="76" t="s">
        <v>120</v>
      </c>
    </row>
    <row r="62" spans="1:21">
      <c r="A62" s="76"/>
    </row>
    <row r="63" spans="1:21">
      <c r="A63" s="77" t="s">
        <v>121</v>
      </c>
      <c r="B63" s="194" t="s">
        <v>607</v>
      </c>
      <c r="C63" s="194"/>
      <c r="D63" s="194"/>
      <c r="E63" s="194"/>
      <c r="F63" s="194"/>
      <c r="G63" s="194"/>
      <c r="H63" s="194"/>
      <c r="I63" s="194"/>
      <c r="J63" s="194"/>
      <c r="K63" s="194"/>
      <c r="L63" s="194"/>
    </row>
    <row r="64" spans="1:21">
      <c r="A64" s="77"/>
      <c r="B64" s="194" t="s">
        <v>606</v>
      </c>
      <c r="C64" s="194"/>
      <c r="D64" s="194"/>
      <c r="E64" s="194"/>
      <c r="F64" s="194"/>
      <c r="G64" s="194"/>
      <c r="H64" s="194"/>
      <c r="I64" s="194"/>
      <c r="J64" s="194"/>
      <c r="K64" s="194"/>
      <c r="L64" s="194"/>
    </row>
    <row r="65" spans="1:12">
      <c r="A65" s="77" t="s">
        <v>124</v>
      </c>
      <c r="B65" s="194" t="s">
        <v>602</v>
      </c>
      <c r="C65" s="194"/>
      <c r="D65" s="194"/>
      <c r="E65" s="194"/>
      <c r="F65" s="194"/>
      <c r="G65" s="194"/>
      <c r="H65" s="194"/>
      <c r="I65" s="194"/>
      <c r="J65" s="194"/>
      <c r="K65" s="194"/>
      <c r="L65" s="194"/>
    </row>
    <row r="66" spans="1:12">
      <c r="A66" s="77"/>
      <c r="B66" s="194" t="s">
        <v>603</v>
      </c>
      <c r="C66" s="194"/>
      <c r="D66" s="194"/>
      <c r="E66" s="194"/>
      <c r="F66" s="194"/>
      <c r="G66" s="194"/>
      <c r="H66" s="194"/>
      <c r="I66" s="194"/>
      <c r="J66" s="194"/>
      <c r="K66" s="194"/>
      <c r="L66" s="194"/>
    </row>
    <row r="67" spans="1:12" hidden="1">
      <c r="A67" s="77" t="s">
        <v>127</v>
      </c>
      <c r="B67" s="194" t="s">
        <v>128</v>
      </c>
      <c r="C67" s="194"/>
      <c r="D67" s="194"/>
      <c r="E67" s="194"/>
      <c r="F67" s="194"/>
      <c r="G67" s="194"/>
      <c r="H67" s="194"/>
      <c r="I67" s="194"/>
      <c r="J67" s="194"/>
      <c r="K67" s="194"/>
      <c r="L67" s="194"/>
    </row>
    <row r="68" spans="1:12">
      <c r="A68" s="77" t="s">
        <v>129</v>
      </c>
      <c r="B68" s="194" t="s">
        <v>604</v>
      </c>
      <c r="C68" s="194"/>
      <c r="D68" s="194"/>
      <c r="E68" s="194"/>
      <c r="F68" s="194"/>
      <c r="G68" s="194"/>
      <c r="H68" s="194"/>
      <c r="I68" s="194"/>
      <c r="J68" s="194"/>
      <c r="K68" s="194"/>
      <c r="L68" s="194"/>
    </row>
    <row r="69" spans="1:12">
      <c r="A69" s="77"/>
      <c r="B69" s="194" t="s">
        <v>605</v>
      </c>
      <c r="C69" s="194"/>
      <c r="D69" s="194"/>
      <c r="E69" s="194"/>
      <c r="F69" s="194"/>
      <c r="G69" s="194"/>
      <c r="H69" s="194"/>
      <c r="I69" s="194"/>
      <c r="J69" s="194"/>
      <c r="K69" s="194"/>
      <c r="L69" s="194"/>
    </row>
    <row r="70" spans="1:12" hidden="1">
      <c r="A70" s="77"/>
      <c r="B70" s="194" t="s">
        <v>132</v>
      </c>
      <c r="C70" s="194"/>
      <c r="D70" s="194"/>
      <c r="E70" s="194"/>
      <c r="F70" s="194"/>
      <c r="G70" s="194"/>
      <c r="H70" s="194"/>
      <c r="I70" s="194"/>
      <c r="J70" s="194"/>
      <c r="K70" s="194"/>
      <c r="L70" s="194"/>
    </row>
    <row r="71" spans="1:12" hidden="1">
      <c r="A71" s="77"/>
      <c r="B71" s="194"/>
      <c r="C71" s="194"/>
      <c r="D71" s="194"/>
      <c r="E71" s="194"/>
      <c r="F71" s="194"/>
      <c r="G71" s="194"/>
      <c r="H71" s="194"/>
      <c r="I71" s="194"/>
      <c r="J71" s="194"/>
      <c r="K71" s="194"/>
      <c r="L71" s="194"/>
    </row>
    <row r="72" spans="1:12">
      <c r="A72" s="77" t="s">
        <v>133</v>
      </c>
      <c r="B72" s="194" t="s">
        <v>608</v>
      </c>
      <c r="C72" s="194"/>
      <c r="D72" s="194"/>
      <c r="E72" s="194"/>
      <c r="F72" s="194"/>
      <c r="G72" s="194"/>
      <c r="H72" s="194"/>
      <c r="I72" s="194"/>
      <c r="J72" s="194"/>
      <c r="K72" s="194"/>
      <c r="L72" s="194"/>
    </row>
    <row r="73" spans="1:12">
      <c r="A73" s="77"/>
      <c r="B73" s="194" t="s">
        <v>609</v>
      </c>
      <c r="C73" s="194"/>
      <c r="D73" s="194"/>
      <c r="E73" s="194"/>
      <c r="F73" s="194"/>
      <c r="G73" s="194"/>
      <c r="H73" s="194"/>
      <c r="I73" s="194"/>
      <c r="J73" s="194"/>
      <c r="K73" s="194"/>
      <c r="L73" s="194"/>
    </row>
    <row r="74" spans="1:12">
      <c r="A74" s="77" t="s">
        <v>135</v>
      </c>
      <c r="B74" s="194" t="s">
        <v>136</v>
      </c>
      <c r="C74" s="194"/>
      <c r="D74" s="194"/>
      <c r="E74" s="194"/>
      <c r="F74" s="194"/>
      <c r="G74" s="194"/>
      <c r="H74" s="194"/>
      <c r="I74" s="194"/>
      <c r="J74" s="194"/>
      <c r="K74" s="194"/>
      <c r="L74" s="194"/>
    </row>
    <row r="75" spans="1:12">
      <c r="A75" s="77" t="s">
        <v>137</v>
      </c>
      <c r="B75" s="194" t="s">
        <v>138</v>
      </c>
      <c r="C75" s="194"/>
      <c r="D75" s="194"/>
      <c r="E75" s="194"/>
      <c r="F75" s="194"/>
      <c r="G75" s="194"/>
      <c r="H75" s="194"/>
      <c r="I75" s="194"/>
      <c r="J75" s="194"/>
      <c r="K75" s="194"/>
      <c r="L75" s="194"/>
    </row>
    <row r="76" spans="1:12">
      <c r="A76" s="77" t="s">
        <v>137</v>
      </c>
      <c r="B76" s="194" t="s">
        <v>139</v>
      </c>
      <c r="C76" s="194"/>
      <c r="D76" s="194"/>
      <c r="E76" s="194"/>
      <c r="F76" s="194"/>
      <c r="G76" s="194"/>
      <c r="H76" s="194"/>
      <c r="I76" s="194"/>
      <c r="J76" s="194"/>
      <c r="K76" s="194"/>
      <c r="L76" s="194"/>
    </row>
    <row r="77" spans="1:12">
      <c r="A77" s="77" t="s">
        <v>140</v>
      </c>
      <c r="B77" s="195" t="s">
        <v>141</v>
      </c>
      <c r="C77" s="195"/>
      <c r="D77" s="194"/>
      <c r="E77" s="194"/>
      <c r="F77" s="194"/>
      <c r="G77" s="194"/>
      <c r="H77" s="194"/>
      <c r="I77" s="194"/>
      <c r="J77" s="194"/>
      <c r="K77" s="194"/>
      <c r="L77" s="194"/>
    </row>
    <row r="78" spans="1:12">
      <c r="A78" s="77" t="s">
        <v>142</v>
      </c>
      <c r="B78" s="195" t="s">
        <v>143</v>
      </c>
      <c r="C78" s="195"/>
      <c r="D78" s="194"/>
      <c r="E78" s="194"/>
      <c r="F78" s="194"/>
      <c r="G78" s="194"/>
      <c r="H78" s="194"/>
      <c r="I78" s="194"/>
      <c r="J78" s="194"/>
      <c r="K78" s="194"/>
      <c r="L78" s="194"/>
    </row>
    <row r="79" spans="1:12">
      <c r="A79" s="77" t="s">
        <v>137</v>
      </c>
      <c r="B79" s="195" t="s">
        <v>144</v>
      </c>
      <c r="C79" s="195"/>
      <c r="D79" s="194"/>
      <c r="E79" s="194"/>
      <c r="F79" s="194"/>
      <c r="G79" s="194"/>
      <c r="H79" s="194"/>
      <c r="I79" s="194"/>
      <c r="J79" s="194"/>
      <c r="K79" s="194"/>
      <c r="L79" s="194"/>
    </row>
    <row r="80" spans="1:12">
      <c r="A80" s="77" t="s">
        <v>137</v>
      </c>
      <c r="B80" s="195" t="s">
        <v>145</v>
      </c>
      <c r="C80" s="195"/>
      <c r="D80" s="194"/>
      <c r="E80" s="194"/>
      <c r="F80" s="194"/>
      <c r="G80" s="194"/>
      <c r="H80" s="194"/>
      <c r="I80" s="194"/>
      <c r="J80" s="194"/>
      <c r="K80" s="194"/>
      <c r="L80" s="194"/>
    </row>
    <row r="81" spans="1:12">
      <c r="A81" s="77" t="s">
        <v>146</v>
      </c>
      <c r="B81" s="194" t="s">
        <v>147</v>
      </c>
      <c r="C81" s="194"/>
      <c r="D81" s="194"/>
      <c r="E81" s="194"/>
      <c r="F81" s="194"/>
      <c r="G81" s="194"/>
      <c r="H81" s="194"/>
      <c r="I81" s="194"/>
      <c r="J81" s="194"/>
      <c r="K81" s="194"/>
      <c r="L81" s="194"/>
    </row>
    <row r="82" spans="1:12" hidden="1">
      <c r="A82" s="77" t="s">
        <v>148</v>
      </c>
      <c r="B82" s="194" t="s">
        <v>149</v>
      </c>
      <c r="C82" s="194"/>
      <c r="D82" s="194"/>
      <c r="E82" s="194"/>
      <c r="F82" s="194"/>
      <c r="G82" s="194"/>
      <c r="H82" s="194"/>
      <c r="I82" s="194"/>
      <c r="J82" s="194"/>
      <c r="K82" s="194"/>
      <c r="L82" s="194"/>
    </row>
    <row r="83" spans="1:12" hidden="1">
      <c r="A83" s="78"/>
      <c r="B83" s="194" t="s">
        <v>150</v>
      </c>
      <c r="C83" s="194"/>
      <c r="D83" s="194"/>
      <c r="E83" s="194"/>
      <c r="F83" s="194"/>
      <c r="G83" s="194"/>
      <c r="H83" s="194"/>
      <c r="I83" s="194"/>
      <c r="J83" s="194"/>
      <c r="K83" s="194"/>
      <c r="L83" s="194"/>
    </row>
    <row r="84" spans="1:12">
      <c r="A84" s="78"/>
    </row>
  </sheetData>
  <sheetProtection algorithmName="SHA-512" hashValue="N4W9KE20XZ6zrmFy6heoSVdAPvQMwzMkR0Bi6TawbLZaEK/QwKT9NvE4TL2iGdMpOiq/oV6ANTSHZ4sFozuErA==" saltValue="WY0N++dy4EsglYCa8EhXBQ==" spinCount="100000" sheet="1" objects="1" scenarios="1" insertRows="0"/>
  <mergeCells count="50">
    <mergeCell ref="V35:Y36"/>
    <mergeCell ref="A2:H3"/>
    <mergeCell ref="E5:F5"/>
    <mergeCell ref="Z2:AD3"/>
    <mergeCell ref="P51:P57"/>
    <mergeCell ref="Q51:Q57"/>
    <mergeCell ref="S51:S57"/>
    <mergeCell ref="T51:T57"/>
    <mergeCell ref="B52:C52"/>
    <mergeCell ref="B53:C53"/>
    <mergeCell ref="B54:C54"/>
    <mergeCell ref="B55:C55"/>
    <mergeCell ref="B56:C56"/>
    <mergeCell ref="B57:C57"/>
    <mergeCell ref="G51:G57"/>
    <mergeCell ref="H51:H57"/>
    <mergeCell ref="J51:J57"/>
    <mergeCell ref="K51:K57"/>
    <mergeCell ref="M51:M57"/>
    <mergeCell ref="N51:N57"/>
    <mergeCell ref="B49:C49"/>
    <mergeCell ref="A50:C50"/>
    <mergeCell ref="A51:A58"/>
    <mergeCell ref="B51:C51"/>
    <mergeCell ref="D51:D57"/>
    <mergeCell ref="E51:E57"/>
    <mergeCell ref="B58:C58"/>
    <mergeCell ref="A10:A38"/>
    <mergeCell ref="B10:B31"/>
    <mergeCell ref="B32:B37"/>
    <mergeCell ref="B38:C38"/>
    <mergeCell ref="A39:A49"/>
    <mergeCell ref="B39:C39"/>
    <mergeCell ref="B40:C40"/>
    <mergeCell ref="B44:C44"/>
    <mergeCell ref="B45:C45"/>
    <mergeCell ref="M7:U7"/>
    <mergeCell ref="D8:D9"/>
    <mergeCell ref="E8:E9"/>
    <mergeCell ref="F8:F9"/>
    <mergeCell ref="G8:H8"/>
    <mergeCell ref="J8:K8"/>
    <mergeCell ref="M8:N8"/>
    <mergeCell ref="P8:Q8"/>
    <mergeCell ref="S8:T8"/>
    <mergeCell ref="A5:B5"/>
    <mergeCell ref="A7:A9"/>
    <mergeCell ref="B7:C9"/>
    <mergeCell ref="D7:F7"/>
    <mergeCell ref="G7:L7"/>
  </mergeCells>
  <phoneticPr fontId="5"/>
  <dataValidations count="3">
    <dataValidation type="list" allowBlank="1" showInputMessage="1" showErrorMessage="1" sqref="C13" xr:uid="{BF6F74C7-4CCE-4758-B266-F2FAF28C2C54}">
      <formula1>"　（新築）,（移転新築）,　（増築）,　（改築）"</formula1>
    </dataValidation>
    <dataValidation type="list" showInputMessage="1" showErrorMessage="1" sqref="C12" xr:uid="{829649DE-3EAD-4C7E-9266-1A32DF28678B}">
      <formula1>" &lt;建築工事&gt;, &lt;改修工事&gt;"</formula1>
    </dataValidation>
    <dataValidation showInputMessage="1" showErrorMessage="1" sqref="C22" xr:uid="{432AD559-2235-47E1-80C4-6A1205A64F16}"/>
  </dataValidations>
  <printOptions horizontalCentered="1"/>
  <pageMargins left="0" right="0" top="0.74803149606299213" bottom="0.74803149606299213" header="0.31496062992125984" footer="0.31496062992125984"/>
  <pageSetup paperSize="9" scale="70" orientation="portrait" blackAndWhite="1" cellComments="asDisplayed" r:id="rId1"/>
  <headerFooter>
    <oddFooter>&amp;P / &amp;N ページ</oddFooter>
  </headerFooter>
  <colBreaks count="1" manualBreakCount="1">
    <brk id="21" max="1048575" man="1"/>
  </colBreaks>
  <ignoredErrors>
    <ignoredError sqref="E37:E38 E49:E50" formula="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B640F812AD7844297CB17990A7D5762" ma:contentTypeVersion="4" ma:contentTypeDescription="新しいドキュメントを作成します。" ma:contentTypeScope="" ma:versionID="dcbf02815bd9abcda6f22b94a9bee6ec">
  <xsd:schema xmlns:xsd="http://www.w3.org/2001/XMLSchema" xmlns:xs="http://www.w3.org/2001/XMLSchema" xmlns:p="http://schemas.microsoft.com/office/2006/metadata/properties" xmlns:ns2="fedbd109-94e1-4dab-9b5e-022f1758dbc5" targetNamespace="http://schemas.microsoft.com/office/2006/metadata/properties" ma:root="true" ma:fieldsID="aaab6f8b6ea9143ffc4049d325efb099" ns2:_="">
    <xsd:import namespace="fedbd109-94e1-4dab-9b5e-022f1758dbc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dbd109-94e1-4dab-9b5e-022f1758db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DAAE26-4794-472B-BE3C-A37CA2BCA3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dbd109-94e1-4dab-9b5e-022f1758db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E7D54A-D85B-4ABA-9C19-2E256787C8D0}">
  <ds:schemaRefs>
    <ds:schemaRef ds:uri="http://purl.org/dc/dcmitype/"/>
    <ds:schemaRef ds:uri="http://purl.org/dc/terms/"/>
    <ds:schemaRef ds:uri="http://www.w3.org/XML/1998/namespace"/>
    <ds:schemaRef ds:uri="http://schemas.microsoft.com/office/2006/metadata/properties"/>
    <ds:schemaRef ds:uri="http://schemas.microsoft.com/office/2006/documentManagement/types"/>
    <ds:schemaRef ds:uri="fedbd109-94e1-4dab-9b5e-022f1758dbc5"/>
    <ds:schemaRef ds:uri="http://schemas.microsoft.com/office/infopath/2007/PartnerControl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20BEE0E8-30FC-47BD-B82B-E29208A83D4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30</vt:i4>
      </vt:variant>
    </vt:vector>
  </HeadingPairs>
  <TitlesOfParts>
    <vt:vector size="44" baseType="lpstr">
      <vt:lpstr>（様式1）総括表</vt:lpstr>
      <vt:lpstr>（様式2）事業費内訳書</vt:lpstr>
      <vt:lpstr>基本情報シート</vt:lpstr>
      <vt:lpstr>１6 新興感染症（病室）</vt:lpstr>
      <vt:lpstr>項目2　追加分（病室）</vt:lpstr>
      <vt:lpstr>様式2　事業費内訳書（病室）</vt:lpstr>
      <vt:lpstr>１6 新興感染症（病室以外）</vt:lpstr>
      <vt:lpstr>項目2　追加分（病室以外）</vt:lpstr>
      <vt:lpstr>様式2　事業費内訳書（病室以外）</vt:lpstr>
      <vt:lpstr>大阪府作業用①</vt:lpstr>
      <vt:lpstr>大阪府作業用②</vt:lpstr>
      <vt:lpstr>12-1 スプリンクラー（総括表）見直し前</vt:lpstr>
      <vt:lpstr>12-2スプリンクラー（個別計画書）見直し前</vt:lpstr>
      <vt:lpstr>管理用（このシートは削除しないでください）</vt:lpstr>
      <vt:lpstr>'（様式1）総括表'!Print_Area</vt:lpstr>
      <vt:lpstr>'（様式2）事業費内訳書'!Print_Area</vt:lpstr>
      <vt:lpstr>'12-1 スプリンクラー（総括表）見直し前'!Print_Area</vt:lpstr>
      <vt:lpstr>'12-2スプリンクラー（個別計画書）見直し前'!Print_Area</vt:lpstr>
      <vt:lpstr>'１6 新興感染症（病室）'!Print_Area</vt:lpstr>
      <vt:lpstr>'１6 新興感染症（病室以外）'!Print_Area</vt:lpstr>
      <vt:lpstr>'管理用（このシートは削除しないでください）'!Print_Area</vt:lpstr>
      <vt:lpstr>基本情報シート!Print_Area</vt:lpstr>
      <vt:lpstr>'項目2　追加分（病室）'!Print_Area</vt:lpstr>
      <vt:lpstr>'項目2　追加分（病室以外）'!Print_Area</vt:lpstr>
      <vt:lpstr>'様式2　事業費内訳書（病室）'!Print_Area</vt:lpstr>
      <vt:lpstr>'様式2　事業費内訳書（病室以外）'!Print_Area</vt:lpstr>
      <vt:lpstr>'（様式1）総括表'!Print_Titles</vt:lpstr>
      <vt:lpstr>'（様式2）事業費内訳書'!Print_Titles</vt:lpstr>
      <vt:lpstr>'様式2　事業費内訳書（病室）'!Print_Titles</vt:lpstr>
      <vt:lpstr>'様式2　事業費内訳書（病室以外）'!Print_Titles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厚生省本省</dc:creator>
  <cp:keywords/>
  <dc:description/>
  <cp:lastModifiedBy>岩本　真由子</cp:lastModifiedBy>
  <cp:revision/>
  <cp:lastPrinted>2024-04-17T07:14:24Z</cp:lastPrinted>
  <dcterms:created xsi:type="dcterms:W3CDTF">2000-07-04T04:40:42Z</dcterms:created>
  <dcterms:modified xsi:type="dcterms:W3CDTF">2024-04-23T07:46:24Z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0x0101004B640F812AD7844297CB17990A7D5762</vt:lpwstr>
  </property>
</Properties>
</file>