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tabRatio="838" activeTab="1"/>
  </bookViews>
  <sheets>
    <sheet name="貸借" sheetId="1" r:id="rId1"/>
    <sheet name="損益" sheetId="2" r:id="rId2"/>
  </sheets>
  <definedNames>
    <definedName name="_xlnm.Print_Area" localSheetId="1">'損益'!$B$1:$O$38</definedName>
    <definedName name="_xlnm.Print_Area" localSheetId="0">'貸借'!$B$1:$M$43</definedName>
  </definedNames>
  <calcPr fullCalcOnLoad="1"/>
</workbook>
</file>

<file path=xl/sharedStrings.xml><?xml version="1.0" encoding="utf-8"?>
<sst xmlns="http://schemas.openxmlformats.org/spreadsheetml/2006/main" count="160" uniqueCount="137">
  <si>
    <t>資産の部</t>
  </si>
  <si>
    <t>23年度</t>
  </si>
  <si>
    <t>負債の部</t>
  </si>
  <si>
    <t xml:space="preserve">  Ⅰ固定資産</t>
  </si>
  <si>
    <t xml:space="preserve">  Ⅰ固定負債</t>
  </si>
  <si>
    <t>　1.有形固定資産</t>
  </si>
  <si>
    <t>　資産見返負債</t>
  </si>
  <si>
    <t>　　　(土地)</t>
  </si>
  <si>
    <t>　長期寄附金債務</t>
  </si>
  <si>
    <t>　　　(建物)</t>
  </si>
  <si>
    <t>　退職給付引当金</t>
  </si>
  <si>
    <t>　　　(構築物)</t>
  </si>
  <si>
    <t>　長期未払金</t>
  </si>
  <si>
    <t>　　　(機械装置)</t>
  </si>
  <si>
    <t>　長期資産除去債務</t>
  </si>
  <si>
    <t>　　　(工具器具備品)</t>
  </si>
  <si>
    <t xml:space="preserve">  Ⅱ流動負債</t>
  </si>
  <si>
    <t>　　　(図書)</t>
  </si>
  <si>
    <t>　運営費交付金債務</t>
  </si>
  <si>
    <t>　　　(美術品・収蔵品)</t>
  </si>
  <si>
    <t>　預り補助金等</t>
  </si>
  <si>
    <t>　　　(車両運搬具）</t>
  </si>
  <si>
    <t>　寄附金債務</t>
  </si>
  <si>
    <t xml:space="preserve">  　　(建設仮勘定)</t>
  </si>
  <si>
    <t>　前受受託研究費等</t>
  </si>
  <si>
    <t>　2.無形固定資産</t>
  </si>
  <si>
    <t>　未払金</t>
  </si>
  <si>
    <t>　　　(特許権)</t>
  </si>
  <si>
    <t>　未払費用</t>
  </si>
  <si>
    <t>　　　(商標権)</t>
  </si>
  <si>
    <t>　未払消費税等</t>
  </si>
  <si>
    <t>　　　(ソフトウエア)</t>
  </si>
  <si>
    <t>　預り科学研究費補助金等</t>
  </si>
  <si>
    <t>　　　(電話加入権)</t>
  </si>
  <si>
    <t>　預り金</t>
  </si>
  <si>
    <t>　　　(産業財産権仮勘定)</t>
  </si>
  <si>
    <t>　短期資産除去債務</t>
  </si>
  <si>
    <t>　3.投資その他の資産</t>
  </si>
  <si>
    <t>負債合計</t>
  </si>
  <si>
    <t>　　　(投資有価証券)</t>
  </si>
  <si>
    <t>純資産の部</t>
  </si>
  <si>
    <t>　　　(長期前払費用)</t>
  </si>
  <si>
    <t xml:space="preserve">  Ⅰ資本金</t>
  </si>
  <si>
    <t>　地方公共団体出資金</t>
  </si>
  <si>
    <t>　　　(その他)</t>
  </si>
  <si>
    <t>　Ⅱ資本剰余金</t>
  </si>
  <si>
    <t xml:space="preserve">  Ⅱ流動資産</t>
  </si>
  <si>
    <t>　資本剰余金</t>
  </si>
  <si>
    <t>　現金及び預金</t>
  </si>
  <si>
    <t>　損益外減価償却累計額</t>
  </si>
  <si>
    <t>　有価証券</t>
  </si>
  <si>
    <t>　損益外減損損失累計額</t>
  </si>
  <si>
    <t>　たな卸資産</t>
  </si>
  <si>
    <t>　損益外利息費用累計額</t>
  </si>
  <si>
    <t>　前渡金</t>
  </si>
  <si>
    <t>　Ⅲ利益剰余金</t>
  </si>
  <si>
    <t>　前払費用</t>
  </si>
  <si>
    <t>　未収収益</t>
  </si>
  <si>
    <t>　仮払金</t>
  </si>
  <si>
    <t>　積立金</t>
  </si>
  <si>
    <t>　未収入金</t>
  </si>
  <si>
    <t>　当期未処分利益</t>
  </si>
  <si>
    <t>　未収財源措置予定額</t>
  </si>
  <si>
    <t>　Ⅳその他有価証券評価差額金</t>
  </si>
  <si>
    <t>　純資産合計</t>
  </si>
  <si>
    <t>資産合計</t>
  </si>
  <si>
    <t>負債純資産合計</t>
  </si>
  <si>
    <t>増減</t>
  </si>
  <si>
    <t>　　　(未収財源措置予定額)</t>
  </si>
  <si>
    <t>24年度</t>
  </si>
  <si>
    <t xml:space="preserve">  教育研究の質の向上
　及び組織運営改善積立金</t>
  </si>
  <si>
    <t>　仮受金</t>
  </si>
  <si>
    <t>勘定科目</t>
  </si>
  <si>
    <t>　経常費用</t>
  </si>
  <si>
    <t>　経常収益</t>
  </si>
  <si>
    <t>　業務費</t>
  </si>
  <si>
    <t>　　運営費交付金収益</t>
  </si>
  <si>
    <t>　　教育経費</t>
  </si>
  <si>
    <t>　　授業料収益</t>
  </si>
  <si>
    <t>　　研究経費</t>
  </si>
  <si>
    <t>　　入学金収益</t>
  </si>
  <si>
    <t>　　教育研究支援経費</t>
  </si>
  <si>
    <t>　　検定料収益</t>
  </si>
  <si>
    <t>　　受託研究経費</t>
  </si>
  <si>
    <t>　　受託研究等収益</t>
  </si>
  <si>
    <t>　　受託事業費</t>
  </si>
  <si>
    <t>　　受託事業等収益</t>
  </si>
  <si>
    <t>　　人件費</t>
  </si>
  <si>
    <t>　　補助金等収益</t>
  </si>
  <si>
    <t>　役員人件費</t>
  </si>
  <si>
    <t>　　寄附金収益</t>
  </si>
  <si>
    <t>　教員人件費</t>
  </si>
  <si>
    <t>　　資産見返負債戻入</t>
  </si>
  <si>
    <t>　　(常勤教員）</t>
  </si>
  <si>
    <t>　　財務収益</t>
  </si>
  <si>
    <t>　　(非常勤教員）</t>
  </si>
  <si>
    <t>　　雑益</t>
  </si>
  <si>
    <t>　職員人件費</t>
  </si>
  <si>
    <t>獣医臨床ｾﾝﾀｰ診療収益</t>
  </si>
  <si>
    <t>　　(常勤職員）</t>
  </si>
  <si>
    <t>科研費補助金間接経費収益</t>
  </si>
  <si>
    <t>　　(非常勤職員）</t>
  </si>
  <si>
    <t>財産貸付料収益</t>
  </si>
  <si>
    <t xml:space="preserve">  一般管理費</t>
  </si>
  <si>
    <t>物品受贈益</t>
  </si>
  <si>
    <t>　財務費用</t>
  </si>
  <si>
    <t>その他</t>
  </si>
  <si>
    <t>　　支払利息</t>
  </si>
  <si>
    <t>　　その他</t>
  </si>
  <si>
    <t>　雑損</t>
  </si>
  <si>
    <t>　経常費用合計</t>
  </si>
  <si>
    <t>　経常収益合計</t>
  </si>
  <si>
    <t>　経常利益（損失）</t>
  </si>
  <si>
    <t>　臨時損失</t>
  </si>
  <si>
    <t>　臨時利益</t>
  </si>
  <si>
    <t>　　固定資産除却損</t>
  </si>
  <si>
    <t>　　資産見返戻入（除却）</t>
  </si>
  <si>
    <t>　　退職給付費用</t>
  </si>
  <si>
    <t>　　物品受贈益（譲与）</t>
  </si>
  <si>
    <t>　　その他臨時損失</t>
  </si>
  <si>
    <t>　　退職給付引当金戻入益</t>
  </si>
  <si>
    <t>　　その他臨時利益</t>
  </si>
  <si>
    <t>　当期総利益</t>
  </si>
  <si>
    <t>　前中期繰越積立金取崩額</t>
  </si>
  <si>
    <t>法人計</t>
  </si>
  <si>
    <t>内　　訳</t>
  </si>
  <si>
    <t>府立大学</t>
  </si>
  <si>
    <t>府大高専</t>
  </si>
  <si>
    <t>　資産合計</t>
  </si>
  <si>
    <t>　負債合計</t>
  </si>
  <si>
    <t>　負債純資産合計</t>
  </si>
  <si>
    <t>　臨時利益＋積立金取崩額</t>
  </si>
  <si>
    <t xml:space="preserve">  前中期目標期間繰越積立金</t>
  </si>
  <si>
    <t>区分</t>
  </si>
  <si>
    <t>　臨時損失</t>
  </si>
  <si>
    <t>　当期総利益</t>
  </si>
  <si>
    <t>内訳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</si>
</sst>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\(?\)"/>
    <numFmt numFmtId="178" formatCode="0;&quot;△ &quot;0"/>
    <numFmt numFmtId="179" formatCode="#,##0.0_);[Red]\(#,##0.0\)"/>
    <numFmt numFmtId="180" formatCode="#,##0_);[Red]\(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HG丸ｺﾞｼｯｸM-PRO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8"/>
      <name val="Meiryo UI"/>
      <family val="3"/>
    </font>
    <font>
      <b/>
      <sz val="18"/>
      <color indexed="8"/>
      <name val="Calibri"/>
      <family val="2"/>
    </font>
    <font>
      <b/>
      <sz val="10"/>
      <color indexed="8"/>
      <name val="Meiryo UI"/>
      <family val="3"/>
    </font>
    <font>
      <sz val="16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6"/>
      <color theme="1"/>
      <name val="HG丸ｺﾞｼｯｸM-PRO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hair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/>
      <bottom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medium"/>
      <top style="hair"/>
      <bottom style="hair"/>
    </border>
    <border>
      <left style="thin"/>
      <right/>
      <top/>
      <bottom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 style="hair"/>
      <top/>
      <bottom/>
    </border>
    <border>
      <left style="hair"/>
      <right style="thin"/>
      <top style="hair"/>
      <bottom style="thin"/>
    </border>
    <border>
      <left style="thin"/>
      <right style="hair"/>
      <top style="hair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hair"/>
      <right style="thin"/>
      <top style="hair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hair"/>
      <top style="thin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medium"/>
      <top style="hair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hair"/>
    </border>
    <border>
      <left/>
      <right style="medium"/>
      <top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hair"/>
      <bottom/>
    </border>
    <border>
      <left/>
      <right style="thin"/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176" fontId="48" fillId="0" borderId="0" xfId="0" applyNumberFormat="1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176" fontId="48" fillId="0" borderId="0" xfId="48" applyNumberFormat="1" applyFont="1" applyFill="1" applyBorder="1" applyAlignment="1">
      <alignment horizontal="right" vertical="center"/>
    </xf>
    <xf numFmtId="176" fontId="48" fillId="0" borderId="0" xfId="48" applyNumberFormat="1" applyFont="1" applyFill="1" applyBorder="1" applyAlignment="1">
      <alignment vertical="center"/>
    </xf>
    <xf numFmtId="176" fontId="49" fillId="0" borderId="0" xfId="48" applyNumberFormat="1" applyFont="1" applyFill="1" applyBorder="1" applyAlignment="1">
      <alignment vertical="center"/>
    </xf>
    <xf numFmtId="176" fontId="49" fillId="0" borderId="0" xfId="48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shrinkToFit="1"/>
    </xf>
    <xf numFmtId="176" fontId="48" fillId="0" borderId="0" xfId="48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176" fontId="49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43" fillId="0" borderId="1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vertical="center" shrinkToFit="1"/>
    </xf>
    <xf numFmtId="0" fontId="43" fillId="0" borderId="15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center"/>
    </xf>
    <xf numFmtId="0" fontId="43" fillId="0" borderId="21" xfId="0" applyFont="1" applyFill="1" applyBorder="1" applyAlignment="1">
      <alignment vertical="center"/>
    </xf>
    <xf numFmtId="0" fontId="43" fillId="0" borderId="21" xfId="0" applyFont="1" applyFill="1" applyBorder="1" applyAlignment="1">
      <alignment horizontal="left" vertical="center"/>
    </xf>
    <xf numFmtId="176" fontId="43" fillId="0" borderId="16" xfId="48" applyNumberFormat="1" applyFont="1" applyFill="1" applyBorder="1" applyAlignment="1">
      <alignment horizontal="right" vertical="center"/>
    </xf>
    <xf numFmtId="176" fontId="43" fillId="0" borderId="22" xfId="48" applyNumberFormat="1" applyFont="1" applyFill="1" applyBorder="1" applyAlignment="1">
      <alignment horizontal="right" vertical="center"/>
    </xf>
    <xf numFmtId="176" fontId="43" fillId="0" borderId="18" xfId="48" applyNumberFormat="1" applyFont="1" applyFill="1" applyBorder="1" applyAlignment="1">
      <alignment horizontal="right" vertical="center"/>
    </xf>
    <xf numFmtId="0" fontId="43" fillId="0" borderId="20" xfId="0" applyFont="1" applyFill="1" applyBorder="1" applyAlignment="1">
      <alignment horizontal="left" vertical="center"/>
    </xf>
    <xf numFmtId="176" fontId="43" fillId="0" borderId="16" xfId="48" applyNumberFormat="1" applyFont="1" applyFill="1" applyBorder="1" applyAlignment="1">
      <alignment vertical="center"/>
    </xf>
    <xf numFmtId="176" fontId="43" fillId="0" borderId="22" xfId="48" applyNumberFormat="1" applyFont="1" applyFill="1" applyBorder="1" applyAlignment="1">
      <alignment vertical="center"/>
    </xf>
    <xf numFmtId="176" fontId="43" fillId="0" borderId="23" xfId="48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25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center"/>
    </xf>
    <xf numFmtId="176" fontId="0" fillId="0" borderId="27" xfId="48" applyNumberFormat="1" applyFont="1" applyFill="1" applyBorder="1" applyAlignment="1">
      <alignment vertical="center"/>
    </xf>
    <xf numFmtId="176" fontId="0" fillId="0" borderId="28" xfId="48" applyNumberFormat="1" applyFont="1" applyFill="1" applyBorder="1" applyAlignment="1">
      <alignment vertical="center"/>
    </xf>
    <xf numFmtId="176" fontId="0" fillId="0" borderId="18" xfId="48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29" xfId="48" applyNumberFormat="1" applyFont="1" applyFill="1" applyBorder="1" applyAlignment="1">
      <alignment vertical="center"/>
    </xf>
    <xf numFmtId="176" fontId="0" fillId="0" borderId="30" xfId="48" applyNumberFormat="1" applyFont="1" applyFill="1" applyBorder="1" applyAlignment="1">
      <alignment vertical="center"/>
    </xf>
    <xf numFmtId="176" fontId="0" fillId="0" borderId="31" xfId="48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176" fontId="0" fillId="0" borderId="29" xfId="48" applyNumberFormat="1" applyFont="1" applyFill="1" applyBorder="1" applyAlignment="1">
      <alignment vertical="center"/>
    </xf>
    <xf numFmtId="176" fontId="0" fillId="0" borderId="30" xfId="48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176" fontId="0" fillId="0" borderId="33" xfId="48" applyNumberFormat="1" applyFont="1" applyFill="1" applyBorder="1" applyAlignment="1">
      <alignment vertical="center"/>
    </xf>
    <xf numFmtId="176" fontId="0" fillId="0" borderId="34" xfId="48" applyNumberFormat="1" applyFont="1" applyFill="1" applyBorder="1" applyAlignment="1">
      <alignment vertical="center"/>
    </xf>
    <xf numFmtId="176" fontId="0" fillId="0" borderId="35" xfId="48" applyNumberFormat="1" applyFont="1" applyFill="1" applyBorder="1" applyAlignment="1">
      <alignment vertical="center"/>
    </xf>
    <xf numFmtId="176" fontId="0" fillId="0" borderId="33" xfId="48" applyNumberFormat="1" applyFont="1" applyFill="1" applyBorder="1" applyAlignment="1">
      <alignment vertical="center"/>
    </xf>
    <xf numFmtId="176" fontId="0" fillId="0" borderId="34" xfId="48" applyNumberFormat="1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2" fillId="0" borderId="37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76" fontId="0" fillId="0" borderId="38" xfId="48" applyNumberFormat="1" applyFont="1" applyFill="1" applyBorder="1" applyAlignment="1">
      <alignment vertical="center"/>
    </xf>
    <xf numFmtId="176" fontId="0" fillId="0" borderId="39" xfId="48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52" fillId="0" borderId="41" xfId="0" applyFont="1" applyFill="1" applyBorder="1" applyAlignment="1">
      <alignment vertical="center" shrinkToFit="1"/>
    </xf>
    <xf numFmtId="176" fontId="0" fillId="0" borderId="38" xfId="48" applyNumberFormat="1" applyFont="1" applyFill="1" applyBorder="1" applyAlignment="1">
      <alignment vertical="center"/>
    </xf>
    <xf numFmtId="176" fontId="0" fillId="0" borderId="42" xfId="48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horizontal="left" vertical="center" shrinkToFit="1"/>
    </xf>
    <xf numFmtId="0" fontId="43" fillId="0" borderId="43" xfId="0" applyFont="1" applyFill="1" applyBorder="1" applyAlignment="1">
      <alignment vertical="center"/>
    </xf>
    <xf numFmtId="0" fontId="43" fillId="0" borderId="25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43" fillId="0" borderId="32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176" fontId="0" fillId="0" borderId="44" xfId="48" applyNumberFormat="1" applyFont="1" applyFill="1" applyBorder="1" applyAlignment="1">
      <alignment vertical="center"/>
    </xf>
    <xf numFmtId="176" fontId="0" fillId="0" borderId="45" xfId="48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76" fontId="0" fillId="0" borderId="36" xfId="48" applyNumberFormat="1" applyFont="1" applyFill="1" applyBorder="1" applyAlignment="1">
      <alignment vertical="center"/>
    </xf>
    <xf numFmtId="176" fontId="0" fillId="0" borderId="40" xfId="48" applyNumberFormat="1" applyFont="1" applyFill="1" applyBorder="1" applyAlignment="1">
      <alignment vertical="center"/>
    </xf>
    <xf numFmtId="176" fontId="0" fillId="0" borderId="47" xfId="48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3" fillId="0" borderId="48" xfId="0" applyFont="1" applyFill="1" applyBorder="1" applyAlignment="1">
      <alignment vertical="center"/>
    </xf>
    <xf numFmtId="0" fontId="43" fillId="0" borderId="49" xfId="0" applyFont="1" applyFill="1" applyBorder="1" applyAlignment="1">
      <alignment vertical="center"/>
    </xf>
    <xf numFmtId="0" fontId="43" fillId="0" borderId="50" xfId="0" applyFont="1" applyFill="1" applyBorder="1" applyAlignment="1">
      <alignment horizontal="left" vertical="center"/>
    </xf>
    <xf numFmtId="176" fontId="0" fillId="0" borderId="51" xfId="48" applyNumberFormat="1" applyFont="1" applyFill="1" applyBorder="1" applyAlignment="1">
      <alignment vertical="center"/>
    </xf>
    <xf numFmtId="176" fontId="0" fillId="0" borderId="52" xfId="48" applyNumberFormat="1" applyFont="1" applyFill="1" applyBorder="1" applyAlignment="1">
      <alignment vertical="center"/>
    </xf>
    <xf numFmtId="0" fontId="43" fillId="6" borderId="53" xfId="0" applyFont="1" applyFill="1" applyBorder="1" applyAlignment="1">
      <alignment vertical="center"/>
    </xf>
    <xf numFmtId="0" fontId="43" fillId="6" borderId="54" xfId="0" applyFont="1" applyFill="1" applyBorder="1" applyAlignment="1">
      <alignment vertical="center"/>
    </xf>
    <xf numFmtId="0" fontId="43" fillId="6" borderId="55" xfId="0" applyFont="1" applyFill="1" applyBorder="1" applyAlignment="1">
      <alignment horizontal="left" vertical="center"/>
    </xf>
    <xf numFmtId="176" fontId="43" fillId="6" borderId="56" xfId="48" applyNumberFormat="1" applyFont="1" applyFill="1" applyBorder="1" applyAlignment="1">
      <alignment vertical="center"/>
    </xf>
    <xf numFmtId="176" fontId="43" fillId="6" borderId="57" xfId="48" applyNumberFormat="1" applyFont="1" applyFill="1" applyBorder="1" applyAlignment="1">
      <alignment vertical="center"/>
    </xf>
    <xf numFmtId="176" fontId="43" fillId="0" borderId="18" xfId="48" applyNumberFormat="1" applyFont="1" applyFill="1" applyBorder="1" applyAlignment="1">
      <alignment vertical="center"/>
    </xf>
    <xf numFmtId="0" fontId="43" fillId="6" borderId="58" xfId="0" applyFont="1" applyFill="1" applyBorder="1" applyAlignment="1">
      <alignment horizontal="left" vertical="center"/>
    </xf>
    <xf numFmtId="0" fontId="43" fillId="6" borderId="54" xfId="0" applyFont="1" applyFill="1" applyBorder="1" applyAlignment="1">
      <alignment horizontal="left" vertical="center"/>
    </xf>
    <xf numFmtId="176" fontId="43" fillId="6" borderId="56" xfId="0" applyNumberFormat="1" applyFont="1" applyFill="1" applyBorder="1" applyAlignment="1">
      <alignment vertical="center"/>
    </xf>
    <xf numFmtId="176" fontId="43" fillId="6" borderId="57" xfId="0" applyNumberFormat="1" applyFont="1" applyFill="1" applyBorder="1" applyAlignment="1">
      <alignment vertical="center"/>
    </xf>
    <xf numFmtId="176" fontId="43" fillId="6" borderId="59" xfId="0" applyNumberFormat="1" applyFont="1" applyFill="1" applyBorder="1" applyAlignment="1">
      <alignment vertical="center"/>
    </xf>
    <xf numFmtId="0" fontId="43" fillId="6" borderId="18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176" fontId="43" fillId="6" borderId="36" xfId="48" applyNumberFormat="1" applyFont="1" applyFill="1" applyBorder="1" applyAlignment="1">
      <alignment vertical="center"/>
    </xf>
    <xf numFmtId="176" fontId="43" fillId="6" borderId="40" xfId="48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176" fontId="43" fillId="0" borderId="16" xfId="48" applyNumberFormat="1" applyFont="1" applyFill="1" applyBorder="1" applyAlignment="1">
      <alignment vertical="center"/>
    </xf>
    <xf numFmtId="176" fontId="43" fillId="0" borderId="22" xfId="48" applyNumberFormat="1" applyFont="1" applyFill="1" applyBorder="1" applyAlignment="1">
      <alignment vertical="center"/>
    </xf>
    <xf numFmtId="176" fontId="43" fillId="0" borderId="17" xfId="0" applyNumberFormat="1" applyFont="1" applyFill="1" applyBorder="1" applyAlignment="1">
      <alignment vertical="center"/>
    </xf>
    <xf numFmtId="176" fontId="43" fillId="0" borderId="60" xfId="0" applyNumberFormat="1" applyFont="1" applyFill="1" applyBorder="1" applyAlignment="1">
      <alignment vertical="center"/>
    </xf>
    <xf numFmtId="176" fontId="43" fillId="0" borderId="19" xfId="0" applyNumberFormat="1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43" fillId="6" borderId="55" xfId="0" applyFont="1" applyFill="1" applyBorder="1" applyAlignment="1">
      <alignment vertical="center"/>
    </xf>
    <xf numFmtId="176" fontId="43" fillId="6" borderId="56" xfId="0" applyNumberFormat="1" applyFont="1" applyFill="1" applyBorder="1" applyAlignment="1">
      <alignment vertical="center"/>
    </xf>
    <xf numFmtId="176" fontId="43" fillId="6" borderId="57" xfId="0" applyNumberFormat="1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176" fontId="43" fillId="0" borderId="0" xfId="0" applyNumberFormat="1" applyFont="1" applyFill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176" fontId="0" fillId="0" borderId="43" xfId="0" applyNumberFormat="1" applyFont="1" applyFill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43" fillId="0" borderId="63" xfId="0" applyFont="1" applyFill="1" applyBorder="1" applyAlignment="1">
      <alignment horizontal="center" vertical="center"/>
    </xf>
    <xf numFmtId="176" fontId="43" fillId="0" borderId="64" xfId="48" applyNumberFormat="1" applyFont="1" applyFill="1" applyBorder="1" applyAlignment="1">
      <alignment vertical="center"/>
    </xf>
    <xf numFmtId="176" fontId="43" fillId="0" borderId="17" xfId="48" applyNumberFormat="1" applyFont="1" applyFill="1" applyBorder="1" applyAlignment="1">
      <alignment vertical="center"/>
    </xf>
    <xf numFmtId="176" fontId="43" fillId="0" borderId="63" xfId="48" applyNumberFormat="1" applyFont="1" applyFill="1" applyBorder="1" applyAlignment="1">
      <alignment vertical="center"/>
    </xf>
    <xf numFmtId="176" fontId="43" fillId="0" borderId="64" xfId="48" applyNumberFormat="1" applyFont="1" applyFill="1" applyBorder="1" applyAlignment="1">
      <alignment vertical="center"/>
    </xf>
    <xf numFmtId="176" fontId="43" fillId="0" borderId="19" xfId="48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 shrinkToFit="1"/>
    </xf>
    <xf numFmtId="176" fontId="0" fillId="0" borderId="10" xfId="48" applyNumberFormat="1" applyFont="1" applyFill="1" applyBorder="1" applyAlignment="1">
      <alignment vertical="center"/>
    </xf>
    <xf numFmtId="176" fontId="0" fillId="0" borderId="63" xfId="48" applyNumberFormat="1" applyFont="1" applyFill="1" applyBorder="1" applyAlignment="1">
      <alignment vertical="center"/>
    </xf>
    <xf numFmtId="176" fontId="0" fillId="0" borderId="10" xfId="48" applyNumberFormat="1" applyFont="1" applyFill="1" applyBorder="1" applyAlignment="1">
      <alignment vertical="center"/>
    </xf>
    <xf numFmtId="0" fontId="0" fillId="0" borderId="65" xfId="0" applyFont="1" applyFill="1" applyBorder="1" applyAlignment="1">
      <alignment vertical="center" shrinkToFit="1"/>
    </xf>
    <xf numFmtId="176" fontId="0" fillId="0" borderId="66" xfId="48" applyNumberFormat="1" applyFont="1" applyFill="1" applyBorder="1" applyAlignment="1">
      <alignment vertical="center"/>
    </xf>
    <xf numFmtId="176" fontId="0" fillId="0" borderId="65" xfId="48" applyNumberFormat="1" applyFont="1" applyFill="1" applyBorder="1" applyAlignment="1">
      <alignment vertical="center"/>
    </xf>
    <xf numFmtId="176" fontId="0" fillId="0" borderId="11" xfId="48" applyNumberFormat="1" applyFont="1" applyFill="1" applyBorder="1" applyAlignment="1">
      <alignment vertical="center"/>
    </xf>
    <xf numFmtId="177" fontId="0" fillId="0" borderId="33" xfId="0" applyNumberFormat="1" applyFont="1" applyFill="1" applyBorder="1" applyAlignment="1">
      <alignment vertical="center" shrinkToFit="1"/>
    </xf>
    <xf numFmtId="176" fontId="0" fillId="0" borderId="11" xfId="48" applyNumberFormat="1" applyFont="1" applyFill="1" applyBorder="1" applyAlignment="1">
      <alignment vertical="center"/>
    </xf>
    <xf numFmtId="176" fontId="0" fillId="0" borderId="12" xfId="48" applyNumberFormat="1" applyFont="1" applyFill="1" applyBorder="1" applyAlignment="1">
      <alignment vertical="center"/>
    </xf>
    <xf numFmtId="0" fontId="0" fillId="0" borderId="62" xfId="0" applyFont="1" applyFill="1" applyBorder="1" applyAlignment="1">
      <alignment horizontal="left" vertical="center"/>
    </xf>
    <xf numFmtId="176" fontId="0" fillId="0" borderId="13" xfId="48" applyNumberFormat="1" applyFont="1" applyFill="1" applyBorder="1" applyAlignment="1">
      <alignment vertical="center"/>
    </xf>
    <xf numFmtId="176" fontId="0" fillId="0" borderId="67" xfId="48" applyNumberFormat="1" applyFont="1" applyFill="1" applyBorder="1" applyAlignment="1">
      <alignment vertical="center"/>
    </xf>
    <xf numFmtId="176" fontId="43" fillId="0" borderId="68" xfId="48" applyNumberFormat="1" applyFont="1" applyFill="1" applyBorder="1" applyAlignment="1">
      <alignment vertical="center"/>
    </xf>
    <xf numFmtId="176" fontId="43" fillId="0" borderId="69" xfId="48" applyNumberFormat="1" applyFont="1" applyFill="1" applyBorder="1" applyAlignment="1">
      <alignment vertical="center"/>
    </xf>
    <xf numFmtId="177" fontId="0" fillId="0" borderId="70" xfId="0" applyNumberFormat="1" applyFont="1" applyFill="1" applyBorder="1" applyAlignment="1">
      <alignment vertical="center" shrinkToFit="1"/>
    </xf>
    <xf numFmtId="176" fontId="0" fillId="0" borderId="71" xfId="48" applyNumberFormat="1" applyFont="1" applyFill="1" applyBorder="1" applyAlignment="1">
      <alignment vertical="center"/>
    </xf>
    <xf numFmtId="176" fontId="0" fillId="0" borderId="70" xfId="48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vertical="center" shrinkToFit="1"/>
    </xf>
    <xf numFmtId="0" fontId="0" fillId="0" borderId="70" xfId="0" applyFont="1" applyFill="1" applyBorder="1" applyAlignment="1">
      <alignment vertical="center" shrinkToFit="1"/>
    </xf>
    <xf numFmtId="176" fontId="43" fillId="6" borderId="72" xfId="48" applyNumberFormat="1" applyFont="1" applyFill="1" applyBorder="1" applyAlignment="1">
      <alignment vertical="center"/>
    </xf>
    <xf numFmtId="176" fontId="43" fillId="6" borderId="59" xfId="48" applyNumberFormat="1" applyFont="1" applyFill="1" applyBorder="1" applyAlignment="1">
      <alignment vertical="center"/>
    </xf>
    <xf numFmtId="176" fontId="43" fillId="0" borderId="56" xfId="48" applyNumberFormat="1" applyFont="1" applyFill="1" applyBorder="1" applyAlignment="1">
      <alignment vertical="center"/>
    </xf>
    <xf numFmtId="176" fontId="43" fillId="0" borderId="55" xfId="48" applyNumberFormat="1" applyFont="1" applyFill="1" applyBorder="1" applyAlignment="1">
      <alignment vertical="center"/>
    </xf>
    <xf numFmtId="176" fontId="43" fillId="0" borderId="73" xfId="48" applyNumberFormat="1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/>
    </xf>
    <xf numFmtId="0" fontId="0" fillId="0" borderId="74" xfId="0" applyFont="1" applyFill="1" applyBorder="1" applyAlignment="1">
      <alignment vertical="center" shrinkToFit="1"/>
    </xf>
    <xf numFmtId="176" fontId="0" fillId="0" borderId="13" xfId="48" applyNumberFormat="1" applyFont="1" applyFill="1" applyBorder="1" applyAlignment="1">
      <alignment vertical="center"/>
    </xf>
    <xf numFmtId="176" fontId="0" fillId="0" borderId="74" xfId="48" applyNumberFormat="1" applyFont="1" applyFill="1" applyBorder="1" applyAlignment="1">
      <alignment vertical="center"/>
    </xf>
    <xf numFmtId="0" fontId="43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vertical="center" shrinkToFit="1"/>
    </xf>
    <xf numFmtId="176" fontId="0" fillId="0" borderId="75" xfId="48" applyNumberFormat="1" applyFont="1" applyFill="1" applyBorder="1" applyAlignment="1">
      <alignment vertical="center"/>
    </xf>
    <xf numFmtId="176" fontId="0" fillId="0" borderId="76" xfId="48" applyNumberFormat="1" applyFont="1" applyFill="1" applyBorder="1" applyAlignment="1">
      <alignment vertical="center"/>
    </xf>
    <xf numFmtId="176" fontId="43" fillId="0" borderId="15" xfId="48" applyNumberFormat="1" applyFont="1" applyFill="1" applyBorder="1" applyAlignment="1">
      <alignment vertical="center"/>
    </xf>
    <xf numFmtId="0" fontId="43" fillId="0" borderId="18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43" fillId="0" borderId="62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 shrinkToFit="1"/>
    </xf>
    <xf numFmtId="176" fontId="0" fillId="0" borderId="12" xfId="48" applyNumberFormat="1" applyFont="1" applyFill="1" applyBorder="1" applyAlignment="1">
      <alignment vertical="center"/>
    </xf>
    <xf numFmtId="176" fontId="0" fillId="0" borderId="77" xfId="0" applyNumberFormat="1" applyFont="1" applyBorder="1" applyAlignment="1">
      <alignment vertical="center"/>
    </xf>
    <xf numFmtId="176" fontId="43" fillId="0" borderId="72" xfId="48" applyNumberFormat="1" applyFont="1" applyFill="1" applyBorder="1" applyAlignment="1">
      <alignment vertical="center"/>
    </xf>
    <xf numFmtId="176" fontId="43" fillId="0" borderId="59" xfId="48" applyNumberFormat="1" applyFont="1" applyFill="1" applyBorder="1" applyAlignment="1">
      <alignment vertical="center"/>
    </xf>
    <xf numFmtId="176" fontId="43" fillId="6" borderId="72" xfId="48" applyNumberFormat="1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176" fontId="0" fillId="0" borderId="78" xfId="48" applyNumberFormat="1" applyFont="1" applyFill="1" applyBorder="1" applyAlignment="1">
      <alignment vertical="center"/>
    </xf>
    <xf numFmtId="176" fontId="43" fillId="0" borderId="78" xfId="48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176" fontId="0" fillId="0" borderId="3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43" fillId="0" borderId="79" xfId="0" applyNumberFormat="1" applyFont="1" applyFill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76" fontId="49" fillId="0" borderId="42" xfId="48" applyNumberFormat="1" applyFont="1" applyFill="1" applyBorder="1" applyAlignment="1">
      <alignment vertical="center"/>
    </xf>
    <xf numFmtId="0" fontId="53" fillId="0" borderId="36" xfId="0" applyFont="1" applyFill="1" applyBorder="1" applyAlignment="1">
      <alignment horizontal="center" vertical="center"/>
    </xf>
    <xf numFmtId="176" fontId="53" fillId="0" borderId="36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3" fillId="0" borderId="20" xfId="0" applyFont="1" applyFill="1" applyBorder="1" applyAlignment="1">
      <alignment horizontal="left" vertical="center"/>
    </xf>
    <xf numFmtId="0" fontId="43" fillId="0" borderId="14" xfId="0" applyFont="1" applyFill="1" applyBorder="1" applyAlignment="1">
      <alignment horizontal="left" vertical="center"/>
    </xf>
    <xf numFmtId="176" fontId="0" fillId="0" borderId="12" xfId="0" applyNumberFormat="1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43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43" fillId="0" borderId="53" xfId="0" applyFont="1" applyFill="1" applyBorder="1" applyAlignment="1">
      <alignment horizontal="left" vertical="center" shrinkToFit="1"/>
    </xf>
    <xf numFmtId="0" fontId="0" fillId="0" borderId="54" xfId="0" applyFont="1" applyBorder="1" applyAlignment="1">
      <alignment horizontal="left" vertical="center" shrinkToFit="1"/>
    </xf>
    <xf numFmtId="0" fontId="43" fillId="6" borderId="53" xfId="0" applyFont="1" applyFill="1" applyBorder="1" applyAlignment="1">
      <alignment horizontal="center" vertical="center"/>
    </xf>
    <xf numFmtId="0" fontId="43" fillId="6" borderId="54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left" vertical="center" wrapText="1" shrinkToFit="1"/>
    </xf>
    <xf numFmtId="0" fontId="53" fillId="0" borderId="66" xfId="0" applyFont="1" applyBorder="1" applyAlignment="1">
      <alignment horizontal="left" vertical="center" wrapText="1" shrinkToFit="1"/>
    </xf>
    <xf numFmtId="0" fontId="0" fillId="6" borderId="43" xfId="0" applyFont="1" applyFill="1" applyBorder="1" applyAlignment="1">
      <alignment horizontal="center" vertical="center" shrinkToFit="1"/>
    </xf>
    <xf numFmtId="0" fontId="0" fillId="6" borderId="80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shrinkToFit="1"/>
    </xf>
    <xf numFmtId="0" fontId="0" fillId="0" borderId="8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82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6" borderId="24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83" xfId="0" applyFont="1" applyFill="1" applyBorder="1" applyAlignment="1">
      <alignment horizontal="center"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84" xfId="0" applyFont="1" applyFill="1" applyBorder="1" applyAlignment="1">
      <alignment horizontal="center" vertical="center"/>
    </xf>
    <xf numFmtId="0" fontId="0" fillId="6" borderId="8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74" xfId="0" applyFont="1" applyFill="1" applyBorder="1" applyAlignment="1">
      <alignment horizontal="left" vertical="center" shrinkToFit="1"/>
    </xf>
    <xf numFmtId="0" fontId="0" fillId="0" borderId="87" xfId="0" applyFont="1" applyFill="1" applyBorder="1" applyAlignment="1">
      <alignment horizontal="left" vertical="center" shrinkToFit="1"/>
    </xf>
    <xf numFmtId="0" fontId="43" fillId="6" borderId="53" xfId="0" applyFont="1" applyFill="1" applyBorder="1" applyAlignment="1">
      <alignment horizontal="left" vertical="center" shrinkToFit="1"/>
    </xf>
    <xf numFmtId="0" fontId="43" fillId="6" borderId="55" xfId="0" applyFont="1" applyFill="1" applyBorder="1" applyAlignment="1">
      <alignment horizontal="left" vertical="center" shrinkToFit="1"/>
    </xf>
    <xf numFmtId="0" fontId="43" fillId="6" borderId="54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409575</xdr:colOff>
      <xdr:row>1</xdr:row>
      <xdr:rowOff>752475</xdr:rowOff>
    </xdr:from>
    <xdr:to>
      <xdr:col>11</xdr:col>
      <xdr:colOff>628650</xdr:colOff>
      <xdr:row>2</xdr:row>
      <xdr:rowOff>57150</xdr:rowOff>
    </xdr:to>
    <xdr:sp>
      <xdr:nvSpPr>
        <xdr:cNvPr id="1" name="テキスト ボックス 10"/>
        <xdr:cNvSpPr txBox="1">
          <a:spLocks noChangeArrowheads="1"/>
        </xdr:cNvSpPr>
      </xdr:nvSpPr>
      <xdr:spPr>
        <a:xfrm>
          <a:off x="12639675" y="904875"/>
          <a:ext cx="857250" cy="323850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（単位：百万円）</a:t>
          </a:r>
        </a:p>
      </xdr:txBody>
    </xdr:sp>
    <xdr:clientData/>
  </xdr:twoCellAnchor>
  <xdr:twoCellAnchor editAs="absolute">
    <xdr:from>
      <xdr:col>6</xdr:col>
      <xdr:colOff>1200150</xdr:colOff>
      <xdr:row>0</xdr:row>
      <xdr:rowOff>142875</xdr:rowOff>
    </xdr:from>
    <xdr:to>
      <xdr:col>6</xdr:col>
      <xdr:colOff>5076825</xdr:colOff>
      <xdr:row>1</xdr:row>
      <xdr:rowOff>752475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4953000" y="142875"/>
          <a:ext cx="3876675" cy="762000"/>
        </a:xfrm>
        <a:prstGeom prst="rect">
          <a:avLst/>
        </a:prstGeom>
        <a:solidFill>
          <a:srgbClr val="B7DEE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平成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24</a:t>
          </a:r>
          <a:r>
            <a:rPr lang="en-US" cap="none" sz="18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年度　決算の概要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（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貸借対照表・損益計算書前年度比較</a:t>
          </a:r>
          <a:r>
            <a:rPr lang="en-US" cap="none" sz="1000" b="1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）</a:t>
          </a:r>
        </a:p>
      </xdr:txBody>
    </xdr:sp>
    <xdr:clientData/>
  </xdr:twoCellAnchor>
  <xdr:twoCellAnchor editAs="absolute">
    <xdr:from>
      <xdr:col>2</xdr:col>
      <xdr:colOff>19050</xdr:colOff>
      <xdr:row>1</xdr:row>
      <xdr:rowOff>266700</xdr:rowOff>
    </xdr:from>
    <xdr:to>
      <xdr:col>3</xdr:col>
      <xdr:colOff>447675</xdr:colOff>
      <xdr:row>1</xdr:row>
      <xdr:rowOff>628650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485775" y="419100"/>
          <a:ext cx="18002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貸借対照表　</a:t>
          </a:r>
        </a:p>
      </xdr:txBody>
    </xdr:sp>
    <xdr:clientData/>
  </xdr:twoCellAnchor>
  <xdr:twoCellAnchor editAs="absolute">
    <xdr:from>
      <xdr:col>7</xdr:col>
      <xdr:colOff>152400</xdr:colOff>
      <xdr:row>1</xdr:row>
      <xdr:rowOff>57150</xdr:rowOff>
    </xdr:from>
    <xdr:to>
      <xdr:col>10</xdr:col>
      <xdr:colOff>104775</xdr:colOff>
      <xdr:row>1</xdr:row>
      <xdr:rowOff>514350</xdr:rowOff>
    </xdr:to>
    <xdr:sp>
      <xdr:nvSpPr>
        <xdr:cNvPr id="4" name="正方形/長方形 21"/>
        <xdr:cNvSpPr>
          <a:spLocks/>
        </xdr:cNvSpPr>
      </xdr:nvSpPr>
      <xdr:spPr>
        <a:xfrm>
          <a:off x="10134600" y="209550"/>
          <a:ext cx="220027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公立大学法人　大阪府立大学</a:t>
          </a:r>
        </a:p>
      </xdr:txBody>
    </xdr:sp>
    <xdr:clientData/>
  </xdr:twoCellAnchor>
  <xdr:twoCellAnchor>
    <xdr:from>
      <xdr:col>6</xdr:col>
      <xdr:colOff>200025</xdr:colOff>
      <xdr:row>2</xdr:row>
      <xdr:rowOff>114300</xdr:rowOff>
    </xdr:from>
    <xdr:to>
      <xdr:col>6</xdr:col>
      <xdr:colOff>5981700</xdr:colOff>
      <xdr:row>10</xdr:row>
      <xdr:rowOff>57150</xdr:rowOff>
    </xdr:to>
    <xdr:grpSp>
      <xdr:nvGrpSpPr>
        <xdr:cNvPr id="5" name="グループ化 6"/>
        <xdr:cNvGrpSpPr>
          <a:grpSpLocks/>
        </xdr:cNvGrpSpPr>
      </xdr:nvGrpSpPr>
      <xdr:grpSpPr>
        <a:xfrm>
          <a:off x="3952875" y="1285875"/>
          <a:ext cx="5781675" cy="2152650"/>
          <a:chOff x="1355912" y="1042147"/>
          <a:chExt cx="6611471" cy="1983441"/>
        </a:xfrm>
        <a:solidFill>
          <a:srgbClr val="FFFFFF"/>
        </a:solidFill>
      </xdr:grpSpPr>
      <xdr:sp>
        <xdr:nvSpPr>
          <xdr:cNvPr id="6" name="1 つの角を切り取った四角形 20"/>
          <xdr:cNvSpPr>
            <a:spLocks/>
          </xdr:cNvSpPr>
        </xdr:nvSpPr>
        <xdr:spPr>
          <a:xfrm>
            <a:off x="1355912" y="1042147"/>
            <a:ext cx="6611471" cy="1983441"/>
          </a:xfrm>
          <a:custGeom>
            <a:pathLst>
              <a:path h="1983441" w="6611471">
                <a:moveTo>
                  <a:pt x="0" y="0"/>
                </a:moveTo>
                <a:lnTo>
                  <a:pt x="6280891" y="0"/>
                </a:lnTo>
                <a:lnTo>
                  <a:pt x="6611471" y="330580"/>
                </a:lnTo>
                <a:lnTo>
                  <a:pt x="6611471" y="1983441"/>
                </a:lnTo>
                <a:lnTo>
                  <a:pt x="0" y="1983441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9AB5E4"/>
              </a:gs>
              <a:gs pos="10001">
                <a:srgbClr val="C2D1ED"/>
              </a:gs>
              <a:gs pos="100000">
                <a:srgbClr val="E1E8F5"/>
              </a:gs>
            </a:gsLst>
            <a:lin ang="5400000" scaled="1"/>
          </a:gradFill>
          <a:ln w="12700" cmpd="dbl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正方形/長方形 10"/>
          <xdr:cNvSpPr>
            <a:spLocks/>
          </xdr:cNvSpPr>
        </xdr:nvSpPr>
        <xdr:spPr>
          <a:xfrm>
            <a:off x="1403845" y="1191401"/>
            <a:ext cx="6449490" cy="1737494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◇平成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年度から計画的に耐震改修等工事を行っており、平成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年度は、Ｂ６・８・９棟（旧獣医学舎）及びＢ４棟第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期（旧生命環境科学研究科棟）改修工事の完成に伴い、工学研究科の移転対象の約６０％が移転。（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6,200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万円）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◇新学域に対応した学生実験室や講義室の整備を行い、教育環境を充実。（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億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3,300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万円）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◇中百舌鳥・羽曳野・りんくうキャンパスにおいて、授業を同時に双方向で行うことができるよう、遠隔授業設備を整備。（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2,800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万円）</a:t>
            </a:r>
          </a:p>
        </xdr:txBody>
      </xdr:sp>
    </xdr:grpSp>
    <xdr:clientData/>
  </xdr:twoCellAnchor>
  <xdr:twoCellAnchor>
    <xdr:from>
      <xdr:col>6</xdr:col>
      <xdr:colOff>3448050</xdr:colOff>
      <xdr:row>11</xdr:row>
      <xdr:rowOff>38100</xdr:rowOff>
    </xdr:from>
    <xdr:to>
      <xdr:col>6</xdr:col>
      <xdr:colOff>6115050</xdr:colOff>
      <xdr:row>20</xdr:row>
      <xdr:rowOff>228600</xdr:rowOff>
    </xdr:to>
    <xdr:grpSp>
      <xdr:nvGrpSpPr>
        <xdr:cNvPr id="8" name="グループ化 42"/>
        <xdr:cNvGrpSpPr>
          <a:grpSpLocks/>
        </xdr:cNvGrpSpPr>
      </xdr:nvGrpSpPr>
      <xdr:grpSpPr>
        <a:xfrm>
          <a:off x="7200900" y="3695700"/>
          <a:ext cx="2667000" cy="2676525"/>
          <a:chOff x="8157882" y="3854824"/>
          <a:chExt cx="2790265" cy="2510118"/>
        </a:xfrm>
        <a:solidFill>
          <a:srgbClr val="FFFFFF"/>
        </a:solidFill>
      </xdr:grpSpPr>
      <xdr:sp>
        <xdr:nvSpPr>
          <xdr:cNvPr id="9" name="角丸四角形 41"/>
          <xdr:cNvSpPr>
            <a:spLocks/>
          </xdr:cNvSpPr>
        </xdr:nvSpPr>
        <xdr:spPr>
          <a:xfrm>
            <a:off x="8157882" y="3854824"/>
            <a:ext cx="2790265" cy="251011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　</a:t>
            </a:r>
          </a:p>
        </xdr:txBody>
      </xdr:sp>
      <xdr:sp>
        <xdr:nvSpPr>
          <xdr:cNvPr id="10" name="正方形/長方形 39"/>
          <xdr:cNvSpPr>
            <a:spLocks/>
          </xdr:cNvSpPr>
        </xdr:nvSpPr>
        <xdr:spPr>
          <a:xfrm>
            <a:off x="8306464" y="4069439"/>
            <a:ext cx="2511239" cy="2126070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◆　負債の部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（増減の主なもの）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退職給付引当金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（減）退職手当の支給割合の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改正に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伴う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取崩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476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・長期未払金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（増）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耐震改修等学舎整備に伴う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割賦未払金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1,446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百万円</a:t>
            </a:r>
          </a:p>
        </xdr:txBody>
      </xdr:sp>
    </xdr:grpSp>
    <xdr:clientData/>
  </xdr:twoCellAnchor>
  <xdr:twoCellAnchor>
    <xdr:from>
      <xdr:col>6</xdr:col>
      <xdr:colOff>200025</xdr:colOff>
      <xdr:row>11</xdr:row>
      <xdr:rowOff>38100</xdr:rowOff>
    </xdr:from>
    <xdr:to>
      <xdr:col>6</xdr:col>
      <xdr:colOff>3343275</xdr:colOff>
      <xdr:row>20</xdr:row>
      <xdr:rowOff>200025</xdr:rowOff>
    </xdr:to>
    <xdr:grpSp>
      <xdr:nvGrpSpPr>
        <xdr:cNvPr id="11" name="グループ化 8"/>
        <xdr:cNvGrpSpPr>
          <a:grpSpLocks/>
        </xdr:cNvGrpSpPr>
      </xdr:nvGrpSpPr>
      <xdr:grpSpPr>
        <a:xfrm>
          <a:off x="3952875" y="3695700"/>
          <a:ext cx="3143250" cy="2647950"/>
          <a:chOff x="4672852" y="3810000"/>
          <a:chExt cx="2812677" cy="2510118"/>
        </a:xfrm>
        <a:solidFill>
          <a:srgbClr val="FFFFFF"/>
        </a:solidFill>
      </xdr:grpSpPr>
      <xdr:sp>
        <xdr:nvSpPr>
          <xdr:cNvPr id="12" name="角丸四角形 7"/>
          <xdr:cNvSpPr>
            <a:spLocks/>
          </xdr:cNvSpPr>
        </xdr:nvSpPr>
        <xdr:spPr>
          <a:xfrm>
            <a:off x="4672852" y="3810000"/>
            <a:ext cx="2812677" cy="2510118"/>
          </a:xfrm>
          <a:prstGeom prst="round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正方形/長方形 37"/>
          <xdr:cNvSpPr>
            <a:spLocks/>
          </xdr:cNvSpPr>
        </xdr:nvSpPr>
        <xdr:spPr>
          <a:xfrm>
            <a:off x="4687619" y="3927348"/>
            <a:ext cx="2790176" cy="2284207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just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◆　資産の部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（増減の主なもの）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・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建物・構築物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耐震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改修等学舎整備によ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るもの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（増）　建物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1,847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百万円、構築物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115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減価償却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（減）　建物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1,372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百万円、構築物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85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・図書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の減は、研究室図書の区分整理によるもの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　　　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831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・未収財源措置予定額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とは、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学舎整備に伴う大阪府（設立団体）からの措置予定額</a:t>
            </a:r>
          </a:p>
        </xdr:txBody>
      </xdr:sp>
    </xdr:grpSp>
    <xdr:clientData/>
  </xdr:twoCellAnchor>
  <xdr:twoCellAnchor>
    <xdr:from>
      <xdr:col>10</xdr:col>
      <xdr:colOff>609600</xdr:colOff>
      <xdr:row>0</xdr:row>
      <xdr:rowOff>114300</xdr:rowOff>
    </xdr:from>
    <xdr:to>
      <xdr:col>12</xdr:col>
      <xdr:colOff>390525</xdr:colOff>
      <xdr:row>1</xdr:row>
      <xdr:rowOff>457200</xdr:rowOff>
    </xdr:to>
    <xdr:sp>
      <xdr:nvSpPr>
        <xdr:cNvPr id="14" name="正方形/長方形 2"/>
        <xdr:cNvSpPr>
          <a:spLocks/>
        </xdr:cNvSpPr>
      </xdr:nvSpPr>
      <xdr:spPr>
        <a:xfrm>
          <a:off x="12839700" y="114300"/>
          <a:ext cx="105727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資料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７</a:t>
          </a:r>
        </a:p>
      </xdr:txBody>
    </xdr:sp>
    <xdr:clientData/>
  </xdr:twoCellAnchor>
  <xdr:twoCellAnchor editAs="oneCell">
    <xdr:from>
      <xdr:col>6</xdr:col>
      <xdr:colOff>495300</xdr:colOff>
      <xdr:row>21</xdr:row>
      <xdr:rowOff>152400</xdr:rowOff>
    </xdr:from>
    <xdr:to>
      <xdr:col>6</xdr:col>
      <xdr:colOff>5648325</xdr:colOff>
      <xdr:row>42</xdr:row>
      <xdr:rowOff>95250</xdr:rowOff>
    </xdr:to>
    <xdr:pic>
      <xdr:nvPicPr>
        <xdr:cNvPr id="15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6572250"/>
          <a:ext cx="5143500" cy="574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428625</xdr:rowOff>
    </xdr:from>
    <xdr:to>
      <xdr:col>5</xdr:col>
      <xdr:colOff>285750</xdr:colOff>
      <xdr:row>0</xdr:row>
      <xdr:rowOff>781050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85775" y="428625"/>
          <a:ext cx="1781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損益計算書　</a:t>
          </a:r>
        </a:p>
      </xdr:txBody>
    </xdr:sp>
    <xdr:clientData/>
  </xdr:twoCellAnchor>
  <xdr:twoCellAnchor editAs="absolute">
    <xdr:from>
      <xdr:col>13</xdr:col>
      <xdr:colOff>400050</xdr:colOff>
      <xdr:row>0</xdr:row>
      <xdr:rowOff>685800</xdr:rowOff>
    </xdr:from>
    <xdr:to>
      <xdr:col>14</xdr:col>
      <xdr:colOff>619125</xdr:colOff>
      <xdr:row>0</xdr:row>
      <xdr:rowOff>1000125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12811125" y="685800"/>
          <a:ext cx="857250" cy="314325"/>
        </a:xfrm>
        <a:prstGeom prst="rect">
          <a:avLst/>
        </a:prstGeom>
        <a:solidFill>
          <a:srgbClr val="FFFFFF"/>
        </a:solidFill>
        <a:ln w="6350" cmpd="sng">
          <a:noFill/>
        </a:ln>
      </xdr:spPr>
      <xdr:txBody>
        <a:bodyPr vertOverflow="clip" wrap="square" lIns="0" tIns="0" rIns="0" bIns="0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（単位：百万円）</a:t>
          </a:r>
        </a:p>
      </xdr:txBody>
    </xdr:sp>
    <xdr:clientData/>
  </xdr:twoCellAnchor>
  <xdr:twoCellAnchor>
    <xdr:from>
      <xdr:col>8</xdr:col>
      <xdr:colOff>133350</xdr:colOff>
      <xdr:row>0</xdr:row>
      <xdr:rowOff>990600</xdr:rowOff>
    </xdr:from>
    <xdr:to>
      <xdr:col>8</xdr:col>
      <xdr:colOff>6115050</xdr:colOff>
      <xdr:row>8</xdr:row>
      <xdr:rowOff>142875</xdr:rowOff>
    </xdr:to>
    <xdr:grpSp>
      <xdr:nvGrpSpPr>
        <xdr:cNvPr id="3" name="グループ化 2"/>
        <xdr:cNvGrpSpPr>
          <a:grpSpLocks/>
        </xdr:cNvGrpSpPr>
      </xdr:nvGrpSpPr>
      <xdr:grpSpPr>
        <a:xfrm>
          <a:off x="4029075" y="990600"/>
          <a:ext cx="5981700" cy="2105025"/>
          <a:chOff x="4616823" y="493059"/>
          <a:chExt cx="6611471" cy="2140323"/>
        </a:xfrm>
        <a:solidFill>
          <a:srgbClr val="FFFFFF"/>
        </a:solidFill>
      </xdr:grpSpPr>
      <xdr:sp>
        <xdr:nvSpPr>
          <xdr:cNvPr id="4" name="1 つの角を切り取った四角形 7"/>
          <xdr:cNvSpPr>
            <a:spLocks/>
          </xdr:cNvSpPr>
        </xdr:nvSpPr>
        <xdr:spPr>
          <a:xfrm>
            <a:off x="4616823" y="493059"/>
            <a:ext cx="6611471" cy="2140323"/>
          </a:xfrm>
          <a:custGeom>
            <a:pathLst>
              <a:path h="2140323" w="6611471">
                <a:moveTo>
                  <a:pt x="0" y="0"/>
                </a:moveTo>
                <a:lnTo>
                  <a:pt x="6254743" y="0"/>
                </a:lnTo>
                <a:lnTo>
                  <a:pt x="6611471" y="356728"/>
                </a:lnTo>
                <a:lnTo>
                  <a:pt x="6611471" y="2140323"/>
                </a:lnTo>
                <a:lnTo>
                  <a:pt x="0" y="2140323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9AB5E4"/>
              </a:gs>
              <a:gs pos="10001">
                <a:srgbClr val="C2D1ED"/>
              </a:gs>
              <a:gs pos="100000">
                <a:srgbClr val="E1E8F5"/>
              </a:gs>
            </a:gsLst>
            <a:lin ang="5400000" scaled="1"/>
          </a:gradFill>
          <a:ln w="12700" cmpd="dbl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正方形/長方形 22"/>
          <xdr:cNvSpPr>
            <a:spLocks/>
          </xdr:cNvSpPr>
        </xdr:nvSpPr>
        <xdr:spPr>
          <a:xfrm>
            <a:off x="4727565" y="618803"/>
            <a:ext cx="6418085" cy="1733662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◇新学域の浸透を図るため、各種媒体を活用した入試広報を行うとともに、昨年に引続き名古屋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地区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で入試を実施。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4,500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万円）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◇外部資金の獲得増を図るため、平成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月にＵＲＡセンターを設置し、各省庁等の公募情報や概算要求の内容を分析するなどし、提案可能な大型案件について申請準備を行うための体制を強化。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2,000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万円）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◇なんば地区に、夜間や週末に授業を行う経済学研究科観光・地域創造専攻の設置や図書館（まちライブラリー）機能等を備えた、「Ｉ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-site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なんば」を平成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4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月にオープン。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2,500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万円）</a:t>
            </a:r>
          </a:p>
        </xdr:txBody>
      </xdr:sp>
    </xdr:grpSp>
    <xdr:clientData/>
  </xdr:twoCellAnchor>
  <xdr:twoCellAnchor>
    <xdr:from>
      <xdr:col>8</xdr:col>
      <xdr:colOff>28575</xdr:colOff>
      <xdr:row>9</xdr:row>
      <xdr:rowOff>247650</xdr:rowOff>
    </xdr:from>
    <xdr:to>
      <xdr:col>8</xdr:col>
      <xdr:colOff>6105525</xdr:colOff>
      <xdr:row>13</xdr:row>
      <xdr:rowOff>0</xdr:rowOff>
    </xdr:to>
    <xdr:grpSp>
      <xdr:nvGrpSpPr>
        <xdr:cNvPr id="6" name="グループ化 5"/>
        <xdr:cNvGrpSpPr>
          <a:grpSpLocks/>
        </xdr:cNvGrpSpPr>
      </xdr:nvGrpSpPr>
      <xdr:grpSpPr>
        <a:xfrm>
          <a:off x="3924300" y="3476625"/>
          <a:ext cx="6067425" cy="857250"/>
          <a:chOff x="4594409" y="4123761"/>
          <a:chExt cx="4975413" cy="598282"/>
        </a:xfrm>
        <a:solidFill>
          <a:srgbClr val="FFFFFF"/>
        </a:solidFill>
      </xdr:grpSpPr>
      <xdr:sp>
        <xdr:nvSpPr>
          <xdr:cNvPr id="7" name="ホームベース 16"/>
          <xdr:cNvSpPr>
            <a:spLocks/>
          </xdr:cNvSpPr>
        </xdr:nvSpPr>
        <xdr:spPr>
          <a:xfrm rot="10800000">
            <a:off x="4594409" y="4123761"/>
            <a:ext cx="4975413" cy="598282"/>
          </a:xfrm>
          <a:prstGeom prst="homePlate">
            <a:avLst>
              <a:gd name="adj" fmla="val 43986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正方形/長方形 24"/>
          <xdr:cNvSpPr>
            <a:spLocks/>
          </xdr:cNvSpPr>
        </xdr:nvSpPr>
        <xdr:spPr>
          <a:xfrm>
            <a:off x="4921542" y="4190170"/>
            <a:ext cx="4648280" cy="47862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◆　経常費用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（増減の主なもの）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・教育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経費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・研究経費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　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増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耐震改修及び実験室等学舎整備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419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百万円・講義室備品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22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百万円　他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・人件費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                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　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減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教員の定年延長による退職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手当等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667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百万円・人員の縮減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361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　　　　　　　　　　　　　　　　　　　　　　　　　　　　　　　　</a:t>
            </a:r>
          </a:p>
        </xdr:txBody>
      </xdr:sp>
    </xdr:grpSp>
    <xdr:clientData/>
  </xdr:twoCellAnchor>
  <xdr:twoCellAnchor>
    <xdr:from>
      <xdr:col>8</xdr:col>
      <xdr:colOff>1181100</xdr:colOff>
      <xdr:row>14</xdr:row>
      <xdr:rowOff>38100</xdr:rowOff>
    </xdr:from>
    <xdr:to>
      <xdr:col>8</xdr:col>
      <xdr:colOff>6172200</xdr:colOff>
      <xdr:row>17</xdr:row>
      <xdr:rowOff>238125</xdr:rowOff>
    </xdr:to>
    <xdr:grpSp>
      <xdr:nvGrpSpPr>
        <xdr:cNvPr id="9" name="グループ化 13"/>
        <xdr:cNvGrpSpPr>
          <a:grpSpLocks/>
        </xdr:cNvGrpSpPr>
      </xdr:nvGrpSpPr>
      <xdr:grpSpPr>
        <a:xfrm>
          <a:off x="5076825" y="4648200"/>
          <a:ext cx="4991100" cy="1028700"/>
          <a:chOff x="5782235" y="4852147"/>
          <a:chExt cx="5703794" cy="1022441"/>
        </a:xfrm>
        <a:solidFill>
          <a:srgbClr val="FFFFFF"/>
        </a:solidFill>
      </xdr:grpSpPr>
      <xdr:sp>
        <xdr:nvSpPr>
          <xdr:cNvPr id="10" name="ホームベース 1"/>
          <xdr:cNvSpPr>
            <a:spLocks/>
          </xdr:cNvSpPr>
        </xdr:nvSpPr>
        <xdr:spPr>
          <a:xfrm>
            <a:off x="5782235" y="4852147"/>
            <a:ext cx="5703794" cy="956238"/>
          </a:xfrm>
          <a:prstGeom prst="homePlate">
            <a:avLst>
              <a:gd name="adj" fmla="val 41620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正方形/長方形 26"/>
          <xdr:cNvSpPr>
            <a:spLocks/>
          </xdr:cNvSpPr>
        </xdr:nvSpPr>
        <xdr:spPr>
          <a:xfrm>
            <a:off x="5973312" y="4918350"/>
            <a:ext cx="5304528" cy="80466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◆　経常収益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（増減の主なもの）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・受託研究等収益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減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大型契約の終了等によるもの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・補助金等収益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　（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増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）　耐震改修工事（府施設整備補助金）　　　　　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565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百万円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　　　　　　　　　　　（減）　大学改革推進等補助金（教育ＧＰ補助金）等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　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43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百万円</a:t>
            </a:r>
          </a:p>
        </xdr:txBody>
      </xdr:sp>
    </xdr:grpSp>
    <xdr:clientData/>
  </xdr:twoCellAnchor>
  <xdr:twoCellAnchor editAs="oneCell">
    <xdr:from>
      <xdr:col>8</xdr:col>
      <xdr:colOff>257175</xdr:colOff>
      <xdr:row>18</xdr:row>
      <xdr:rowOff>28575</xdr:rowOff>
    </xdr:from>
    <xdr:to>
      <xdr:col>8</xdr:col>
      <xdr:colOff>5753100</xdr:colOff>
      <xdr:row>36</xdr:row>
      <xdr:rowOff>66675</xdr:rowOff>
    </xdr:to>
    <xdr:pic>
      <xdr:nvPicPr>
        <xdr:cNvPr id="1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5743575"/>
          <a:ext cx="54959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2:Z43"/>
  <sheetViews>
    <sheetView view="pageBreakPreview" zoomScale="70" zoomScaleSheetLayoutView="70" zoomScalePageLayoutView="0" workbookViewId="0" topLeftCell="A1">
      <selection activeCell="G25" sqref="G25"/>
    </sheetView>
  </sheetViews>
  <sheetFormatPr defaultColWidth="9.140625" defaultRowHeight="15"/>
  <cols>
    <col min="1" max="1" width="3.421875" style="4" customWidth="1"/>
    <col min="2" max="2" width="3.57421875" style="4" customWidth="1"/>
    <col min="3" max="3" width="20.57421875" style="4" customWidth="1"/>
    <col min="4" max="6" width="9.57421875" style="4" customWidth="1"/>
    <col min="7" max="7" width="93.421875" style="4" customWidth="1"/>
    <col min="8" max="8" width="3.57421875" style="4" customWidth="1"/>
    <col min="9" max="9" width="20.57421875" style="4" customWidth="1"/>
    <col min="10" max="12" width="9.57421875" style="4" customWidth="1"/>
    <col min="13" max="13" width="6.57421875" style="4" customWidth="1"/>
    <col min="14" max="16" width="3.57421875" style="4" customWidth="1"/>
    <col min="17" max="17" width="15.57421875" style="4" customWidth="1"/>
    <col min="18" max="20" width="9.57421875" style="4" customWidth="1"/>
    <col min="21" max="22" width="3.57421875" style="4" customWidth="1"/>
    <col min="23" max="23" width="17.57421875" style="4" customWidth="1"/>
    <col min="24" max="26" width="9.57421875" style="4" customWidth="1"/>
    <col min="27" max="16384" width="9.00390625" style="4" customWidth="1"/>
  </cols>
  <sheetData>
    <row r="1" ht="12"/>
    <row r="2" ht="80.25" customHeight="1" thickBot="1">
      <c r="C2" s="7"/>
    </row>
    <row r="3" spans="2:26" ht="21.75" customHeight="1" thickBot="1">
      <c r="B3" s="212" t="s">
        <v>0</v>
      </c>
      <c r="C3" s="213"/>
      <c r="D3" s="28" t="s">
        <v>69</v>
      </c>
      <c r="E3" s="29" t="s">
        <v>1</v>
      </c>
      <c r="F3" s="30" t="s">
        <v>67</v>
      </c>
      <c r="G3" s="130"/>
      <c r="H3" s="212" t="s">
        <v>2</v>
      </c>
      <c r="I3" s="213"/>
      <c r="J3" s="28" t="s">
        <v>69</v>
      </c>
      <c r="K3" s="29" t="s">
        <v>1</v>
      </c>
      <c r="L3" s="32" t="s">
        <v>67</v>
      </c>
      <c r="N3" s="204"/>
      <c r="O3" s="205"/>
      <c r="P3" s="205"/>
      <c r="Q3" s="205"/>
      <c r="R3" s="9"/>
      <c r="S3" s="9"/>
      <c r="T3" s="9"/>
      <c r="U3" s="204"/>
      <c r="V3" s="205"/>
      <c r="W3" s="205"/>
      <c r="X3" s="9"/>
      <c r="Y3" s="9"/>
      <c r="Z3" s="9"/>
    </row>
    <row r="4" spans="2:26" ht="21.75" customHeight="1">
      <c r="B4" s="206" t="s">
        <v>3</v>
      </c>
      <c r="C4" s="207"/>
      <c r="D4" s="131">
        <f>D5+D15+D21</f>
        <v>99553</v>
      </c>
      <c r="E4" s="131">
        <f>E5+E15+E21</f>
        <v>99378</v>
      </c>
      <c r="F4" s="132">
        <f>D4-E4</f>
        <v>175</v>
      </c>
      <c r="G4" s="133"/>
      <c r="H4" s="206" t="s">
        <v>4</v>
      </c>
      <c r="I4" s="207"/>
      <c r="J4" s="134">
        <f>SUM(J5:J9)</f>
        <v>26377</v>
      </c>
      <c r="K4" s="134">
        <f>SUM(K5:K9)</f>
        <v>26752</v>
      </c>
      <c r="L4" s="135">
        <f aca="true" t="shared" si="0" ref="L4:L22">J4-K4</f>
        <v>-375</v>
      </c>
      <c r="N4" s="2"/>
      <c r="O4" s="2"/>
      <c r="P4" s="1"/>
      <c r="Q4" s="1"/>
      <c r="R4" s="10"/>
      <c r="S4" s="10"/>
      <c r="T4" s="10"/>
      <c r="U4" s="1"/>
      <c r="V4" s="1"/>
      <c r="W4" s="1"/>
      <c r="X4" s="11"/>
      <c r="Y4" s="11"/>
      <c r="Z4" s="11"/>
    </row>
    <row r="5" spans="2:26" ht="21.75" customHeight="1">
      <c r="B5" s="54"/>
      <c r="C5" s="136" t="s">
        <v>5</v>
      </c>
      <c r="D5" s="137">
        <f>SUM(D6:D14)</f>
        <v>83796</v>
      </c>
      <c r="E5" s="137">
        <f>SUM(E6:E14)</f>
        <v>84827</v>
      </c>
      <c r="F5" s="56">
        <f aca="true" t="shared" si="1" ref="F5:F35">D5-E5</f>
        <v>-1031</v>
      </c>
      <c r="G5" s="138"/>
      <c r="H5" s="118"/>
      <c r="I5" s="22" t="s">
        <v>6</v>
      </c>
      <c r="J5" s="139">
        <v>10254</v>
      </c>
      <c r="K5" s="139">
        <v>11093</v>
      </c>
      <c r="L5" s="53">
        <f t="shared" si="0"/>
        <v>-839</v>
      </c>
      <c r="N5" s="2"/>
      <c r="O5" s="2"/>
      <c r="P5" s="2"/>
      <c r="Q5" s="2"/>
      <c r="R5" s="12"/>
      <c r="S5" s="12"/>
      <c r="T5" s="12"/>
      <c r="U5" s="8"/>
      <c r="V5" s="3"/>
      <c r="W5" s="3"/>
      <c r="X5" s="13"/>
      <c r="Y5" s="13"/>
      <c r="Z5" s="13"/>
    </row>
    <row r="6" spans="2:26" ht="21.75" customHeight="1">
      <c r="B6" s="54"/>
      <c r="C6" s="140" t="s">
        <v>7</v>
      </c>
      <c r="D6" s="141">
        <v>37025</v>
      </c>
      <c r="E6" s="141">
        <v>37025</v>
      </c>
      <c r="F6" s="142">
        <f t="shared" si="1"/>
        <v>0</v>
      </c>
      <c r="G6" s="138"/>
      <c r="H6" s="118"/>
      <c r="I6" s="23" t="s">
        <v>8</v>
      </c>
      <c r="J6" s="143">
        <v>91</v>
      </c>
      <c r="K6" s="143">
        <v>325</v>
      </c>
      <c r="L6" s="62">
        <f t="shared" si="0"/>
        <v>-234</v>
      </c>
      <c r="N6" s="3"/>
      <c r="O6" s="3"/>
      <c r="P6" s="3"/>
      <c r="Q6" s="3"/>
      <c r="R6" s="12"/>
      <c r="S6" s="12"/>
      <c r="T6" s="12"/>
      <c r="U6" s="8"/>
      <c r="V6" s="3"/>
      <c r="W6" s="3"/>
      <c r="X6" s="13"/>
      <c r="Y6" s="13"/>
      <c r="Z6" s="13"/>
    </row>
    <row r="7" spans="2:26" ht="21.75" customHeight="1">
      <c r="B7" s="54"/>
      <c r="C7" s="144" t="s">
        <v>9</v>
      </c>
      <c r="D7" s="145">
        <v>35655</v>
      </c>
      <c r="E7" s="145">
        <v>35425</v>
      </c>
      <c r="F7" s="142">
        <f t="shared" si="1"/>
        <v>230</v>
      </c>
      <c r="G7" s="138"/>
      <c r="H7" s="118"/>
      <c r="I7" s="23" t="s">
        <v>10</v>
      </c>
      <c r="J7" s="143">
        <v>0</v>
      </c>
      <c r="K7" s="143">
        <v>476</v>
      </c>
      <c r="L7" s="62">
        <f t="shared" si="0"/>
        <v>-476</v>
      </c>
      <c r="N7" s="3"/>
      <c r="O7" s="3"/>
      <c r="P7" s="3"/>
      <c r="Q7" s="3"/>
      <c r="R7" s="12"/>
      <c r="S7" s="12"/>
      <c r="T7" s="12"/>
      <c r="U7" s="8"/>
      <c r="V7" s="3"/>
      <c r="W7" s="3"/>
      <c r="X7" s="13"/>
      <c r="Y7" s="13"/>
      <c r="Z7" s="13"/>
    </row>
    <row r="8" spans="2:26" ht="21.75" customHeight="1">
      <c r="B8" s="54"/>
      <c r="C8" s="144" t="s">
        <v>11</v>
      </c>
      <c r="D8" s="145">
        <v>1219</v>
      </c>
      <c r="E8" s="145">
        <v>1091</v>
      </c>
      <c r="F8" s="142">
        <f t="shared" si="1"/>
        <v>128</v>
      </c>
      <c r="G8" s="138"/>
      <c r="H8" s="118"/>
      <c r="I8" s="24" t="s">
        <v>12</v>
      </c>
      <c r="J8" s="146">
        <v>15975</v>
      </c>
      <c r="K8" s="146">
        <v>14713</v>
      </c>
      <c r="L8" s="62">
        <f t="shared" si="0"/>
        <v>1262</v>
      </c>
      <c r="N8" s="3"/>
      <c r="O8" s="3"/>
      <c r="P8" s="3"/>
      <c r="Q8" s="3"/>
      <c r="R8" s="12"/>
      <c r="S8" s="12"/>
      <c r="T8" s="12"/>
      <c r="U8" s="8"/>
      <c r="V8" s="3"/>
      <c r="W8" s="3"/>
      <c r="X8" s="13"/>
      <c r="Y8" s="13"/>
      <c r="Z8" s="13"/>
    </row>
    <row r="9" spans="2:26" ht="21.75" customHeight="1" thickBot="1">
      <c r="B9" s="54"/>
      <c r="C9" s="144" t="s">
        <v>13</v>
      </c>
      <c r="D9" s="145">
        <v>234</v>
      </c>
      <c r="E9" s="145">
        <v>302</v>
      </c>
      <c r="F9" s="142">
        <f t="shared" si="1"/>
        <v>-68</v>
      </c>
      <c r="G9" s="138"/>
      <c r="H9" s="147"/>
      <c r="I9" s="25" t="s">
        <v>14</v>
      </c>
      <c r="J9" s="148">
        <v>57</v>
      </c>
      <c r="K9" s="148">
        <v>145</v>
      </c>
      <c r="L9" s="149">
        <f t="shared" si="0"/>
        <v>-88</v>
      </c>
      <c r="N9" s="3"/>
      <c r="O9" s="3"/>
      <c r="P9" s="3"/>
      <c r="Q9" s="3"/>
      <c r="R9" s="12"/>
      <c r="S9" s="12"/>
      <c r="T9" s="12"/>
      <c r="U9" s="8"/>
      <c r="V9" s="3"/>
      <c r="W9" s="3"/>
      <c r="X9" s="13"/>
      <c r="Y9" s="13"/>
      <c r="Z9" s="13"/>
    </row>
    <row r="10" spans="2:26" ht="21.75" customHeight="1">
      <c r="B10" s="54"/>
      <c r="C10" s="144" t="s">
        <v>15</v>
      </c>
      <c r="D10" s="145">
        <v>3672</v>
      </c>
      <c r="E10" s="145">
        <v>4107</v>
      </c>
      <c r="F10" s="142">
        <f t="shared" si="1"/>
        <v>-435</v>
      </c>
      <c r="G10" s="138"/>
      <c r="H10" s="39" t="s">
        <v>16</v>
      </c>
      <c r="I10" s="26"/>
      <c r="J10" s="134">
        <f>SUM(J11:J21)</f>
        <v>5669</v>
      </c>
      <c r="K10" s="150">
        <f>SUM(K11:K21)</f>
        <v>5318</v>
      </c>
      <c r="L10" s="151">
        <f t="shared" si="0"/>
        <v>351</v>
      </c>
      <c r="N10" s="3"/>
      <c r="O10" s="3"/>
      <c r="P10" s="3"/>
      <c r="Q10" s="3"/>
      <c r="R10" s="12"/>
      <c r="S10" s="12"/>
      <c r="T10" s="12"/>
      <c r="U10" s="8"/>
      <c r="V10" s="3"/>
      <c r="W10" s="3"/>
      <c r="X10" s="13"/>
      <c r="Y10" s="13"/>
      <c r="Z10" s="13"/>
    </row>
    <row r="11" spans="2:26" ht="21.75" customHeight="1">
      <c r="B11" s="54"/>
      <c r="C11" s="144" t="s">
        <v>17</v>
      </c>
      <c r="D11" s="145">
        <v>5958</v>
      </c>
      <c r="E11" s="145">
        <v>6839</v>
      </c>
      <c r="F11" s="142">
        <f t="shared" si="1"/>
        <v>-881</v>
      </c>
      <c r="G11" s="138"/>
      <c r="H11" s="118"/>
      <c r="I11" s="22" t="s">
        <v>18</v>
      </c>
      <c r="J11" s="139">
        <v>130</v>
      </c>
      <c r="K11" s="139">
        <v>37</v>
      </c>
      <c r="L11" s="53">
        <f t="shared" si="0"/>
        <v>93</v>
      </c>
      <c r="N11" s="3"/>
      <c r="O11" s="3"/>
      <c r="P11" s="3"/>
      <c r="Q11" s="3"/>
      <c r="R11" s="12"/>
      <c r="S11" s="12"/>
      <c r="T11" s="12"/>
      <c r="U11" s="8"/>
      <c r="V11" s="3"/>
      <c r="W11" s="3"/>
      <c r="X11" s="13"/>
      <c r="Y11" s="13"/>
      <c r="Z11" s="13"/>
    </row>
    <row r="12" spans="2:26" ht="21.75" customHeight="1">
      <c r="B12" s="54"/>
      <c r="C12" s="144" t="s">
        <v>19</v>
      </c>
      <c r="D12" s="145">
        <v>27</v>
      </c>
      <c r="E12" s="145">
        <v>27</v>
      </c>
      <c r="F12" s="142">
        <f t="shared" si="1"/>
        <v>0</v>
      </c>
      <c r="G12" s="138"/>
      <c r="H12" s="118"/>
      <c r="I12" s="23" t="s">
        <v>20</v>
      </c>
      <c r="J12" s="143">
        <v>15</v>
      </c>
      <c r="K12" s="143">
        <v>5</v>
      </c>
      <c r="L12" s="62">
        <f t="shared" si="0"/>
        <v>10</v>
      </c>
      <c r="N12" s="3"/>
      <c r="O12" s="3"/>
      <c r="P12" s="3"/>
      <c r="Q12" s="3"/>
      <c r="R12" s="12"/>
      <c r="S12" s="12"/>
      <c r="T12" s="12"/>
      <c r="U12" s="8"/>
      <c r="V12" s="3"/>
      <c r="W12" s="3"/>
      <c r="X12" s="13"/>
      <c r="Y12" s="13"/>
      <c r="Z12" s="13"/>
    </row>
    <row r="13" spans="2:26" ht="21.75" customHeight="1">
      <c r="B13" s="54"/>
      <c r="C13" s="144" t="s">
        <v>21</v>
      </c>
      <c r="D13" s="145">
        <v>3</v>
      </c>
      <c r="E13" s="145">
        <v>4</v>
      </c>
      <c r="F13" s="142">
        <f t="shared" si="1"/>
        <v>-1</v>
      </c>
      <c r="G13" s="138"/>
      <c r="H13" s="118"/>
      <c r="I13" s="23" t="s">
        <v>22</v>
      </c>
      <c r="J13" s="143">
        <v>862</v>
      </c>
      <c r="K13" s="143">
        <v>700</v>
      </c>
      <c r="L13" s="62">
        <f t="shared" si="0"/>
        <v>162</v>
      </c>
      <c r="N13" s="3"/>
      <c r="O13" s="3"/>
      <c r="P13" s="8"/>
      <c r="Q13" s="3"/>
      <c r="R13" s="12"/>
      <c r="S13" s="12"/>
      <c r="T13" s="12"/>
      <c r="U13" s="8"/>
      <c r="V13" s="3"/>
      <c r="W13" s="3"/>
      <c r="X13" s="13"/>
      <c r="Y13" s="13"/>
      <c r="Z13" s="13"/>
    </row>
    <row r="14" spans="2:26" ht="21.75" customHeight="1">
      <c r="B14" s="54"/>
      <c r="C14" s="152" t="s">
        <v>23</v>
      </c>
      <c r="D14" s="153">
        <v>3</v>
      </c>
      <c r="E14" s="153">
        <v>7</v>
      </c>
      <c r="F14" s="154">
        <f t="shared" si="1"/>
        <v>-4</v>
      </c>
      <c r="G14" s="138"/>
      <c r="H14" s="118"/>
      <c r="I14" s="23" t="s">
        <v>24</v>
      </c>
      <c r="J14" s="143">
        <v>218</v>
      </c>
      <c r="K14" s="143">
        <v>282</v>
      </c>
      <c r="L14" s="62">
        <f t="shared" si="0"/>
        <v>-64</v>
      </c>
      <c r="N14" s="3"/>
      <c r="O14" s="3"/>
      <c r="P14" s="8"/>
      <c r="Q14" s="14"/>
      <c r="R14" s="12"/>
      <c r="S14" s="12"/>
      <c r="T14" s="12"/>
      <c r="U14" s="8"/>
      <c r="V14" s="3"/>
      <c r="W14" s="3"/>
      <c r="X14" s="13"/>
      <c r="Y14" s="13"/>
      <c r="Z14" s="13"/>
    </row>
    <row r="15" spans="2:26" ht="21.75" customHeight="1">
      <c r="B15" s="118"/>
      <c r="C15" s="136" t="s">
        <v>25</v>
      </c>
      <c r="D15" s="137">
        <f>SUM(D16:D20)</f>
        <v>458</v>
      </c>
      <c r="E15" s="137">
        <f>SUM(E16:E20)</f>
        <v>465</v>
      </c>
      <c r="F15" s="56">
        <f t="shared" si="1"/>
        <v>-7</v>
      </c>
      <c r="G15" s="138"/>
      <c r="H15" s="118"/>
      <c r="I15" s="23" t="s">
        <v>26</v>
      </c>
      <c r="J15" s="143">
        <v>3902</v>
      </c>
      <c r="K15" s="143">
        <v>3733</v>
      </c>
      <c r="L15" s="62">
        <f t="shared" si="0"/>
        <v>169</v>
      </c>
      <c r="N15" s="3"/>
      <c r="O15" s="3"/>
      <c r="P15" s="8"/>
      <c r="Q15" s="14"/>
      <c r="R15" s="12"/>
      <c r="S15" s="12"/>
      <c r="T15" s="12"/>
      <c r="U15" s="8"/>
      <c r="V15" s="3"/>
      <c r="W15" s="3"/>
      <c r="X15" s="13"/>
      <c r="Y15" s="13"/>
      <c r="Z15" s="13"/>
    </row>
    <row r="16" spans="2:26" ht="21.75" customHeight="1">
      <c r="B16" s="118"/>
      <c r="C16" s="155" t="s">
        <v>27</v>
      </c>
      <c r="D16" s="145">
        <v>48</v>
      </c>
      <c r="E16" s="145">
        <v>27</v>
      </c>
      <c r="F16" s="63">
        <f t="shared" si="1"/>
        <v>21</v>
      </c>
      <c r="G16" s="138"/>
      <c r="H16" s="118"/>
      <c r="I16" s="23" t="s">
        <v>28</v>
      </c>
      <c r="J16" s="143">
        <v>40</v>
      </c>
      <c r="K16" s="143">
        <v>58</v>
      </c>
      <c r="L16" s="62">
        <f t="shared" si="0"/>
        <v>-18</v>
      </c>
      <c r="N16" s="3"/>
      <c r="O16" s="3"/>
      <c r="P16" s="8"/>
      <c r="Q16" s="3"/>
      <c r="R16" s="12"/>
      <c r="S16" s="12"/>
      <c r="T16" s="12"/>
      <c r="U16" s="8"/>
      <c r="V16" s="3"/>
      <c r="W16" s="15"/>
      <c r="X16" s="13"/>
      <c r="Y16" s="13"/>
      <c r="Z16" s="13"/>
    </row>
    <row r="17" spans="2:26" ht="21.75" customHeight="1">
      <c r="B17" s="118"/>
      <c r="C17" s="155" t="s">
        <v>29</v>
      </c>
      <c r="D17" s="145">
        <v>1</v>
      </c>
      <c r="E17" s="145">
        <v>1</v>
      </c>
      <c r="F17" s="63">
        <f t="shared" si="1"/>
        <v>0</v>
      </c>
      <c r="G17" s="138"/>
      <c r="H17" s="118"/>
      <c r="I17" s="23" t="s">
        <v>30</v>
      </c>
      <c r="J17" s="143">
        <v>2</v>
      </c>
      <c r="K17" s="143">
        <v>25</v>
      </c>
      <c r="L17" s="62">
        <f t="shared" si="0"/>
        <v>-23</v>
      </c>
      <c r="N17" s="3"/>
      <c r="O17" s="3"/>
      <c r="P17" s="8"/>
      <c r="Q17" s="14"/>
      <c r="R17" s="12"/>
      <c r="S17" s="12"/>
      <c r="T17" s="12"/>
      <c r="U17" s="3"/>
      <c r="V17" s="3"/>
      <c r="W17" s="15"/>
      <c r="X17" s="13"/>
      <c r="Y17" s="13"/>
      <c r="Z17" s="13"/>
    </row>
    <row r="18" spans="2:26" ht="21.75" customHeight="1">
      <c r="B18" s="118"/>
      <c r="C18" s="155" t="s">
        <v>31</v>
      </c>
      <c r="D18" s="145">
        <v>198</v>
      </c>
      <c r="E18" s="145">
        <v>208</v>
      </c>
      <c r="F18" s="63">
        <f t="shared" si="1"/>
        <v>-10</v>
      </c>
      <c r="G18" s="138"/>
      <c r="H18" s="118"/>
      <c r="I18" s="23" t="s">
        <v>32</v>
      </c>
      <c r="J18" s="143">
        <v>151</v>
      </c>
      <c r="K18" s="143">
        <v>192</v>
      </c>
      <c r="L18" s="62">
        <f t="shared" si="0"/>
        <v>-41</v>
      </c>
      <c r="N18" s="3"/>
      <c r="O18" s="3"/>
      <c r="P18" s="8"/>
      <c r="Q18" s="14"/>
      <c r="R18" s="12"/>
      <c r="S18" s="12"/>
      <c r="T18" s="12"/>
      <c r="U18" s="3"/>
      <c r="V18" s="3"/>
      <c r="W18" s="3"/>
      <c r="X18" s="13"/>
      <c r="Y18" s="13"/>
      <c r="Z18" s="13"/>
    </row>
    <row r="19" spans="2:26" ht="21.75" customHeight="1">
      <c r="B19" s="118"/>
      <c r="C19" s="155" t="s">
        <v>33</v>
      </c>
      <c r="D19" s="145">
        <v>1</v>
      </c>
      <c r="E19" s="145">
        <v>1</v>
      </c>
      <c r="F19" s="63">
        <f t="shared" si="1"/>
        <v>0</v>
      </c>
      <c r="G19" s="138"/>
      <c r="H19" s="118"/>
      <c r="I19" s="24" t="s">
        <v>34</v>
      </c>
      <c r="J19" s="146">
        <v>259</v>
      </c>
      <c r="K19" s="146">
        <v>285</v>
      </c>
      <c r="L19" s="62">
        <f t="shared" si="0"/>
        <v>-26</v>
      </c>
      <c r="N19" s="2"/>
      <c r="O19" s="2"/>
      <c r="P19" s="1"/>
      <c r="Q19" s="1"/>
      <c r="R19" s="12"/>
      <c r="S19" s="12"/>
      <c r="T19" s="12"/>
      <c r="U19" s="3"/>
      <c r="V19" s="3"/>
      <c r="W19" s="3"/>
      <c r="X19" s="13"/>
      <c r="Y19" s="13"/>
      <c r="Z19" s="13"/>
    </row>
    <row r="20" spans="2:26" ht="21.75" customHeight="1">
      <c r="B20" s="118"/>
      <c r="C20" s="156" t="s">
        <v>35</v>
      </c>
      <c r="D20" s="153">
        <v>210</v>
      </c>
      <c r="E20" s="153">
        <v>228</v>
      </c>
      <c r="F20" s="154">
        <f t="shared" si="1"/>
        <v>-18</v>
      </c>
      <c r="G20" s="138"/>
      <c r="H20" s="118"/>
      <c r="I20" s="24" t="s">
        <v>71</v>
      </c>
      <c r="J20" s="146">
        <v>0</v>
      </c>
      <c r="K20" s="146">
        <v>0</v>
      </c>
      <c r="L20" s="72">
        <f t="shared" si="0"/>
        <v>0</v>
      </c>
      <c r="N20" s="2"/>
      <c r="O20" s="2"/>
      <c r="P20" s="1"/>
      <c r="Q20" s="1"/>
      <c r="R20" s="12"/>
      <c r="S20" s="12"/>
      <c r="T20" s="12"/>
      <c r="U20" s="3"/>
      <c r="V20" s="3"/>
      <c r="W20" s="3"/>
      <c r="X20" s="13"/>
      <c r="Y20" s="13"/>
      <c r="Z20" s="13"/>
    </row>
    <row r="21" spans="2:26" ht="21.75" customHeight="1" thickBot="1">
      <c r="B21" s="118"/>
      <c r="C21" s="136" t="s">
        <v>37</v>
      </c>
      <c r="D21" s="137">
        <f>SUM(D22:D25)</f>
        <v>15299</v>
      </c>
      <c r="E21" s="137">
        <f>SUM(E22:E25)</f>
        <v>14086</v>
      </c>
      <c r="F21" s="56">
        <f t="shared" si="1"/>
        <v>1213</v>
      </c>
      <c r="G21" s="138"/>
      <c r="H21" s="118"/>
      <c r="I21" s="27" t="s">
        <v>36</v>
      </c>
      <c r="J21" s="148">
        <v>90</v>
      </c>
      <c r="K21" s="148">
        <v>1</v>
      </c>
      <c r="L21" s="149">
        <f t="shared" si="0"/>
        <v>89</v>
      </c>
      <c r="N21" s="3"/>
      <c r="O21" s="3"/>
      <c r="P21" s="3"/>
      <c r="Q21" s="3"/>
      <c r="R21" s="12"/>
      <c r="S21" s="12"/>
      <c r="T21" s="12"/>
      <c r="U21" s="2"/>
      <c r="V21" s="2"/>
      <c r="W21" s="2"/>
      <c r="X21" s="6"/>
      <c r="Y21" s="6"/>
      <c r="Z21" s="6"/>
    </row>
    <row r="22" spans="2:26" ht="21.75" customHeight="1" thickBot="1">
      <c r="B22" s="118"/>
      <c r="C22" s="155" t="s">
        <v>39</v>
      </c>
      <c r="D22" s="145">
        <v>552</v>
      </c>
      <c r="E22" s="145">
        <v>788</v>
      </c>
      <c r="F22" s="63">
        <f t="shared" si="1"/>
        <v>-236</v>
      </c>
      <c r="G22" s="138"/>
      <c r="H22" s="216" t="s">
        <v>38</v>
      </c>
      <c r="I22" s="217"/>
      <c r="J22" s="157">
        <f>SUM(J4,J10)</f>
        <v>32046</v>
      </c>
      <c r="K22" s="157">
        <f>SUM(K4,K10)</f>
        <v>32070</v>
      </c>
      <c r="L22" s="158">
        <f t="shared" si="0"/>
        <v>-24</v>
      </c>
      <c r="N22" s="3"/>
      <c r="O22" s="3"/>
      <c r="P22" s="3"/>
      <c r="Q22" s="3"/>
      <c r="R22" s="12"/>
      <c r="S22" s="12"/>
      <c r="T22" s="12"/>
      <c r="U22" s="2"/>
      <c r="V22" s="2"/>
      <c r="W22" s="2"/>
      <c r="X22" s="6"/>
      <c r="Y22" s="6"/>
      <c r="Z22" s="6"/>
    </row>
    <row r="23" spans="2:26" ht="21.75" customHeight="1" thickBot="1">
      <c r="B23" s="118"/>
      <c r="C23" s="155" t="s">
        <v>41</v>
      </c>
      <c r="D23" s="145">
        <v>10</v>
      </c>
      <c r="E23" s="145">
        <v>7</v>
      </c>
      <c r="F23" s="63">
        <f t="shared" si="1"/>
        <v>3</v>
      </c>
      <c r="G23" s="138"/>
      <c r="H23" s="212" t="s">
        <v>40</v>
      </c>
      <c r="I23" s="218"/>
      <c r="J23" s="159"/>
      <c r="K23" s="160"/>
      <c r="L23" s="161"/>
      <c r="N23" s="2"/>
      <c r="O23" s="2"/>
      <c r="P23" s="1"/>
      <c r="Q23" s="1"/>
      <c r="R23" s="12"/>
      <c r="S23" s="12"/>
      <c r="T23" s="12"/>
      <c r="U23" s="2"/>
      <c r="V23" s="2"/>
      <c r="W23" s="2"/>
      <c r="X23" s="6"/>
      <c r="Y23" s="6"/>
      <c r="Z23" s="6"/>
    </row>
    <row r="24" spans="2:26" ht="21.75" customHeight="1">
      <c r="B24" s="118"/>
      <c r="C24" s="155" t="s">
        <v>68</v>
      </c>
      <c r="D24" s="145">
        <v>14735</v>
      </c>
      <c r="E24" s="145">
        <v>13289</v>
      </c>
      <c r="F24" s="63">
        <f t="shared" si="1"/>
        <v>1446</v>
      </c>
      <c r="G24" s="138"/>
      <c r="H24" s="39" t="s">
        <v>42</v>
      </c>
      <c r="I24" s="162"/>
      <c r="J24" s="134">
        <f>J25</f>
        <v>73622</v>
      </c>
      <c r="K24" s="134">
        <f>K25</f>
        <v>73622</v>
      </c>
      <c r="L24" s="135">
        <f aca="true" t="shared" si="2" ref="L24:L39">J24-K24</f>
        <v>0</v>
      </c>
      <c r="N24" s="2"/>
      <c r="O24" s="2"/>
      <c r="P24" s="1"/>
      <c r="Q24" s="1"/>
      <c r="R24" s="16"/>
      <c r="S24" s="16"/>
      <c r="T24" s="16"/>
      <c r="U24" s="1"/>
      <c r="V24" s="1"/>
      <c r="W24" s="1"/>
      <c r="X24" s="6"/>
      <c r="Y24" s="6"/>
      <c r="Z24" s="6"/>
    </row>
    <row r="25" spans="2:26" ht="21.75" customHeight="1" thickBot="1">
      <c r="B25" s="120"/>
      <c r="C25" s="163" t="s">
        <v>44</v>
      </c>
      <c r="D25" s="164">
        <v>2</v>
      </c>
      <c r="E25" s="164">
        <v>2</v>
      </c>
      <c r="F25" s="165">
        <f t="shared" si="1"/>
        <v>0</v>
      </c>
      <c r="G25" s="138"/>
      <c r="H25" s="166"/>
      <c r="I25" s="167" t="s">
        <v>43</v>
      </c>
      <c r="J25" s="168">
        <v>73622</v>
      </c>
      <c r="K25" s="168">
        <v>73622</v>
      </c>
      <c r="L25" s="169">
        <f t="shared" si="2"/>
        <v>0</v>
      </c>
      <c r="N25" s="17"/>
      <c r="O25" s="3"/>
      <c r="P25" s="3"/>
      <c r="Q25" s="3"/>
      <c r="R25" s="16"/>
      <c r="S25" s="16"/>
      <c r="T25" s="16"/>
      <c r="U25" s="2"/>
      <c r="V25" s="2"/>
      <c r="W25" s="2"/>
      <c r="X25" s="6"/>
      <c r="Y25" s="6"/>
      <c r="Z25" s="6"/>
    </row>
    <row r="26" spans="2:26" ht="21.75" customHeight="1">
      <c r="B26" s="39" t="s">
        <v>46</v>
      </c>
      <c r="C26" s="26"/>
      <c r="D26" s="131">
        <f>SUM(D27:D35)</f>
        <v>5738</v>
      </c>
      <c r="E26" s="131">
        <f>SUM(E27:E35)</f>
        <v>5252</v>
      </c>
      <c r="F26" s="132">
        <f t="shared" si="1"/>
        <v>486</v>
      </c>
      <c r="G26" s="133"/>
      <c r="H26" s="39" t="s">
        <v>45</v>
      </c>
      <c r="I26" s="26"/>
      <c r="J26" s="170">
        <f>SUM(J27:J30)</f>
        <v>-1625</v>
      </c>
      <c r="K26" s="170">
        <f>SUM(K27:K30)</f>
        <v>-1530</v>
      </c>
      <c r="L26" s="42">
        <f t="shared" si="2"/>
        <v>-95</v>
      </c>
      <c r="N26" s="2"/>
      <c r="O26" s="2"/>
      <c r="P26" s="1"/>
      <c r="Q26" s="1"/>
      <c r="R26" s="16"/>
      <c r="S26" s="16"/>
      <c r="T26" s="16"/>
      <c r="U26" s="1"/>
      <c r="V26" s="1"/>
      <c r="W26" s="1"/>
      <c r="X26" s="6"/>
      <c r="Y26" s="6"/>
      <c r="Z26" s="6"/>
    </row>
    <row r="27" spans="2:26" ht="21.75" customHeight="1">
      <c r="B27" s="54"/>
      <c r="C27" s="136" t="s">
        <v>48</v>
      </c>
      <c r="D27" s="137">
        <v>3399</v>
      </c>
      <c r="E27" s="137">
        <v>3512</v>
      </c>
      <c r="F27" s="56">
        <f t="shared" si="1"/>
        <v>-113</v>
      </c>
      <c r="G27" s="138"/>
      <c r="H27" s="171"/>
      <c r="I27" s="172" t="s">
        <v>47</v>
      </c>
      <c r="J27" s="139">
        <v>17478</v>
      </c>
      <c r="K27" s="139">
        <v>15976</v>
      </c>
      <c r="L27" s="53">
        <f t="shared" si="2"/>
        <v>1502</v>
      </c>
      <c r="N27" s="3"/>
      <c r="O27" s="8"/>
      <c r="P27" s="3"/>
      <c r="Q27" s="3"/>
      <c r="R27" s="12"/>
      <c r="S27" s="12"/>
      <c r="T27" s="12"/>
      <c r="U27" s="3"/>
      <c r="V27" s="3"/>
      <c r="W27" s="3"/>
      <c r="X27" s="13"/>
      <c r="Y27" s="13"/>
      <c r="Z27" s="13"/>
    </row>
    <row r="28" spans="2:26" ht="21.75" customHeight="1">
      <c r="B28" s="54"/>
      <c r="C28" s="155" t="s">
        <v>50</v>
      </c>
      <c r="D28" s="145">
        <v>800</v>
      </c>
      <c r="E28" s="145">
        <v>400</v>
      </c>
      <c r="F28" s="63">
        <f t="shared" si="1"/>
        <v>400</v>
      </c>
      <c r="G28" s="138"/>
      <c r="H28" s="171"/>
      <c r="I28" s="173" t="s">
        <v>49</v>
      </c>
      <c r="J28" s="143">
        <v>-19069</v>
      </c>
      <c r="K28" s="143">
        <v>-17487</v>
      </c>
      <c r="L28" s="62">
        <f t="shared" si="2"/>
        <v>-1582</v>
      </c>
      <c r="N28" s="3"/>
      <c r="O28" s="8"/>
      <c r="P28" s="3"/>
      <c r="Q28" s="3"/>
      <c r="R28" s="12"/>
      <c r="S28" s="12"/>
      <c r="T28" s="12"/>
      <c r="U28" s="3"/>
      <c r="V28" s="3"/>
      <c r="W28" s="3"/>
      <c r="X28" s="13"/>
      <c r="Y28" s="13"/>
      <c r="Z28" s="13"/>
    </row>
    <row r="29" spans="2:26" ht="21.75" customHeight="1">
      <c r="B29" s="54"/>
      <c r="C29" s="155" t="s">
        <v>52</v>
      </c>
      <c r="D29" s="145">
        <v>32</v>
      </c>
      <c r="E29" s="145">
        <v>28</v>
      </c>
      <c r="F29" s="63">
        <f t="shared" si="1"/>
        <v>4</v>
      </c>
      <c r="G29" s="138"/>
      <c r="H29" s="171"/>
      <c r="I29" s="174" t="s">
        <v>51</v>
      </c>
      <c r="J29" s="146">
        <v>-30</v>
      </c>
      <c r="K29" s="146">
        <v>-15</v>
      </c>
      <c r="L29" s="62">
        <f t="shared" si="2"/>
        <v>-15</v>
      </c>
      <c r="N29" s="3"/>
      <c r="O29" s="8"/>
      <c r="P29" s="3"/>
      <c r="Q29" s="3"/>
      <c r="R29" s="12"/>
      <c r="S29" s="12"/>
      <c r="T29" s="12"/>
      <c r="U29" s="3"/>
      <c r="V29" s="3"/>
      <c r="W29" s="3"/>
      <c r="X29" s="13"/>
      <c r="Y29" s="13"/>
      <c r="Z29" s="13"/>
    </row>
    <row r="30" spans="2:26" ht="21.75" customHeight="1" thickBot="1">
      <c r="B30" s="54"/>
      <c r="C30" s="155" t="s">
        <v>54</v>
      </c>
      <c r="D30" s="145">
        <v>3</v>
      </c>
      <c r="E30" s="145">
        <v>4</v>
      </c>
      <c r="F30" s="63">
        <f t="shared" si="1"/>
        <v>-1</v>
      </c>
      <c r="G30" s="138"/>
      <c r="H30" s="175"/>
      <c r="I30" s="25" t="s">
        <v>53</v>
      </c>
      <c r="J30" s="148">
        <v>-4</v>
      </c>
      <c r="K30" s="148">
        <v>-4</v>
      </c>
      <c r="L30" s="149">
        <f t="shared" si="2"/>
        <v>0</v>
      </c>
      <c r="N30" s="18"/>
      <c r="O30" s="18"/>
      <c r="P30" s="18"/>
      <c r="Q30" s="18"/>
      <c r="R30" s="19"/>
      <c r="S30" s="19"/>
      <c r="T30" s="19"/>
      <c r="U30" s="3"/>
      <c r="V30" s="3"/>
      <c r="W30" s="3"/>
      <c r="X30" s="13"/>
      <c r="Y30" s="13"/>
      <c r="Z30" s="13"/>
    </row>
    <row r="31" spans="2:26" ht="21.75" customHeight="1">
      <c r="B31" s="54"/>
      <c r="C31" s="155" t="s">
        <v>56</v>
      </c>
      <c r="D31" s="145">
        <v>32</v>
      </c>
      <c r="E31" s="145">
        <v>20</v>
      </c>
      <c r="F31" s="63">
        <f t="shared" si="1"/>
        <v>12</v>
      </c>
      <c r="G31" s="138"/>
      <c r="H31" s="39" t="s">
        <v>55</v>
      </c>
      <c r="I31" s="26"/>
      <c r="J31" s="170">
        <f>SUM(J32:J36)</f>
        <v>1208</v>
      </c>
      <c r="K31" s="170">
        <f>SUM(K32:K36)</f>
        <v>426</v>
      </c>
      <c r="L31" s="42">
        <f t="shared" si="2"/>
        <v>782</v>
      </c>
      <c r="N31" s="2"/>
      <c r="O31" s="2"/>
      <c r="P31" s="1"/>
      <c r="Q31" s="1"/>
      <c r="R31" s="5"/>
      <c r="S31" s="5"/>
      <c r="T31" s="5"/>
      <c r="U31" s="2"/>
      <c r="V31" s="2"/>
      <c r="W31" s="2"/>
      <c r="X31" s="6"/>
      <c r="Y31" s="6"/>
      <c r="Z31" s="6"/>
    </row>
    <row r="32" spans="2:26" ht="21.75" customHeight="1">
      <c r="B32" s="54"/>
      <c r="C32" s="155" t="s">
        <v>57</v>
      </c>
      <c r="D32" s="145">
        <v>24</v>
      </c>
      <c r="E32" s="145">
        <v>25</v>
      </c>
      <c r="F32" s="63">
        <f t="shared" si="1"/>
        <v>-1</v>
      </c>
      <c r="G32" s="138"/>
      <c r="H32" s="171"/>
      <c r="I32" s="172" t="s">
        <v>132</v>
      </c>
      <c r="J32" s="139">
        <v>151</v>
      </c>
      <c r="K32" s="139">
        <v>261</v>
      </c>
      <c r="L32" s="53">
        <f t="shared" si="2"/>
        <v>-110</v>
      </c>
      <c r="N32" s="2"/>
      <c r="O32" s="2"/>
      <c r="P32" s="1"/>
      <c r="Q32" s="1"/>
      <c r="R32" s="5"/>
      <c r="S32" s="5"/>
      <c r="T32" s="5"/>
      <c r="U32" s="2"/>
      <c r="V32" s="2"/>
      <c r="W32" s="2"/>
      <c r="X32" s="6"/>
      <c r="Y32" s="6"/>
      <c r="Z32" s="6"/>
    </row>
    <row r="33" spans="2:26" ht="21.75" customHeight="1">
      <c r="B33" s="54"/>
      <c r="C33" s="155" t="s">
        <v>58</v>
      </c>
      <c r="D33" s="145">
        <v>1</v>
      </c>
      <c r="E33" s="145">
        <v>0</v>
      </c>
      <c r="F33" s="63">
        <f t="shared" si="1"/>
        <v>1</v>
      </c>
      <c r="G33" s="138"/>
      <c r="H33" s="171"/>
      <c r="I33" s="219" t="s">
        <v>70</v>
      </c>
      <c r="J33" s="208">
        <v>158</v>
      </c>
      <c r="K33" s="208">
        <v>0</v>
      </c>
      <c r="L33" s="210">
        <f>J33-K33</f>
        <v>158</v>
      </c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</row>
    <row r="34" spans="2:26" ht="21.75" customHeight="1">
      <c r="B34" s="54"/>
      <c r="C34" s="155" t="s">
        <v>60</v>
      </c>
      <c r="D34" s="145">
        <v>249</v>
      </c>
      <c r="E34" s="145">
        <v>356</v>
      </c>
      <c r="F34" s="63">
        <f t="shared" si="1"/>
        <v>-107</v>
      </c>
      <c r="G34" s="138"/>
      <c r="H34" s="171"/>
      <c r="I34" s="220"/>
      <c r="J34" s="209"/>
      <c r="K34" s="209"/>
      <c r="L34" s="211"/>
      <c r="N34" s="203"/>
      <c r="O34" s="203"/>
      <c r="P34" s="203"/>
      <c r="Q34" s="203"/>
      <c r="R34" s="203"/>
      <c r="S34" s="20"/>
      <c r="T34" s="20"/>
      <c r="U34" s="203"/>
      <c r="V34" s="203"/>
      <c r="W34" s="203"/>
      <c r="X34" s="203"/>
      <c r="Y34" s="20"/>
      <c r="Z34" s="20"/>
    </row>
    <row r="35" spans="2:26" ht="21.75" customHeight="1" thickBot="1">
      <c r="B35" s="54"/>
      <c r="C35" s="176" t="s">
        <v>62</v>
      </c>
      <c r="D35" s="177">
        <v>1198</v>
      </c>
      <c r="E35" s="177">
        <v>907</v>
      </c>
      <c r="F35" s="76">
        <f t="shared" si="1"/>
        <v>291</v>
      </c>
      <c r="G35" s="138"/>
      <c r="H35" s="171"/>
      <c r="I35" s="173" t="s">
        <v>59</v>
      </c>
      <c r="J35" s="143">
        <v>6</v>
      </c>
      <c r="K35" s="143">
        <v>0</v>
      </c>
      <c r="L35" s="178">
        <f t="shared" si="2"/>
        <v>6</v>
      </c>
      <c r="N35" s="18"/>
      <c r="O35" s="3"/>
      <c r="P35" s="3"/>
      <c r="Q35" s="3"/>
      <c r="R35" s="19"/>
      <c r="S35" s="19"/>
      <c r="T35" s="19"/>
      <c r="U35" s="18"/>
      <c r="V35" s="3"/>
      <c r="W35" s="3"/>
      <c r="X35" s="19"/>
      <c r="Y35" s="19"/>
      <c r="Z35" s="19"/>
    </row>
    <row r="36" spans="2:26" ht="21.75" customHeight="1" thickBot="1">
      <c r="B36" s="216" t="s">
        <v>65</v>
      </c>
      <c r="C36" s="217"/>
      <c r="D36" s="181">
        <f>SUM(D4,D26)</f>
        <v>105291</v>
      </c>
      <c r="E36" s="181">
        <f>SUM(E4,E26)</f>
        <v>104630</v>
      </c>
      <c r="F36" s="100">
        <f>D36-E36</f>
        <v>661</v>
      </c>
      <c r="G36" s="138"/>
      <c r="H36" s="166"/>
      <c r="I36" s="25" t="s">
        <v>61</v>
      </c>
      <c r="J36" s="148">
        <v>893</v>
      </c>
      <c r="K36" s="148">
        <v>165</v>
      </c>
      <c r="L36" s="149">
        <f t="shared" si="2"/>
        <v>728</v>
      </c>
      <c r="N36" s="21"/>
      <c r="O36" s="3"/>
      <c r="P36" s="3"/>
      <c r="Q36" s="3"/>
      <c r="R36" s="19"/>
      <c r="S36" s="19"/>
      <c r="T36" s="19"/>
      <c r="U36" s="21"/>
      <c r="V36" s="3"/>
      <c r="W36" s="3"/>
      <c r="X36" s="19"/>
      <c r="Y36" s="19"/>
      <c r="Z36" s="19"/>
    </row>
    <row r="37" spans="2:26" ht="21.75" customHeight="1" thickBot="1">
      <c r="B37" s="112"/>
      <c r="C37" s="129"/>
      <c r="D37" s="129"/>
      <c r="E37" s="129"/>
      <c r="F37" s="129"/>
      <c r="G37" s="182"/>
      <c r="H37" s="214" t="s">
        <v>63</v>
      </c>
      <c r="I37" s="215"/>
      <c r="J37" s="179">
        <v>40</v>
      </c>
      <c r="K37" s="179">
        <v>42</v>
      </c>
      <c r="L37" s="180">
        <f t="shared" si="2"/>
        <v>-2</v>
      </c>
      <c r="N37" s="3"/>
      <c r="O37" s="3"/>
      <c r="P37" s="3"/>
      <c r="Q37" s="3"/>
      <c r="R37" s="19"/>
      <c r="S37" s="19"/>
      <c r="T37" s="19"/>
      <c r="U37" s="3"/>
      <c r="V37" s="3"/>
      <c r="W37" s="3"/>
      <c r="X37" s="19"/>
      <c r="Y37" s="19"/>
      <c r="Z37" s="19"/>
    </row>
    <row r="38" spans="2:26" ht="21.75" customHeight="1" thickBot="1">
      <c r="B38" s="202" t="s">
        <v>133</v>
      </c>
      <c r="C38" s="202"/>
      <c r="D38" s="221" t="s">
        <v>124</v>
      </c>
      <c r="E38" s="202" t="s">
        <v>125</v>
      </c>
      <c r="F38" s="202"/>
      <c r="G38" s="183"/>
      <c r="H38" s="216" t="s">
        <v>64</v>
      </c>
      <c r="I38" s="217"/>
      <c r="J38" s="157">
        <f>SUM(J24,J26,J31,J37)</f>
        <v>73245</v>
      </c>
      <c r="K38" s="157">
        <f>SUM(K24,K26,K31,K37)</f>
        <v>72560</v>
      </c>
      <c r="L38" s="158">
        <f t="shared" si="2"/>
        <v>685</v>
      </c>
      <c r="N38" s="18"/>
      <c r="O38" s="3"/>
      <c r="P38" s="3"/>
      <c r="Q38" s="3"/>
      <c r="R38" s="19"/>
      <c r="S38" s="19"/>
      <c r="T38" s="19"/>
      <c r="U38" s="18"/>
      <c r="V38" s="3"/>
      <c r="W38" s="3"/>
      <c r="X38" s="19"/>
      <c r="Y38" s="19"/>
      <c r="Z38" s="19"/>
    </row>
    <row r="39" spans="2:26" ht="21.75" customHeight="1" thickBot="1">
      <c r="B39" s="202"/>
      <c r="C39" s="202"/>
      <c r="D39" s="221"/>
      <c r="E39" s="126" t="s">
        <v>126</v>
      </c>
      <c r="F39" s="126" t="s">
        <v>127</v>
      </c>
      <c r="G39" s="184"/>
      <c r="H39" s="216" t="s">
        <v>66</v>
      </c>
      <c r="I39" s="217"/>
      <c r="J39" s="157">
        <f>SUM(J22,J38)</f>
        <v>105291</v>
      </c>
      <c r="K39" s="157">
        <f>SUM(K22,K38)</f>
        <v>104630</v>
      </c>
      <c r="L39" s="158">
        <f t="shared" si="2"/>
        <v>661</v>
      </c>
      <c r="N39" s="8"/>
      <c r="O39" s="8"/>
      <c r="P39" s="8"/>
      <c r="Q39" s="8"/>
      <c r="R39" s="8"/>
      <c r="S39" s="8"/>
      <c r="T39" s="8"/>
      <c r="U39" s="21"/>
      <c r="V39" s="3"/>
      <c r="W39" s="3"/>
      <c r="X39" s="19"/>
      <c r="Y39" s="19"/>
      <c r="Z39" s="19"/>
    </row>
    <row r="40" spans="2:26" ht="21.75" customHeight="1">
      <c r="B40" s="201" t="s">
        <v>128</v>
      </c>
      <c r="C40" s="201"/>
      <c r="D40" s="127">
        <v>105291</v>
      </c>
      <c r="E40" s="127">
        <v>97930</v>
      </c>
      <c r="F40" s="127">
        <v>7361</v>
      </c>
      <c r="G40" s="129"/>
      <c r="H40" s="129"/>
      <c r="I40" s="129"/>
      <c r="J40" s="129"/>
      <c r="K40" s="129"/>
      <c r="L40" s="129"/>
      <c r="N40" s="8"/>
      <c r="O40" s="8"/>
      <c r="P40" s="8"/>
      <c r="Q40" s="8"/>
      <c r="R40" s="8"/>
      <c r="S40" s="8"/>
      <c r="T40" s="8"/>
      <c r="U40" s="18"/>
      <c r="V40" s="3"/>
      <c r="W40" s="3"/>
      <c r="X40" s="19"/>
      <c r="Y40" s="19"/>
      <c r="Z40" s="19"/>
    </row>
    <row r="41" spans="2:12" ht="21.75" customHeight="1">
      <c r="B41" s="201" t="s">
        <v>129</v>
      </c>
      <c r="C41" s="201"/>
      <c r="D41" s="127">
        <v>32046</v>
      </c>
      <c r="E41" s="127">
        <v>31068</v>
      </c>
      <c r="F41" s="127">
        <v>978</v>
      </c>
      <c r="G41" s="129"/>
      <c r="H41" s="129"/>
      <c r="I41" s="129"/>
      <c r="J41" s="129"/>
      <c r="K41" s="129"/>
      <c r="L41" s="129"/>
    </row>
    <row r="42" spans="2:12" ht="21.75" customHeight="1">
      <c r="B42" s="201" t="s">
        <v>64</v>
      </c>
      <c r="C42" s="201"/>
      <c r="D42" s="127">
        <v>73245</v>
      </c>
      <c r="E42" s="127">
        <v>66862</v>
      </c>
      <c r="F42" s="127">
        <v>6383</v>
      </c>
      <c r="G42" s="129"/>
      <c r="H42" s="129"/>
      <c r="I42" s="129"/>
      <c r="J42" s="129"/>
      <c r="K42" s="129"/>
      <c r="L42" s="129"/>
    </row>
    <row r="43" spans="2:6" ht="21.75" customHeight="1">
      <c r="B43" s="201" t="s">
        <v>130</v>
      </c>
      <c r="C43" s="201"/>
      <c r="D43" s="128">
        <f>SUM(D41:D42)</f>
        <v>105291</v>
      </c>
      <c r="E43" s="128">
        <f>SUM(E41:E42)</f>
        <v>97930</v>
      </c>
      <c r="F43" s="128">
        <f>SUM(F41:F42)</f>
        <v>7361</v>
      </c>
    </row>
  </sheetData>
  <sheetProtection/>
  <mergeCells count="29">
    <mergeCell ref="H37:I37"/>
    <mergeCell ref="H38:I38"/>
    <mergeCell ref="B36:C36"/>
    <mergeCell ref="H39:I39"/>
    <mergeCell ref="H22:I22"/>
    <mergeCell ref="H23:I23"/>
    <mergeCell ref="I33:I34"/>
    <mergeCell ref="D38:D39"/>
    <mergeCell ref="E38:F38"/>
    <mergeCell ref="Y33:Z33"/>
    <mergeCell ref="N3:Q3"/>
    <mergeCell ref="U3:W3"/>
    <mergeCell ref="B4:C4"/>
    <mergeCell ref="H4:I4"/>
    <mergeCell ref="J33:J34"/>
    <mergeCell ref="K33:K34"/>
    <mergeCell ref="L33:L34"/>
    <mergeCell ref="B3:C3"/>
    <mergeCell ref="H3:I3"/>
    <mergeCell ref="B43:C43"/>
    <mergeCell ref="B42:C42"/>
    <mergeCell ref="B41:C41"/>
    <mergeCell ref="B40:C40"/>
    <mergeCell ref="B38:C39"/>
    <mergeCell ref="X33:X34"/>
    <mergeCell ref="N33:Q34"/>
    <mergeCell ref="U33:W34"/>
    <mergeCell ref="S33:T33"/>
    <mergeCell ref="R33:R34"/>
  </mergeCells>
  <printOptions horizontalCentered="1"/>
  <pageMargins left="0.74" right="0.5118110236220472" top="0.22" bottom="0.15748031496062992" header="0.16" footer="0.15748031496062992"/>
  <pageSetup fitToHeight="1" fitToWidth="1" horizontalDpi="300" verticalDpi="300" orientation="landscape" paperSize="8" scale="90" r:id="rId2"/>
  <rowBreaks count="1" manualBreakCount="1">
    <brk id="42" min="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O56"/>
  <sheetViews>
    <sheetView tabSelected="1" view="pageBreakPreview" zoomScale="70" zoomScaleNormal="80" zoomScaleSheetLayoutView="70" zoomScalePageLayoutView="0" workbookViewId="0" topLeftCell="A1">
      <selection activeCell="M14" sqref="M14"/>
    </sheetView>
  </sheetViews>
  <sheetFormatPr defaultColWidth="9.140625" defaultRowHeight="15"/>
  <cols>
    <col min="1" max="1" width="3.421875" style="4" customWidth="1"/>
    <col min="2" max="4" width="3.57421875" style="4" customWidth="1"/>
    <col min="5" max="5" width="15.57421875" style="4" customWidth="1"/>
    <col min="6" max="8" width="9.57421875" style="4" customWidth="1"/>
    <col min="9" max="9" width="93.421875" style="4" customWidth="1"/>
    <col min="10" max="11" width="3.57421875" style="4" customWidth="1"/>
    <col min="12" max="12" width="17.57421875" style="4" customWidth="1"/>
    <col min="13" max="15" width="9.57421875" style="4" customWidth="1"/>
    <col min="16" max="16384" width="9.00390625" style="4" customWidth="1"/>
  </cols>
  <sheetData>
    <row r="1" ht="80.25" customHeight="1" thickBot="1"/>
    <row r="2" spans="2:15" ht="21.75" customHeight="1" thickBot="1">
      <c r="B2" s="212" t="s">
        <v>72</v>
      </c>
      <c r="C2" s="239"/>
      <c r="D2" s="239"/>
      <c r="E2" s="213"/>
      <c r="F2" s="28" t="s">
        <v>69</v>
      </c>
      <c r="G2" s="29" t="s">
        <v>1</v>
      </c>
      <c r="H2" s="30" t="s">
        <v>67</v>
      </c>
      <c r="I2" s="31"/>
      <c r="J2" s="212" t="s">
        <v>72</v>
      </c>
      <c r="K2" s="239"/>
      <c r="L2" s="213"/>
      <c r="M2" s="28" t="s">
        <v>69</v>
      </c>
      <c r="N2" s="29" t="s">
        <v>1</v>
      </c>
      <c r="O2" s="32" t="s">
        <v>67</v>
      </c>
    </row>
    <row r="3" spans="2:15" ht="21.75" customHeight="1">
      <c r="B3" s="33" t="s">
        <v>73</v>
      </c>
      <c r="C3" s="34"/>
      <c r="D3" s="35"/>
      <c r="E3" s="35"/>
      <c r="F3" s="36"/>
      <c r="G3" s="37"/>
      <c r="H3" s="36"/>
      <c r="I3" s="38"/>
      <c r="J3" s="39" t="s">
        <v>74</v>
      </c>
      <c r="K3" s="35"/>
      <c r="L3" s="35"/>
      <c r="M3" s="40"/>
      <c r="N3" s="41"/>
      <c r="O3" s="42"/>
    </row>
    <row r="4" spans="2:15" ht="21.75" customHeight="1">
      <c r="B4" s="43"/>
      <c r="C4" s="44" t="s">
        <v>75</v>
      </c>
      <c r="D4" s="45"/>
      <c r="E4" s="46"/>
      <c r="F4" s="47">
        <f>SUM(F5:F10)</f>
        <v>19781</v>
      </c>
      <c r="G4" s="48">
        <f>SUM(G5:G10)</f>
        <v>20003</v>
      </c>
      <c r="H4" s="47">
        <f aca="true" t="shared" si="0" ref="H4:H28">F4-G4</f>
        <v>-222</v>
      </c>
      <c r="I4" s="49"/>
      <c r="J4" s="50"/>
      <c r="K4" s="224" t="s">
        <v>76</v>
      </c>
      <c r="L4" s="225"/>
      <c r="M4" s="51">
        <v>10943</v>
      </c>
      <c r="N4" s="52">
        <v>11144</v>
      </c>
      <c r="O4" s="53">
        <f aca="true" t="shared" si="1" ref="O4:O18">M4-N4</f>
        <v>-201</v>
      </c>
    </row>
    <row r="5" spans="2:15" ht="21.75" customHeight="1">
      <c r="B5" s="54"/>
      <c r="C5" s="55"/>
      <c r="D5" s="224" t="s">
        <v>77</v>
      </c>
      <c r="E5" s="225"/>
      <c r="F5" s="56">
        <v>2539</v>
      </c>
      <c r="G5" s="57">
        <v>2126</v>
      </c>
      <c r="H5" s="56">
        <f t="shared" si="0"/>
        <v>413</v>
      </c>
      <c r="I5" s="49"/>
      <c r="J5" s="50"/>
      <c r="K5" s="58" t="s">
        <v>78</v>
      </c>
      <c r="L5" s="59"/>
      <c r="M5" s="60">
        <v>3986</v>
      </c>
      <c r="N5" s="61">
        <v>4181</v>
      </c>
      <c r="O5" s="62">
        <f t="shared" si="1"/>
        <v>-195</v>
      </c>
    </row>
    <row r="6" spans="2:15" ht="21.75" customHeight="1">
      <c r="B6" s="54"/>
      <c r="C6" s="55"/>
      <c r="D6" s="226" t="s">
        <v>79</v>
      </c>
      <c r="E6" s="227"/>
      <c r="F6" s="63">
        <v>2564</v>
      </c>
      <c r="G6" s="64">
        <v>2161</v>
      </c>
      <c r="H6" s="63">
        <f t="shared" si="0"/>
        <v>403</v>
      </c>
      <c r="I6" s="49"/>
      <c r="J6" s="50"/>
      <c r="K6" s="58" t="s">
        <v>80</v>
      </c>
      <c r="L6" s="59"/>
      <c r="M6" s="60">
        <v>739</v>
      </c>
      <c r="N6" s="61">
        <v>749</v>
      </c>
      <c r="O6" s="62">
        <f t="shared" si="1"/>
        <v>-10</v>
      </c>
    </row>
    <row r="7" spans="2:15" ht="21.75" customHeight="1">
      <c r="B7" s="54"/>
      <c r="C7" s="55"/>
      <c r="D7" s="226" t="s">
        <v>81</v>
      </c>
      <c r="E7" s="227"/>
      <c r="F7" s="63">
        <v>1576</v>
      </c>
      <c r="G7" s="64">
        <v>1234</v>
      </c>
      <c r="H7" s="63">
        <f t="shared" si="0"/>
        <v>342</v>
      </c>
      <c r="I7" s="49"/>
      <c r="J7" s="50"/>
      <c r="K7" s="58" t="s">
        <v>82</v>
      </c>
      <c r="L7" s="59"/>
      <c r="M7" s="60">
        <v>330</v>
      </c>
      <c r="N7" s="61">
        <v>352</v>
      </c>
      <c r="O7" s="62">
        <f t="shared" si="1"/>
        <v>-22</v>
      </c>
    </row>
    <row r="8" spans="2:15" ht="21.75" customHeight="1">
      <c r="B8" s="54"/>
      <c r="C8" s="55"/>
      <c r="D8" s="226" t="s">
        <v>83</v>
      </c>
      <c r="E8" s="227"/>
      <c r="F8" s="63">
        <v>1149</v>
      </c>
      <c r="G8" s="64">
        <v>1486</v>
      </c>
      <c r="H8" s="63">
        <f t="shared" si="0"/>
        <v>-337</v>
      </c>
      <c r="I8" s="49"/>
      <c r="J8" s="50"/>
      <c r="K8" s="58" t="s">
        <v>84</v>
      </c>
      <c r="L8" s="59"/>
      <c r="M8" s="60">
        <v>1319</v>
      </c>
      <c r="N8" s="61">
        <v>1674</v>
      </c>
      <c r="O8" s="62">
        <f t="shared" si="1"/>
        <v>-355</v>
      </c>
    </row>
    <row r="9" spans="2:15" ht="21.75" customHeight="1">
      <c r="B9" s="54"/>
      <c r="C9" s="55"/>
      <c r="D9" s="226" t="s">
        <v>85</v>
      </c>
      <c r="E9" s="227"/>
      <c r="F9" s="63">
        <v>64</v>
      </c>
      <c r="G9" s="64">
        <v>79</v>
      </c>
      <c r="H9" s="63">
        <f t="shared" si="0"/>
        <v>-15</v>
      </c>
      <c r="I9" s="49"/>
      <c r="J9" s="50"/>
      <c r="K9" s="58" t="s">
        <v>86</v>
      </c>
      <c r="L9" s="59"/>
      <c r="M9" s="60">
        <v>66</v>
      </c>
      <c r="N9" s="61">
        <v>80</v>
      </c>
      <c r="O9" s="62">
        <f t="shared" si="1"/>
        <v>-14</v>
      </c>
    </row>
    <row r="10" spans="2:15" ht="21.75" customHeight="1">
      <c r="B10" s="54"/>
      <c r="C10" s="55"/>
      <c r="D10" s="240" t="s">
        <v>87</v>
      </c>
      <c r="E10" s="241"/>
      <c r="F10" s="63">
        <f>SUM(F11:F12,F15)</f>
        <v>11889</v>
      </c>
      <c r="G10" s="64">
        <f>SUM(G11:G12,G15)</f>
        <v>12917</v>
      </c>
      <c r="H10" s="63">
        <f t="shared" si="0"/>
        <v>-1028</v>
      </c>
      <c r="I10" s="49"/>
      <c r="J10" s="50"/>
      <c r="K10" s="58" t="s">
        <v>88</v>
      </c>
      <c r="L10" s="59"/>
      <c r="M10" s="60">
        <v>1519</v>
      </c>
      <c r="N10" s="61">
        <v>1000</v>
      </c>
      <c r="O10" s="62">
        <f t="shared" si="1"/>
        <v>519</v>
      </c>
    </row>
    <row r="11" spans="2:15" ht="21.75" customHeight="1">
      <c r="B11" s="54"/>
      <c r="C11" s="55"/>
      <c r="D11" s="65"/>
      <c r="E11" s="66" t="s">
        <v>89</v>
      </c>
      <c r="F11" s="63">
        <v>188</v>
      </c>
      <c r="G11" s="64">
        <v>91</v>
      </c>
      <c r="H11" s="63">
        <f t="shared" si="0"/>
        <v>97</v>
      </c>
      <c r="I11" s="49"/>
      <c r="J11" s="50"/>
      <c r="K11" s="58" t="s">
        <v>90</v>
      </c>
      <c r="L11" s="59"/>
      <c r="M11" s="60">
        <v>166</v>
      </c>
      <c r="N11" s="61">
        <v>118</v>
      </c>
      <c r="O11" s="62">
        <f t="shared" si="1"/>
        <v>48</v>
      </c>
    </row>
    <row r="12" spans="2:15" ht="21.75" customHeight="1">
      <c r="B12" s="54"/>
      <c r="C12" s="55"/>
      <c r="D12" s="67"/>
      <c r="E12" s="66" t="s">
        <v>91</v>
      </c>
      <c r="F12" s="63">
        <f>SUM(F13:F14)</f>
        <v>8965</v>
      </c>
      <c r="G12" s="64">
        <f>SUM(G13:G14)</f>
        <v>10033</v>
      </c>
      <c r="H12" s="63">
        <f t="shared" si="0"/>
        <v>-1068</v>
      </c>
      <c r="I12" s="49"/>
      <c r="J12" s="50"/>
      <c r="K12" s="226" t="s">
        <v>92</v>
      </c>
      <c r="L12" s="227"/>
      <c r="M12" s="60">
        <v>1835</v>
      </c>
      <c r="N12" s="61">
        <v>1473</v>
      </c>
      <c r="O12" s="62">
        <f t="shared" si="1"/>
        <v>362</v>
      </c>
    </row>
    <row r="13" spans="2:15" ht="21.75" customHeight="1">
      <c r="B13" s="54"/>
      <c r="C13" s="55"/>
      <c r="D13" s="67"/>
      <c r="E13" s="68" t="s">
        <v>93</v>
      </c>
      <c r="F13" s="63">
        <v>8683</v>
      </c>
      <c r="G13" s="64">
        <v>9770</v>
      </c>
      <c r="H13" s="63">
        <f t="shared" si="0"/>
        <v>-1087</v>
      </c>
      <c r="I13" s="49"/>
      <c r="J13" s="50"/>
      <c r="K13" s="58" t="s">
        <v>94</v>
      </c>
      <c r="L13" s="59"/>
      <c r="M13" s="60">
        <v>6</v>
      </c>
      <c r="N13" s="61">
        <v>3</v>
      </c>
      <c r="O13" s="62">
        <f t="shared" si="1"/>
        <v>3</v>
      </c>
    </row>
    <row r="14" spans="2:15" ht="21.75" customHeight="1">
      <c r="B14" s="54"/>
      <c r="C14" s="55"/>
      <c r="D14" s="67"/>
      <c r="E14" s="68" t="s">
        <v>95</v>
      </c>
      <c r="F14" s="63">
        <v>282</v>
      </c>
      <c r="G14" s="64">
        <v>263</v>
      </c>
      <c r="H14" s="63">
        <f t="shared" si="0"/>
        <v>19</v>
      </c>
      <c r="I14" s="49"/>
      <c r="J14" s="50"/>
      <c r="K14" s="69" t="s">
        <v>96</v>
      </c>
      <c r="L14" s="70"/>
      <c r="M14" s="71">
        <f>SUM(M15:M19)</f>
        <v>752</v>
      </c>
      <c r="N14" s="198">
        <f>SUM(N15:N19)</f>
        <v>788</v>
      </c>
      <c r="O14" s="72">
        <f t="shared" si="1"/>
        <v>-36</v>
      </c>
    </row>
    <row r="15" spans="2:15" ht="21.75" customHeight="1">
      <c r="B15" s="54"/>
      <c r="C15" s="55"/>
      <c r="D15" s="67"/>
      <c r="E15" s="66" t="s">
        <v>97</v>
      </c>
      <c r="F15" s="63">
        <f>SUM(F16:F17)</f>
        <v>2736</v>
      </c>
      <c r="G15" s="64">
        <f>SUM(G16:G17)</f>
        <v>2793</v>
      </c>
      <c r="H15" s="63">
        <f t="shared" si="0"/>
        <v>-57</v>
      </c>
      <c r="I15" s="49"/>
      <c r="J15" s="50"/>
      <c r="K15" s="73"/>
      <c r="L15" s="66" t="s">
        <v>98</v>
      </c>
      <c r="M15" s="60">
        <v>199</v>
      </c>
      <c r="N15" s="61">
        <v>214</v>
      </c>
      <c r="O15" s="62">
        <f t="shared" si="1"/>
        <v>-15</v>
      </c>
    </row>
    <row r="16" spans="2:15" ht="21.75" customHeight="1">
      <c r="B16" s="54"/>
      <c r="C16" s="55"/>
      <c r="D16" s="67"/>
      <c r="E16" s="68" t="s">
        <v>99</v>
      </c>
      <c r="F16" s="63">
        <v>1461</v>
      </c>
      <c r="G16" s="64">
        <v>1531</v>
      </c>
      <c r="H16" s="63">
        <f t="shared" si="0"/>
        <v>-70</v>
      </c>
      <c r="I16" s="49"/>
      <c r="J16" s="54"/>
      <c r="K16" s="74"/>
      <c r="L16" s="66" t="s">
        <v>100</v>
      </c>
      <c r="M16" s="60">
        <v>261</v>
      </c>
      <c r="N16" s="61">
        <v>264</v>
      </c>
      <c r="O16" s="62">
        <f t="shared" si="1"/>
        <v>-3</v>
      </c>
    </row>
    <row r="17" spans="2:15" ht="21.75" customHeight="1">
      <c r="B17" s="54"/>
      <c r="C17" s="55"/>
      <c r="D17" s="67"/>
      <c r="E17" s="75" t="s">
        <v>101</v>
      </c>
      <c r="F17" s="76">
        <v>1275</v>
      </c>
      <c r="G17" s="77">
        <v>1262</v>
      </c>
      <c r="H17" s="76">
        <f t="shared" si="0"/>
        <v>13</v>
      </c>
      <c r="I17" s="49"/>
      <c r="J17" s="54"/>
      <c r="K17" s="74"/>
      <c r="L17" s="78" t="s">
        <v>102</v>
      </c>
      <c r="M17" s="60">
        <v>57</v>
      </c>
      <c r="N17" s="61">
        <v>44</v>
      </c>
      <c r="O17" s="62">
        <f t="shared" si="1"/>
        <v>13</v>
      </c>
    </row>
    <row r="18" spans="2:15" ht="21.75" customHeight="1">
      <c r="B18" s="43"/>
      <c r="C18" s="79" t="s">
        <v>103</v>
      </c>
      <c r="D18" s="80"/>
      <c r="E18" s="80"/>
      <c r="F18" s="47">
        <v>1133</v>
      </c>
      <c r="G18" s="48">
        <v>1134</v>
      </c>
      <c r="H18" s="47">
        <f t="shared" si="0"/>
        <v>-1</v>
      </c>
      <c r="I18" s="49"/>
      <c r="J18" s="54"/>
      <c r="K18" s="74"/>
      <c r="L18" s="81" t="s">
        <v>104</v>
      </c>
      <c r="M18" s="60">
        <v>88</v>
      </c>
      <c r="N18" s="61">
        <v>106</v>
      </c>
      <c r="O18" s="62">
        <f t="shared" si="1"/>
        <v>-18</v>
      </c>
    </row>
    <row r="19" spans="2:15" ht="21.75" customHeight="1" thickBot="1">
      <c r="B19" s="43"/>
      <c r="C19" s="82" t="s">
        <v>105</v>
      </c>
      <c r="D19" s="83"/>
      <c r="E19" s="83"/>
      <c r="F19" s="84">
        <f>SUM(F20:F21)</f>
        <v>266</v>
      </c>
      <c r="G19" s="85">
        <f>SUM(G20:G21)</f>
        <v>303</v>
      </c>
      <c r="H19" s="84">
        <f t="shared" si="0"/>
        <v>-37</v>
      </c>
      <c r="I19" s="49"/>
      <c r="J19" s="54"/>
      <c r="K19" s="74"/>
      <c r="L19" s="86" t="s">
        <v>106</v>
      </c>
      <c r="M19" s="87">
        <v>147</v>
      </c>
      <c r="N19" s="88">
        <v>160</v>
      </c>
      <c r="O19" s="89">
        <f>M19-N19</f>
        <v>-13</v>
      </c>
    </row>
    <row r="20" spans="2:15" ht="21.75" customHeight="1" thickBot="1">
      <c r="B20" s="54"/>
      <c r="C20" s="55"/>
      <c r="D20" s="90" t="s">
        <v>107</v>
      </c>
      <c r="E20" s="91"/>
      <c r="F20" s="56">
        <v>266</v>
      </c>
      <c r="G20" s="57">
        <v>303</v>
      </c>
      <c r="H20" s="56">
        <f t="shared" si="0"/>
        <v>-37</v>
      </c>
      <c r="I20" s="49"/>
      <c r="J20" s="103" t="s">
        <v>111</v>
      </c>
      <c r="K20" s="104"/>
      <c r="L20" s="99"/>
      <c r="M20" s="105">
        <f>SUM(M4:M14)</f>
        <v>21661</v>
      </c>
      <c r="N20" s="106">
        <f>SUM(N4:N14)</f>
        <v>21562</v>
      </c>
      <c r="O20" s="107">
        <f>M20-N20</f>
        <v>99</v>
      </c>
    </row>
    <row r="21" spans="2:15" ht="21.75" customHeight="1">
      <c r="B21" s="54"/>
      <c r="C21" s="55"/>
      <c r="D21" s="69" t="s">
        <v>108</v>
      </c>
      <c r="E21" s="70"/>
      <c r="F21" s="76">
        <v>0</v>
      </c>
      <c r="G21" s="77">
        <v>0</v>
      </c>
      <c r="H21" s="76">
        <f t="shared" si="0"/>
        <v>0</v>
      </c>
      <c r="I21" s="49"/>
      <c r="J21" s="39" t="s">
        <v>114</v>
      </c>
      <c r="K21" s="35"/>
      <c r="L21" s="35"/>
      <c r="M21" s="115">
        <f>SUM(M22:M25)</f>
        <v>399</v>
      </c>
      <c r="N21" s="116">
        <f>SUM(N22:N25)</f>
        <v>89</v>
      </c>
      <c r="O21" s="117">
        <f aca="true" t="shared" si="2" ref="O21:O26">M21-N21</f>
        <v>310</v>
      </c>
    </row>
    <row r="22" spans="2:15" ht="21.75" customHeight="1" thickBot="1">
      <c r="B22" s="92"/>
      <c r="C22" s="93" t="s">
        <v>109</v>
      </c>
      <c r="D22" s="94"/>
      <c r="E22" s="94"/>
      <c r="F22" s="95">
        <v>1</v>
      </c>
      <c r="G22" s="96">
        <v>2</v>
      </c>
      <c r="H22" s="95">
        <f t="shared" si="0"/>
        <v>-1</v>
      </c>
      <c r="I22" s="49"/>
      <c r="J22" s="118"/>
      <c r="K22" s="224" t="s">
        <v>116</v>
      </c>
      <c r="L22" s="225"/>
      <c r="M22" s="51">
        <v>6</v>
      </c>
      <c r="N22" s="52">
        <v>5</v>
      </c>
      <c r="O22" s="53">
        <f t="shared" si="2"/>
        <v>1</v>
      </c>
    </row>
    <row r="23" spans="2:15" ht="21.75" customHeight="1" thickBot="1">
      <c r="B23" s="97" t="s">
        <v>110</v>
      </c>
      <c r="C23" s="98"/>
      <c r="D23" s="99"/>
      <c r="E23" s="99"/>
      <c r="F23" s="100">
        <f>SUM(F4,F18:F19,F22)</f>
        <v>21181</v>
      </c>
      <c r="G23" s="101">
        <f>SUM(G4,G18:G19,G22)</f>
        <v>21442</v>
      </c>
      <c r="H23" s="100">
        <f t="shared" si="0"/>
        <v>-261</v>
      </c>
      <c r="I23" s="102"/>
      <c r="J23" s="118"/>
      <c r="K23" s="226" t="s">
        <v>118</v>
      </c>
      <c r="L23" s="227"/>
      <c r="M23" s="60">
        <v>0</v>
      </c>
      <c r="N23" s="61">
        <v>82</v>
      </c>
      <c r="O23" s="62">
        <f t="shared" si="2"/>
        <v>-82</v>
      </c>
    </row>
    <row r="24" spans="2:15" ht="21.75" customHeight="1" thickBot="1">
      <c r="B24" s="108" t="s">
        <v>112</v>
      </c>
      <c r="C24" s="109"/>
      <c r="D24" s="109"/>
      <c r="E24" s="109"/>
      <c r="F24" s="110">
        <f>M20-F23</f>
        <v>480</v>
      </c>
      <c r="G24" s="111">
        <f>N20-G23</f>
        <v>120</v>
      </c>
      <c r="H24" s="110">
        <f t="shared" si="0"/>
        <v>360</v>
      </c>
      <c r="I24" s="102"/>
      <c r="J24" s="118"/>
      <c r="K24" s="226" t="s">
        <v>120</v>
      </c>
      <c r="L24" s="227"/>
      <c r="M24" s="87">
        <v>393</v>
      </c>
      <c r="N24" s="88">
        <v>0</v>
      </c>
      <c r="O24" s="89">
        <f t="shared" si="2"/>
        <v>393</v>
      </c>
    </row>
    <row r="25" spans="2:15" ht="21.75" customHeight="1" thickBot="1">
      <c r="B25" s="33" t="s">
        <v>113</v>
      </c>
      <c r="C25" s="34"/>
      <c r="D25" s="35"/>
      <c r="E25" s="35"/>
      <c r="F25" s="113">
        <f>SUM(F26:F28)</f>
        <v>6</v>
      </c>
      <c r="G25" s="114">
        <f>SUM(G26:G28)</f>
        <v>83</v>
      </c>
      <c r="H25" s="113">
        <f t="shared" si="0"/>
        <v>-77</v>
      </c>
      <c r="I25" s="102"/>
      <c r="J25" s="120"/>
      <c r="K25" s="242" t="s">
        <v>121</v>
      </c>
      <c r="L25" s="243"/>
      <c r="M25" s="60">
        <v>0</v>
      </c>
      <c r="N25" s="61">
        <v>2</v>
      </c>
      <c r="O25" s="62">
        <f t="shared" si="2"/>
        <v>-2</v>
      </c>
    </row>
    <row r="26" spans="2:15" ht="21.75" customHeight="1" thickBot="1">
      <c r="B26" s="54"/>
      <c r="C26" s="67"/>
      <c r="D26" s="224" t="s">
        <v>115</v>
      </c>
      <c r="E26" s="225"/>
      <c r="F26" s="56">
        <v>6</v>
      </c>
      <c r="G26" s="57">
        <v>5</v>
      </c>
      <c r="H26" s="56">
        <f t="shared" si="0"/>
        <v>1</v>
      </c>
      <c r="I26" s="49"/>
      <c r="J26" s="244" t="s">
        <v>123</v>
      </c>
      <c r="K26" s="245"/>
      <c r="L26" s="246"/>
      <c r="M26" s="105">
        <v>20</v>
      </c>
      <c r="N26" s="106">
        <v>39</v>
      </c>
      <c r="O26" s="107">
        <f t="shared" si="2"/>
        <v>-19</v>
      </c>
    </row>
    <row r="27" spans="2:15" ht="21.75" customHeight="1">
      <c r="B27" s="54"/>
      <c r="C27" s="67"/>
      <c r="D27" s="226" t="s">
        <v>117</v>
      </c>
      <c r="E27" s="227"/>
      <c r="F27" s="63">
        <v>0</v>
      </c>
      <c r="G27" s="64">
        <v>0</v>
      </c>
      <c r="H27" s="63">
        <f t="shared" si="0"/>
        <v>0</v>
      </c>
      <c r="I27" s="49"/>
      <c r="J27" s="112"/>
      <c r="K27" s="112"/>
      <c r="L27" s="112"/>
      <c r="M27" s="125"/>
      <c r="N27" s="125"/>
      <c r="O27" s="125"/>
    </row>
    <row r="28" spans="2:15" ht="21.75" customHeight="1" thickBot="1">
      <c r="B28" s="54"/>
      <c r="C28" s="67"/>
      <c r="D28" s="240" t="s">
        <v>119</v>
      </c>
      <c r="E28" s="241"/>
      <c r="F28" s="76">
        <v>0</v>
      </c>
      <c r="G28" s="77">
        <v>78</v>
      </c>
      <c r="H28" s="76">
        <f t="shared" si="0"/>
        <v>-78</v>
      </c>
      <c r="I28" s="49"/>
      <c r="J28" s="232" t="s">
        <v>133</v>
      </c>
      <c r="K28" s="233"/>
      <c r="L28" s="234"/>
      <c r="M28" s="222" t="s">
        <v>124</v>
      </c>
      <c r="N28" s="193" t="s">
        <v>136</v>
      </c>
      <c r="O28" s="193"/>
    </row>
    <row r="29" spans="2:15" ht="21.75" customHeight="1" thickBot="1">
      <c r="B29" s="97" t="s">
        <v>122</v>
      </c>
      <c r="C29" s="121"/>
      <c r="D29" s="99"/>
      <c r="E29" s="99"/>
      <c r="F29" s="122">
        <f>F24-F25+M21+M26</f>
        <v>893</v>
      </c>
      <c r="G29" s="123">
        <f>G24-G25+N21+N26</f>
        <v>165</v>
      </c>
      <c r="H29" s="122">
        <f>F29-G29</f>
        <v>728</v>
      </c>
      <c r="I29" s="119"/>
      <c r="J29" s="235"/>
      <c r="K29" s="236"/>
      <c r="L29" s="237"/>
      <c r="M29" s="223"/>
      <c r="N29" s="193" t="s">
        <v>126</v>
      </c>
      <c r="O29" s="193" t="s">
        <v>127</v>
      </c>
    </row>
    <row r="30" spans="2:15" ht="21.75" customHeight="1">
      <c r="B30" s="112"/>
      <c r="C30" s="112"/>
      <c r="D30" s="83"/>
      <c r="E30" s="83"/>
      <c r="F30" s="124"/>
      <c r="G30" s="124"/>
      <c r="H30" s="192"/>
      <c r="I30" s="124"/>
      <c r="J30" s="188" t="s">
        <v>74</v>
      </c>
      <c r="K30" s="189"/>
      <c r="L30" s="189"/>
      <c r="M30" s="127">
        <v>21661</v>
      </c>
      <c r="N30" s="127">
        <v>20239</v>
      </c>
      <c r="O30" s="127">
        <v>1422</v>
      </c>
    </row>
    <row r="31" spans="2:15" ht="21.75" customHeight="1">
      <c r="B31" s="202" t="s">
        <v>133</v>
      </c>
      <c r="C31" s="202"/>
      <c r="D31" s="202"/>
      <c r="E31" s="202"/>
      <c r="F31" s="202" t="s">
        <v>124</v>
      </c>
      <c r="G31" s="202" t="s">
        <v>125</v>
      </c>
      <c r="H31" s="202"/>
      <c r="I31" s="124"/>
      <c r="J31" s="230" t="s">
        <v>131</v>
      </c>
      <c r="K31" s="231"/>
      <c r="L31" s="231"/>
      <c r="M31" s="127">
        <v>419</v>
      </c>
      <c r="N31" s="127">
        <v>419</v>
      </c>
      <c r="O31" s="127">
        <v>0</v>
      </c>
    </row>
    <row r="32" spans="1:15" ht="21.75" customHeight="1">
      <c r="A32" s="185"/>
      <c r="B32" s="202"/>
      <c r="C32" s="202"/>
      <c r="D32" s="202"/>
      <c r="E32" s="202"/>
      <c r="F32" s="202"/>
      <c r="G32" s="126" t="s">
        <v>126</v>
      </c>
      <c r="H32" s="126" t="s">
        <v>127</v>
      </c>
      <c r="I32" s="186"/>
      <c r="J32" s="195"/>
      <c r="K32" s="195"/>
      <c r="L32" s="195"/>
      <c r="M32" s="195"/>
      <c r="N32" s="196"/>
      <c r="O32" s="196"/>
    </row>
    <row r="33" spans="1:15" ht="21.75" customHeight="1">
      <c r="A33" s="185"/>
      <c r="B33" s="201" t="s">
        <v>73</v>
      </c>
      <c r="C33" s="201"/>
      <c r="D33" s="201"/>
      <c r="E33" s="201"/>
      <c r="F33" s="127">
        <v>21181</v>
      </c>
      <c r="G33" s="127">
        <v>19769</v>
      </c>
      <c r="H33" s="127">
        <v>1412</v>
      </c>
      <c r="I33" s="199"/>
      <c r="J33" s="194"/>
      <c r="K33" s="194"/>
      <c r="L33" s="194"/>
      <c r="M33" s="197"/>
      <c r="N33" s="197"/>
      <c r="O33" s="197"/>
    </row>
    <row r="34" spans="1:15" ht="21.75" customHeight="1">
      <c r="A34" s="185"/>
      <c r="B34" s="201" t="s">
        <v>112</v>
      </c>
      <c r="C34" s="201"/>
      <c r="D34" s="201"/>
      <c r="E34" s="201"/>
      <c r="F34" s="127">
        <v>480</v>
      </c>
      <c r="G34" s="127">
        <v>470</v>
      </c>
      <c r="H34" s="127">
        <v>10</v>
      </c>
      <c r="I34" s="200"/>
      <c r="J34" s="238"/>
      <c r="K34" s="238"/>
      <c r="L34" s="238"/>
      <c r="M34" s="197"/>
      <c r="N34" s="197"/>
      <c r="O34" s="197"/>
    </row>
    <row r="35" spans="2:9" ht="21.75" customHeight="1">
      <c r="B35" s="201" t="s">
        <v>134</v>
      </c>
      <c r="C35" s="201"/>
      <c r="D35" s="201"/>
      <c r="E35" s="201"/>
      <c r="F35" s="127">
        <v>6</v>
      </c>
      <c r="G35" s="127">
        <v>6</v>
      </c>
      <c r="H35" s="127">
        <v>0</v>
      </c>
      <c r="I35" s="187"/>
    </row>
    <row r="36" spans="2:15" ht="21.75" customHeight="1">
      <c r="B36" s="201" t="s">
        <v>135</v>
      </c>
      <c r="C36" s="201"/>
      <c r="D36" s="201"/>
      <c r="E36" s="201"/>
      <c r="F36" s="127">
        <v>893</v>
      </c>
      <c r="G36" s="127">
        <v>883</v>
      </c>
      <c r="H36" s="127">
        <v>10</v>
      </c>
      <c r="I36" s="187"/>
      <c r="J36" s="129"/>
      <c r="K36" s="129"/>
      <c r="L36" s="129"/>
      <c r="M36" s="129"/>
      <c r="N36" s="129"/>
      <c r="O36" s="129"/>
    </row>
    <row r="37" spans="2:15" ht="21.75" customHeight="1">
      <c r="B37" s="229"/>
      <c r="C37" s="229"/>
      <c r="D37" s="229"/>
      <c r="E37" s="229"/>
      <c r="F37" s="191"/>
      <c r="G37" s="191"/>
      <c r="H37" s="191"/>
      <c r="I37" s="190"/>
      <c r="J37" s="129"/>
      <c r="K37" s="129"/>
      <c r="L37" s="129"/>
      <c r="M37" s="129"/>
      <c r="N37" s="129"/>
      <c r="O37" s="129"/>
    </row>
    <row r="38" spans="2:15" ht="21.75" customHeight="1">
      <c r="B38" s="228"/>
      <c r="C38" s="228"/>
      <c r="D38" s="228"/>
      <c r="E38" s="228"/>
      <c r="F38" s="190"/>
      <c r="G38" s="190"/>
      <c r="H38" s="190"/>
      <c r="I38" s="67"/>
      <c r="J38" s="129"/>
      <c r="K38" s="129"/>
      <c r="L38" s="129"/>
      <c r="M38" s="129"/>
      <c r="N38" s="129"/>
      <c r="O38" s="129"/>
    </row>
    <row r="39" spans="2:15" ht="21.75" customHeight="1"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</row>
    <row r="40" spans="2:15" ht="21.75" customHeight="1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2:15" ht="21.75" customHeight="1"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</row>
    <row r="42" spans="2:15" ht="21.75" customHeight="1"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</row>
    <row r="43" spans="2:15" ht="21.75" customHeight="1"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</row>
    <row r="44" spans="2:15" ht="21" customHeight="1"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</row>
    <row r="45" spans="2:15" ht="13.5"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</row>
    <row r="46" spans="2:15" ht="13.5"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</row>
    <row r="47" spans="2:15" ht="13.5"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</row>
    <row r="48" spans="2:15" ht="13.5">
      <c r="B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</row>
    <row r="49" spans="2:15" ht="13.5">
      <c r="B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15" ht="13.5">
      <c r="B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15" ht="13.5">
      <c r="B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15" ht="13.5">
      <c r="B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</row>
    <row r="53" spans="2:9" ht="13.5">
      <c r="B53" s="129"/>
      <c r="F53" s="129"/>
      <c r="G53" s="129"/>
      <c r="H53" s="129"/>
      <c r="I53" s="129"/>
    </row>
    <row r="54" spans="2:9" ht="13.5">
      <c r="B54" s="129"/>
      <c r="F54" s="129"/>
      <c r="G54" s="129"/>
      <c r="H54" s="129"/>
      <c r="I54" s="129"/>
    </row>
    <row r="55" spans="2:9" ht="13.5">
      <c r="B55" s="129"/>
      <c r="F55" s="129"/>
      <c r="G55" s="129"/>
      <c r="H55" s="129"/>
      <c r="I55" s="129"/>
    </row>
    <row r="56" ht="13.5">
      <c r="I56" s="129"/>
    </row>
  </sheetData>
  <sheetProtection/>
  <mergeCells count="31">
    <mergeCell ref="K25:L25"/>
    <mergeCell ref="J26:L26"/>
    <mergeCell ref="D28:E28"/>
    <mergeCell ref="K4:L4"/>
    <mergeCell ref="K12:L12"/>
    <mergeCell ref="D7:E7"/>
    <mergeCell ref="D8:E8"/>
    <mergeCell ref="D9:E9"/>
    <mergeCell ref="D10:E10"/>
    <mergeCell ref="D26:E26"/>
    <mergeCell ref="D27:E27"/>
    <mergeCell ref="J28:L29"/>
    <mergeCell ref="J34:L34"/>
    <mergeCell ref="B33:E33"/>
    <mergeCell ref="F31:F32"/>
    <mergeCell ref="G31:H31"/>
    <mergeCell ref="B2:E2"/>
    <mergeCell ref="J2:L2"/>
    <mergeCell ref="B31:E32"/>
    <mergeCell ref="D5:E5"/>
    <mergeCell ref="D6:E6"/>
    <mergeCell ref="M28:M29"/>
    <mergeCell ref="K22:L22"/>
    <mergeCell ref="K23:L23"/>
    <mergeCell ref="K24:L24"/>
    <mergeCell ref="B38:E38"/>
    <mergeCell ref="B37:E37"/>
    <mergeCell ref="B36:E36"/>
    <mergeCell ref="B35:E35"/>
    <mergeCell ref="B34:E34"/>
    <mergeCell ref="J31:L31"/>
  </mergeCells>
  <printOptions horizontalCentered="1"/>
  <pageMargins left="0.5118110236220472" right="0.5118110236220472" top="0.4330708661417323" bottom="0.15748031496062992" header="0.31496062992125984" footer="0.15748031496062992"/>
  <pageSetup fitToHeight="1" fitToWidth="1" horizontalDpi="300" verticalDpi="300" orientation="landscape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中嶌 淳</dc:creator>
  <cp:keywords/>
  <dc:description/>
  <cp:lastModifiedBy>大阪府庁</cp:lastModifiedBy>
  <cp:lastPrinted>2013-07-25T00:56:44Z</cp:lastPrinted>
  <dcterms:created xsi:type="dcterms:W3CDTF">2013-05-13T05:12:46Z</dcterms:created>
  <dcterms:modified xsi:type="dcterms:W3CDTF">2013-08-13T07:20:24Z</dcterms:modified>
  <cp:category/>
  <cp:version/>
  <cp:contentType/>
  <cp:contentStatus/>
</cp:coreProperties>
</file>