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715" windowHeight="7995" tabRatio="691" activeTab="0"/>
  </bookViews>
  <sheets>
    <sheet name="資料２－１" sheetId="1" r:id="rId1"/>
    <sheet name="資料２－２" sheetId="2" r:id="rId2"/>
  </sheets>
  <definedNames>
    <definedName name="_xlnm.Print_Area" localSheetId="0">'資料２－１'!$A$1:$J$40</definedName>
  </definedNames>
  <calcPr fullCalcOnLoad="1"/>
</workbook>
</file>

<file path=xl/sharedStrings.xml><?xml version="1.0" encoding="utf-8"?>
<sst xmlns="http://schemas.openxmlformats.org/spreadsheetml/2006/main" count="129" uniqueCount="70">
  <si>
    <t>※営業外収益にかかる運営費負担金は、設立団体による移行前地方債債務利息償還及び長期借入金利息償還の１／２負担部分を指す。
【第２期中期期間　１／２府負担】</t>
  </si>
  <si>
    <t>営業費用</t>
  </si>
  <si>
    <t>医業費用</t>
  </si>
  <si>
    <t>営業収益</t>
  </si>
  <si>
    <t>営業外収益</t>
  </si>
  <si>
    <t>資本収入</t>
  </si>
  <si>
    <t>給与費</t>
  </si>
  <si>
    <t>材料費</t>
  </si>
  <si>
    <t>経費</t>
  </si>
  <si>
    <t>一般管理費</t>
  </si>
  <si>
    <t>営業外費用</t>
  </si>
  <si>
    <t>資本支出</t>
  </si>
  <si>
    <t>医業収益</t>
  </si>
  <si>
    <t>運営費負担金</t>
  </si>
  <si>
    <t>建設改良費</t>
  </si>
  <si>
    <t>運営費負担金（利息償還分）</t>
  </si>
  <si>
    <t>運営費負担金（元金償還分）</t>
  </si>
  <si>
    <t>※営業外収益にかかる運営費負担金は、設立団体による移行前地方債債務利息償還及び長期借入金利息償還の１／２負担部分を指す。
【第２期　１／２府負担（第１期と同じ）】</t>
  </si>
  <si>
    <t>※資本収入にかかる運営費負担金は、設立団体による移行前地方債債務元金償還の全額及び長期借入金元金償還の１／２負担部分を指す。（一部府全額負担分あり）
【第１期　全額府負担　⇒　第２期　１／２府負担】</t>
  </si>
  <si>
    <t>財務費用</t>
  </si>
  <si>
    <t>長期借入金については、通常分２２．５億円借入にかかる元金償還に加え、精神Ｃ建替、成人病Ｃ建替、母子Ｃ手術棟建設分にかかる元金償還を見込む。また移行前地方債債務元金償還も見込む。</t>
  </si>
  <si>
    <t>長期借入金については、通常分２２．５億円借入にかかる利息償還に加え、精神Ｃ建替、成人病Ｃ建替、母子Ｃ手術棟建設分にかかる利息償還を見込む。また移行前地方債債務利息償還も見込む。</t>
  </si>
  <si>
    <r>
      <t xml:space="preserve">Ｈ２２通年見込入院単価　×　設定病床利用率に基づいた延べ入院患者数
</t>
    </r>
    <r>
      <rPr>
        <sz val="10"/>
        <rFont val="ＭＳ Ｐゴシック"/>
        <family val="3"/>
      </rPr>
      <t>※Ｈ２４以降の診療報酬改定については±０％で見込む。
※病床利用率については、実績に加え地域連携等による新入院患者数を織り込み設定。また精神Ｃ建替・成人病Ｃ建替・母子Ｃ手術棟建設による患者数増及び単価増を見込む。
　○精神Ｃ医療観察病棟増床（３床→３３床）
　○母子Ｃ（手術室増、ＰＩＣＵ・ＨＣＵの増、小児救急）　　等</t>
    </r>
  </si>
  <si>
    <t>国庫補助金（２３～２５年度計上分）及び精神Ｃ土地売却収入（２６年度計上分）を計上</t>
  </si>
  <si>
    <t>給与費比率</t>
  </si>
  <si>
    <t>材料費比率</t>
  </si>
  <si>
    <t>医業収支比率</t>
  </si>
  <si>
    <t>法　人　全　体</t>
  </si>
  <si>
    <t>（単位：百万円）</t>
  </si>
  <si>
    <t>２３年度</t>
  </si>
  <si>
    <t>２４年度</t>
  </si>
  <si>
    <t>２５年度</t>
  </si>
  <si>
    <t>２６年度</t>
  </si>
  <si>
    <t>２７年度</t>
  </si>
  <si>
    <t>収入（１）</t>
  </si>
  <si>
    <t>その他医業収益</t>
  </si>
  <si>
    <t>その他営業収益</t>
  </si>
  <si>
    <t>その他営業外収益</t>
  </si>
  <si>
    <t>長期借入金</t>
  </si>
  <si>
    <t>その他資本収入</t>
  </si>
  <si>
    <t>その他の収入</t>
  </si>
  <si>
    <r>
      <t>営業収益・営業外収益・資本収入の運営費負担金を合わせ、第１期ルールで積算した２３年度当初予算額から、計２０．０億円の負担金減額（財政再建プログラム(案）による削減額３．４億円を含む）を見込む。</t>
    </r>
    <r>
      <rPr>
        <b/>
        <sz val="11"/>
        <rFont val="HG丸ｺﾞｼｯｸM-PRO"/>
        <family val="3"/>
      </rPr>
      <t xml:space="preserve">
</t>
    </r>
    <r>
      <rPr>
        <sz val="10"/>
        <rFont val="ＭＳ Ｐゴシック"/>
        <family val="3"/>
      </rPr>
      <t>※営業収益にかかる運営費負担金は、設立団体による救急医療の確保に要する経費・保健衛生行政事務に要する経費・高度医療に要する経費等に対する負担部分を指す。</t>
    </r>
  </si>
  <si>
    <t>第１期と同様、通常分２２．５億円に加え、精神Ｃ・成人病Ｃ建替、母子Ｃ手術棟建設分を織り込む。</t>
  </si>
  <si>
    <t>長期借入金については、通常分２２．５億円借入にかかる償還に加え、精神Ｃ建替、成人病Ｃ建替、母子Ｃ手術棟建設分にかかる元金償還を見込む。また移行前地方債債務元金も見込む。</t>
  </si>
  <si>
    <t>※資本収入にかかる運営費負担金は、設立団体による移行前地方債債務元金償還の全額及び長期借入金元金償還の１／２負担部分を指す。（一部府全額負担分あり）
【第１期中期期間　全額府負担　⇒　第２期中期期間　１／２府負担】</t>
  </si>
  <si>
    <t>累積資金収支
（第１期繰越額15．7億円）</t>
  </si>
  <si>
    <t>支出（２）</t>
  </si>
  <si>
    <t>研究研修費</t>
  </si>
  <si>
    <t>償還金</t>
  </si>
  <si>
    <t>その他の支出</t>
  </si>
  <si>
    <t>資金収支差　（１）－（２）</t>
  </si>
  <si>
    <t>収支推計の前提条件について</t>
  </si>
  <si>
    <t>入院収益</t>
  </si>
  <si>
    <t>外来収益</t>
  </si>
  <si>
    <t>経常収支比率</t>
  </si>
  <si>
    <t>第２期中期目標期間　収支推計試算（平成２３年２月２日時点）</t>
  </si>
  <si>
    <t>Ｈ２２通年見込外来単価　×　Ｈ２１決算ベース外来患者数</t>
  </si>
  <si>
    <t>第２期期間中の計</t>
  </si>
  <si>
    <t>第１期と同様、通常分２２．５億円に加え、精神Ｃ・成人病Ｃ建替、母子Ｃ手術棟建設分を見込む。</t>
  </si>
  <si>
    <t>第１期の２２．５億円に加え、自己収入７．５億円を投入し、計３０．０億円の施設整備・資産購入を行う。加えて精神Ｃ建替、成人病Ｃ建替、母子Ｃ手術棟建設にかかる建設改良費見込額を見込む。</t>
  </si>
  <si>
    <t>第１期の２２．５億円に加え、自己収入７．５億円を投入し、計３０．０億円の施設整備・資産購入を行う。加えて精神Ｃ建替、成人病Ｃ建替、母子Ｃ手術棟建設にかかる建設改良費見込額を織り込む。</t>
  </si>
  <si>
    <r>
      <t>Ｈ２３見込給与単価　×　見込職員数</t>
    </r>
    <r>
      <rPr>
        <sz val="11"/>
        <rFont val="ＭＳ Ｐゴシック"/>
        <family val="3"/>
      </rPr>
      <t xml:space="preserve">
</t>
    </r>
    <r>
      <rPr>
        <sz val="10"/>
        <rFont val="ＭＳ Ｐゴシック"/>
        <family val="3"/>
      </rPr>
      <t>※設定職員数は、建替も含めた施設整備等による診療機能の強化を進めるための人材確保を含め、病院運営に必要な人員数を見込む。</t>
    </r>
  </si>
  <si>
    <r>
      <t>医業収益見込額　×　材料費比率</t>
    </r>
    <r>
      <rPr>
        <sz val="11"/>
        <rFont val="ＭＳ Ｐゴシック"/>
        <family val="3"/>
      </rPr>
      <t xml:space="preserve">
</t>
    </r>
    <r>
      <rPr>
        <sz val="10"/>
        <rFont val="ＭＳ Ｐゴシック"/>
        <family val="3"/>
      </rPr>
      <t>※材料費比率は、Ｈ２２見込を設定。</t>
    </r>
  </si>
  <si>
    <t>Ｈ２２実績見込に加え、Ｈ２３増加見込及び建替えによる増加経費等を見込む。</t>
  </si>
  <si>
    <r>
      <t xml:space="preserve">Ｈ２２通年見込入院単価　×　設定病床利用率に基づいた延べ入院患者数
</t>
    </r>
    <r>
      <rPr>
        <sz val="10"/>
        <rFont val="ＭＳ Ｐゴシック"/>
        <family val="3"/>
      </rPr>
      <t>※Ｈ２４以降の診療報酬改定については±０％で見込む。
※病床利用率については、実績に加え地域連携等による新入院患者数を織り込み設定。また精神Ｃ建替・成人病Ｃ建替・母子Ｃ手術棟建設による患者数増及び単価増を織り込む。
　○精神Ｃ医療観察病棟増床（３床→３３床）
　○成人病Ｃ（手術室増、ＣＴ・ＭＲＩ・放射線治療装置増設、外来化学療法増加）
　○母子Ｃ（手術室増、ＰＩＣＵ・ＨＣＵの増、小児救急）】　　等</t>
    </r>
  </si>
  <si>
    <t>Ｈ２２通年見込外来単価　×　Ｈ２２実績ベース外来患者数</t>
  </si>
  <si>
    <r>
      <t>Ｈ２３見込給与単価　×　見込職員数</t>
    </r>
    <r>
      <rPr>
        <sz val="11"/>
        <rFont val="ＭＳ Ｐゴシック"/>
        <family val="3"/>
      </rPr>
      <t xml:space="preserve">
</t>
    </r>
    <r>
      <rPr>
        <sz val="10"/>
        <rFont val="ＭＳ Ｐゴシック"/>
        <family val="3"/>
      </rPr>
      <t>※設定職員数は、建替も含めた施設整備等による診療機能の強化を進めるための人材確保を含め、病院運営に必要な人員数を見込む。</t>
    </r>
  </si>
  <si>
    <r>
      <t>医業収益見込額　×　材料費比率</t>
    </r>
    <r>
      <rPr>
        <sz val="11"/>
        <rFont val="ＭＳ Ｐゴシック"/>
        <family val="3"/>
      </rPr>
      <t xml:space="preserve">
</t>
    </r>
    <r>
      <rPr>
        <sz val="10"/>
        <rFont val="ＭＳ Ｐゴシック"/>
        <family val="3"/>
      </rPr>
      <t>※材料費比率は、Ｈ２２見込を設定。</t>
    </r>
  </si>
  <si>
    <t>Ｈ２３当初予算ベースから、建替えによる増加経費等を見込む。</t>
  </si>
  <si>
    <r>
      <t xml:space="preserve">営業収益・営業外収益・資本収入の運営費負担金を合わせ、第１期基準で積算したＨ２３当初予算額から、計２０．９億円の負担金減額（財政再建プログラム(案）による削減継続分３．４億円を含む）を見込む。
</t>
    </r>
    <r>
      <rPr>
        <sz val="10"/>
        <rFont val="ＭＳ Ｐゴシック"/>
        <family val="3"/>
      </rPr>
      <t>※営業収益にかかる運営費負担金は、設立団体による救急医療の確保に要する経費・保健衛生行政事務に要する経費・高度医療に要する経費等に対する負担部分を指す。</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</si>
</sst>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_ "/>
    <numFmt numFmtId="179" formatCode="#,##0.0_);[Red]\(#,##0.0\)"/>
    <numFmt numFmtId="180" formatCode="#,##0.0;&quot;△ &quot;#,##0.0"/>
    <numFmt numFmtId="181" formatCode="#,##0;&quot;▲&quot;#,##0"/>
    <numFmt numFmtId="182" formatCode="#,##0.0\ &quot;※&quot;\1;&quot;▲ &quot;#,##0.0"/>
    <numFmt numFmtId="183" formatCode="#,##0.0\ &quot;※&quot;\2;&quot;▲ &quot;#,##0.0"/>
    <numFmt numFmtId="184" formatCode="#,##0.00000;&quot;▲ &quot;#,##0.00000"/>
    <numFmt numFmtId="185" formatCode="#,##0.0\ &quot;※&quot;\3;&quot;▲ &quot;#,##0.0"/>
    <numFmt numFmtId="186" formatCode="#,##0.0\ &quot;※&quot;\4;&quot;▲ &quot;#,##0.0"/>
    <numFmt numFmtId="187" formatCode="0.0_);[Red]\(0.0\)"/>
    <numFmt numFmtId="188" formatCode="#,##0.0000;&quot;▲ &quot;#,##0.0000"/>
    <numFmt numFmtId="189" formatCode="#,##0.000000;&quot;▲ &quot;#,##0.000000"/>
    <numFmt numFmtId="190" formatCode="\(General\)"/>
    <numFmt numFmtId="191" formatCode="\(#,##0.0\);&quot;▲ &quot;\(#,##0.0\)"/>
    <numFmt numFmtId="192" formatCode="0.0%"/>
    <numFmt numFmtId="193" formatCode="#,##0_);[Red]\(#,##0\)"/>
    <numFmt numFmtId="194" formatCode="#,##0_ "/>
    <numFmt numFmtId="195" formatCode="#,##0;&quot;▲ &quot;#,##0"/>
    <numFmt numFmtId="196" formatCode="0;&quot;▲ &quot;0"/>
    <numFmt numFmtId="197" formatCode="#,##0.000;&quot;▲ &quot;#,##0.000"/>
    <numFmt numFmtId="198" formatCode="0.0;&quot;▲ &quot;0.0"/>
    <numFmt numFmtId="199" formatCode="#,##0.00000000;&quot;▲ &quot;#,##0.00000000"/>
    <numFmt numFmtId="200" formatCode="0.000_ "/>
    <numFmt numFmtId="201" formatCode="0.0%&quot;…&quot;&quot;①&quot;"/>
    <numFmt numFmtId="202" formatCode="0.0%&quot;…&quot;&quot;②&quot;"/>
    <numFmt numFmtId="203" formatCode="0.0%&quot;…&quot;&quot;③&quot;"/>
    <numFmt numFmtId="204" formatCode="0.0%&quot;…③×②÷①&quot;"/>
    <numFmt numFmtId="205" formatCode="0.0_ "/>
    <numFmt numFmtId="206" formatCode="0.0_ &quot;人&quot;"/>
    <numFmt numFmtId="207" formatCode="#,##0.00000000000;&quot;▲ &quot;#,##0.00000000000"/>
    <numFmt numFmtId="208" formatCode="#,##0&quot; &quot;;&quot;Δ&quot;#,##0&quot; &quot;"/>
    <numFmt numFmtId="209" formatCode="#,##0.000000_);[Red]\(#,##0.000000\)"/>
  </numFmts>
  <fonts count="43">
    <font>
      <sz val="11"/>
      <name val="ＭＳ Ｐゴシック"/>
      <family val="3"/>
    </font>
    <font>
      <sz val="6"/>
      <name val="ＭＳ Ｐゴシック"/>
      <family val="3"/>
    </font>
    <font>
      <sz val="12"/>
      <name val="ＭＳ Ｐゴシック"/>
      <family val="3"/>
    </font>
    <font>
      <b/>
      <sz val="12"/>
      <name val="HG丸ｺﾞｼｯｸM-PRO"/>
      <family val="3"/>
    </font>
    <font>
      <sz val="10"/>
      <name val="ＭＳ Ｐゴシック"/>
      <family val="3"/>
    </font>
    <font>
      <b/>
      <sz val="11"/>
      <name val="HG丸ｺﾞｼｯｸM-PRO"/>
      <family val="3"/>
    </font>
    <font>
      <b/>
      <sz val="16"/>
      <name val="HG丸ｺﾞｼｯｸM-PRO"/>
      <family val="3"/>
    </font>
    <font>
      <b/>
      <u val="single"/>
      <sz val="11"/>
      <name val="HG丸ｺﾞｼｯｸM-PRO"/>
      <family val="3"/>
    </font>
    <font>
      <u val="single"/>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double"/>
      <top style="thin"/>
      <bottom style="thin"/>
    </border>
    <border>
      <left style="thin"/>
      <right style="double"/>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double"/>
      <top style="medium"/>
      <bottom style="medium"/>
    </border>
    <border>
      <left style="double"/>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double"/>
      <right style="medium"/>
      <top style="thin"/>
      <bottom style="thin"/>
    </border>
    <border>
      <left style="thin"/>
      <right style="medium"/>
      <top style="thin"/>
      <bottom style="thin"/>
    </border>
    <border>
      <left style="medium"/>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medium"/>
    </border>
    <border>
      <left style="thin"/>
      <right style="double"/>
      <top>
        <color indexed="63"/>
      </top>
      <bottom style="medium"/>
    </border>
    <border>
      <left style="double"/>
      <right style="medium"/>
      <top>
        <color indexed="63"/>
      </top>
      <bottom style="medium"/>
    </border>
    <border>
      <left style="thin"/>
      <right>
        <color indexed="63"/>
      </right>
      <top style="thin"/>
      <bottom>
        <color indexed="63"/>
      </bottom>
    </border>
    <border>
      <left style="medium"/>
      <right>
        <color indexed="63"/>
      </right>
      <top style="medium"/>
      <bottom>
        <color indexed="63"/>
      </bottom>
    </border>
    <border>
      <left>
        <color indexed="63"/>
      </left>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double"/>
      <top style="medium"/>
      <bottom style="thin"/>
    </border>
    <border>
      <left style="double"/>
      <right style="medium"/>
      <top style="medium"/>
      <bottom style="thin"/>
    </border>
    <border diagonalDown="1">
      <left style="double"/>
      <right style="medium"/>
      <top style="medium"/>
      <bottom style="thin"/>
      <diagonal style="thin"/>
    </border>
    <border diagonalDown="1">
      <left style="double"/>
      <right style="medium"/>
      <top style="thin"/>
      <bottom style="thin"/>
      <diagonal style="thin"/>
    </border>
    <border diagonalDown="1">
      <left style="double"/>
      <right style="medium"/>
      <top>
        <color indexed="63"/>
      </top>
      <bottom style="medium"/>
      <diagonal style="thin"/>
    </border>
    <border>
      <left>
        <color indexed="63"/>
      </left>
      <right style="thin"/>
      <top style="medium"/>
      <bottom style="thin"/>
    </border>
    <border>
      <left style="thin"/>
      <right>
        <color indexed="63"/>
      </right>
      <top style="medium"/>
      <bottom style="thin"/>
    </border>
    <border>
      <left>
        <color indexed="63"/>
      </left>
      <right style="double"/>
      <top style="medium"/>
      <bottom style="thin"/>
    </border>
    <border>
      <left>
        <color indexed="63"/>
      </left>
      <right style="thin"/>
      <top style="thin"/>
      <bottom style="thin"/>
    </border>
    <border>
      <left>
        <color indexed="63"/>
      </left>
      <right style="double"/>
      <top style="thin"/>
      <bottom style="thin"/>
    </border>
    <border>
      <left>
        <color indexed="63"/>
      </left>
      <right style="thin"/>
      <top style="thin"/>
      <bottom style="medium"/>
    </border>
    <border>
      <left style="thin"/>
      <right>
        <color indexed="63"/>
      </right>
      <top style="thin"/>
      <bottom style="medium"/>
    </border>
    <border>
      <left>
        <color indexed="63"/>
      </left>
      <right style="double"/>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00">
    <xf numFmtId="0" fontId="0" fillId="0" borderId="0" xfId="0" applyAlignment="1">
      <alignment vertical="center"/>
    </xf>
    <xf numFmtId="195" fontId="2" fillId="0" borderId="0" xfId="0" applyNumberFormat="1" applyFont="1" applyBorder="1" applyAlignment="1">
      <alignment vertical="center"/>
    </xf>
    <xf numFmtId="195" fontId="2" fillId="0" borderId="10" xfId="0" applyNumberFormat="1" applyFont="1" applyBorder="1" applyAlignment="1">
      <alignment vertical="center"/>
    </xf>
    <xf numFmtId="195" fontId="2" fillId="0" borderId="11" xfId="0" applyNumberFormat="1" applyFont="1" applyBorder="1" applyAlignment="1">
      <alignment vertical="center"/>
    </xf>
    <xf numFmtId="195" fontId="2" fillId="0" borderId="12" xfId="0" applyNumberFormat="1" applyFont="1" applyBorder="1" applyAlignment="1">
      <alignment vertical="center"/>
    </xf>
    <xf numFmtId="195" fontId="2" fillId="0" borderId="13" xfId="0" applyNumberFormat="1" applyFont="1" applyBorder="1" applyAlignment="1">
      <alignment vertical="center"/>
    </xf>
    <xf numFmtId="194" fontId="0" fillId="0" borderId="0" xfId="0" applyNumberForma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195" fontId="0" fillId="0" borderId="0" xfId="0" applyNumberFormat="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195" fontId="2" fillId="33" borderId="16" xfId="0" applyNumberFormat="1" applyFont="1" applyFill="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95" fontId="0" fillId="0" borderId="30" xfId="0" applyNumberFormat="1" applyBorder="1" applyAlignment="1">
      <alignment horizontal="center" vertical="center" wrapText="1"/>
    </xf>
    <xf numFmtId="0" fontId="0" fillId="0" borderId="31"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195" fontId="2" fillId="0" borderId="34" xfId="0" applyNumberFormat="1" applyFont="1" applyBorder="1" applyAlignment="1">
      <alignment vertical="center"/>
    </xf>
    <xf numFmtId="195" fontId="2" fillId="0" borderId="35" xfId="0" applyNumberFormat="1" applyFont="1" applyBorder="1" applyAlignment="1">
      <alignment vertical="center"/>
    </xf>
    <xf numFmtId="0" fontId="0" fillId="0" borderId="36" xfId="0" applyBorder="1" applyAlignment="1">
      <alignment vertical="center"/>
    </xf>
    <xf numFmtId="195" fontId="2" fillId="0" borderId="37" xfId="0" applyNumberFormat="1"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195" fontId="2" fillId="0" borderId="18" xfId="0" applyNumberFormat="1" applyFont="1" applyBorder="1" applyAlignment="1">
      <alignment vertical="center"/>
    </xf>
    <xf numFmtId="195" fontId="2" fillId="0" borderId="41" xfId="0" applyNumberFormat="1" applyFont="1" applyBorder="1" applyAlignment="1">
      <alignment vertical="center"/>
    </xf>
    <xf numFmtId="195" fontId="2" fillId="0" borderId="42" xfId="0" applyNumberFormat="1" applyFont="1" applyBorder="1" applyAlignment="1">
      <alignment vertical="center"/>
    </xf>
    <xf numFmtId="195" fontId="2" fillId="0" borderId="43" xfId="0" applyNumberFormat="1" applyFont="1" applyBorder="1" applyAlignment="1">
      <alignment vertical="center"/>
    </xf>
    <xf numFmtId="195" fontId="2" fillId="0" borderId="12" xfId="0" applyNumberFormat="1" applyFont="1" applyFill="1" applyBorder="1" applyAlignment="1">
      <alignment vertical="center"/>
    </xf>
    <xf numFmtId="195" fontId="2" fillId="0" borderId="13" xfId="0" applyNumberFormat="1" applyFont="1" applyFill="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195" fontId="0" fillId="0" borderId="50" xfId="0" applyNumberFormat="1" applyBorder="1" applyAlignment="1">
      <alignment vertical="center"/>
    </xf>
    <xf numFmtId="0" fontId="0" fillId="0" borderId="51" xfId="0" applyBorder="1" applyAlignment="1">
      <alignment vertical="center"/>
    </xf>
    <xf numFmtId="0" fontId="5" fillId="0" borderId="51"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195" fontId="0" fillId="0" borderId="54" xfId="0" applyNumberFormat="1" applyBorder="1" applyAlignment="1">
      <alignment vertical="center"/>
    </xf>
    <xf numFmtId="0" fontId="0" fillId="0" borderId="55" xfId="0" applyBorder="1" applyAlignment="1">
      <alignment vertical="center"/>
    </xf>
    <xf numFmtId="195" fontId="0" fillId="0" borderId="55" xfId="0" applyNumberFormat="1" applyBorder="1" applyAlignment="1">
      <alignment vertical="center"/>
    </xf>
    <xf numFmtId="0" fontId="4" fillId="0" borderId="0" xfId="0" applyFont="1" applyAlignment="1">
      <alignment horizontal="right" vertical="center"/>
    </xf>
    <xf numFmtId="0" fontId="4" fillId="0" borderId="23" xfId="0" applyFont="1" applyBorder="1" applyAlignment="1">
      <alignment vertical="center"/>
    </xf>
    <xf numFmtId="0" fontId="4" fillId="0" borderId="38" xfId="0" applyFont="1" applyBorder="1" applyAlignment="1">
      <alignment vertical="center"/>
    </xf>
    <xf numFmtId="0" fontId="0" fillId="0" borderId="54" xfId="0" applyBorder="1" applyAlignment="1">
      <alignment vertical="center"/>
    </xf>
    <xf numFmtId="0" fontId="0" fillId="0" borderId="41" xfId="0" applyBorder="1" applyAlignment="1">
      <alignment vertical="center"/>
    </xf>
    <xf numFmtId="195" fontId="0" fillId="0" borderId="0" xfId="0" applyNumberForma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5" fillId="0" borderId="23" xfId="0" applyFont="1" applyBorder="1" applyAlignment="1">
      <alignment vertical="center"/>
    </xf>
    <xf numFmtId="0" fontId="6" fillId="0" borderId="0" xfId="0" applyFont="1" applyAlignment="1">
      <alignment vertical="center"/>
    </xf>
    <xf numFmtId="195" fontId="0" fillId="0" borderId="24" xfId="0" applyNumberFormat="1" applyBorder="1" applyAlignment="1">
      <alignment vertical="center"/>
    </xf>
    <xf numFmtId="195" fontId="0" fillId="0" borderId="15" xfId="0" applyNumberFormat="1" applyBorder="1" applyAlignment="1">
      <alignment vertical="center"/>
    </xf>
    <xf numFmtId="195" fontId="0" fillId="0" borderId="21" xfId="0" applyNumberFormat="1" applyBorder="1" applyAlignment="1">
      <alignment vertical="center"/>
    </xf>
    <xf numFmtId="195" fontId="0" fillId="0" borderId="33" xfId="0" applyNumberFormat="1" applyBorder="1" applyAlignment="1">
      <alignment vertical="center"/>
    </xf>
    <xf numFmtId="195" fontId="4" fillId="0" borderId="50" xfId="0" applyNumberFormat="1" applyFont="1" applyBorder="1" applyAlignment="1">
      <alignment vertical="center"/>
    </xf>
    <xf numFmtId="195" fontId="4" fillId="0" borderId="24" xfId="0" applyNumberFormat="1" applyFont="1" applyBorder="1" applyAlignment="1">
      <alignment vertical="center"/>
    </xf>
    <xf numFmtId="0" fontId="0" fillId="33" borderId="22" xfId="0" applyFill="1" applyBorder="1" applyAlignment="1">
      <alignment vertical="center"/>
    </xf>
    <xf numFmtId="0" fontId="0" fillId="33" borderId="31" xfId="0" applyFill="1" applyBorder="1" applyAlignment="1">
      <alignment vertical="center"/>
    </xf>
    <xf numFmtId="0" fontId="0" fillId="33" borderId="21" xfId="0" applyFill="1" applyBorder="1" applyAlignment="1">
      <alignment vertical="center"/>
    </xf>
    <xf numFmtId="195" fontId="2" fillId="33" borderId="58" xfId="0" applyNumberFormat="1" applyFont="1" applyFill="1" applyBorder="1" applyAlignment="1">
      <alignment vertical="center"/>
    </xf>
    <xf numFmtId="195" fontId="2" fillId="33" borderId="59" xfId="0" applyNumberFormat="1" applyFont="1" applyFill="1" applyBorder="1" applyAlignment="1">
      <alignment vertical="center"/>
    </xf>
    <xf numFmtId="195" fontId="2" fillId="33" borderId="60" xfId="0" applyNumberFormat="1" applyFont="1" applyFill="1" applyBorder="1" applyAlignment="1">
      <alignment vertical="center"/>
    </xf>
    <xf numFmtId="195" fontId="2" fillId="33" borderId="61" xfId="0" applyNumberFormat="1" applyFont="1" applyFill="1" applyBorder="1" applyAlignment="1">
      <alignment vertical="center"/>
    </xf>
    <xf numFmtId="0" fontId="0" fillId="33" borderId="0" xfId="0" applyFill="1" applyBorder="1" applyAlignment="1">
      <alignment vertical="center"/>
    </xf>
    <xf numFmtId="0" fontId="0" fillId="33" borderId="33" xfId="0" applyFill="1" applyBorder="1" applyAlignment="1">
      <alignment vertical="center"/>
    </xf>
    <xf numFmtId="195" fontId="2" fillId="33" borderId="34" xfId="0" applyNumberFormat="1" applyFont="1" applyFill="1" applyBorder="1" applyAlignment="1">
      <alignment vertical="center"/>
    </xf>
    <xf numFmtId="195" fontId="2" fillId="33" borderId="11" xfId="0" applyNumberFormat="1" applyFont="1" applyFill="1" applyBorder="1" applyAlignment="1">
      <alignment vertical="center"/>
    </xf>
    <xf numFmtId="195" fontId="2" fillId="33" borderId="12" xfId="0" applyNumberFormat="1" applyFont="1" applyFill="1" applyBorder="1" applyAlignment="1">
      <alignment vertical="center"/>
    </xf>
    <xf numFmtId="195" fontId="2" fillId="33" borderId="35" xfId="0" applyNumberFormat="1" applyFont="1" applyFill="1" applyBorder="1" applyAlignment="1">
      <alignment vertical="center"/>
    </xf>
    <xf numFmtId="0" fontId="0" fillId="33" borderId="14" xfId="0" applyFill="1" applyBorder="1" applyAlignment="1">
      <alignment vertical="center"/>
    </xf>
    <xf numFmtId="0" fontId="0" fillId="33" borderId="26" xfId="0" applyFill="1" applyBorder="1" applyAlignment="1">
      <alignment vertical="center"/>
    </xf>
    <xf numFmtId="0" fontId="0" fillId="33" borderId="15" xfId="0" applyFill="1" applyBorder="1" applyAlignment="1">
      <alignment vertical="center"/>
    </xf>
    <xf numFmtId="195" fontId="2" fillId="33" borderId="27" xfId="0" applyNumberFormat="1" applyFont="1" applyFill="1" applyBorder="1" applyAlignment="1">
      <alignment vertical="center"/>
    </xf>
    <xf numFmtId="195" fontId="2" fillId="33" borderId="28" xfId="0" applyNumberFormat="1" applyFont="1" applyFill="1" applyBorder="1" applyAlignment="1">
      <alignment vertical="center"/>
    </xf>
    <xf numFmtId="195" fontId="2" fillId="33" borderId="29" xfId="0" applyNumberFormat="1" applyFont="1" applyFill="1" applyBorder="1" applyAlignment="1">
      <alignment vertical="center"/>
    </xf>
    <xf numFmtId="195" fontId="2" fillId="33" borderId="30" xfId="0" applyNumberFormat="1" applyFont="1" applyFill="1" applyBorder="1" applyAlignment="1">
      <alignment vertical="center"/>
    </xf>
    <xf numFmtId="195" fontId="2" fillId="33" borderId="14" xfId="0" applyNumberFormat="1" applyFont="1" applyFill="1" applyBorder="1" applyAlignment="1">
      <alignment vertical="center"/>
    </xf>
    <xf numFmtId="194" fontId="4" fillId="0" borderId="0" xfId="0" applyNumberFormat="1" applyFont="1" applyAlignment="1">
      <alignment vertical="center"/>
    </xf>
    <xf numFmtId="192" fontId="0" fillId="0" borderId="62" xfId="0" applyNumberFormat="1" applyBorder="1" applyAlignment="1">
      <alignment vertical="center"/>
    </xf>
    <xf numFmtId="192" fontId="0" fillId="0" borderId="63" xfId="0" applyNumberFormat="1" applyBorder="1" applyAlignment="1">
      <alignment vertical="center"/>
    </xf>
    <xf numFmtId="192" fontId="0" fillId="0" borderId="64" xfId="0" applyNumberFormat="1" applyBorder="1" applyAlignment="1">
      <alignment vertical="center"/>
    </xf>
    <xf numFmtId="0" fontId="0" fillId="0" borderId="0" xfId="0" applyFont="1" applyAlignment="1">
      <alignment vertical="center"/>
    </xf>
    <xf numFmtId="195" fontId="0" fillId="0" borderId="0" xfId="0" applyNumberFormat="1" applyFont="1" applyAlignment="1">
      <alignment vertical="center"/>
    </xf>
    <xf numFmtId="0" fontId="0" fillId="0" borderId="14" xfId="0" applyFont="1" applyBorder="1" applyAlignment="1">
      <alignment vertical="center"/>
    </xf>
    <xf numFmtId="0" fontId="0" fillId="0" borderId="26" xfId="0" applyFont="1" applyBorder="1" applyAlignment="1">
      <alignment vertical="center"/>
    </xf>
    <xf numFmtId="0" fontId="0" fillId="0" borderId="15" xfId="0" applyFont="1" applyBorder="1" applyAlignment="1">
      <alignment vertical="center"/>
    </xf>
    <xf numFmtId="195" fontId="0" fillId="0" borderId="15" xfId="0" applyNumberFormat="1" applyFont="1" applyBorder="1" applyAlignment="1">
      <alignment vertical="center"/>
    </xf>
    <xf numFmtId="0" fontId="0" fillId="0" borderId="22" xfId="0" applyFont="1" applyBorder="1" applyAlignment="1">
      <alignment vertical="center"/>
    </xf>
    <xf numFmtId="0" fontId="0" fillId="0" borderId="31"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195" fontId="0" fillId="0" borderId="21" xfId="0" applyNumberFormat="1"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51" xfId="0" applyFont="1" applyBorder="1" applyAlignment="1">
      <alignment vertical="center"/>
    </xf>
    <xf numFmtId="195" fontId="0" fillId="0" borderId="33" xfId="0" applyNumberFormat="1" applyFont="1" applyBorder="1" applyAlignment="1">
      <alignment vertical="center"/>
    </xf>
    <xf numFmtId="0" fontId="0" fillId="0" borderId="19"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36" xfId="0" applyFont="1" applyBorder="1" applyAlignment="1">
      <alignment vertical="center"/>
    </xf>
    <xf numFmtId="0" fontId="0" fillId="0" borderId="38" xfId="0" applyFont="1" applyBorder="1" applyAlignment="1">
      <alignment vertical="center"/>
    </xf>
    <xf numFmtId="195" fontId="0" fillId="0" borderId="24" xfId="0" applyNumberFormat="1" applyFont="1" applyBorder="1" applyAlignment="1">
      <alignment vertical="center"/>
    </xf>
    <xf numFmtId="0" fontId="0" fillId="0" borderId="10" xfId="0" applyFont="1" applyBorder="1" applyAlignment="1">
      <alignment vertical="center"/>
    </xf>
    <xf numFmtId="0" fontId="0" fillId="0" borderId="24" xfId="0" applyFont="1" applyBorder="1" applyAlignment="1">
      <alignment vertical="center"/>
    </xf>
    <xf numFmtId="195" fontId="0" fillId="0" borderId="50" xfId="0" applyNumberFormat="1" applyFont="1" applyBorder="1" applyAlignment="1">
      <alignment vertical="center"/>
    </xf>
    <xf numFmtId="0" fontId="0" fillId="0" borderId="39" xfId="0" applyFont="1" applyBorder="1" applyAlignment="1">
      <alignment vertical="center"/>
    </xf>
    <xf numFmtId="0" fontId="0" fillId="0" borderId="44" xfId="0" applyFont="1" applyBorder="1" applyAlignment="1">
      <alignment vertical="center"/>
    </xf>
    <xf numFmtId="0" fontId="0" fillId="0" borderId="23" xfId="0" applyFont="1" applyBorder="1" applyAlignment="1">
      <alignment vertical="center"/>
    </xf>
    <xf numFmtId="0" fontId="0" fillId="0" borderId="18" xfId="0" applyFont="1" applyBorder="1" applyAlignment="1">
      <alignment vertical="center"/>
    </xf>
    <xf numFmtId="0" fontId="0" fillId="0" borderId="41" xfId="0" applyFont="1" applyBorder="1" applyAlignment="1">
      <alignment vertical="center"/>
    </xf>
    <xf numFmtId="0" fontId="0" fillId="0" borderId="40" xfId="0" applyFont="1" applyBorder="1" applyAlignment="1">
      <alignment vertical="center"/>
    </xf>
    <xf numFmtId="0" fontId="0" fillId="0" borderId="16" xfId="0" applyFont="1" applyBorder="1" applyAlignment="1">
      <alignment vertical="center"/>
    </xf>
    <xf numFmtId="0" fontId="0" fillId="0" borderId="25" xfId="0" applyFont="1" applyBorder="1" applyAlignment="1">
      <alignment vertical="center"/>
    </xf>
    <xf numFmtId="195" fontId="0" fillId="0" borderId="16" xfId="0" applyNumberFormat="1" applyFont="1" applyBorder="1" applyAlignment="1">
      <alignment vertical="center"/>
    </xf>
    <xf numFmtId="0" fontId="0" fillId="0" borderId="45" xfId="0" applyFont="1" applyBorder="1" applyAlignment="1">
      <alignment vertical="center"/>
    </xf>
    <xf numFmtId="0" fontId="0" fillId="0" borderId="47" xfId="0" applyFont="1" applyBorder="1" applyAlignment="1">
      <alignment vertical="center"/>
    </xf>
    <xf numFmtId="0" fontId="0" fillId="0" borderId="46"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4" xfId="0" applyFont="1" applyBorder="1" applyAlignment="1">
      <alignment vertical="center"/>
    </xf>
    <xf numFmtId="192" fontId="0" fillId="0" borderId="20" xfId="0" applyNumberFormat="1" applyBorder="1" applyAlignment="1">
      <alignment horizontal="center" vertical="center"/>
    </xf>
    <xf numFmtId="192" fontId="0" fillId="0" borderId="65" xfId="0" applyNumberFormat="1" applyBorder="1" applyAlignment="1">
      <alignment horizontal="center" vertical="center"/>
    </xf>
    <xf numFmtId="192" fontId="0" fillId="0" borderId="66" xfId="0" applyNumberFormat="1" applyBorder="1" applyAlignment="1">
      <alignment horizontal="center" vertical="center"/>
    </xf>
    <xf numFmtId="192" fontId="0" fillId="0" borderId="31" xfId="0" applyNumberFormat="1" applyBorder="1" applyAlignment="1">
      <alignment horizontal="center" vertical="center"/>
    </xf>
    <xf numFmtId="192" fontId="0" fillId="0" borderId="67" xfId="0" applyNumberFormat="1" applyBorder="1" applyAlignment="1">
      <alignment horizontal="center" vertical="center"/>
    </xf>
    <xf numFmtId="192" fontId="0" fillId="0" borderId="51" xfId="0" applyNumberFormat="1" applyBorder="1" applyAlignment="1">
      <alignment horizontal="center" vertical="center"/>
    </xf>
    <xf numFmtId="192" fontId="0" fillId="0" borderId="68" xfId="0" applyNumberFormat="1" applyBorder="1" applyAlignment="1">
      <alignment horizontal="center" vertical="center"/>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25" xfId="0" applyFont="1" applyBorder="1" applyAlignment="1">
      <alignment horizontal="left" vertical="center"/>
    </xf>
    <xf numFmtId="0" fontId="5" fillId="0" borderId="40" xfId="0" applyFont="1" applyBorder="1" applyAlignment="1">
      <alignment horizontal="left" vertical="center"/>
    </xf>
    <xf numFmtId="0" fontId="5" fillId="0" borderId="16" xfId="0" applyFont="1" applyBorder="1" applyAlignment="1">
      <alignment horizontal="left" vertical="center"/>
    </xf>
    <xf numFmtId="0" fontId="5" fillId="0" borderId="51" xfId="0" applyFont="1" applyBorder="1" applyAlignment="1">
      <alignment horizontal="left"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4" fillId="0" borderId="5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8" fillId="0" borderId="5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7" fillId="0" borderId="23" xfId="0" applyFont="1" applyBorder="1" applyAlignment="1">
      <alignment horizontal="left" vertical="center" wrapText="1"/>
    </xf>
    <xf numFmtId="0" fontId="5" fillId="0" borderId="38" xfId="0" applyFont="1" applyBorder="1" applyAlignment="1">
      <alignment horizontal="left" vertical="center" wrapText="1"/>
    </xf>
    <xf numFmtId="0" fontId="5" fillId="0" borderId="24" xfId="0" applyFont="1"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3" fillId="0" borderId="0" xfId="0" applyFont="1" applyAlignment="1">
      <alignment horizontal="center" vertical="center"/>
    </xf>
    <xf numFmtId="0" fontId="0" fillId="0" borderId="25" xfId="0" applyBorder="1" applyAlignment="1">
      <alignment horizontal="left" vertical="center"/>
    </xf>
    <xf numFmtId="0" fontId="0" fillId="0" borderId="40" xfId="0" applyBorder="1" applyAlignment="1">
      <alignment horizontal="left" vertical="center"/>
    </xf>
    <xf numFmtId="0" fontId="0" fillId="0" borderId="16" xfId="0" applyBorder="1" applyAlignment="1">
      <alignment horizontal="left" vertical="center"/>
    </xf>
    <xf numFmtId="0" fontId="0" fillId="0" borderId="20" xfId="0" applyBorder="1" applyAlignment="1">
      <alignment horizontal="left" vertical="center"/>
    </xf>
    <xf numFmtId="0" fontId="0" fillId="0" borderId="31" xfId="0" applyBorder="1" applyAlignment="1">
      <alignment horizontal="left" vertical="center"/>
    </xf>
    <xf numFmtId="0" fontId="0" fillId="0" borderId="21" xfId="0" applyBorder="1" applyAlignment="1">
      <alignment horizontal="left" vertical="center"/>
    </xf>
    <xf numFmtId="0" fontId="0" fillId="0" borderId="51" xfId="0" applyBorder="1" applyAlignment="1">
      <alignment horizontal="left" vertical="center"/>
    </xf>
    <xf numFmtId="0" fontId="0" fillId="33" borderId="14" xfId="0" applyFill="1" applyBorder="1" applyAlignment="1">
      <alignment horizontal="left" vertical="center" wrapText="1"/>
    </xf>
    <xf numFmtId="0" fontId="0" fillId="33" borderId="26" xfId="0" applyFill="1" applyBorder="1" applyAlignment="1">
      <alignment horizontal="left" vertical="center" wrapText="1"/>
    </xf>
    <xf numFmtId="0" fontId="0" fillId="33" borderId="15" xfId="0" applyFill="1" applyBorder="1" applyAlignment="1">
      <alignment horizontal="left" vertical="center" wrapText="1"/>
    </xf>
    <xf numFmtId="0" fontId="0" fillId="0" borderId="39" xfId="0" applyBorder="1" applyAlignment="1">
      <alignment horizontal="left" vertical="center" wrapText="1"/>
    </xf>
    <xf numFmtId="192" fontId="0" fillId="0" borderId="39" xfId="0" applyNumberFormat="1" applyBorder="1" applyAlignment="1">
      <alignment horizontal="center" vertical="center"/>
    </xf>
    <xf numFmtId="192" fontId="0" fillId="0" borderId="32" xfId="0" applyNumberFormat="1" applyBorder="1" applyAlignment="1">
      <alignment horizontal="center" vertical="center"/>
    </xf>
    <xf numFmtId="192" fontId="0" fillId="0" borderId="69" xfId="0" applyNumberFormat="1" applyBorder="1" applyAlignment="1">
      <alignment horizontal="center" vertical="center"/>
    </xf>
    <xf numFmtId="192" fontId="0" fillId="0" borderId="52" xfId="0" applyNumberFormat="1" applyBorder="1" applyAlignment="1">
      <alignment horizontal="center" vertical="center"/>
    </xf>
    <xf numFmtId="192" fontId="0" fillId="0" borderId="70" xfId="0" applyNumberFormat="1" applyBorder="1" applyAlignment="1">
      <alignment horizontal="center" vertical="center"/>
    </xf>
    <xf numFmtId="192" fontId="0" fillId="0" borderId="71" xfId="0" applyNumberFormat="1" applyBorder="1" applyAlignment="1">
      <alignment horizontal="center" vertical="center"/>
    </xf>
    <xf numFmtId="192" fontId="0" fillId="0" borderId="53" xfId="0" applyNumberFormat="1" applyBorder="1" applyAlignment="1">
      <alignment horizontal="center" vertical="center"/>
    </xf>
    <xf numFmtId="192" fontId="0" fillId="0" borderId="72" xfId="0" applyNumberFormat="1" applyBorder="1" applyAlignment="1">
      <alignment horizontal="center" vertical="center"/>
    </xf>
    <xf numFmtId="0" fontId="5" fillId="0" borderId="23" xfId="0" applyFont="1" applyBorder="1" applyAlignment="1">
      <alignment horizontal="left" vertical="center" wrapText="1"/>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P91"/>
  <sheetViews>
    <sheetView tabSelected="1" view="pageBreakPreview" zoomScaleSheetLayoutView="100" zoomScalePageLayoutView="0" workbookViewId="0" topLeftCell="A1">
      <selection activeCell="A1" sqref="A1"/>
    </sheetView>
  </sheetViews>
  <sheetFormatPr defaultColWidth="9.00390625" defaultRowHeight="13.5"/>
  <cols>
    <col min="1" max="1" width="3.00390625" style="0" customWidth="1"/>
    <col min="2" max="3" width="3.125" style="0" customWidth="1"/>
    <col min="4" max="4" width="22.625" style="0" customWidth="1"/>
    <col min="5" max="9" width="18.875" style="0" customWidth="1"/>
    <col min="10" max="10" width="18.875" style="12" customWidth="1"/>
  </cols>
  <sheetData>
    <row r="1" spans="1:10" ht="18.75">
      <c r="A1" s="69" t="s">
        <v>55</v>
      </c>
      <c r="I1" s="169" t="s">
        <v>27</v>
      </c>
      <c r="J1" s="169"/>
    </row>
    <row r="3" spans="5:10" ht="14.25" thickBot="1">
      <c r="E3" s="6"/>
      <c r="F3" s="6"/>
      <c r="G3" s="6"/>
      <c r="H3" s="6"/>
      <c r="I3" s="97"/>
      <c r="J3" s="58" t="s">
        <v>28</v>
      </c>
    </row>
    <row r="4" spans="1:10" ht="32.25" customHeight="1" thickBot="1">
      <c r="A4" s="7"/>
      <c r="B4" s="22"/>
      <c r="C4" s="22"/>
      <c r="D4" s="8"/>
      <c r="E4" s="23" t="s">
        <v>29</v>
      </c>
      <c r="F4" s="24" t="s">
        <v>30</v>
      </c>
      <c r="G4" s="24" t="s">
        <v>31</v>
      </c>
      <c r="H4" s="24" t="s">
        <v>32</v>
      </c>
      <c r="I4" s="25" t="s">
        <v>33</v>
      </c>
      <c r="J4" s="26" t="s">
        <v>57</v>
      </c>
    </row>
    <row r="5" spans="1:10" ht="18" customHeight="1">
      <c r="A5" s="76" t="s">
        <v>34</v>
      </c>
      <c r="B5" s="77"/>
      <c r="C5" s="77"/>
      <c r="D5" s="78"/>
      <c r="E5" s="79">
        <f>E6+E13+E16+E20</f>
        <v>72050.84262161942</v>
      </c>
      <c r="F5" s="80">
        <f>F6+F13+F16+F20</f>
        <v>89273.94708528352</v>
      </c>
      <c r="G5" s="80">
        <f>G6+G13+G16+G20</f>
        <v>76399.68846827745</v>
      </c>
      <c r="H5" s="80">
        <f>H6+H13+H16+H20</f>
        <v>73638.97393127745</v>
      </c>
      <c r="I5" s="81">
        <f>I6+I13+I16+I20</f>
        <v>104926.71943262982</v>
      </c>
      <c r="J5" s="82">
        <f>SUM(E5:I5)</f>
        <v>416290.17153908766</v>
      </c>
    </row>
    <row r="6" spans="1:10" ht="18" customHeight="1">
      <c r="A6" s="10"/>
      <c r="B6" s="28" t="s">
        <v>3</v>
      </c>
      <c r="C6" s="29"/>
      <c r="D6" s="30"/>
      <c r="E6" s="31">
        <f>E7+E11+E12</f>
        <v>65218.74770011942</v>
      </c>
      <c r="F6" s="3">
        <f>F7+F11+F12</f>
        <v>65081.03385978352</v>
      </c>
      <c r="G6" s="3">
        <f>G7+G11+G12</f>
        <v>65679.05604227746</v>
      </c>
      <c r="H6" s="3">
        <f>H7+H11+H12</f>
        <v>66505.49704227745</v>
      </c>
      <c r="I6" s="4">
        <f>I7+I11+I12</f>
        <v>66972.92702362982</v>
      </c>
      <c r="J6" s="32">
        <f aca="true" t="shared" si="0" ref="J6:J34">SUM(E6:I6)</f>
        <v>329457.2616680877</v>
      </c>
    </row>
    <row r="7" spans="1:10" ht="18" customHeight="1">
      <c r="A7" s="10"/>
      <c r="B7" s="13"/>
      <c r="C7" s="83" t="s">
        <v>12</v>
      </c>
      <c r="D7" s="84"/>
      <c r="E7" s="85">
        <f>E8+E9+E10</f>
        <v>54547.31471111942</v>
      </c>
      <c r="F7" s="86">
        <f>F8+F9+F10</f>
        <v>54494.02487078352</v>
      </c>
      <c r="G7" s="86">
        <f>G8+G9+G10</f>
        <v>54981.04605327746</v>
      </c>
      <c r="H7" s="86">
        <f>H8+H9+H10</f>
        <v>55779.78705327746</v>
      </c>
      <c r="I7" s="87">
        <f>I8+I9+I10</f>
        <v>56235.11703462983</v>
      </c>
      <c r="J7" s="88">
        <f t="shared" si="0"/>
        <v>276037.2897230877</v>
      </c>
    </row>
    <row r="8" spans="1:10" ht="18" customHeight="1">
      <c r="A8" s="10"/>
      <c r="B8" s="13"/>
      <c r="C8" s="13"/>
      <c r="D8" s="33" t="s">
        <v>52</v>
      </c>
      <c r="E8" s="31">
        <v>39199.40037836667</v>
      </c>
      <c r="F8" s="3">
        <v>39092.29788826185</v>
      </c>
      <c r="G8" s="3">
        <v>39616.2787482</v>
      </c>
      <c r="H8" s="3">
        <v>40394.0997482</v>
      </c>
      <c r="I8" s="42">
        <v>40903.32644888</v>
      </c>
      <c r="J8" s="32">
        <f t="shared" si="0"/>
        <v>199205.4032119085</v>
      </c>
    </row>
    <row r="9" spans="1:10" ht="18" customHeight="1">
      <c r="A9" s="10"/>
      <c r="B9" s="13"/>
      <c r="C9" s="13"/>
      <c r="D9" s="33" t="s">
        <v>53</v>
      </c>
      <c r="E9" s="31">
        <v>13129.860543617031</v>
      </c>
      <c r="F9" s="3">
        <v>13183.673193385954</v>
      </c>
      <c r="G9" s="3">
        <v>13146.713515941743</v>
      </c>
      <c r="H9" s="3">
        <v>13167.633515941743</v>
      </c>
      <c r="I9" s="42">
        <v>13113.736796614117</v>
      </c>
      <c r="J9" s="32">
        <f t="shared" si="0"/>
        <v>65741.61756550058</v>
      </c>
    </row>
    <row r="10" spans="1:10" ht="18" customHeight="1">
      <c r="A10" s="10"/>
      <c r="B10" s="13"/>
      <c r="C10" s="14"/>
      <c r="D10" s="19" t="s">
        <v>35</v>
      </c>
      <c r="E10" s="34">
        <v>2218.0537891357144</v>
      </c>
      <c r="F10" s="2">
        <v>2218.0537891357144</v>
      </c>
      <c r="G10" s="2">
        <v>2218.0537891357144</v>
      </c>
      <c r="H10" s="2">
        <v>2218.0537891357144</v>
      </c>
      <c r="I10" s="43">
        <v>2218.0537891357144</v>
      </c>
      <c r="J10" s="32">
        <f t="shared" si="0"/>
        <v>11090.268945678572</v>
      </c>
    </row>
    <row r="11" spans="1:10" ht="18" customHeight="1">
      <c r="A11" s="10"/>
      <c r="B11" s="13"/>
      <c r="C11" s="180" t="s">
        <v>13</v>
      </c>
      <c r="D11" s="168"/>
      <c r="E11" s="34">
        <v>10483.661989</v>
      </c>
      <c r="F11" s="2">
        <v>10399.237989</v>
      </c>
      <c r="G11" s="2">
        <v>10510.238989</v>
      </c>
      <c r="H11" s="2">
        <v>10537.938989</v>
      </c>
      <c r="I11" s="5">
        <v>10550.038988999999</v>
      </c>
      <c r="J11" s="32">
        <f t="shared" si="0"/>
        <v>52481.116945</v>
      </c>
    </row>
    <row r="12" spans="1:10" ht="18" customHeight="1">
      <c r="A12" s="10"/>
      <c r="B12" s="14"/>
      <c r="C12" s="35" t="s">
        <v>36</v>
      </c>
      <c r="D12" s="19"/>
      <c r="E12" s="34">
        <v>187.77100000000002</v>
      </c>
      <c r="F12" s="2">
        <v>187.77100000000002</v>
      </c>
      <c r="G12" s="2">
        <v>187.77100000000002</v>
      </c>
      <c r="H12" s="2">
        <v>187.77100000000002</v>
      </c>
      <c r="I12" s="5">
        <v>187.77100000000002</v>
      </c>
      <c r="J12" s="32">
        <f t="shared" si="0"/>
        <v>938.855</v>
      </c>
    </row>
    <row r="13" spans="1:10" ht="18" customHeight="1">
      <c r="A13" s="10"/>
      <c r="B13" s="28" t="s">
        <v>4</v>
      </c>
      <c r="C13" s="29"/>
      <c r="D13" s="30"/>
      <c r="E13" s="31">
        <f>E14+E15</f>
        <v>822.4023975</v>
      </c>
      <c r="F13" s="3">
        <f>F14+F15</f>
        <v>803.0441014999999</v>
      </c>
      <c r="G13" s="3">
        <f>G14+G15</f>
        <v>1008.744185</v>
      </c>
      <c r="H13" s="3">
        <f>H14+H15</f>
        <v>1003.933681</v>
      </c>
      <c r="I13" s="4">
        <f>I14+I15</f>
        <v>981.532551</v>
      </c>
      <c r="J13" s="32">
        <f t="shared" si="0"/>
        <v>4619.656916</v>
      </c>
    </row>
    <row r="14" spans="1:10" ht="18" customHeight="1">
      <c r="A14" s="10"/>
      <c r="B14" s="13"/>
      <c r="C14" s="36" t="s">
        <v>15</v>
      </c>
      <c r="D14" s="30"/>
      <c r="E14" s="31">
        <v>306.1183975</v>
      </c>
      <c r="F14" s="3">
        <v>286.76010149999996</v>
      </c>
      <c r="G14" s="3">
        <v>500.932185</v>
      </c>
      <c r="H14" s="3">
        <v>496.12168099999997</v>
      </c>
      <c r="I14" s="4">
        <v>473.720551</v>
      </c>
      <c r="J14" s="32">
        <f t="shared" si="0"/>
        <v>2063.652916</v>
      </c>
    </row>
    <row r="15" spans="1:10" ht="18" customHeight="1">
      <c r="A15" s="10"/>
      <c r="B15" s="14"/>
      <c r="C15" s="35" t="s">
        <v>37</v>
      </c>
      <c r="D15" s="19"/>
      <c r="E15" s="34">
        <v>516.284</v>
      </c>
      <c r="F15" s="2">
        <v>516.284</v>
      </c>
      <c r="G15" s="2">
        <v>507.81199999999995</v>
      </c>
      <c r="H15" s="2">
        <v>507.81199999999995</v>
      </c>
      <c r="I15" s="5">
        <v>507.81199999999995</v>
      </c>
      <c r="J15" s="32">
        <f t="shared" si="0"/>
        <v>2556.004</v>
      </c>
    </row>
    <row r="16" spans="1:16" ht="18" customHeight="1">
      <c r="A16" s="10"/>
      <c r="B16" s="28" t="s">
        <v>5</v>
      </c>
      <c r="C16" s="29"/>
      <c r="D16" s="30"/>
      <c r="E16" s="31">
        <f>E17+E18+E19</f>
        <v>6009.692524000001</v>
      </c>
      <c r="F16" s="3">
        <f>F17+F18+F19</f>
        <v>23389.869123999997</v>
      </c>
      <c r="G16" s="3">
        <f>G17+G18+G19</f>
        <v>9711.888241</v>
      </c>
      <c r="H16" s="3">
        <f>H17+H18+H19</f>
        <v>6129.543207999999</v>
      </c>
      <c r="I16" s="4">
        <f>I17+I18+I19</f>
        <v>36972.259858</v>
      </c>
      <c r="J16" s="32">
        <f t="shared" si="0"/>
        <v>82213.252955</v>
      </c>
      <c r="L16" s="28"/>
      <c r="M16" s="28"/>
      <c r="N16" s="28"/>
      <c r="O16" s="28"/>
      <c r="P16" s="28"/>
    </row>
    <row r="17" spans="1:16" ht="18" customHeight="1">
      <c r="A17" s="10"/>
      <c r="B17" s="13"/>
      <c r="C17" s="36" t="s">
        <v>16</v>
      </c>
      <c r="D17" s="30"/>
      <c r="E17" s="31">
        <v>1909.0165240000001</v>
      </c>
      <c r="F17" s="3">
        <v>1598.629124</v>
      </c>
      <c r="G17" s="3">
        <v>2025.353241</v>
      </c>
      <c r="H17" s="3">
        <v>2136.224208</v>
      </c>
      <c r="I17" s="4">
        <v>2221.2588579999997</v>
      </c>
      <c r="J17" s="32">
        <f t="shared" si="0"/>
        <v>9890.481955</v>
      </c>
      <c r="L17" s="1"/>
      <c r="M17" s="1"/>
      <c r="N17" s="1"/>
      <c r="O17" s="1"/>
      <c r="P17" s="1"/>
    </row>
    <row r="18" spans="1:10" ht="18" customHeight="1">
      <c r="A18" s="10"/>
      <c r="B18" s="13"/>
      <c r="C18" s="36" t="s">
        <v>38</v>
      </c>
      <c r="D18" s="30"/>
      <c r="E18" s="31">
        <v>2260.001</v>
      </c>
      <c r="F18" s="3">
        <v>21148.499</v>
      </c>
      <c r="G18" s="3">
        <v>7230.6</v>
      </c>
      <c r="H18" s="3">
        <v>2952.321</v>
      </c>
      <c r="I18" s="4">
        <v>34751.001</v>
      </c>
      <c r="J18" s="32">
        <f t="shared" si="0"/>
        <v>68342.42199999999</v>
      </c>
    </row>
    <row r="19" spans="1:10" ht="18" customHeight="1">
      <c r="A19" s="10"/>
      <c r="B19" s="14"/>
      <c r="C19" s="35" t="s">
        <v>39</v>
      </c>
      <c r="D19" s="19"/>
      <c r="E19" s="34">
        <v>1840.675</v>
      </c>
      <c r="F19" s="2">
        <v>642.741</v>
      </c>
      <c r="G19" s="2">
        <v>455.935</v>
      </c>
      <c r="H19" s="2">
        <v>1040.998</v>
      </c>
      <c r="I19" s="5">
        <v>0</v>
      </c>
      <c r="J19" s="32">
        <f t="shared" si="0"/>
        <v>3980.349</v>
      </c>
    </row>
    <row r="20" spans="1:10" ht="18" customHeight="1" thickBot="1">
      <c r="A20" s="11"/>
      <c r="B20" s="37" t="s">
        <v>40</v>
      </c>
      <c r="C20" s="37"/>
      <c r="D20" s="9"/>
      <c r="E20" s="38">
        <v>0</v>
      </c>
      <c r="F20" s="39">
        <v>0</v>
      </c>
      <c r="G20" s="39">
        <v>0</v>
      </c>
      <c r="H20" s="39">
        <v>0</v>
      </c>
      <c r="I20" s="40">
        <v>0</v>
      </c>
      <c r="J20" s="41">
        <f t="shared" si="0"/>
        <v>0</v>
      </c>
    </row>
    <row r="21" spans="1:10" ht="18" customHeight="1">
      <c r="A21" s="76" t="s">
        <v>46</v>
      </c>
      <c r="B21" s="77"/>
      <c r="C21" s="77"/>
      <c r="D21" s="78"/>
      <c r="E21" s="79">
        <f>E22+E29+E30+E33</f>
        <v>71211.08330201349</v>
      </c>
      <c r="F21" s="80">
        <f>F22+F29+F30+F33</f>
        <v>88490.19172737251</v>
      </c>
      <c r="G21" s="80">
        <f>G22+G29+G30+G33</f>
        <v>76125.77725480679</v>
      </c>
      <c r="H21" s="80">
        <f>H22+H29+H30+H33</f>
        <v>72757.41081718642</v>
      </c>
      <c r="I21" s="81">
        <f>I22+I29+I30+I33</f>
        <v>104887.60994323381</v>
      </c>
      <c r="J21" s="82">
        <f t="shared" si="0"/>
        <v>413472.073044613</v>
      </c>
    </row>
    <row r="22" spans="1:10" ht="18" customHeight="1">
      <c r="A22" s="10"/>
      <c r="B22" s="28" t="s">
        <v>1</v>
      </c>
      <c r="C22" s="29"/>
      <c r="D22" s="30"/>
      <c r="E22" s="31">
        <f>E23+E28</f>
        <v>63159.55694501349</v>
      </c>
      <c r="F22" s="3">
        <f>F23+F28</f>
        <v>63172.165873372505</v>
      </c>
      <c r="G22" s="3">
        <f>G23+G28</f>
        <v>63457.02414180679</v>
      </c>
      <c r="H22" s="3">
        <f>H23+H28</f>
        <v>64413.47279818643</v>
      </c>
      <c r="I22" s="4">
        <f>I23+I28</f>
        <v>64640.594009233806</v>
      </c>
      <c r="J22" s="32">
        <f t="shared" si="0"/>
        <v>318842.813767613</v>
      </c>
    </row>
    <row r="23" spans="1:10" ht="18" customHeight="1">
      <c r="A23" s="10"/>
      <c r="B23" s="13"/>
      <c r="C23" s="83" t="s">
        <v>2</v>
      </c>
      <c r="D23" s="84"/>
      <c r="E23" s="85">
        <f>E24+E25+E26+E27</f>
        <v>62230.524945013494</v>
      </c>
      <c r="F23" s="86">
        <f>F24+F25+F26+F27</f>
        <v>62252.92187337251</v>
      </c>
      <c r="G23" s="86">
        <f>G24+G25+G26+G27</f>
        <v>62557.35614180679</v>
      </c>
      <c r="H23" s="86">
        <f>H24+H25+H26+H27</f>
        <v>63513.80479818643</v>
      </c>
      <c r="I23" s="87">
        <f>I24+I25+I26+I27</f>
        <v>63760.50200923381</v>
      </c>
      <c r="J23" s="88">
        <f t="shared" si="0"/>
        <v>314315.109767613</v>
      </c>
    </row>
    <row r="24" spans="1:10" ht="18" customHeight="1">
      <c r="A24" s="10"/>
      <c r="B24" s="13"/>
      <c r="C24" s="13"/>
      <c r="D24" s="33" t="s">
        <v>6</v>
      </c>
      <c r="E24" s="31">
        <v>33958.45455266666</v>
      </c>
      <c r="F24" s="3">
        <v>33915.96617866667</v>
      </c>
      <c r="G24" s="3">
        <v>34025.96499166667</v>
      </c>
      <c r="H24" s="3">
        <v>34664.70667366667</v>
      </c>
      <c r="I24" s="4">
        <v>34781.651802333334</v>
      </c>
      <c r="J24" s="32">
        <f t="shared" si="0"/>
        <v>171346.744199</v>
      </c>
    </row>
    <row r="25" spans="1:10" ht="18" customHeight="1">
      <c r="A25" s="10"/>
      <c r="B25" s="13"/>
      <c r="C25" s="13"/>
      <c r="D25" s="33" t="s">
        <v>7</v>
      </c>
      <c r="E25" s="31">
        <v>15399.69454683619</v>
      </c>
      <c r="F25" s="3">
        <v>15384.738188486826</v>
      </c>
      <c r="G25" s="3">
        <v>15309.939948224786</v>
      </c>
      <c r="H25" s="3">
        <v>15479.273040224787</v>
      </c>
      <c r="I25" s="4">
        <v>15579.020143103506</v>
      </c>
      <c r="J25" s="32">
        <f t="shared" si="0"/>
        <v>77152.6658668761</v>
      </c>
    </row>
    <row r="26" spans="1:10" ht="18" customHeight="1">
      <c r="A26" s="10"/>
      <c r="B26" s="13"/>
      <c r="C26" s="13"/>
      <c r="D26" s="33" t="s">
        <v>8</v>
      </c>
      <c r="E26" s="31">
        <v>12321.942845510644</v>
      </c>
      <c r="F26" s="3">
        <v>12401.784506219017</v>
      </c>
      <c r="G26" s="3">
        <v>12671.018201915344</v>
      </c>
      <c r="H26" s="3">
        <v>12819.39208429497</v>
      </c>
      <c r="I26" s="4">
        <v>12849.39706379697</v>
      </c>
      <c r="J26" s="32">
        <f t="shared" si="0"/>
        <v>63063.53470173694</v>
      </c>
    </row>
    <row r="27" spans="1:10" ht="18" customHeight="1">
      <c r="A27" s="10"/>
      <c r="B27" s="13"/>
      <c r="C27" s="14"/>
      <c r="D27" s="19" t="s">
        <v>47</v>
      </c>
      <c r="E27" s="34">
        <v>550.433</v>
      </c>
      <c r="F27" s="2">
        <v>550.433</v>
      </c>
      <c r="G27" s="2">
        <v>550.433</v>
      </c>
      <c r="H27" s="2">
        <v>550.433</v>
      </c>
      <c r="I27" s="5">
        <v>550.433</v>
      </c>
      <c r="J27" s="32">
        <f t="shared" si="0"/>
        <v>2752.165</v>
      </c>
    </row>
    <row r="28" spans="1:10" ht="18" customHeight="1">
      <c r="A28" s="10"/>
      <c r="B28" s="14"/>
      <c r="C28" s="35" t="s">
        <v>9</v>
      </c>
      <c r="D28" s="19"/>
      <c r="E28" s="34">
        <v>929.032</v>
      </c>
      <c r="F28" s="2">
        <v>919.244</v>
      </c>
      <c r="G28" s="2">
        <v>899.668</v>
      </c>
      <c r="H28" s="2">
        <v>899.668</v>
      </c>
      <c r="I28" s="5">
        <v>880.092</v>
      </c>
      <c r="J28" s="32">
        <f t="shared" si="0"/>
        <v>4527.704</v>
      </c>
    </row>
    <row r="29" spans="1:10" ht="18" customHeight="1">
      <c r="A29" s="10"/>
      <c r="B29" s="36" t="s">
        <v>10</v>
      </c>
      <c r="C29" s="29"/>
      <c r="D29" s="30"/>
      <c r="E29" s="31">
        <v>510.08820900000006</v>
      </c>
      <c r="F29" s="3">
        <v>486.14177199999995</v>
      </c>
      <c r="G29" s="3">
        <v>932.2024630000001</v>
      </c>
      <c r="H29" s="3">
        <v>1003.503435</v>
      </c>
      <c r="I29" s="4">
        <v>970.6030499999999</v>
      </c>
      <c r="J29" s="32">
        <f t="shared" si="0"/>
        <v>3902.5389290000003</v>
      </c>
    </row>
    <row r="30" spans="1:10" ht="18" customHeight="1">
      <c r="A30" s="10"/>
      <c r="B30" s="28" t="s">
        <v>11</v>
      </c>
      <c r="C30" s="29"/>
      <c r="D30" s="30"/>
      <c r="E30" s="31">
        <f>E31+E32</f>
        <v>7541.438147999999</v>
      </c>
      <c r="F30" s="3">
        <f>F31+F32</f>
        <v>24831.884082</v>
      </c>
      <c r="G30" s="3">
        <f>G31+G32</f>
        <v>11736.550650000001</v>
      </c>
      <c r="H30" s="3">
        <f>H31+H32</f>
        <v>7340.434584</v>
      </c>
      <c r="I30" s="4">
        <f>I31+I32</f>
        <v>39276.412884000005</v>
      </c>
      <c r="J30" s="32">
        <f t="shared" si="0"/>
        <v>90726.720348</v>
      </c>
    </row>
    <row r="31" spans="1:10" ht="18" customHeight="1">
      <c r="A31" s="10"/>
      <c r="B31" s="13"/>
      <c r="C31" s="36" t="s">
        <v>14</v>
      </c>
      <c r="D31" s="30"/>
      <c r="E31" s="31">
        <v>4945.096</v>
      </c>
      <c r="F31" s="3">
        <v>22557.598</v>
      </c>
      <c r="G31" s="3">
        <v>8627.219000000001</v>
      </c>
      <c r="H31" s="3">
        <v>3812.143</v>
      </c>
      <c r="I31" s="4">
        <v>35610.971000000005</v>
      </c>
      <c r="J31" s="32">
        <f t="shared" si="0"/>
        <v>75553.027</v>
      </c>
    </row>
    <row r="32" spans="1:10" ht="18" customHeight="1">
      <c r="A32" s="10"/>
      <c r="B32" s="14"/>
      <c r="C32" s="35" t="s">
        <v>48</v>
      </c>
      <c r="D32" s="19"/>
      <c r="E32" s="34">
        <v>2596.342148</v>
      </c>
      <c r="F32" s="2">
        <v>2274.286082</v>
      </c>
      <c r="G32" s="2">
        <v>3109.33165</v>
      </c>
      <c r="H32" s="2">
        <v>3528.2915839999996</v>
      </c>
      <c r="I32" s="5">
        <v>3665.4418839999994</v>
      </c>
      <c r="J32" s="32">
        <f t="shared" si="0"/>
        <v>15173.693348</v>
      </c>
    </row>
    <row r="33" spans="1:10" ht="18" customHeight="1" thickBot="1">
      <c r="A33" s="11"/>
      <c r="B33" s="37" t="s">
        <v>49</v>
      </c>
      <c r="C33" s="37"/>
      <c r="D33" s="9"/>
      <c r="E33" s="38">
        <v>0</v>
      </c>
      <c r="F33" s="39">
        <v>0</v>
      </c>
      <c r="G33" s="39">
        <v>0</v>
      </c>
      <c r="H33" s="39">
        <v>0</v>
      </c>
      <c r="I33" s="40">
        <v>0</v>
      </c>
      <c r="J33" s="41">
        <f t="shared" si="0"/>
        <v>0</v>
      </c>
    </row>
    <row r="34" spans="1:10" ht="18" customHeight="1" thickBot="1">
      <c r="A34" s="89" t="s">
        <v>50</v>
      </c>
      <c r="B34" s="90"/>
      <c r="C34" s="90"/>
      <c r="D34" s="91"/>
      <c r="E34" s="92">
        <f>E5-E21</f>
        <v>839.7593196059315</v>
      </c>
      <c r="F34" s="93">
        <f>F5-F21</f>
        <v>783.7553579110099</v>
      </c>
      <c r="G34" s="93">
        <f>G5-G21</f>
        <v>273.91121347066655</v>
      </c>
      <c r="H34" s="93">
        <f>H5-H21</f>
        <v>881.5631140910264</v>
      </c>
      <c r="I34" s="94">
        <f>I5-I21</f>
        <v>39.10948939601076</v>
      </c>
      <c r="J34" s="95">
        <f t="shared" si="0"/>
        <v>2818.098494474645</v>
      </c>
    </row>
    <row r="35" spans="1:10" ht="35.25" customHeight="1" thickBot="1">
      <c r="A35" s="177" t="s">
        <v>45</v>
      </c>
      <c r="B35" s="178"/>
      <c r="C35" s="178"/>
      <c r="D35" s="179"/>
      <c r="E35" s="96">
        <f>E34+1571.215</f>
        <v>2410.9743196059317</v>
      </c>
      <c r="F35" s="93">
        <f>E35+F34</f>
        <v>3194.7296775169416</v>
      </c>
      <c r="G35" s="93">
        <f>F35+G34</f>
        <v>3468.640890987608</v>
      </c>
      <c r="H35" s="93">
        <f>G35+H34</f>
        <v>4350.2040050786345</v>
      </c>
      <c r="I35" s="94">
        <f>H35+I34</f>
        <v>4389.313494474645</v>
      </c>
      <c r="J35" s="21"/>
    </row>
    <row r="36" spans="5:9" ht="14.25" thickBot="1">
      <c r="E36" s="6"/>
      <c r="F36" s="6"/>
      <c r="G36" s="6"/>
      <c r="H36" s="6"/>
      <c r="I36" s="6"/>
    </row>
    <row r="37" spans="2:10" ht="18" customHeight="1">
      <c r="B37" s="173" t="s">
        <v>54</v>
      </c>
      <c r="C37" s="174"/>
      <c r="D37" s="175"/>
      <c r="E37" s="142">
        <f>ROUND((E6+E13+F6+F13)/(E22+E29+F22+F29),2)</f>
        <v>1.04</v>
      </c>
      <c r="F37" s="143"/>
      <c r="G37" s="144">
        <f>ROUND((G6+G13+H6+H13+I6+I13)/(G22+G29+H22+H29+I22+I29),2)</f>
        <v>1.03</v>
      </c>
      <c r="H37" s="145"/>
      <c r="I37" s="146"/>
      <c r="J37" s="98"/>
    </row>
    <row r="38" spans="2:10" ht="18" customHeight="1">
      <c r="B38" s="176" t="s">
        <v>26</v>
      </c>
      <c r="C38" s="156"/>
      <c r="D38" s="157"/>
      <c r="E38" s="147">
        <f>ROUND((E7+F7)/(E23+E28+F23+F28),2)</f>
        <v>0.86</v>
      </c>
      <c r="F38" s="148"/>
      <c r="G38" s="181">
        <f>ROUND((G7+H7+I7)/(G23+G28+H23+H28+I23+I28),2)</f>
        <v>0.87</v>
      </c>
      <c r="H38" s="182"/>
      <c r="I38" s="183"/>
      <c r="J38" s="99"/>
    </row>
    <row r="39" spans="2:10" ht="18" customHeight="1">
      <c r="B39" s="176" t="s">
        <v>24</v>
      </c>
      <c r="C39" s="156"/>
      <c r="D39" s="157"/>
      <c r="E39" s="147">
        <f>ROUND((E24+E43+F24+F43)/(E7+F7),2)</f>
        <v>0.63</v>
      </c>
      <c r="F39" s="148"/>
      <c r="G39" s="181">
        <f>ROUND((G24+G43+H24+H43+I24+I43)/(G7+H7+I7),2)</f>
        <v>0.63</v>
      </c>
      <c r="H39" s="182"/>
      <c r="I39" s="183"/>
      <c r="J39" s="99"/>
    </row>
    <row r="40" spans="2:10" ht="18" customHeight="1" thickBot="1">
      <c r="B40" s="170" t="s">
        <v>25</v>
      </c>
      <c r="C40" s="171"/>
      <c r="D40" s="172"/>
      <c r="E40" s="184">
        <f>ROUND((E25+F25)/(E7+F7),2)</f>
        <v>0.28</v>
      </c>
      <c r="F40" s="185"/>
      <c r="G40" s="186">
        <f>ROUND((G25+H25+I25)/(G7+H7+I7),2)</f>
        <v>0.28</v>
      </c>
      <c r="H40" s="187"/>
      <c r="I40" s="188"/>
      <c r="J40" s="100"/>
    </row>
    <row r="43" spans="5:9" ht="13.5">
      <c r="E43">
        <v>517.581</v>
      </c>
      <c r="F43">
        <v>507.793</v>
      </c>
      <c r="G43">
        <v>488.217</v>
      </c>
      <c r="H43">
        <v>488.217</v>
      </c>
      <c r="I43">
        <v>468.641</v>
      </c>
    </row>
    <row r="44" spans="5:10" ht="13.5">
      <c r="E44" s="6"/>
      <c r="F44" s="6"/>
      <c r="G44" s="6"/>
      <c r="H44" s="6"/>
      <c r="I44" s="6"/>
      <c r="J44" s="6"/>
    </row>
    <row r="47" ht="18.75">
      <c r="A47" s="69" t="s">
        <v>51</v>
      </c>
    </row>
    <row r="48" spans="5:9" ht="14.25" thickBot="1">
      <c r="E48" s="12"/>
      <c r="F48" s="12"/>
      <c r="G48" s="12"/>
      <c r="H48" s="12"/>
      <c r="I48" s="12"/>
    </row>
    <row r="49" spans="1:10" ht="18" customHeight="1" thickBot="1">
      <c r="A49" s="7"/>
      <c r="B49" s="22"/>
      <c r="C49" s="22"/>
      <c r="D49" s="8"/>
      <c r="E49" s="7"/>
      <c r="F49" s="22"/>
      <c r="G49" s="22"/>
      <c r="H49" s="22"/>
      <c r="I49" s="22"/>
      <c r="J49" s="71"/>
    </row>
    <row r="50" spans="1:10" ht="18" customHeight="1">
      <c r="A50" s="17" t="s">
        <v>34</v>
      </c>
      <c r="B50" s="27"/>
      <c r="C50" s="27"/>
      <c r="D50" s="16"/>
      <c r="E50" s="15"/>
      <c r="F50" s="27"/>
      <c r="G50" s="27"/>
      <c r="H50" s="27"/>
      <c r="I50" s="27"/>
      <c r="J50" s="72"/>
    </row>
    <row r="51" spans="1:10" ht="18" customHeight="1">
      <c r="A51" s="10"/>
      <c r="B51" s="28" t="s">
        <v>3</v>
      </c>
      <c r="C51" s="29"/>
      <c r="D51" s="30"/>
      <c r="E51" s="51"/>
      <c r="F51" s="29"/>
      <c r="G51" s="29"/>
      <c r="H51" s="29"/>
      <c r="I51" s="29"/>
      <c r="J51" s="73"/>
    </row>
    <row r="52" spans="1:10" ht="18" customHeight="1">
      <c r="A52" s="10"/>
      <c r="B52" s="13"/>
      <c r="C52" s="28" t="s">
        <v>12</v>
      </c>
      <c r="D52" s="30"/>
      <c r="E52" s="66"/>
      <c r="F52" s="67"/>
      <c r="G52" s="67"/>
      <c r="H52" s="67"/>
      <c r="I52" s="67"/>
      <c r="J52" s="73"/>
    </row>
    <row r="53" spans="1:10" ht="98.25" customHeight="1">
      <c r="A53" s="10"/>
      <c r="B53" s="13"/>
      <c r="C53" s="13"/>
      <c r="D53" s="33" t="s">
        <v>52</v>
      </c>
      <c r="E53" s="155" t="s">
        <v>64</v>
      </c>
      <c r="F53" s="162"/>
      <c r="G53" s="162"/>
      <c r="H53" s="162"/>
      <c r="I53" s="162"/>
      <c r="J53" s="163"/>
    </row>
    <row r="54" spans="1:10" ht="18" customHeight="1">
      <c r="A54" s="10"/>
      <c r="B54" s="13"/>
      <c r="C54" s="13"/>
      <c r="D54" s="33" t="s">
        <v>53</v>
      </c>
      <c r="E54" s="68" t="s">
        <v>56</v>
      </c>
      <c r="F54" s="35"/>
      <c r="G54" s="35"/>
      <c r="H54" s="35"/>
      <c r="I54" s="35"/>
      <c r="J54" s="70"/>
    </row>
    <row r="55" spans="1:10" ht="18" customHeight="1">
      <c r="A55" s="10"/>
      <c r="B55" s="13"/>
      <c r="C55" s="14"/>
      <c r="D55" s="19" t="s">
        <v>35</v>
      </c>
      <c r="E55" s="17"/>
      <c r="F55" s="28"/>
      <c r="G55" s="28"/>
      <c r="H55" s="28"/>
      <c r="I55" s="28"/>
      <c r="J55" s="63"/>
    </row>
    <row r="56" spans="1:10" ht="59.25" customHeight="1">
      <c r="A56" s="10"/>
      <c r="B56" s="13"/>
      <c r="C56" s="36" t="s">
        <v>13</v>
      </c>
      <c r="D56" s="19"/>
      <c r="E56" s="164" t="s">
        <v>41</v>
      </c>
      <c r="F56" s="165"/>
      <c r="G56" s="165"/>
      <c r="H56" s="165"/>
      <c r="I56" s="165"/>
      <c r="J56" s="166"/>
    </row>
    <row r="57" spans="1:10" ht="18" customHeight="1">
      <c r="A57" s="10"/>
      <c r="B57" s="14"/>
      <c r="C57" s="35" t="s">
        <v>36</v>
      </c>
      <c r="D57" s="19"/>
      <c r="E57" s="17"/>
      <c r="F57" s="28"/>
      <c r="G57" s="28"/>
      <c r="H57" s="28"/>
      <c r="I57" s="28"/>
      <c r="J57" s="50"/>
    </row>
    <row r="58" spans="1:10" ht="18" customHeight="1">
      <c r="A58" s="10"/>
      <c r="B58" s="44" t="s">
        <v>4</v>
      </c>
      <c r="C58" s="29"/>
      <c r="D58" s="30"/>
      <c r="E58" s="18"/>
      <c r="F58" s="35"/>
      <c r="G58" s="35"/>
      <c r="H58" s="35"/>
      <c r="I58" s="35"/>
      <c r="J58" s="70"/>
    </row>
    <row r="59" spans="1:10" ht="33" customHeight="1">
      <c r="A59" s="10"/>
      <c r="B59" s="13"/>
      <c r="C59" s="36" t="s">
        <v>13</v>
      </c>
      <c r="D59" s="30"/>
      <c r="E59" s="158" t="s">
        <v>0</v>
      </c>
      <c r="F59" s="159"/>
      <c r="G59" s="159"/>
      <c r="H59" s="159"/>
      <c r="I59" s="159"/>
      <c r="J59" s="160"/>
    </row>
    <row r="60" spans="1:10" ht="18" customHeight="1">
      <c r="A60" s="10"/>
      <c r="B60" s="14"/>
      <c r="C60" s="35" t="s">
        <v>37</v>
      </c>
      <c r="D60" s="19"/>
      <c r="E60" s="64"/>
      <c r="F60" s="65"/>
      <c r="G60" s="65"/>
      <c r="H60" s="65"/>
      <c r="I60" s="65"/>
      <c r="J60" s="74"/>
    </row>
    <row r="61" spans="1:10" ht="18" customHeight="1">
      <c r="A61" s="10"/>
      <c r="B61" s="44" t="s">
        <v>5</v>
      </c>
      <c r="C61" s="29"/>
      <c r="D61" s="30"/>
      <c r="E61" s="59"/>
      <c r="F61" s="60"/>
      <c r="G61" s="60"/>
      <c r="H61" s="60"/>
      <c r="I61" s="60"/>
      <c r="J61" s="75"/>
    </row>
    <row r="62" spans="1:10" ht="42.75" customHeight="1">
      <c r="A62" s="10"/>
      <c r="B62" s="13"/>
      <c r="C62" s="36" t="s">
        <v>13</v>
      </c>
      <c r="D62" s="30"/>
      <c r="E62" s="161" t="s">
        <v>44</v>
      </c>
      <c r="F62" s="159"/>
      <c r="G62" s="159"/>
      <c r="H62" s="159"/>
      <c r="I62" s="159"/>
      <c r="J62" s="160"/>
    </row>
    <row r="63" spans="1:10" ht="18" customHeight="1" thickBot="1">
      <c r="A63" s="10"/>
      <c r="B63" s="13"/>
      <c r="C63" s="36" t="s">
        <v>38</v>
      </c>
      <c r="D63" s="30"/>
      <c r="E63" s="152" t="s">
        <v>42</v>
      </c>
      <c r="F63" s="153"/>
      <c r="G63" s="153"/>
      <c r="H63" s="153"/>
      <c r="I63" s="153"/>
      <c r="J63" s="154"/>
    </row>
    <row r="64" spans="1:10" ht="18" customHeight="1">
      <c r="A64" s="10"/>
      <c r="B64" s="14"/>
      <c r="C64" s="35" t="s">
        <v>39</v>
      </c>
      <c r="D64" s="19"/>
      <c r="E64" s="17"/>
      <c r="F64" s="28"/>
      <c r="G64" s="28"/>
      <c r="H64" s="28"/>
      <c r="I64" s="28"/>
      <c r="J64" s="50"/>
    </row>
    <row r="65" spans="1:10" ht="18" customHeight="1" thickBot="1">
      <c r="A65" s="11"/>
      <c r="B65" s="37" t="s">
        <v>40</v>
      </c>
      <c r="C65" s="37"/>
      <c r="D65" s="9"/>
      <c r="E65" s="17"/>
      <c r="F65" s="28"/>
      <c r="G65" s="28"/>
      <c r="H65" s="28"/>
      <c r="I65" s="28"/>
      <c r="J65" s="50"/>
    </row>
    <row r="66" spans="1:10" ht="18" customHeight="1">
      <c r="A66" s="45" t="s">
        <v>46</v>
      </c>
      <c r="B66" s="27"/>
      <c r="C66" s="27"/>
      <c r="D66" s="16"/>
      <c r="E66" s="18"/>
      <c r="F66" s="35"/>
      <c r="G66" s="35"/>
      <c r="H66" s="35"/>
      <c r="I66" s="35"/>
      <c r="J66" s="70"/>
    </row>
    <row r="67" spans="1:10" ht="18" customHeight="1">
      <c r="A67" s="10"/>
      <c r="B67" s="28" t="s">
        <v>1</v>
      </c>
      <c r="C67" s="29"/>
      <c r="D67" s="30"/>
      <c r="E67" s="51"/>
      <c r="F67" s="29"/>
      <c r="G67" s="29"/>
      <c r="H67" s="29"/>
      <c r="I67" s="29"/>
      <c r="J67" s="73"/>
    </row>
    <row r="68" spans="1:10" ht="18" customHeight="1">
      <c r="A68" s="10"/>
      <c r="B68" s="13"/>
      <c r="C68" s="28" t="s">
        <v>2</v>
      </c>
      <c r="D68" s="30"/>
      <c r="E68" s="51"/>
      <c r="F68" s="29"/>
      <c r="G68" s="29"/>
      <c r="H68" s="29"/>
      <c r="I68" s="29"/>
      <c r="J68" s="73"/>
    </row>
    <row r="69" spans="1:10" ht="32.25" customHeight="1">
      <c r="A69" s="10"/>
      <c r="B69" s="13"/>
      <c r="C69" s="13"/>
      <c r="D69" s="33" t="s">
        <v>6</v>
      </c>
      <c r="E69" s="155" t="s">
        <v>61</v>
      </c>
      <c r="F69" s="156"/>
      <c r="G69" s="156"/>
      <c r="H69" s="156"/>
      <c r="I69" s="156"/>
      <c r="J69" s="157"/>
    </row>
    <row r="70" spans="1:10" ht="32.25" customHeight="1">
      <c r="A70" s="10"/>
      <c r="B70" s="13"/>
      <c r="C70" s="13"/>
      <c r="D70" s="33" t="s">
        <v>7</v>
      </c>
      <c r="E70" s="155" t="s">
        <v>62</v>
      </c>
      <c r="F70" s="167"/>
      <c r="G70" s="167"/>
      <c r="H70" s="167"/>
      <c r="I70" s="167"/>
      <c r="J70" s="168"/>
    </row>
    <row r="71" spans="1:10" ht="18" customHeight="1">
      <c r="A71" s="10"/>
      <c r="B71" s="13"/>
      <c r="C71" s="13"/>
      <c r="D71" s="33" t="s">
        <v>8</v>
      </c>
      <c r="E71" s="52" t="s">
        <v>63</v>
      </c>
      <c r="F71" s="29"/>
      <c r="G71" s="29"/>
      <c r="H71" s="29"/>
      <c r="I71" s="29"/>
      <c r="J71" s="73"/>
    </row>
    <row r="72" spans="1:10" ht="18" customHeight="1">
      <c r="A72" s="10"/>
      <c r="B72" s="47"/>
      <c r="C72" s="46"/>
      <c r="D72" s="19" t="s">
        <v>47</v>
      </c>
      <c r="E72" s="17"/>
      <c r="F72" s="28"/>
      <c r="G72" s="28"/>
      <c r="H72" s="28"/>
      <c r="I72" s="28"/>
      <c r="J72" s="50"/>
    </row>
    <row r="73" spans="1:10" ht="18" customHeight="1">
      <c r="A73" s="10"/>
      <c r="B73" s="48"/>
      <c r="C73" s="35" t="s">
        <v>9</v>
      </c>
      <c r="D73" s="19"/>
      <c r="E73" s="17"/>
      <c r="F73" s="28"/>
      <c r="G73" s="28"/>
      <c r="H73" s="28"/>
      <c r="I73" s="28"/>
      <c r="J73" s="50"/>
    </row>
    <row r="74" spans="1:10" ht="18" customHeight="1">
      <c r="A74" s="10"/>
      <c r="B74" s="49" t="s">
        <v>10</v>
      </c>
      <c r="C74" s="29"/>
      <c r="D74" s="30"/>
      <c r="E74" s="17"/>
      <c r="F74" s="28"/>
      <c r="G74" s="28"/>
      <c r="H74" s="28"/>
      <c r="I74" s="28"/>
      <c r="J74" s="50"/>
    </row>
    <row r="75" spans="1:10" ht="18" customHeight="1">
      <c r="A75" s="10"/>
      <c r="B75" s="44" t="s">
        <v>11</v>
      </c>
      <c r="C75" s="29"/>
      <c r="D75" s="30"/>
      <c r="E75" s="18"/>
      <c r="F75" s="35"/>
      <c r="G75" s="35"/>
      <c r="H75" s="35"/>
      <c r="I75" s="35"/>
      <c r="J75" s="70"/>
    </row>
    <row r="76" spans="1:10" ht="32.25" customHeight="1">
      <c r="A76" s="10"/>
      <c r="B76" s="13"/>
      <c r="C76" s="36" t="s">
        <v>14</v>
      </c>
      <c r="D76" s="30"/>
      <c r="E76" s="155" t="s">
        <v>60</v>
      </c>
      <c r="F76" s="162"/>
      <c r="G76" s="162"/>
      <c r="H76" s="162"/>
      <c r="I76" s="162"/>
      <c r="J76" s="163"/>
    </row>
    <row r="77" spans="1:10" ht="33" customHeight="1" thickBot="1">
      <c r="A77" s="11"/>
      <c r="B77" s="62"/>
      <c r="C77" s="37" t="s">
        <v>48</v>
      </c>
      <c r="D77" s="61"/>
      <c r="E77" s="149" t="s">
        <v>43</v>
      </c>
      <c r="F77" s="150"/>
      <c r="G77" s="150"/>
      <c r="H77" s="150"/>
      <c r="I77" s="150"/>
      <c r="J77" s="151"/>
    </row>
    <row r="78" spans="1:10" ht="18" customHeight="1" thickBot="1">
      <c r="A78" s="11"/>
      <c r="B78" s="37" t="s">
        <v>49</v>
      </c>
      <c r="C78" s="37"/>
      <c r="D78" s="9"/>
      <c r="J78" s="50"/>
    </row>
    <row r="79" spans="1:10" ht="18" customHeight="1" thickBot="1">
      <c r="A79" s="20" t="s">
        <v>50</v>
      </c>
      <c r="B79" s="37"/>
      <c r="C79" s="37"/>
      <c r="D79" s="9"/>
      <c r="E79" s="53"/>
      <c r="F79" s="54"/>
      <c r="G79" s="54"/>
      <c r="H79" s="54"/>
      <c r="I79" s="54"/>
      <c r="J79" s="55"/>
    </row>
    <row r="80" spans="1:10" ht="13.5">
      <c r="A80" s="56"/>
      <c r="B80" s="56"/>
      <c r="C80" s="56"/>
      <c r="D80" s="56"/>
      <c r="E80" s="56"/>
      <c r="F80" s="56"/>
      <c r="G80" s="56"/>
      <c r="H80" s="56"/>
      <c r="I80" s="56"/>
      <c r="J80" s="57"/>
    </row>
    <row r="91" spans="5:9" ht="13.5">
      <c r="E91" s="6"/>
      <c r="F91" s="6"/>
      <c r="G91" s="6"/>
      <c r="H91" s="6"/>
      <c r="I91" s="6"/>
    </row>
  </sheetData>
  <sheetProtection/>
  <mergeCells count="24">
    <mergeCell ref="G39:I39"/>
    <mergeCell ref="E40:F40"/>
    <mergeCell ref="G40:I40"/>
    <mergeCell ref="E53:J53"/>
    <mergeCell ref="E70:J70"/>
    <mergeCell ref="I1:J1"/>
    <mergeCell ref="B40:D40"/>
    <mergeCell ref="B37:D37"/>
    <mergeCell ref="B38:D38"/>
    <mergeCell ref="B39:D39"/>
    <mergeCell ref="A35:D35"/>
    <mergeCell ref="C11:D11"/>
    <mergeCell ref="G38:I38"/>
    <mergeCell ref="E39:F39"/>
    <mergeCell ref="E37:F37"/>
    <mergeCell ref="G37:I37"/>
    <mergeCell ref="E38:F38"/>
    <mergeCell ref="E77:J77"/>
    <mergeCell ref="E63:J63"/>
    <mergeCell ref="E69:J69"/>
    <mergeCell ref="E59:J59"/>
    <mergeCell ref="E62:J62"/>
    <mergeCell ref="E76:J76"/>
    <mergeCell ref="E56:J56"/>
  </mergeCells>
  <printOptions horizontalCentered="1"/>
  <pageMargins left="0.3937007874015748" right="0.3937007874015748" top="0.5905511811023623" bottom="0.1968503937007874" header="0.5118110236220472" footer="0.5118110236220472"/>
  <pageSetup horizontalDpi="600" verticalDpi="600" orientation="landscape" paperSize="9" scale="79" r:id="rId1"/>
  <headerFooter alignWithMargins="0">
    <oddHeader>&amp;R【資料２】</oddHeader>
  </headerFooter>
  <rowBreaks count="1" manualBreakCount="1">
    <brk id="40" max="9" man="1"/>
  </rowBreaks>
</worksheet>
</file>

<file path=xl/worksheets/sheet2.xml><?xml version="1.0" encoding="utf-8"?>
<worksheet xmlns="http://schemas.openxmlformats.org/spreadsheetml/2006/main" xmlns:r="http://schemas.openxmlformats.org/officeDocument/2006/relationships">
  <sheetPr>
    <tabColor indexed="13"/>
  </sheetPr>
  <dimension ref="A1:J32"/>
  <sheetViews>
    <sheetView zoomScalePageLayoutView="0" workbookViewId="0" topLeftCell="A1">
      <selection activeCell="G8" sqref="G8"/>
    </sheetView>
  </sheetViews>
  <sheetFormatPr defaultColWidth="9.00390625" defaultRowHeight="13.5"/>
  <cols>
    <col min="1" max="3" width="3.00390625" style="0" customWidth="1"/>
    <col min="4" max="4" width="15.375" style="0" customWidth="1"/>
    <col min="5" max="10" width="20.625" style="0" customWidth="1"/>
  </cols>
  <sheetData>
    <row r="1" spans="1:10" ht="18.75">
      <c r="A1" s="69" t="s">
        <v>51</v>
      </c>
      <c r="B1" s="101"/>
      <c r="C1" s="101"/>
      <c r="D1" s="101"/>
      <c r="E1" s="101"/>
      <c r="F1" s="101"/>
      <c r="G1" s="101"/>
      <c r="H1" s="101"/>
      <c r="I1" s="101"/>
      <c r="J1" s="102"/>
    </row>
    <row r="2" spans="1:10" ht="14.25" thickBot="1">
      <c r="A2" s="101"/>
      <c r="B2" s="101"/>
      <c r="C2" s="101"/>
      <c r="D2" s="101"/>
      <c r="E2" s="102"/>
      <c r="F2" s="102"/>
      <c r="G2" s="102"/>
      <c r="H2" s="102"/>
      <c r="I2" s="102"/>
      <c r="J2" s="102"/>
    </row>
    <row r="3" spans="1:10" ht="18" customHeight="1" thickBot="1">
      <c r="A3" s="103"/>
      <c r="B3" s="104"/>
      <c r="C3" s="104"/>
      <c r="D3" s="105"/>
      <c r="E3" s="103"/>
      <c r="F3" s="104"/>
      <c r="G3" s="104"/>
      <c r="H3" s="104"/>
      <c r="I3" s="104"/>
      <c r="J3" s="106"/>
    </row>
    <row r="4" spans="1:10" ht="18" customHeight="1">
      <c r="A4" s="107" t="s">
        <v>34</v>
      </c>
      <c r="B4" s="108"/>
      <c r="C4" s="108"/>
      <c r="D4" s="109"/>
      <c r="E4" s="110"/>
      <c r="F4" s="108"/>
      <c r="G4" s="108"/>
      <c r="H4" s="108"/>
      <c r="I4" s="108"/>
      <c r="J4" s="111"/>
    </row>
    <row r="5" spans="1:10" ht="18" customHeight="1">
      <c r="A5" s="112"/>
      <c r="B5" s="113" t="s">
        <v>3</v>
      </c>
      <c r="C5" s="114"/>
      <c r="D5" s="115"/>
      <c r="E5" s="116"/>
      <c r="F5" s="114"/>
      <c r="G5" s="114"/>
      <c r="H5" s="114"/>
      <c r="I5" s="114"/>
      <c r="J5" s="117"/>
    </row>
    <row r="6" spans="1:10" ht="18" customHeight="1">
      <c r="A6" s="112"/>
      <c r="B6" s="118"/>
      <c r="C6" s="113" t="s">
        <v>12</v>
      </c>
      <c r="D6" s="115"/>
      <c r="E6" s="119"/>
      <c r="F6" s="120"/>
      <c r="G6" s="120"/>
      <c r="H6" s="120"/>
      <c r="I6" s="120"/>
      <c r="J6" s="117"/>
    </row>
    <row r="7" spans="1:10" ht="83.25" customHeight="1">
      <c r="A7" s="112"/>
      <c r="B7" s="118"/>
      <c r="C7" s="118"/>
      <c r="D7" s="121" t="s">
        <v>52</v>
      </c>
      <c r="E7" s="155" t="s">
        <v>22</v>
      </c>
      <c r="F7" s="162"/>
      <c r="G7" s="162"/>
      <c r="H7" s="162"/>
      <c r="I7" s="162"/>
      <c r="J7" s="163"/>
    </row>
    <row r="8" spans="1:10" ht="26.25" customHeight="1">
      <c r="A8" s="112"/>
      <c r="B8" s="118"/>
      <c r="C8" s="118"/>
      <c r="D8" s="121" t="s">
        <v>53</v>
      </c>
      <c r="E8" s="68" t="s">
        <v>65</v>
      </c>
      <c r="F8" s="122"/>
      <c r="G8" s="122"/>
      <c r="H8" s="122"/>
      <c r="I8" s="122"/>
      <c r="J8" s="123"/>
    </row>
    <row r="9" spans="1:10" ht="18" customHeight="1" hidden="1">
      <c r="A9" s="112"/>
      <c r="B9" s="118"/>
      <c r="C9" s="124"/>
      <c r="D9" s="125" t="s">
        <v>35</v>
      </c>
      <c r="E9" s="107"/>
      <c r="F9" s="113"/>
      <c r="G9" s="113"/>
      <c r="H9" s="113"/>
      <c r="I9" s="113"/>
      <c r="J9" s="126"/>
    </row>
    <row r="10" spans="1:10" ht="66" customHeight="1">
      <c r="A10" s="112"/>
      <c r="B10" s="118"/>
      <c r="C10" s="127" t="s">
        <v>13</v>
      </c>
      <c r="D10" s="125"/>
      <c r="E10" s="189" t="s">
        <v>69</v>
      </c>
      <c r="F10" s="165"/>
      <c r="G10" s="165"/>
      <c r="H10" s="165"/>
      <c r="I10" s="165"/>
      <c r="J10" s="166"/>
    </row>
    <row r="11" spans="1:10" ht="18" customHeight="1" hidden="1">
      <c r="A11" s="112"/>
      <c r="B11" s="124"/>
      <c r="C11" s="122" t="s">
        <v>36</v>
      </c>
      <c r="D11" s="125"/>
      <c r="E11" s="107"/>
      <c r="F11" s="113"/>
      <c r="G11" s="113"/>
      <c r="H11" s="113"/>
      <c r="I11" s="113"/>
      <c r="J11" s="126"/>
    </row>
    <row r="12" spans="1:10" ht="18" customHeight="1">
      <c r="A12" s="112"/>
      <c r="B12" s="128" t="s">
        <v>4</v>
      </c>
      <c r="C12" s="114"/>
      <c r="D12" s="115"/>
      <c r="E12" s="129"/>
      <c r="F12" s="122"/>
      <c r="G12" s="122"/>
      <c r="H12" s="122"/>
      <c r="I12" s="122"/>
      <c r="J12" s="123"/>
    </row>
    <row r="13" spans="1:10" ht="39" customHeight="1">
      <c r="A13" s="112"/>
      <c r="B13" s="118"/>
      <c r="C13" s="127" t="s">
        <v>13</v>
      </c>
      <c r="D13" s="115"/>
      <c r="E13" s="158" t="s">
        <v>17</v>
      </c>
      <c r="F13" s="159"/>
      <c r="G13" s="159"/>
      <c r="H13" s="159"/>
      <c r="I13" s="159"/>
      <c r="J13" s="160"/>
    </row>
    <row r="14" spans="1:10" ht="18" customHeight="1" hidden="1">
      <c r="A14" s="112"/>
      <c r="B14" s="124"/>
      <c r="C14" s="122" t="s">
        <v>37</v>
      </c>
      <c r="D14" s="125"/>
      <c r="E14" s="64"/>
      <c r="F14" s="65"/>
      <c r="G14" s="65"/>
      <c r="H14" s="65"/>
      <c r="I14" s="65"/>
      <c r="J14" s="74"/>
    </row>
    <row r="15" spans="1:10" ht="18" customHeight="1">
      <c r="A15" s="112"/>
      <c r="B15" s="128" t="s">
        <v>5</v>
      </c>
      <c r="C15" s="114"/>
      <c r="D15" s="115"/>
      <c r="E15" s="59"/>
      <c r="F15" s="60"/>
      <c r="G15" s="60"/>
      <c r="H15" s="60"/>
      <c r="I15" s="60"/>
      <c r="J15" s="75"/>
    </row>
    <row r="16" spans="1:10" ht="50.25" customHeight="1">
      <c r="A16" s="112"/>
      <c r="B16" s="118"/>
      <c r="C16" s="127" t="s">
        <v>13</v>
      </c>
      <c r="D16" s="115"/>
      <c r="E16" s="158" t="s">
        <v>18</v>
      </c>
      <c r="F16" s="159"/>
      <c r="G16" s="159"/>
      <c r="H16" s="159"/>
      <c r="I16" s="159"/>
      <c r="J16" s="160"/>
    </row>
    <row r="17" spans="1:10" ht="26.25" customHeight="1">
      <c r="A17" s="112"/>
      <c r="B17" s="118"/>
      <c r="C17" s="127" t="s">
        <v>38</v>
      </c>
      <c r="D17" s="115"/>
      <c r="E17" s="193" t="s">
        <v>58</v>
      </c>
      <c r="F17" s="194"/>
      <c r="G17" s="194"/>
      <c r="H17" s="194"/>
      <c r="I17" s="194"/>
      <c r="J17" s="195"/>
    </row>
    <row r="18" spans="1:10" ht="26.25" customHeight="1" thickBot="1">
      <c r="A18" s="130"/>
      <c r="B18" s="131"/>
      <c r="C18" s="132" t="s">
        <v>39</v>
      </c>
      <c r="D18" s="133"/>
      <c r="E18" s="190" t="s">
        <v>23</v>
      </c>
      <c r="F18" s="191"/>
      <c r="G18" s="191"/>
      <c r="H18" s="191"/>
      <c r="I18" s="191"/>
      <c r="J18" s="192"/>
    </row>
    <row r="19" spans="1:10" ht="18" customHeight="1" hidden="1" thickBot="1">
      <c r="A19" s="130"/>
      <c r="B19" s="132" t="s">
        <v>40</v>
      </c>
      <c r="C19" s="132"/>
      <c r="D19" s="133"/>
      <c r="E19" s="134"/>
      <c r="F19" s="132"/>
      <c r="G19" s="132"/>
      <c r="H19" s="132"/>
      <c r="I19" s="132"/>
      <c r="J19" s="135"/>
    </row>
    <row r="20" spans="1:10" ht="18" customHeight="1">
      <c r="A20" s="136" t="s">
        <v>46</v>
      </c>
      <c r="B20" s="108"/>
      <c r="C20" s="108"/>
      <c r="D20" s="109"/>
      <c r="E20" s="129"/>
      <c r="F20" s="122"/>
      <c r="G20" s="122"/>
      <c r="H20" s="122"/>
      <c r="I20" s="122"/>
      <c r="J20" s="123"/>
    </row>
    <row r="21" spans="1:10" ht="18" customHeight="1">
      <c r="A21" s="112"/>
      <c r="B21" s="113" t="s">
        <v>1</v>
      </c>
      <c r="C21" s="114"/>
      <c r="D21" s="115"/>
      <c r="E21" s="116"/>
      <c r="F21" s="114"/>
      <c r="G21" s="114"/>
      <c r="H21" s="114"/>
      <c r="I21" s="114"/>
      <c r="J21" s="117"/>
    </row>
    <row r="22" spans="1:10" ht="18" customHeight="1">
      <c r="A22" s="112"/>
      <c r="B22" s="118"/>
      <c r="C22" s="113" t="s">
        <v>2</v>
      </c>
      <c r="D22" s="115"/>
      <c r="E22" s="116"/>
      <c r="F22" s="114"/>
      <c r="G22" s="114"/>
      <c r="H22" s="114"/>
      <c r="I22" s="114"/>
      <c r="J22" s="117"/>
    </row>
    <row r="23" spans="1:10" ht="39" customHeight="1">
      <c r="A23" s="112"/>
      <c r="B23" s="118"/>
      <c r="C23" s="118"/>
      <c r="D23" s="121" t="s">
        <v>6</v>
      </c>
      <c r="E23" s="155" t="s">
        <v>66</v>
      </c>
      <c r="F23" s="196"/>
      <c r="G23" s="196"/>
      <c r="H23" s="196"/>
      <c r="I23" s="196"/>
      <c r="J23" s="197"/>
    </row>
    <row r="24" spans="1:10" ht="39" customHeight="1">
      <c r="A24" s="112"/>
      <c r="B24" s="118"/>
      <c r="C24" s="118"/>
      <c r="D24" s="121" t="s">
        <v>7</v>
      </c>
      <c r="E24" s="155" t="s">
        <v>67</v>
      </c>
      <c r="F24" s="198"/>
      <c r="G24" s="198"/>
      <c r="H24" s="198"/>
      <c r="I24" s="198"/>
      <c r="J24" s="199"/>
    </row>
    <row r="25" spans="1:10" ht="26.25" customHeight="1">
      <c r="A25" s="112"/>
      <c r="B25" s="118"/>
      <c r="C25" s="118"/>
      <c r="D25" s="121" t="s">
        <v>8</v>
      </c>
      <c r="E25" s="52" t="s">
        <v>68</v>
      </c>
      <c r="F25" s="114"/>
      <c r="G25" s="114"/>
      <c r="H25" s="114"/>
      <c r="I25" s="114"/>
      <c r="J25" s="117"/>
    </row>
    <row r="26" spans="1:10" ht="18" customHeight="1" hidden="1">
      <c r="A26" s="112"/>
      <c r="B26" s="137"/>
      <c r="C26" s="138"/>
      <c r="D26" s="125" t="s">
        <v>47</v>
      </c>
      <c r="E26" s="107"/>
      <c r="F26" s="113"/>
      <c r="G26" s="113"/>
      <c r="H26" s="113"/>
      <c r="I26" s="113"/>
      <c r="J26" s="126"/>
    </row>
    <row r="27" spans="1:10" ht="18" customHeight="1" hidden="1">
      <c r="A27" s="112"/>
      <c r="B27" s="139"/>
      <c r="C27" s="122" t="s">
        <v>9</v>
      </c>
      <c r="D27" s="125"/>
      <c r="E27" s="107"/>
      <c r="F27" s="113"/>
      <c r="G27" s="113"/>
      <c r="H27" s="113"/>
      <c r="I27" s="113"/>
      <c r="J27" s="126"/>
    </row>
    <row r="28" spans="1:10" ht="39" customHeight="1">
      <c r="A28" s="112"/>
      <c r="B28" s="140" t="s">
        <v>10</v>
      </c>
      <c r="C28" s="114"/>
      <c r="D28" s="115"/>
      <c r="E28" s="189" t="s">
        <v>21</v>
      </c>
      <c r="F28" s="165"/>
      <c r="G28" s="165"/>
      <c r="H28" s="165"/>
      <c r="I28" s="165"/>
      <c r="J28" s="166"/>
    </row>
    <row r="29" spans="1:10" ht="18" customHeight="1" hidden="1">
      <c r="A29" s="112"/>
      <c r="B29" s="118"/>
      <c r="C29" s="113" t="s">
        <v>19</v>
      </c>
      <c r="D29" s="115"/>
      <c r="E29" s="116"/>
      <c r="F29" s="114"/>
      <c r="G29" s="114"/>
      <c r="H29" s="114"/>
      <c r="I29" s="114"/>
      <c r="J29" s="117"/>
    </row>
    <row r="30" spans="1:10" ht="18" customHeight="1">
      <c r="A30" s="112"/>
      <c r="B30" s="128" t="s">
        <v>11</v>
      </c>
      <c r="C30" s="114"/>
      <c r="D30" s="115"/>
      <c r="E30" s="129"/>
      <c r="F30" s="122"/>
      <c r="G30" s="122"/>
      <c r="H30" s="122"/>
      <c r="I30" s="122"/>
      <c r="J30" s="123"/>
    </row>
    <row r="31" spans="1:10" ht="39" customHeight="1">
      <c r="A31" s="112"/>
      <c r="B31" s="118"/>
      <c r="C31" s="127" t="s">
        <v>14</v>
      </c>
      <c r="D31" s="115"/>
      <c r="E31" s="155" t="s">
        <v>59</v>
      </c>
      <c r="F31" s="162"/>
      <c r="G31" s="162"/>
      <c r="H31" s="162"/>
      <c r="I31" s="162"/>
      <c r="J31" s="163"/>
    </row>
    <row r="32" spans="1:10" ht="39" customHeight="1" thickBot="1">
      <c r="A32" s="130"/>
      <c r="B32" s="131"/>
      <c r="C32" s="132" t="s">
        <v>48</v>
      </c>
      <c r="D32" s="141"/>
      <c r="E32" s="149" t="s">
        <v>20</v>
      </c>
      <c r="F32" s="150"/>
      <c r="G32" s="150"/>
      <c r="H32" s="150"/>
      <c r="I32" s="150"/>
      <c r="J32" s="151"/>
    </row>
  </sheetData>
  <sheetProtection/>
  <mergeCells count="11">
    <mergeCell ref="E32:J32"/>
    <mergeCell ref="E18:J18"/>
    <mergeCell ref="E17:J17"/>
    <mergeCell ref="E23:J23"/>
    <mergeCell ref="E24:J24"/>
    <mergeCell ref="E28:J28"/>
    <mergeCell ref="E7:J7"/>
    <mergeCell ref="E10:J10"/>
    <mergeCell ref="E13:J13"/>
    <mergeCell ref="E16:J16"/>
    <mergeCell ref="E31:J31"/>
  </mergeCells>
  <printOptions horizontalCentered="1"/>
  <pageMargins left="0.3937007874015748" right="0.3937007874015748" top="0.3937007874015748" bottom="0.1968503937007874"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047449</dc:creator>
  <cp:keywords/>
  <dc:description/>
  <cp:lastModifiedBy>大阪府庁</cp:lastModifiedBy>
  <cp:lastPrinted>2011-02-07T04:55:29Z</cp:lastPrinted>
  <dcterms:created xsi:type="dcterms:W3CDTF">2009-12-14T02:16:53Z</dcterms:created>
  <dcterms:modified xsi:type="dcterms:W3CDTF">2011-02-22T07:47:00Z</dcterms:modified>
  <cp:category/>
  <cp:version/>
  <cp:contentType/>
  <cp:contentStatus/>
</cp:coreProperties>
</file>