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5780" windowHeight="8355" activeTab="1"/>
  </bookViews>
  <sheets>
    <sheet name="①排ガス量概算 空気比1.4資料用" sheetId="1" r:id="rId1"/>
    <sheet name="②岩手県ごみ排ガス量 空気比1.4 " sheetId="2" r:id="rId2"/>
  </sheets>
  <definedNames/>
  <calcPr calcMode="manual" fullCalcOnLoad="1" refMode="R1C1"/>
</workbook>
</file>

<file path=xl/sharedStrings.xml><?xml version="1.0" encoding="utf-8"?>
<sst xmlns="http://schemas.openxmlformats.org/spreadsheetml/2006/main" count="109" uniqueCount="72">
  <si>
    <t>焼却施設からの排出ガス及び排水中の放射性セシウム濃度の試算</t>
  </si>
  <si>
    <t>表１　災害廃棄物中の種類別放射能濃度（Bq/kg)</t>
  </si>
  <si>
    <t>木質</t>
  </si>
  <si>
    <t>紙類</t>
  </si>
  <si>
    <t>繊維類</t>
  </si>
  <si>
    <t>プラスチック</t>
  </si>
  <si>
    <t>わら</t>
  </si>
  <si>
    <t>宮古市</t>
  </si>
  <si>
    <t>陸前高田市</t>
  </si>
  <si>
    <t>表２　災害廃棄物の組成（％）</t>
  </si>
  <si>
    <t>プラスチック</t>
  </si>
  <si>
    <t>わら</t>
  </si>
  <si>
    <t>細塵
（&lt;5mm）</t>
  </si>
  <si>
    <t>その他
不燃物</t>
  </si>
  <si>
    <t>表３　災害廃棄物（燃焼物）の放射線濃度（算定結果）</t>
  </si>
  <si>
    <t>陸前高田市</t>
  </si>
  <si>
    <t>放射能濃度
（Bq/kg)</t>
  </si>
  <si>
    <t>表４　災害廃棄物を焼却後の排ガス中の放射能濃度（算定結果）</t>
  </si>
  <si>
    <t>ばいじんの除去率99.0％</t>
  </si>
  <si>
    <t>ばいじんの除去率99.5％</t>
  </si>
  <si>
    <r>
      <t>排ガス量（m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N/kg)</t>
    </r>
  </si>
  <si>
    <r>
      <t>排ガス中の放射能濃度（Bq/ｍ</t>
    </r>
    <r>
      <rPr>
        <vertAlign val="superscript"/>
        <sz val="10"/>
        <color indexed="8"/>
        <rFont val="ＭＳ Ｐゴシック"/>
        <family val="3"/>
      </rPr>
      <t>３</t>
    </r>
    <r>
      <rPr>
        <sz val="10"/>
        <color indexed="8"/>
        <rFont val="ＭＳ Ｐゴシック"/>
        <family val="3"/>
      </rPr>
      <t>N）</t>
    </r>
  </si>
  <si>
    <t>廃棄物１ｋｇ当たりの排水量（L/kg)</t>
  </si>
  <si>
    <t>排水中の放射能濃度（Bq/L）</t>
  </si>
  <si>
    <t>&lt;参　考：宮古市の災害廃棄物の場合の計算例&gt;</t>
  </si>
  <si>
    <t>１　廃棄物1ｋｇあたりの濃度が69Bｑ/kg。</t>
  </si>
  <si>
    <r>
      <t>２　廃棄物1キログラム当たりの焼却空気量が5.8ｍ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N。</t>
    </r>
  </si>
  <si>
    <t>３　飛灰に100％残るとすると、排ガス処理装置に入る放射性セシウムは、</t>
  </si>
  <si>
    <r>
      <t>　　　69　÷　5.8　＝　11.9　Bq/m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N</t>
    </r>
  </si>
  <si>
    <t>４　排ガス処理装置で99％除去され、残りが排出されるとすると、煙突での排ガス濃度は</t>
  </si>
  <si>
    <r>
      <t>　　11.9　×　（1－0.99）≒　0.12　 Bq/m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N</t>
    </r>
  </si>
  <si>
    <t>5　排ガス処理装置で99％除去された残りを洗浄集じんで除去されるとすると、</t>
  </si>
  <si>
    <t>　　69　×　（1-0.99）　÷　0.48　≒　1.4　Bq/L</t>
  </si>
  <si>
    <r>
      <t>G:実燃焼ガス量（m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N/kg）</t>
    </r>
  </si>
  <si>
    <r>
      <t>Go：理論燃焼ガス量（m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N/kg）</t>
    </r>
  </si>
  <si>
    <t>ｍ：空気比</t>
  </si>
  <si>
    <r>
      <t>Ao：理論空気量（m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N/kg）</t>
    </r>
  </si>
  <si>
    <r>
      <t>H</t>
    </r>
    <r>
      <rPr>
        <vertAlign val="subscript"/>
        <sz val="11"/>
        <color indexed="8"/>
        <rFont val="ＭＳ Ｐゴシック"/>
        <family val="3"/>
      </rPr>
      <t>L</t>
    </r>
    <r>
      <rPr>
        <sz val="11"/>
        <color theme="1"/>
        <rFont val="Calibri"/>
        <family val="3"/>
      </rPr>
      <t>：低位発熱量（kcal/kg）</t>
    </r>
  </si>
  <si>
    <t>焼却物ごとの低位発熱量(kcal/kg）</t>
  </si>
  <si>
    <t>焼却物名</t>
  </si>
  <si>
    <t>発熱量</t>
  </si>
  <si>
    <t>草・木</t>
  </si>
  <si>
    <t>ベニア･合板・化粧版</t>
  </si>
  <si>
    <t>集成財・ボード</t>
  </si>
  <si>
    <t>繊維くず</t>
  </si>
  <si>
    <t>木綿</t>
  </si>
  <si>
    <t>合成ゴム</t>
  </si>
  <si>
    <t>羊毛</t>
  </si>
  <si>
    <t>廃油</t>
  </si>
  <si>
    <t>化繊</t>
  </si>
  <si>
    <t>一般雑芥</t>
  </si>
  <si>
    <t>皮革類</t>
  </si>
  <si>
    <t>動物屍体</t>
  </si>
  <si>
    <t>厨芥</t>
  </si>
  <si>
    <t>汚泥</t>
  </si>
  <si>
    <t>石灰薬注汚泥</t>
  </si>
  <si>
    <t>プラスチック</t>
  </si>
  <si>
    <t>熱可塑性樹脂（塩化ビニールを除く）</t>
  </si>
  <si>
    <t>高分子薬注汚泥</t>
  </si>
  <si>
    <t>その他のプラステック</t>
  </si>
  <si>
    <t>下水汚泥</t>
  </si>
  <si>
    <t>プラスチック</t>
  </si>
  <si>
    <t>わら</t>
  </si>
  <si>
    <t>廃棄物の組成（％）</t>
  </si>
  <si>
    <t>可燃物組成
（％）</t>
  </si>
  <si>
    <t>発熱量
（kcal/kg）</t>
  </si>
  <si>
    <r>
      <t>可燃物1kgあたりの排ガス量（m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N/kg)</t>
    </r>
  </si>
  <si>
    <t>Nm3/kg</t>
  </si>
  <si>
    <r>
      <t>m</t>
    </r>
    <r>
      <rPr>
        <u val="single"/>
        <vertAlign val="superscript"/>
        <sz val="11"/>
        <color indexed="8"/>
        <rFont val="ＭＳ Ｐゴシック"/>
        <family val="3"/>
      </rPr>
      <t>3</t>
    </r>
    <r>
      <rPr>
        <u val="single"/>
        <sz val="11"/>
        <color indexed="8"/>
        <rFont val="ＭＳ Ｐゴシック"/>
        <family val="3"/>
      </rPr>
      <t>N/kg</t>
    </r>
  </si>
  <si>
    <t>　　廃棄物1kg当たりの排水量が0.48Lであれば、放流水での排水濃度は、</t>
  </si>
  <si>
    <t>表5　災害廃棄物を焼却した際の処理後の排水中の放射能濃度（算定結果）</t>
  </si>
  <si>
    <t>※焼却対象となる可燃物の濃度として、焼却しない細塵及び不燃物分を除いて算出した。
（表1～表３については、平成２３年８月１１日（平成23年10月11日一部改定）　環境省ガイドラインより引用）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</si>
</sst>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vertAlign val="superscript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vertAlign val="subscript"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uble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double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7" fillId="0" borderId="30" xfId="0" applyFont="1" applyBorder="1" applyAlignment="1">
      <alignment vertical="center" wrapText="1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47" fillId="0" borderId="26" xfId="0" applyFont="1" applyBorder="1" applyAlignment="1">
      <alignment vertical="center" wrapTex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41" fillId="0" borderId="0" xfId="0" applyFont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47" fillId="0" borderId="35" xfId="0" applyFont="1" applyBorder="1" applyAlignment="1">
      <alignment vertical="center" wrapText="1"/>
    </xf>
    <xf numFmtId="0" fontId="48" fillId="0" borderId="35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48" fillId="0" borderId="36" xfId="0" applyFont="1" applyBorder="1" applyAlignment="1">
      <alignment vertical="center" wrapText="1"/>
    </xf>
    <xf numFmtId="38" fontId="0" fillId="0" borderId="32" xfId="48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176" fontId="0" fillId="0" borderId="3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0" fillId="0" borderId="35" xfId="48" applyFont="1" applyBorder="1" applyAlignment="1">
      <alignment vertical="center"/>
    </xf>
    <xf numFmtId="0" fontId="47" fillId="0" borderId="35" xfId="0" applyFont="1" applyFill="1" applyBorder="1" applyAlignment="1">
      <alignment vertical="center" wrapText="1"/>
    </xf>
    <xf numFmtId="2" fontId="0" fillId="0" borderId="35" xfId="0" applyNumberFormat="1" applyBorder="1" applyAlignment="1">
      <alignment vertical="center"/>
    </xf>
    <xf numFmtId="176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vertical="center" textRotation="255" wrapText="1"/>
    </xf>
    <xf numFmtId="0" fontId="0" fillId="0" borderId="41" xfId="0" applyBorder="1" applyAlignment="1">
      <alignment vertical="center"/>
    </xf>
    <xf numFmtId="0" fontId="0" fillId="0" borderId="31" xfId="0" applyBorder="1" applyAlignment="1">
      <alignment vertical="center"/>
    </xf>
    <xf numFmtId="0" fontId="47" fillId="0" borderId="41" xfId="0" applyFont="1" applyBorder="1" applyAlignment="1">
      <alignment vertical="center" textRotation="255" wrapText="1"/>
    </xf>
    <xf numFmtId="0" fontId="47" fillId="0" borderId="31" xfId="0" applyFont="1" applyBorder="1" applyAlignment="1">
      <alignment vertical="center" textRotation="255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3</xdr:col>
      <xdr:colOff>457200</xdr:colOff>
      <xdr:row>9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114300"/>
          <a:ext cx="24479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燃焼ガス算出のための概算式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Go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0.89H</a:t>
          </a:r>
          <a:r>
            <a:rPr lang="en-US" cap="none" sz="12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/1000+1.65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Ao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1.01H</a:t>
          </a:r>
          <a:r>
            <a:rPr lang="en-US" cap="none" sz="12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/1000+0.5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Go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42"/>
  <sheetViews>
    <sheetView zoomScalePageLayoutView="0" workbookViewId="0" topLeftCell="A22">
      <selection activeCell="F26" sqref="F26"/>
    </sheetView>
  </sheetViews>
  <sheetFormatPr defaultColWidth="9.140625" defaultRowHeight="15"/>
  <cols>
    <col min="1" max="1" width="17.140625" style="0" customWidth="1"/>
    <col min="2" max="2" width="11.57421875" style="0" customWidth="1"/>
    <col min="3" max="3" width="11.28125" style="0" customWidth="1"/>
    <col min="4" max="5" width="10.421875" style="0" customWidth="1"/>
  </cols>
  <sheetData>
    <row r="1" ht="30.75" customHeight="1">
      <c r="A1" s="1" t="s">
        <v>0</v>
      </c>
    </row>
    <row r="3" ht="20.25" customHeight="1" thickBot="1">
      <c r="A3" t="s">
        <v>1</v>
      </c>
    </row>
    <row r="4" spans="1:7" ht="23.25" customHeight="1" thickBot="1">
      <c r="A4" s="2"/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/>
    </row>
    <row r="5" spans="1:7" ht="21" customHeight="1" thickTop="1">
      <c r="A5" s="6" t="s">
        <v>7</v>
      </c>
      <c r="B5" s="7">
        <v>70.7</v>
      </c>
      <c r="C5" s="7">
        <v>22.8</v>
      </c>
      <c r="D5" s="8">
        <v>41</v>
      </c>
      <c r="E5" s="8">
        <v>42</v>
      </c>
      <c r="F5" s="9">
        <v>39</v>
      </c>
      <c r="G5" s="10"/>
    </row>
    <row r="6" spans="1:7" ht="20.25" customHeight="1" thickBot="1">
      <c r="A6" s="11" t="s">
        <v>8</v>
      </c>
      <c r="B6" s="12">
        <v>69</v>
      </c>
      <c r="C6" s="12">
        <v>38</v>
      </c>
      <c r="D6" s="13">
        <v>1480</v>
      </c>
      <c r="E6" s="12">
        <v>510</v>
      </c>
      <c r="F6" s="14">
        <v>177</v>
      </c>
      <c r="G6" s="10"/>
    </row>
    <row r="7" ht="15.75" customHeight="1"/>
    <row r="8" ht="21" customHeight="1" thickBot="1">
      <c r="A8" t="s">
        <v>9</v>
      </c>
    </row>
    <row r="9" spans="1:8" ht="32.25" customHeight="1" thickBot="1">
      <c r="A9" s="2"/>
      <c r="B9" s="3" t="s">
        <v>2</v>
      </c>
      <c r="C9" s="3" t="s">
        <v>3</v>
      </c>
      <c r="D9" s="3" t="s">
        <v>4</v>
      </c>
      <c r="E9" s="3" t="s">
        <v>10</v>
      </c>
      <c r="F9" s="3" t="s">
        <v>11</v>
      </c>
      <c r="G9" s="15" t="s">
        <v>12</v>
      </c>
      <c r="H9" s="16" t="s">
        <v>13</v>
      </c>
    </row>
    <row r="10" spans="1:8" ht="20.25" customHeight="1" thickTop="1">
      <c r="A10" s="6" t="s">
        <v>7</v>
      </c>
      <c r="B10" s="8">
        <v>40</v>
      </c>
      <c r="C10" s="7">
        <v>0.5</v>
      </c>
      <c r="D10" s="7">
        <v>0.4</v>
      </c>
      <c r="E10" s="7">
        <v>1.6</v>
      </c>
      <c r="F10" s="7">
        <v>0.3</v>
      </c>
      <c r="G10" s="8">
        <v>36</v>
      </c>
      <c r="H10" s="9">
        <v>21.2</v>
      </c>
    </row>
    <row r="11" spans="1:8" ht="20.25" customHeight="1" thickBot="1">
      <c r="A11" s="11" t="s">
        <v>8</v>
      </c>
      <c r="B11" s="17">
        <v>27</v>
      </c>
      <c r="C11" s="12">
        <v>0.1</v>
      </c>
      <c r="D11" s="12">
        <v>0.4</v>
      </c>
      <c r="E11" s="12">
        <v>0.9</v>
      </c>
      <c r="F11" s="12">
        <v>0.2</v>
      </c>
      <c r="G11" s="12">
        <v>43.4</v>
      </c>
      <c r="H11" s="18">
        <v>28</v>
      </c>
    </row>
    <row r="12" ht="19.5" customHeight="1"/>
    <row r="13" ht="19.5" customHeight="1" thickBot="1">
      <c r="A13" t="s">
        <v>14</v>
      </c>
    </row>
    <row r="14" spans="1:7" ht="24.75" customHeight="1" thickBot="1">
      <c r="A14" s="2"/>
      <c r="B14" s="19" t="s">
        <v>7</v>
      </c>
      <c r="C14" s="3" t="s">
        <v>15</v>
      </c>
      <c r="G14" s="20"/>
    </row>
    <row r="15" spans="1:3" ht="30" customHeight="1" thickBot="1" thickTop="1">
      <c r="A15" s="21" t="s">
        <v>16</v>
      </c>
      <c r="B15" s="22">
        <f>(B5*B10/100+C5*C10/100+D5*D10/100+E5*E10/100+F5*F10/100)*100/42.8</f>
        <v>68.56775700934581</v>
      </c>
      <c r="C15" s="23">
        <f>INT((B6*B11/100+C6*C11/100+D6*D11/100+E6*E11/100+F6*F11/100)*100/28.6+0.9)</f>
        <v>104</v>
      </c>
    </row>
    <row r="16" spans="1:8" ht="36.75" customHeight="1">
      <c r="A16" s="77" t="s">
        <v>71</v>
      </c>
      <c r="B16" s="78"/>
      <c r="C16" s="78"/>
      <c r="D16" s="78"/>
      <c r="E16" s="78"/>
      <c r="F16" s="78"/>
      <c r="G16" s="78"/>
      <c r="H16" s="78"/>
    </row>
    <row r="17" ht="19.5" customHeight="1"/>
    <row r="18" ht="25.5" customHeight="1" thickBot="1">
      <c r="A18" t="s">
        <v>17</v>
      </c>
    </row>
    <row r="19" spans="1:5" ht="19.5" customHeight="1">
      <c r="A19" s="24"/>
      <c r="B19" s="79" t="s">
        <v>18</v>
      </c>
      <c r="C19" s="80"/>
      <c r="D19" s="81" t="s">
        <v>19</v>
      </c>
      <c r="E19" s="80"/>
    </row>
    <row r="20" spans="1:5" ht="19.5" customHeight="1" thickBot="1">
      <c r="A20" s="25"/>
      <c r="B20" s="26" t="s">
        <v>7</v>
      </c>
      <c r="C20" s="27" t="s">
        <v>8</v>
      </c>
      <c r="D20" s="28" t="s">
        <v>7</v>
      </c>
      <c r="E20" s="27" t="s">
        <v>8</v>
      </c>
    </row>
    <row r="21" spans="1:5" ht="24.75" customHeight="1" thickTop="1">
      <c r="A21" s="29" t="s">
        <v>20</v>
      </c>
      <c r="B21" s="30">
        <v>5.8</v>
      </c>
      <c r="C21" s="31">
        <v>5.8</v>
      </c>
      <c r="D21" s="32">
        <v>5.8</v>
      </c>
      <c r="E21" s="31">
        <v>5.8</v>
      </c>
    </row>
    <row r="22" spans="1:5" ht="31.5" customHeight="1" thickBot="1">
      <c r="A22" s="33" t="s">
        <v>21</v>
      </c>
      <c r="B22" s="34">
        <f>B15/B21*(1-0.99)</f>
        <v>0.11822027070576874</v>
      </c>
      <c r="C22" s="35">
        <f>C15/C21*(1-0.99)</f>
        <v>0.1793103448275864</v>
      </c>
      <c r="D22" s="36">
        <f>B15/D21*(1-0.995)</f>
        <v>0.05911013535288437</v>
      </c>
      <c r="E22" s="37">
        <f>C15/E21*(1-0.995)</f>
        <v>0.0896551724137932</v>
      </c>
    </row>
    <row r="23" ht="17.25" customHeight="1"/>
    <row r="24" ht="28.5" customHeight="1" thickBot="1">
      <c r="A24" t="s">
        <v>70</v>
      </c>
    </row>
    <row r="25" spans="1:5" ht="19.5" customHeight="1">
      <c r="A25" s="24"/>
      <c r="B25" s="79" t="s">
        <v>18</v>
      </c>
      <c r="C25" s="80"/>
      <c r="D25" s="81" t="s">
        <v>19</v>
      </c>
      <c r="E25" s="80"/>
    </row>
    <row r="26" spans="1:5" ht="19.5" customHeight="1" thickBot="1">
      <c r="A26" s="25"/>
      <c r="B26" s="26" t="s">
        <v>7</v>
      </c>
      <c r="C26" s="27" t="s">
        <v>8</v>
      </c>
      <c r="D26" s="28" t="s">
        <v>7</v>
      </c>
      <c r="E26" s="27" t="s">
        <v>8</v>
      </c>
    </row>
    <row r="27" spans="1:5" ht="29.25" customHeight="1" thickTop="1">
      <c r="A27" s="38" t="s">
        <v>22</v>
      </c>
      <c r="B27" s="75">
        <v>0.48</v>
      </c>
      <c r="C27" s="76"/>
      <c r="D27" s="75">
        <v>0.48</v>
      </c>
      <c r="E27" s="76"/>
    </row>
    <row r="28" spans="1:5" ht="32.25" customHeight="1" thickBot="1">
      <c r="A28" s="33" t="s">
        <v>23</v>
      </c>
      <c r="B28" s="39">
        <f>B15*(1-0.99)/B27</f>
        <v>1.4284949376947058</v>
      </c>
      <c r="C28" s="40">
        <f>C15*(1-0.99)/B27</f>
        <v>2.1666666666666687</v>
      </c>
      <c r="D28" s="41">
        <f>B15*(1-0.995)/D27</f>
        <v>0.7142474688473529</v>
      </c>
      <c r="E28" s="35">
        <f>C15*(1-0.995)/D27</f>
        <v>1.0833333333333344</v>
      </c>
    </row>
    <row r="29" ht="14.25" customHeight="1"/>
    <row r="30" spans="1:5" ht="14.25" customHeight="1">
      <c r="A30" s="42" t="s">
        <v>24</v>
      </c>
      <c r="B30" s="42"/>
      <c r="C30" s="42"/>
      <c r="D30" s="42"/>
      <c r="E30" s="42"/>
    </row>
    <row r="31" spans="1:5" ht="13.5">
      <c r="A31" s="71" t="s">
        <v>25</v>
      </c>
      <c r="B31" s="72"/>
      <c r="C31" s="72"/>
      <c r="D31" s="72"/>
      <c r="E31" s="72"/>
    </row>
    <row r="32" spans="1:5" ht="13.5">
      <c r="A32" s="71" t="s">
        <v>26</v>
      </c>
      <c r="B32" s="72"/>
      <c r="C32" s="72"/>
      <c r="D32" s="72"/>
      <c r="E32" s="72"/>
    </row>
    <row r="33" spans="1:5" ht="13.5">
      <c r="A33" s="73" t="s">
        <v>27</v>
      </c>
      <c r="B33" s="72"/>
      <c r="C33" s="72"/>
      <c r="D33" s="72"/>
      <c r="E33" s="72"/>
    </row>
    <row r="34" spans="1:5" ht="15.75">
      <c r="A34" s="72" t="s">
        <v>28</v>
      </c>
      <c r="B34" s="72"/>
      <c r="C34" s="72"/>
      <c r="D34" s="72"/>
      <c r="E34" s="72"/>
    </row>
    <row r="35" spans="1:7" ht="13.5">
      <c r="A35" s="74" t="s">
        <v>29</v>
      </c>
      <c r="B35" s="74"/>
      <c r="C35" s="74"/>
      <c r="D35" s="74"/>
      <c r="E35" s="74"/>
      <c r="F35" s="74"/>
      <c r="G35" s="74"/>
    </row>
    <row r="36" spans="1:5" ht="15.75">
      <c r="A36" s="43" t="s">
        <v>30</v>
      </c>
      <c r="B36" s="44"/>
      <c r="C36" s="44"/>
      <c r="D36" s="44"/>
      <c r="E36" s="44"/>
    </row>
    <row r="37" spans="1:5" ht="13.5">
      <c r="A37" s="42" t="s">
        <v>31</v>
      </c>
      <c r="B37" s="42"/>
      <c r="C37" s="45"/>
      <c r="D37" s="42"/>
      <c r="E37" s="42"/>
    </row>
    <row r="38" spans="1:5" ht="13.5">
      <c r="A38" s="42" t="s">
        <v>69</v>
      </c>
      <c r="B38" s="42"/>
      <c r="C38" s="45"/>
      <c r="D38" s="42"/>
      <c r="E38" s="42"/>
    </row>
    <row r="39" spans="1:5" ht="13.5">
      <c r="A39" s="42" t="s">
        <v>32</v>
      </c>
      <c r="B39" s="42"/>
      <c r="C39" s="42"/>
      <c r="D39" s="42"/>
      <c r="E39" s="42"/>
    </row>
    <row r="40" ht="13.5">
      <c r="B40" s="46"/>
    </row>
    <row r="41" ht="13.5">
      <c r="C41" s="47"/>
    </row>
    <row r="42" ht="13.5">
      <c r="C42" s="47"/>
    </row>
  </sheetData>
  <sheetProtection/>
  <mergeCells count="12">
    <mergeCell ref="B27:C27"/>
    <mergeCell ref="D27:E27"/>
    <mergeCell ref="A16:H16"/>
    <mergeCell ref="B19:C19"/>
    <mergeCell ref="D19:E19"/>
    <mergeCell ref="B25:C25"/>
    <mergeCell ref="D25:E25"/>
    <mergeCell ref="A31:E31"/>
    <mergeCell ref="A32:E32"/>
    <mergeCell ref="A33:E33"/>
    <mergeCell ref="A34:E34"/>
    <mergeCell ref="A35:G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3:H36"/>
  <sheetViews>
    <sheetView tabSelected="1" zoomScalePageLayoutView="0" workbookViewId="0" topLeftCell="A22">
      <selection activeCell="J24" sqref="J24"/>
    </sheetView>
  </sheetViews>
  <sheetFormatPr defaultColWidth="9.140625" defaultRowHeight="15"/>
  <cols>
    <col min="1" max="1" width="13.8515625" style="0" customWidth="1"/>
    <col min="2" max="2" width="10.421875" style="0" customWidth="1"/>
    <col min="5" max="5" width="12.421875" style="0" customWidth="1"/>
  </cols>
  <sheetData>
    <row r="3" ht="15" customHeight="1">
      <c r="E3" t="s">
        <v>33</v>
      </c>
    </row>
    <row r="4" ht="15" customHeight="1">
      <c r="E4" t="s">
        <v>34</v>
      </c>
    </row>
    <row r="5" spans="5:6" ht="15" customHeight="1">
      <c r="E5" s="48" t="s">
        <v>35</v>
      </c>
      <c r="F5" s="48">
        <v>1.4</v>
      </c>
    </row>
    <row r="6" ht="15" customHeight="1">
      <c r="E6" t="s">
        <v>36</v>
      </c>
    </row>
    <row r="7" ht="15" customHeight="1">
      <c r="E7" t="s">
        <v>37</v>
      </c>
    </row>
    <row r="11" ht="14.25" thickBot="1">
      <c r="A11" t="s">
        <v>38</v>
      </c>
    </row>
    <row r="12" spans="1:6" ht="19.5" customHeight="1" thickBot="1">
      <c r="A12" s="89" t="s">
        <v>39</v>
      </c>
      <c r="B12" s="90"/>
      <c r="C12" s="4" t="s">
        <v>40</v>
      </c>
      <c r="D12" s="89" t="s">
        <v>39</v>
      </c>
      <c r="E12" s="90"/>
      <c r="F12" s="4" t="s">
        <v>40</v>
      </c>
    </row>
    <row r="13" spans="1:6" ht="19.5" customHeight="1" thickTop="1">
      <c r="A13" s="91" t="s">
        <v>41</v>
      </c>
      <c r="B13" s="92"/>
      <c r="C13" s="49">
        <v>3000</v>
      </c>
      <c r="D13" s="93" t="s">
        <v>42</v>
      </c>
      <c r="E13" s="94"/>
      <c r="F13" s="49">
        <v>5000</v>
      </c>
    </row>
    <row r="14" spans="1:6" ht="19.5" customHeight="1">
      <c r="A14" s="82" t="s">
        <v>43</v>
      </c>
      <c r="B14" s="83"/>
      <c r="C14" s="50">
        <v>4500</v>
      </c>
      <c r="D14" s="82" t="s">
        <v>3</v>
      </c>
      <c r="E14" s="83"/>
      <c r="F14" s="50">
        <v>4000</v>
      </c>
    </row>
    <row r="15" spans="1:6" ht="19.5" customHeight="1">
      <c r="A15" s="84" t="s">
        <v>44</v>
      </c>
      <c r="B15" s="51" t="s">
        <v>45</v>
      </c>
      <c r="C15" s="50">
        <v>3800</v>
      </c>
      <c r="D15" s="82" t="s">
        <v>46</v>
      </c>
      <c r="E15" s="83"/>
      <c r="F15" s="50">
        <v>8300</v>
      </c>
    </row>
    <row r="16" spans="1:6" ht="19.5" customHeight="1">
      <c r="A16" s="84"/>
      <c r="B16" s="51" t="s">
        <v>47</v>
      </c>
      <c r="C16" s="50">
        <v>5300</v>
      </c>
      <c r="D16" s="82" t="s">
        <v>48</v>
      </c>
      <c r="E16" s="83"/>
      <c r="F16" s="50">
        <v>8300</v>
      </c>
    </row>
    <row r="17" spans="1:6" ht="19.5" customHeight="1">
      <c r="A17" s="84"/>
      <c r="B17" s="51" t="s">
        <v>49</v>
      </c>
      <c r="C17" s="50">
        <v>6800</v>
      </c>
      <c r="D17" s="82" t="s">
        <v>50</v>
      </c>
      <c r="E17" s="83"/>
      <c r="F17" s="50">
        <v>4200</v>
      </c>
    </row>
    <row r="18" spans="1:6" ht="19.5" customHeight="1">
      <c r="A18" s="82" t="s">
        <v>51</v>
      </c>
      <c r="B18" s="83"/>
      <c r="C18" s="50">
        <v>4000</v>
      </c>
      <c r="D18" s="82" t="s">
        <v>52</v>
      </c>
      <c r="E18" s="83"/>
      <c r="F18" s="50">
        <v>1100</v>
      </c>
    </row>
    <row r="19" spans="1:6" ht="23.25" customHeight="1">
      <c r="A19" s="82" t="s">
        <v>53</v>
      </c>
      <c r="B19" s="83"/>
      <c r="C19" s="50">
        <v>4000</v>
      </c>
      <c r="D19" s="84" t="s">
        <v>54</v>
      </c>
      <c r="E19" s="52" t="s">
        <v>55</v>
      </c>
      <c r="F19" s="50">
        <v>2900</v>
      </c>
    </row>
    <row r="20" spans="1:6" ht="40.5" customHeight="1">
      <c r="A20" s="87" t="s">
        <v>56</v>
      </c>
      <c r="B20" s="53" t="s">
        <v>57</v>
      </c>
      <c r="C20" s="50">
        <v>10000</v>
      </c>
      <c r="D20" s="85"/>
      <c r="E20" s="54" t="s">
        <v>58</v>
      </c>
      <c r="F20" s="50">
        <v>4500</v>
      </c>
    </row>
    <row r="21" spans="1:6" ht="50.25" customHeight="1" thickBot="1">
      <c r="A21" s="88"/>
      <c r="B21" s="55" t="s">
        <v>59</v>
      </c>
      <c r="C21" s="56">
        <v>4200</v>
      </c>
      <c r="D21" s="86"/>
      <c r="E21" s="57" t="s">
        <v>60</v>
      </c>
      <c r="F21" s="56">
        <v>3500</v>
      </c>
    </row>
    <row r="23" ht="21" customHeight="1">
      <c r="A23" t="s">
        <v>7</v>
      </c>
    </row>
    <row r="24" spans="1:8" ht="27">
      <c r="A24" s="58"/>
      <c r="B24" s="51" t="s">
        <v>2</v>
      </c>
      <c r="C24" s="58" t="s">
        <v>3</v>
      </c>
      <c r="D24" s="58" t="s">
        <v>4</v>
      </c>
      <c r="E24" s="59" t="s">
        <v>61</v>
      </c>
      <c r="F24" s="58" t="s">
        <v>62</v>
      </c>
      <c r="G24" s="59" t="s">
        <v>12</v>
      </c>
      <c r="H24" s="60" t="s">
        <v>13</v>
      </c>
    </row>
    <row r="25" spans="1:8" ht="27">
      <c r="A25" s="61" t="s">
        <v>63</v>
      </c>
      <c r="B25" s="62">
        <v>40</v>
      </c>
      <c r="C25" s="58">
        <v>0.5</v>
      </c>
      <c r="D25" s="58">
        <v>0.4</v>
      </c>
      <c r="E25" s="58">
        <v>1.6</v>
      </c>
      <c r="F25" s="58">
        <v>0.3</v>
      </c>
      <c r="G25" s="58">
        <v>36</v>
      </c>
      <c r="H25" s="62">
        <v>21.2</v>
      </c>
    </row>
    <row r="26" spans="1:8" ht="27">
      <c r="A26" s="61" t="s">
        <v>64</v>
      </c>
      <c r="B26" s="62">
        <v>93.45794392523365</v>
      </c>
      <c r="C26" s="62">
        <v>1.1682242990654208</v>
      </c>
      <c r="D26" s="62">
        <v>0.9345794392523366</v>
      </c>
      <c r="E26" s="62">
        <v>3.738317757009346</v>
      </c>
      <c r="F26" s="62">
        <v>0.7009345794392523</v>
      </c>
      <c r="G26" s="63"/>
      <c r="H26" s="63"/>
    </row>
    <row r="27" spans="1:8" ht="34.5" customHeight="1">
      <c r="A27" s="61" t="s">
        <v>65</v>
      </c>
      <c r="B27" s="64">
        <v>3000</v>
      </c>
      <c r="C27" s="64">
        <v>4000</v>
      </c>
      <c r="D27" s="64">
        <v>3800</v>
      </c>
      <c r="E27" s="64">
        <v>4200</v>
      </c>
      <c r="F27" s="64">
        <v>3000</v>
      </c>
      <c r="G27" s="63"/>
      <c r="H27" s="63"/>
    </row>
    <row r="28" spans="1:8" ht="41.25" customHeight="1">
      <c r="A28" s="65" t="s">
        <v>66</v>
      </c>
      <c r="B28" s="66">
        <f>((0.89*B27/1000+1.65)+($F$5-1)*(1.01*B27/1000+0.5))*B26/100</f>
        <v>5.357009345794393</v>
      </c>
      <c r="C28" s="66">
        <f>((0.89*C27/1000+1.65)+($F$5-1)*(1.01*C27/1000+0.5))*C26/100</f>
        <v>0.08207943925233646</v>
      </c>
      <c r="D28" s="66">
        <f>((0.89*D27/1000+1.65)+($F$5-1)*(1.01*D27/1000+0.5))*D26/100</f>
        <v>0.06324485981308411</v>
      </c>
      <c r="E28" s="66">
        <f>((0.89*E27/1000+1.65)+($F$5-1)*(1.01*E27/1000+0.5))*E26/100</f>
        <v>0.27232897196261685</v>
      </c>
      <c r="F28" s="66">
        <f>((0.89*F27/1000+1.65)+($F$5-1)*(1.01*F27/1000+0.5))*F26/100</f>
        <v>0.04017757009345794</v>
      </c>
      <c r="G28" s="67">
        <f>SUM(B28:F28)</f>
        <v>5.814840186915887</v>
      </c>
      <c r="H28" s="68" t="s">
        <v>67</v>
      </c>
    </row>
    <row r="29" spans="2:6" ht="18.75" customHeight="1">
      <c r="B29" s="69"/>
      <c r="C29" s="70"/>
      <c r="D29" s="70"/>
      <c r="E29" s="70"/>
      <c r="F29" s="70"/>
    </row>
    <row r="30" ht="26.25" customHeight="1">
      <c r="A30" t="s">
        <v>8</v>
      </c>
    </row>
    <row r="31" spans="1:8" ht="31.5" customHeight="1">
      <c r="A31" s="58"/>
      <c r="B31" s="51" t="s">
        <v>2</v>
      </c>
      <c r="C31" s="58" t="s">
        <v>3</v>
      </c>
      <c r="D31" s="58" t="s">
        <v>4</v>
      </c>
      <c r="E31" s="59" t="s">
        <v>61</v>
      </c>
      <c r="F31" s="58" t="s">
        <v>62</v>
      </c>
      <c r="G31" s="59" t="s">
        <v>12</v>
      </c>
      <c r="H31" s="60" t="s">
        <v>13</v>
      </c>
    </row>
    <row r="32" spans="1:8" ht="31.5" customHeight="1">
      <c r="A32" s="61" t="s">
        <v>63</v>
      </c>
      <c r="B32" s="62">
        <v>27</v>
      </c>
      <c r="C32" s="58">
        <v>0.1</v>
      </c>
      <c r="D32" s="58">
        <v>0.4</v>
      </c>
      <c r="E32" s="58">
        <v>0.9</v>
      </c>
      <c r="F32" s="58">
        <v>0.2</v>
      </c>
      <c r="G32" s="58">
        <v>43.4</v>
      </c>
      <c r="H32" s="62">
        <v>28</v>
      </c>
    </row>
    <row r="33" spans="1:8" ht="27.75" customHeight="1">
      <c r="A33" s="61" t="s">
        <v>64</v>
      </c>
      <c r="B33" s="62">
        <v>94.40559440559441</v>
      </c>
      <c r="C33" s="62">
        <v>0.3496503496503497</v>
      </c>
      <c r="D33" s="62">
        <v>1.3986013986013988</v>
      </c>
      <c r="E33" s="62">
        <v>3.146853146853147</v>
      </c>
      <c r="F33" s="62">
        <v>0.6993006993006994</v>
      </c>
      <c r="G33" s="63"/>
      <c r="H33" s="63"/>
    </row>
    <row r="34" spans="1:8" ht="28.5" customHeight="1">
      <c r="A34" s="61" t="s">
        <v>65</v>
      </c>
      <c r="B34" s="64">
        <v>3000</v>
      </c>
      <c r="C34" s="64">
        <v>4000</v>
      </c>
      <c r="D34" s="64">
        <v>3800</v>
      </c>
      <c r="E34" s="64">
        <v>4200</v>
      </c>
      <c r="F34" s="64">
        <v>3000</v>
      </c>
      <c r="G34" s="63"/>
      <c r="H34" s="63"/>
    </row>
    <row r="35" spans="1:8" ht="38.25" customHeight="1">
      <c r="A35" s="65" t="s">
        <v>66</v>
      </c>
      <c r="B35" s="66">
        <f>((0.89*B34/1000+1.65)+($F$5-1)*(1.01*B34/1000+0.5))*B33/100</f>
        <v>5.411328671328672</v>
      </c>
      <c r="C35" s="66">
        <f>((0.89*C34/1000+1.65)+($F$5-1)*(1.01*C34/1000+0.5))*C33/100</f>
        <v>0.02456643356643357</v>
      </c>
      <c r="D35" s="66">
        <f>((0.89*D34/1000+1.65)+($F$5-1)*(1.01*D34/1000+0.5))*D33/100</f>
        <v>0.09464615384615385</v>
      </c>
      <c r="E35" s="66">
        <f>((0.89*E34/1000+1.65)+($F$5-1)*(1.01*E34/1000+0.5))*E33/100</f>
        <v>0.22924195804195804</v>
      </c>
      <c r="F35" s="66">
        <f>((0.89*F34/1000+1.65)+($F$5-1)*(1.01*F34/1000+0.5))*F33/100</f>
        <v>0.04008391608391609</v>
      </c>
      <c r="G35" s="67">
        <f>SUM(B35:F35)</f>
        <v>5.799867132867133</v>
      </c>
      <c r="H35" s="68" t="s">
        <v>68</v>
      </c>
    </row>
    <row r="36" spans="2:6" ht="13.5">
      <c r="B36" s="69"/>
      <c r="C36" s="70"/>
      <c r="D36" s="70"/>
      <c r="E36" s="70"/>
      <c r="F36" s="70"/>
    </row>
  </sheetData>
  <sheetProtection/>
  <mergeCells count="15">
    <mergeCell ref="A12:B12"/>
    <mergeCell ref="D12:E12"/>
    <mergeCell ref="A13:B13"/>
    <mergeCell ref="D13:E13"/>
    <mergeCell ref="A14:B14"/>
    <mergeCell ref="D14:E14"/>
    <mergeCell ref="A19:B19"/>
    <mergeCell ref="D19:D21"/>
    <mergeCell ref="A20:A21"/>
    <mergeCell ref="A15:A17"/>
    <mergeCell ref="D15:E15"/>
    <mergeCell ref="D16:E16"/>
    <mergeCell ref="D17:E17"/>
    <mergeCell ref="A18:B18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舟橋　弘勝</dc:creator>
  <cp:keywords/>
  <dc:description/>
  <cp:lastModifiedBy>山崎　真樹</cp:lastModifiedBy>
  <cp:lastPrinted>2011-12-06T06:01:55Z</cp:lastPrinted>
  <dcterms:created xsi:type="dcterms:W3CDTF">2011-12-05T10:02:11Z</dcterms:created>
  <dcterms:modified xsi:type="dcterms:W3CDTF">2011-12-07T10:32:02Z</dcterms:modified>
  <cp:category/>
  <cp:version/>
  <cp:contentType/>
  <cp:contentStatus/>
</cp:coreProperties>
</file>