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M:\評価委員会\02_R3_第2回評価委員会\15_HP\"/>
    </mc:Choice>
  </mc:AlternateContent>
  <xr:revisionPtr revIDLastSave="0" documentId="13_ncr:1_{472462C0-5250-48B8-BC06-9DA4CD293D92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利用台数" sheetId="1" r:id="rId1"/>
    <sheet name="回転率 " sheetId="6" r:id="rId2"/>
    <sheet name="収入 " sheetId="4" r:id="rId3"/>
    <sheet name="回転率(計算用）" sheetId="5" state="hidden" r:id="rId4"/>
  </sheets>
  <definedNames>
    <definedName name="_xlnm.Print_Area" localSheetId="1">'回転率 '!$A$1:$N$26</definedName>
    <definedName name="_xlnm.Print_Area" localSheetId="3">'回転率(計算用）'!$A$1:$N$26</definedName>
    <definedName name="_xlnm.Print_Area" localSheetId="2">'収入 '!$A$1:$N$26</definedName>
    <definedName name="_xlnm.Print_Area" localSheetId="0">利用台数!$A$1:$N$26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25" i="4" l="1"/>
  <c r="M25" i="4"/>
  <c r="L25" i="4"/>
  <c r="K25" i="4"/>
  <c r="J25" i="4"/>
  <c r="I25" i="4"/>
  <c r="H25" i="4"/>
  <c r="G25" i="4"/>
  <c r="F25" i="4"/>
  <c r="E25" i="4"/>
  <c r="D25" i="4"/>
  <c r="C25" i="4"/>
  <c r="B25" i="4"/>
  <c r="B24" i="6"/>
  <c r="L18" i="6"/>
  <c r="J18" i="6"/>
  <c r="H18" i="6"/>
  <c r="F18" i="6"/>
  <c r="D18" i="6"/>
  <c r="B12" i="6"/>
  <c r="B25" i="1"/>
  <c r="C25" i="1"/>
  <c r="D25" i="1"/>
  <c r="E25" i="1"/>
  <c r="F25" i="1"/>
  <c r="G25" i="1"/>
  <c r="H25" i="1"/>
  <c r="I25" i="1"/>
  <c r="J25" i="1"/>
  <c r="K25" i="1"/>
  <c r="L25" i="1"/>
  <c r="M25" i="1"/>
  <c r="N18" i="1"/>
  <c r="N12" i="1"/>
  <c r="D18" i="5"/>
  <c r="E18" i="5"/>
  <c r="E18" i="6" s="1"/>
  <c r="F18" i="5"/>
  <c r="G18" i="5"/>
  <c r="G18" i="6" s="1"/>
  <c r="H18" i="5"/>
  <c r="I18" i="5"/>
  <c r="I18" i="6" s="1"/>
  <c r="J18" i="5"/>
  <c r="K18" i="5"/>
  <c r="K18" i="6" s="1"/>
  <c r="L18" i="5"/>
  <c r="M18" i="5"/>
  <c r="M18" i="6" s="1"/>
  <c r="C18" i="5"/>
  <c r="C18" i="6" s="1"/>
  <c r="B18" i="5"/>
  <c r="N18" i="5" s="1"/>
  <c r="N18" i="6" s="1"/>
  <c r="B17" i="5"/>
  <c r="D12" i="5"/>
  <c r="E12" i="5"/>
  <c r="E12" i="6" s="1"/>
  <c r="F12" i="5"/>
  <c r="G12" i="5"/>
  <c r="H12" i="5"/>
  <c r="H12" i="6" s="1"/>
  <c r="I12" i="5"/>
  <c r="I12" i="6" s="1"/>
  <c r="J12" i="5"/>
  <c r="K12" i="5"/>
  <c r="L12" i="5"/>
  <c r="M12" i="5"/>
  <c r="M12" i="6" s="1"/>
  <c r="C12" i="5"/>
  <c r="B12" i="5"/>
  <c r="B11" i="5"/>
  <c r="N31" i="1"/>
  <c r="C6" i="5"/>
  <c r="C6" i="6" s="1"/>
  <c r="D6" i="5"/>
  <c r="D6" i="6" s="1"/>
  <c r="E6" i="5"/>
  <c r="E6" i="6" s="1"/>
  <c r="F6" i="5"/>
  <c r="F6" i="6" s="1"/>
  <c r="G6" i="5"/>
  <c r="G6" i="6" s="1"/>
  <c r="H6" i="5"/>
  <c r="H6" i="6" s="1"/>
  <c r="I6" i="5"/>
  <c r="I6" i="6" s="1"/>
  <c r="J6" i="5"/>
  <c r="J6" i="6" s="1"/>
  <c r="K6" i="5"/>
  <c r="K6" i="6" s="1"/>
  <c r="L6" i="5"/>
  <c r="L6" i="6" s="1"/>
  <c r="M6" i="5"/>
  <c r="M6" i="6" s="1"/>
  <c r="B6" i="5"/>
  <c r="B6" i="6" s="1"/>
  <c r="B5" i="5"/>
  <c r="B24" i="5" s="1"/>
  <c r="C25" i="5" l="1"/>
  <c r="L25" i="5"/>
  <c r="J25" i="5"/>
  <c r="F25" i="5"/>
  <c r="D25" i="5"/>
  <c r="B7" i="6"/>
  <c r="B25" i="6"/>
  <c r="M25" i="6"/>
  <c r="I25" i="6"/>
  <c r="E25" i="6"/>
  <c r="L25" i="6"/>
  <c r="H25" i="6"/>
  <c r="L12" i="6"/>
  <c r="D12" i="6"/>
  <c r="D25" i="6" s="1"/>
  <c r="F12" i="6"/>
  <c r="F25" i="6" s="1"/>
  <c r="J12" i="6"/>
  <c r="J25" i="6" s="1"/>
  <c r="B18" i="6"/>
  <c r="K25" i="5"/>
  <c r="G25" i="5"/>
  <c r="H25" i="5"/>
  <c r="N25" i="1"/>
  <c r="C12" i="6"/>
  <c r="C25" i="6" s="1"/>
  <c r="G12" i="6"/>
  <c r="G25" i="6" s="1"/>
  <c r="K12" i="6"/>
  <c r="K25" i="6" s="1"/>
  <c r="M25" i="5"/>
  <c r="I25" i="5"/>
  <c r="E25" i="5"/>
  <c r="N12" i="5"/>
  <c r="N12" i="6" s="1"/>
  <c r="B25" i="5"/>
  <c r="N6" i="5"/>
  <c r="N6" i="6" s="1"/>
  <c r="N25" i="6" s="1"/>
  <c r="N25" i="5" l="1"/>
  <c r="B4" i="5" l="1"/>
  <c r="M32" i="1"/>
  <c r="L32" i="1"/>
  <c r="K32" i="1"/>
  <c r="J32" i="1"/>
  <c r="I32" i="1"/>
  <c r="H32" i="1"/>
  <c r="G32" i="1"/>
  <c r="F32" i="1"/>
  <c r="E32" i="1"/>
  <c r="D32" i="1"/>
  <c r="C32" i="1"/>
  <c r="B32" i="1"/>
  <c r="N26" i="4"/>
  <c r="B26" i="6"/>
  <c r="N19" i="4"/>
  <c r="M19" i="4"/>
  <c r="L19" i="4"/>
  <c r="K19" i="4"/>
  <c r="J19" i="4"/>
  <c r="I19" i="4"/>
  <c r="H19" i="4"/>
  <c r="G19" i="4"/>
  <c r="F19" i="4"/>
  <c r="E19" i="4"/>
  <c r="D19" i="4"/>
  <c r="C19" i="4"/>
  <c r="B19" i="4"/>
  <c r="N19" i="6"/>
  <c r="M19" i="6"/>
  <c r="L19" i="6"/>
  <c r="K19" i="6"/>
  <c r="J19" i="6"/>
  <c r="I19" i="6"/>
  <c r="H19" i="6"/>
  <c r="G19" i="6"/>
  <c r="F19" i="6"/>
  <c r="E19" i="6"/>
  <c r="D19" i="6"/>
  <c r="C19" i="6"/>
  <c r="B19" i="6"/>
  <c r="M13" i="4"/>
  <c r="L13" i="4"/>
  <c r="K13" i="4"/>
  <c r="J13" i="4"/>
  <c r="I13" i="4"/>
  <c r="H13" i="4"/>
  <c r="G13" i="4"/>
  <c r="F13" i="4"/>
  <c r="E13" i="4"/>
  <c r="D13" i="4"/>
  <c r="C13" i="4"/>
  <c r="B13" i="4"/>
  <c r="N13" i="6"/>
  <c r="M13" i="6"/>
  <c r="L13" i="6"/>
  <c r="K13" i="6"/>
  <c r="J13" i="6"/>
  <c r="I13" i="6"/>
  <c r="H13" i="6"/>
  <c r="G13" i="6"/>
  <c r="F13" i="6"/>
  <c r="E13" i="6"/>
  <c r="D13" i="6"/>
  <c r="C13" i="6"/>
  <c r="B13" i="6"/>
  <c r="N7" i="4"/>
  <c r="M7" i="4"/>
  <c r="L7" i="4"/>
  <c r="K7" i="4"/>
  <c r="J7" i="4"/>
  <c r="I7" i="4"/>
  <c r="H7" i="4"/>
  <c r="G7" i="4"/>
  <c r="F7" i="4"/>
  <c r="E7" i="4"/>
  <c r="D7" i="4"/>
  <c r="C7" i="4"/>
  <c r="B7" i="4"/>
  <c r="N7" i="6"/>
  <c r="M7" i="6"/>
  <c r="L7" i="6"/>
  <c r="K7" i="6"/>
  <c r="J7" i="6"/>
  <c r="I7" i="6"/>
  <c r="H7" i="6"/>
  <c r="G7" i="6"/>
  <c r="F7" i="6"/>
  <c r="E7" i="6"/>
  <c r="D7" i="6"/>
  <c r="C7" i="6"/>
  <c r="M19" i="1"/>
  <c r="L19" i="1"/>
  <c r="K19" i="1"/>
  <c r="J19" i="1"/>
  <c r="I19" i="1"/>
  <c r="H19" i="1"/>
  <c r="G19" i="1"/>
  <c r="F19" i="1"/>
  <c r="E19" i="1"/>
  <c r="D19" i="1"/>
  <c r="C19" i="1"/>
  <c r="B19" i="1"/>
  <c r="M13" i="1"/>
  <c r="L13" i="1"/>
  <c r="K13" i="1"/>
  <c r="J13" i="1"/>
  <c r="I13" i="1"/>
  <c r="H13" i="1"/>
  <c r="G13" i="1"/>
  <c r="F13" i="1"/>
  <c r="E13" i="1"/>
  <c r="D13" i="1"/>
  <c r="C13" i="1"/>
  <c r="B13" i="1"/>
  <c r="D7" i="1"/>
  <c r="E7" i="1"/>
  <c r="F7" i="1"/>
  <c r="G7" i="1"/>
  <c r="H7" i="1"/>
  <c r="I7" i="1"/>
  <c r="J7" i="1"/>
  <c r="K7" i="1"/>
  <c r="L7" i="1"/>
  <c r="M7" i="1"/>
  <c r="C7" i="1"/>
  <c r="B7" i="1"/>
  <c r="N6" i="1"/>
  <c r="N30" i="1" l="1"/>
  <c r="N32" i="1" s="1"/>
  <c r="N29" i="1"/>
  <c r="N24" i="6" l="1"/>
  <c r="N26" i="6" s="1"/>
  <c r="N23" i="6"/>
  <c r="B23" i="6"/>
  <c r="M24" i="6"/>
  <c r="M26" i="6" s="1"/>
  <c r="L24" i="6"/>
  <c r="L26" i="6" s="1"/>
  <c r="K24" i="6"/>
  <c r="K26" i="6" s="1"/>
  <c r="J24" i="6"/>
  <c r="J26" i="6" s="1"/>
  <c r="I24" i="6"/>
  <c r="I26" i="6" s="1"/>
  <c r="H24" i="6"/>
  <c r="H26" i="6" s="1"/>
  <c r="G24" i="6"/>
  <c r="G26" i="6" s="1"/>
  <c r="F24" i="6"/>
  <c r="F26" i="6" s="1"/>
  <c r="E24" i="6"/>
  <c r="E26" i="6" s="1"/>
  <c r="D24" i="6"/>
  <c r="D26" i="6" s="1"/>
  <c r="C24" i="6"/>
  <c r="C26" i="6" s="1"/>
  <c r="M23" i="6"/>
  <c r="L23" i="6"/>
  <c r="K23" i="6"/>
  <c r="J23" i="6"/>
  <c r="I23" i="6"/>
  <c r="H23" i="6"/>
  <c r="G23" i="6"/>
  <c r="F23" i="6"/>
  <c r="E23" i="6"/>
  <c r="D23" i="6"/>
  <c r="C23" i="6"/>
  <c r="C16" i="5" l="1"/>
  <c r="D16" i="5"/>
  <c r="E16" i="5"/>
  <c r="F16" i="5"/>
  <c r="G16" i="5"/>
  <c r="H16" i="5"/>
  <c r="I16" i="5"/>
  <c r="J16" i="5"/>
  <c r="K16" i="5"/>
  <c r="L16" i="5"/>
  <c r="M16" i="5"/>
  <c r="C17" i="5"/>
  <c r="C19" i="5" s="1"/>
  <c r="D17" i="5"/>
  <c r="D19" i="5" s="1"/>
  <c r="E17" i="5"/>
  <c r="E19" i="5" s="1"/>
  <c r="F17" i="5"/>
  <c r="F19" i="5" s="1"/>
  <c r="G17" i="5"/>
  <c r="G19" i="5" s="1"/>
  <c r="H17" i="5"/>
  <c r="H19" i="5" s="1"/>
  <c r="I17" i="5"/>
  <c r="I19" i="5" s="1"/>
  <c r="J17" i="5"/>
  <c r="J19" i="5" s="1"/>
  <c r="K17" i="5"/>
  <c r="K19" i="5" s="1"/>
  <c r="L17" i="5"/>
  <c r="L19" i="5" s="1"/>
  <c r="M17" i="5"/>
  <c r="M19" i="5" s="1"/>
  <c r="B19" i="5"/>
  <c r="B16" i="5"/>
  <c r="C10" i="5"/>
  <c r="D10" i="5"/>
  <c r="E10" i="5"/>
  <c r="F10" i="5"/>
  <c r="G10" i="5"/>
  <c r="H10" i="5"/>
  <c r="I10" i="5"/>
  <c r="J10" i="5"/>
  <c r="K10" i="5"/>
  <c r="L10" i="5"/>
  <c r="M10" i="5"/>
  <c r="B10" i="5"/>
  <c r="C11" i="5"/>
  <c r="C13" i="5" s="1"/>
  <c r="B13" i="5"/>
  <c r="D11" i="5"/>
  <c r="D13" i="5" s="1"/>
  <c r="E11" i="5"/>
  <c r="E13" i="5" s="1"/>
  <c r="F11" i="5"/>
  <c r="F13" i="5" s="1"/>
  <c r="G11" i="5"/>
  <c r="G13" i="5" s="1"/>
  <c r="H11" i="5"/>
  <c r="H13" i="5" s="1"/>
  <c r="I11" i="5"/>
  <c r="I13" i="5" s="1"/>
  <c r="J11" i="5"/>
  <c r="J13" i="5" s="1"/>
  <c r="K11" i="5"/>
  <c r="K13" i="5" s="1"/>
  <c r="L11" i="5"/>
  <c r="L13" i="5" s="1"/>
  <c r="M11" i="5"/>
  <c r="M13" i="5" s="1"/>
  <c r="C4" i="5"/>
  <c r="D4" i="5"/>
  <c r="D23" i="5" s="1"/>
  <c r="E4" i="5"/>
  <c r="E23" i="5" s="1"/>
  <c r="F4" i="5"/>
  <c r="F23" i="5" s="1"/>
  <c r="G4" i="5"/>
  <c r="G23" i="5" s="1"/>
  <c r="H4" i="5"/>
  <c r="H23" i="5" s="1"/>
  <c r="I4" i="5"/>
  <c r="I23" i="5" s="1"/>
  <c r="J4" i="5"/>
  <c r="K4" i="5"/>
  <c r="K23" i="5" s="1"/>
  <c r="L4" i="5"/>
  <c r="L23" i="5" s="1"/>
  <c r="M4" i="5"/>
  <c r="M23" i="5" s="1"/>
  <c r="C5" i="5"/>
  <c r="C7" i="5" s="1"/>
  <c r="D5" i="5"/>
  <c r="D7" i="5" s="1"/>
  <c r="E5" i="5"/>
  <c r="E7" i="5" s="1"/>
  <c r="F5" i="5"/>
  <c r="F7" i="5" s="1"/>
  <c r="G5" i="5"/>
  <c r="G7" i="5" s="1"/>
  <c r="H5" i="5"/>
  <c r="H7" i="5" s="1"/>
  <c r="I5" i="5"/>
  <c r="I7" i="5" s="1"/>
  <c r="J5" i="5"/>
  <c r="J7" i="5" s="1"/>
  <c r="K5" i="5"/>
  <c r="K7" i="5" s="1"/>
  <c r="L5" i="5"/>
  <c r="L7" i="5" s="1"/>
  <c r="M5" i="5"/>
  <c r="M7" i="5" s="1"/>
  <c r="B7" i="5"/>
  <c r="B23" i="5"/>
  <c r="N17" i="1"/>
  <c r="N19" i="1" s="1"/>
  <c r="N16" i="1"/>
  <c r="M23" i="4"/>
  <c r="C23" i="5" l="1"/>
  <c r="N4" i="5"/>
  <c r="K24" i="5"/>
  <c r="K26" i="5" s="1"/>
  <c r="M24" i="5"/>
  <c r="M26" i="5" s="1"/>
  <c r="C24" i="5"/>
  <c r="C26" i="5" s="1"/>
  <c r="J24" i="5"/>
  <c r="J26" i="5" s="1"/>
  <c r="L24" i="5"/>
  <c r="L26" i="5" s="1"/>
  <c r="H24" i="5"/>
  <c r="H26" i="5" s="1"/>
  <c r="D24" i="5"/>
  <c r="D26" i="5" s="1"/>
  <c r="N11" i="5"/>
  <c r="N13" i="5" s="1"/>
  <c r="N16" i="5"/>
  <c r="J23" i="5"/>
  <c r="N23" i="5" s="1"/>
  <c r="B26" i="5"/>
  <c r="N5" i="5"/>
  <c r="N7" i="5" s="1"/>
  <c r="F24" i="5"/>
  <c r="F26" i="5" s="1"/>
  <c r="I24" i="5"/>
  <c r="I26" i="5" s="1"/>
  <c r="N17" i="5"/>
  <c r="N19" i="5" s="1"/>
  <c r="G24" i="5"/>
  <c r="G26" i="5" s="1"/>
  <c r="E24" i="5"/>
  <c r="E26" i="5" s="1"/>
  <c r="N10" i="5"/>
  <c r="N24" i="5" l="1"/>
  <c r="N26" i="5" s="1"/>
  <c r="N11" i="4" l="1"/>
  <c r="N13" i="4" s="1"/>
  <c r="N16" i="4"/>
  <c r="N10" i="4"/>
  <c r="N11" i="1"/>
  <c r="N13" i="1" s="1"/>
  <c r="N10" i="1"/>
  <c r="N5" i="1"/>
  <c r="N7" i="1" s="1"/>
  <c r="N4" i="1"/>
  <c r="M24" i="4"/>
  <c r="M26" i="4" s="1"/>
  <c r="L24" i="4"/>
  <c r="L26" i="4" s="1"/>
  <c r="K24" i="4"/>
  <c r="K26" i="4" s="1"/>
  <c r="J24" i="4"/>
  <c r="J26" i="4" s="1"/>
  <c r="I24" i="4"/>
  <c r="I26" i="4" s="1"/>
  <c r="H24" i="4"/>
  <c r="H26" i="4" s="1"/>
  <c r="G24" i="4"/>
  <c r="G26" i="4" s="1"/>
  <c r="F24" i="4"/>
  <c r="F26" i="4" s="1"/>
  <c r="E24" i="4"/>
  <c r="E26" i="4" s="1"/>
  <c r="D24" i="4"/>
  <c r="D26" i="4" s="1"/>
  <c r="C24" i="4"/>
  <c r="C26" i="4" s="1"/>
  <c r="B24" i="4"/>
  <c r="B26" i="4" s="1"/>
  <c r="L23" i="4"/>
  <c r="K23" i="4"/>
  <c r="J23" i="4"/>
  <c r="I23" i="4"/>
  <c r="H23" i="4"/>
  <c r="G23" i="4"/>
  <c r="F23" i="4"/>
  <c r="E23" i="4"/>
  <c r="D23" i="4"/>
  <c r="C23" i="4"/>
  <c r="B23" i="4"/>
  <c r="M24" i="1"/>
  <c r="M26" i="1" s="1"/>
  <c r="M23" i="1"/>
  <c r="L24" i="1"/>
  <c r="L26" i="1" s="1"/>
  <c r="K24" i="1"/>
  <c r="K26" i="1" s="1"/>
  <c r="J24" i="1"/>
  <c r="J26" i="1" s="1"/>
  <c r="I24" i="1"/>
  <c r="I26" i="1" s="1"/>
  <c r="L23" i="1"/>
  <c r="K23" i="1"/>
  <c r="J23" i="1"/>
  <c r="I23" i="1"/>
  <c r="B24" i="1"/>
  <c r="B26" i="1" s="1"/>
  <c r="B23" i="1"/>
  <c r="D24" i="1" l="1"/>
  <c r="D26" i="1" s="1"/>
  <c r="E24" i="1"/>
  <c r="E26" i="1" s="1"/>
  <c r="F24" i="1"/>
  <c r="F26" i="1" s="1"/>
  <c r="G24" i="1"/>
  <c r="G26" i="1" s="1"/>
  <c r="H24" i="1"/>
  <c r="H26" i="1" s="1"/>
  <c r="C24" i="1"/>
  <c r="D23" i="1"/>
  <c r="E23" i="1"/>
  <c r="F23" i="1"/>
  <c r="G23" i="1"/>
  <c r="H23" i="1"/>
  <c r="C23" i="1"/>
  <c r="N23" i="1" s="1"/>
  <c r="N24" i="1" l="1"/>
  <c r="N26" i="1" s="1"/>
  <c r="C26" i="1"/>
</calcChain>
</file>

<file path=xl/sharedStrings.xml><?xml version="1.0" encoding="utf-8"?>
<sst xmlns="http://schemas.openxmlformats.org/spreadsheetml/2006/main" count="330" uniqueCount="30">
  <si>
    <t>利用台数</t>
    <rPh sb="0" eb="2">
      <t>リヨウ</t>
    </rPh>
    <rPh sb="2" eb="4">
      <t>ダイスウ</t>
    </rPh>
    <phoneticPr fontId="1"/>
  </si>
  <si>
    <t>2月</t>
    <rPh sb="1" eb="2">
      <t>ガツ</t>
    </rPh>
    <phoneticPr fontId="1"/>
  </si>
  <si>
    <t>3月</t>
  </si>
  <si>
    <t>4月</t>
  </si>
  <si>
    <t>5月</t>
  </si>
  <si>
    <t>6月</t>
  </si>
  <si>
    <t>7月</t>
  </si>
  <si>
    <t>合計</t>
    <rPh sb="0" eb="2">
      <t>ゴウケイ</t>
    </rPh>
    <phoneticPr fontId="1"/>
  </si>
  <si>
    <t>昨年比</t>
    <rPh sb="0" eb="2">
      <t>サクネン</t>
    </rPh>
    <rPh sb="2" eb="3">
      <t>ヒ</t>
    </rPh>
    <phoneticPr fontId="1"/>
  </si>
  <si>
    <t>江坂</t>
    <rPh sb="0" eb="2">
      <t>エサカ</t>
    </rPh>
    <phoneticPr fontId="1"/>
  </si>
  <si>
    <t>新石切</t>
    <rPh sb="0" eb="3">
      <t>シンイシキリ</t>
    </rPh>
    <phoneticPr fontId="1"/>
  </si>
  <si>
    <t>茨木</t>
    <rPh sb="0" eb="2">
      <t>イバラキ</t>
    </rPh>
    <phoneticPr fontId="1"/>
  </si>
  <si>
    <t>３駐車場合計</t>
    <rPh sb="1" eb="4">
      <t>チュウシャジョウ</t>
    </rPh>
    <rPh sb="4" eb="6">
      <t>ゴウケイ</t>
    </rPh>
    <phoneticPr fontId="1"/>
  </si>
  <si>
    <t>回転率</t>
    <rPh sb="0" eb="2">
      <t>カイテン</t>
    </rPh>
    <rPh sb="2" eb="3">
      <t>リツ</t>
    </rPh>
    <phoneticPr fontId="1"/>
  </si>
  <si>
    <t>収入</t>
    <rPh sb="0" eb="2">
      <t>シュウニュウ</t>
    </rPh>
    <phoneticPr fontId="1"/>
  </si>
  <si>
    <t>江坂（四輪のみ）</t>
    <rPh sb="0" eb="2">
      <t>エサカ</t>
    </rPh>
    <rPh sb="3" eb="5">
      <t>ヨンリン</t>
    </rPh>
    <phoneticPr fontId="1"/>
  </si>
  <si>
    <t>1月</t>
    <rPh sb="1" eb="2">
      <t>ガツ</t>
    </rPh>
    <phoneticPr fontId="1"/>
  </si>
  <si>
    <t>8月</t>
  </si>
  <si>
    <t>9月</t>
  </si>
  <si>
    <t>10月</t>
  </si>
  <si>
    <t>11月</t>
  </si>
  <si>
    <t>12月</t>
  </si>
  <si>
    <t>12月</t>
    <phoneticPr fontId="1"/>
  </si>
  <si>
    <t>（千円）</t>
    <rPh sb="1" eb="3">
      <t>センエン</t>
    </rPh>
    <phoneticPr fontId="1"/>
  </si>
  <si>
    <t>（台）</t>
    <rPh sb="1" eb="2">
      <t>ダイ</t>
    </rPh>
    <phoneticPr fontId="1"/>
  </si>
  <si>
    <t>日数</t>
    <rPh sb="0" eb="2">
      <t>ニッスウ</t>
    </rPh>
    <phoneticPr fontId="1"/>
  </si>
  <si>
    <t>車室数</t>
    <rPh sb="0" eb="2">
      <t>シャシツ</t>
    </rPh>
    <rPh sb="2" eb="3">
      <t>スウ</t>
    </rPh>
    <phoneticPr fontId="1"/>
  </si>
  <si>
    <t>一昨年（2019年）</t>
    <rPh sb="0" eb="3">
      <t>オトトシ</t>
    </rPh>
    <rPh sb="8" eb="9">
      <t>ネン</t>
    </rPh>
    <phoneticPr fontId="1"/>
  </si>
  <si>
    <t>昨年（2020年）</t>
    <rPh sb="0" eb="2">
      <t>サクネン</t>
    </rPh>
    <rPh sb="7" eb="8">
      <t>ネン</t>
    </rPh>
    <phoneticPr fontId="1"/>
  </si>
  <si>
    <t>今年（2021年）</t>
    <rPh sb="0" eb="2">
      <t>コトシ</t>
    </rPh>
    <rPh sb="7" eb="8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</si>
</sst>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_ "/>
    <numFmt numFmtId="177" formatCode="#,##0.0_ "/>
    <numFmt numFmtId="178" formatCode="0.0_);[Red]\(0.0\)"/>
    <numFmt numFmtId="179" formatCode="#,##0.00_ "/>
    <numFmt numFmtId="180" formatCode="0.00_);[Red]\(0.00\)"/>
  </numFmts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Meiryo UI"/>
      <family val="3"/>
      <charset val="128"/>
    </font>
    <font>
      <b/>
      <sz val="16"/>
      <color theme="1"/>
      <name val="Meiryo UI"/>
      <family val="3"/>
      <charset val="128"/>
    </font>
    <font>
      <b/>
      <sz val="11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10"/>
      <name val="Meiryo UI"/>
      <family val="3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82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176" fontId="2" fillId="0" borderId="1" xfId="0" applyNumberFormat="1" applyFont="1" applyBorder="1">
      <alignment vertical="center"/>
    </xf>
    <xf numFmtId="176" fontId="2" fillId="0" borderId="3" xfId="0" applyNumberFormat="1" applyFont="1" applyBorder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9" fontId="2" fillId="0" borderId="13" xfId="0" applyNumberFormat="1" applyFont="1" applyBorder="1">
      <alignment vertical="center"/>
    </xf>
    <xf numFmtId="9" fontId="2" fillId="0" borderId="14" xfId="0" applyNumberFormat="1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9" fontId="2" fillId="0" borderId="0" xfId="0" applyNumberFormat="1" applyFont="1" applyBorder="1">
      <alignment vertical="center"/>
    </xf>
    <xf numFmtId="0" fontId="2" fillId="0" borderId="18" xfId="0" applyFont="1" applyBorder="1" applyAlignment="1">
      <alignment horizontal="center" vertical="center"/>
    </xf>
    <xf numFmtId="9" fontId="2" fillId="0" borderId="21" xfId="0" applyNumberFormat="1" applyFont="1" applyBorder="1">
      <alignment vertical="center"/>
    </xf>
    <xf numFmtId="176" fontId="5" fillId="0" borderId="10" xfId="0" applyNumberFormat="1" applyFont="1" applyBorder="1">
      <alignment vertical="center"/>
    </xf>
    <xf numFmtId="176" fontId="5" fillId="0" borderId="19" xfId="0" applyNumberFormat="1" applyFont="1" applyBorder="1">
      <alignment vertical="center"/>
    </xf>
    <xf numFmtId="176" fontId="5" fillId="0" borderId="3" xfId="0" applyNumberFormat="1" applyFont="1" applyBorder="1">
      <alignment vertical="center"/>
    </xf>
    <xf numFmtId="176" fontId="5" fillId="0" borderId="11" xfId="0" applyNumberFormat="1" applyFont="1" applyBorder="1">
      <alignment vertical="center"/>
    </xf>
    <xf numFmtId="176" fontId="5" fillId="0" borderId="12" xfId="0" applyNumberFormat="1" applyFont="1" applyBorder="1">
      <alignment vertical="center"/>
    </xf>
    <xf numFmtId="176" fontId="5" fillId="0" borderId="20" xfId="0" applyNumberFormat="1" applyFont="1" applyBorder="1">
      <alignment vertical="center"/>
    </xf>
    <xf numFmtId="176" fontId="5" fillId="0" borderId="1" xfId="0" applyNumberFormat="1" applyFont="1" applyBorder="1">
      <alignment vertical="center"/>
    </xf>
    <xf numFmtId="0" fontId="2" fillId="0" borderId="0" xfId="0" applyFont="1" applyAlignment="1">
      <alignment horizontal="right" vertical="center"/>
    </xf>
    <xf numFmtId="177" fontId="5" fillId="0" borderId="10" xfId="0" applyNumberFormat="1" applyFont="1" applyBorder="1">
      <alignment vertical="center"/>
    </xf>
    <xf numFmtId="177" fontId="5" fillId="0" borderId="19" xfId="0" applyNumberFormat="1" applyFont="1" applyBorder="1">
      <alignment vertical="center"/>
    </xf>
    <xf numFmtId="177" fontId="5" fillId="0" borderId="3" xfId="0" applyNumberFormat="1" applyFont="1" applyBorder="1">
      <alignment vertical="center"/>
    </xf>
    <xf numFmtId="177" fontId="5" fillId="0" borderId="11" xfId="0" applyNumberFormat="1" applyFont="1" applyBorder="1">
      <alignment vertical="center"/>
    </xf>
    <xf numFmtId="177" fontId="5" fillId="0" borderId="20" xfId="0" applyNumberFormat="1" applyFont="1" applyBorder="1">
      <alignment vertical="center"/>
    </xf>
    <xf numFmtId="177" fontId="5" fillId="0" borderId="1" xfId="0" applyNumberFormat="1" applyFont="1" applyBorder="1">
      <alignment vertical="center"/>
    </xf>
    <xf numFmtId="178" fontId="5" fillId="0" borderId="10" xfId="0" applyNumberFormat="1" applyFont="1" applyBorder="1">
      <alignment vertical="center"/>
    </xf>
    <xf numFmtId="178" fontId="5" fillId="0" borderId="19" xfId="0" applyNumberFormat="1" applyFont="1" applyBorder="1">
      <alignment vertical="center"/>
    </xf>
    <xf numFmtId="178" fontId="5" fillId="0" borderId="3" xfId="0" applyNumberFormat="1" applyFont="1" applyBorder="1">
      <alignment vertical="center"/>
    </xf>
    <xf numFmtId="178" fontId="5" fillId="0" borderId="20" xfId="0" applyNumberFormat="1" applyFont="1" applyBorder="1">
      <alignment vertical="center"/>
    </xf>
    <xf numFmtId="178" fontId="5" fillId="0" borderId="1" xfId="0" applyNumberFormat="1" applyFont="1" applyBorder="1">
      <alignment vertical="center"/>
    </xf>
    <xf numFmtId="0" fontId="2" fillId="0" borderId="15" xfId="0" applyFont="1" applyBorder="1" applyAlignment="1">
      <alignment horizontal="center" vertical="center"/>
    </xf>
    <xf numFmtId="176" fontId="2" fillId="0" borderId="16" xfId="0" applyNumberFormat="1" applyFont="1" applyBorder="1">
      <alignment vertical="center"/>
    </xf>
    <xf numFmtId="176" fontId="2" fillId="0" borderId="17" xfId="0" applyNumberFormat="1" applyFont="1" applyBorder="1">
      <alignment vertical="center"/>
    </xf>
    <xf numFmtId="176" fontId="6" fillId="0" borderId="10" xfId="0" applyNumberFormat="1" applyFont="1" applyBorder="1">
      <alignment vertical="center"/>
    </xf>
    <xf numFmtId="176" fontId="6" fillId="0" borderId="19" xfId="0" applyNumberFormat="1" applyFont="1" applyBorder="1">
      <alignment vertical="center"/>
    </xf>
    <xf numFmtId="176" fontId="6" fillId="0" borderId="3" xfId="0" applyNumberFormat="1" applyFont="1" applyBorder="1">
      <alignment vertical="center"/>
    </xf>
    <xf numFmtId="176" fontId="6" fillId="0" borderId="11" xfId="0" applyNumberFormat="1" applyFont="1" applyBorder="1">
      <alignment vertical="center"/>
    </xf>
    <xf numFmtId="176" fontId="6" fillId="0" borderId="12" xfId="0" applyNumberFormat="1" applyFont="1" applyBorder="1">
      <alignment vertical="center"/>
    </xf>
    <xf numFmtId="176" fontId="6" fillId="0" borderId="20" xfId="0" applyNumberFormat="1" applyFont="1" applyBorder="1">
      <alignment vertical="center"/>
    </xf>
    <xf numFmtId="176" fontId="6" fillId="0" borderId="1" xfId="0" applyNumberFormat="1" applyFont="1" applyBorder="1">
      <alignment vertical="center"/>
    </xf>
    <xf numFmtId="176" fontId="7" fillId="0" borderId="11" xfId="0" applyNumberFormat="1" applyFont="1" applyBorder="1">
      <alignment vertical="center"/>
    </xf>
    <xf numFmtId="0" fontId="2" fillId="0" borderId="22" xfId="0" applyFont="1" applyBorder="1" applyAlignment="1">
      <alignment horizontal="center" vertical="center"/>
    </xf>
    <xf numFmtId="176" fontId="5" fillId="0" borderId="23" xfId="0" applyNumberFormat="1" applyFont="1" applyBorder="1">
      <alignment vertical="center"/>
    </xf>
    <xf numFmtId="176" fontId="5" fillId="0" borderId="24" xfId="0" applyNumberFormat="1" applyFont="1" applyBorder="1">
      <alignment vertical="center"/>
    </xf>
    <xf numFmtId="176" fontId="5" fillId="0" borderId="25" xfId="0" applyNumberFormat="1" applyFont="1" applyBorder="1">
      <alignment vertical="center"/>
    </xf>
    <xf numFmtId="177" fontId="5" fillId="0" borderId="27" xfId="0" applyNumberFormat="1" applyFont="1" applyBorder="1">
      <alignment vertical="center"/>
    </xf>
    <xf numFmtId="177" fontId="5" fillId="0" borderId="28" xfId="0" applyNumberFormat="1" applyFont="1" applyBorder="1">
      <alignment vertical="center"/>
    </xf>
    <xf numFmtId="177" fontId="5" fillId="0" borderId="26" xfId="0" applyNumberFormat="1" applyFont="1" applyBorder="1">
      <alignment vertical="center"/>
    </xf>
    <xf numFmtId="176" fontId="6" fillId="0" borderId="23" xfId="0" applyNumberFormat="1" applyFont="1" applyBorder="1">
      <alignment vertical="center"/>
    </xf>
    <xf numFmtId="176" fontId="6" fillId="0" borderId="24" xfId="0" applyNumberFormat="1" applyFont="1" applyBorder="1">
      <alignment vertical="center"/>
    </xf>
    <xf numFmtId="176" fontId="6" fillId="0" borderId="25" xfId="0" applyNumberFormat="1" applyFont="1" applyBorder="1">
      <alignment vertical="center"/>
    </xf>
    <xf numFmtId="178" fontId="5" fillId="0" borderId="27" xfId="0" applyNumberFormat="1" applyFont="1" applyBorder="1">
      <alignment vertical="center"/>
    </xf>
    <xf numFmtId="178" fontId="5" fillId="0" borderId="24" xfId="0" applyNumberFormat="1" applyFont="1" applyBorder="1">
      <alignment vertical="center"/>
    </xf>
    <xf numFmtId="178" fontId="5" fillId="0" borderId="25" xfId="0" applyNumberFormat="1" applyFont="1" applyBorder="1">
      <alignment vertical="center"/>
    </xf>
    <xf numFmtId="176" fontId="7" fillId="0" borderId="26" xfId="0" applyNumberFormat="1" applyFont="1" applyBorder="1">
      <alignment vertical="center"/>
    </xf>
    <xf numFmtId="177" fontId="5" fillId="0" borderId="24" xfId="0" applyNumberFormat="1" applyFont="1" applyBorder="1">
      <alignment vertical="center"/>
    </xf>
    <xf numFmtId="177" fontId="5" fillId="0" borderId="25" xfId="0" applyNumberFormat="1" applyFont="1" applyBorder="1">
      <alignment vertical="center"/>
    </xf>
    <xf numFmtId="0" fontId="2" fillId="0" borderId="0" xfId="0" applyFont="1" applyAlignment="1">
      <alignment horizontal="right"/>
    </xf>
    <xf numFmtId="179" fontId="5" fillId="0" borderId="10" xfId="0" applyNumberFormat="1" applyFont="1" applyBorder="1">
      <alignment vertical="center"/>
    </xf>
    <xf numFmtId="179" fontId="5" fillId="0" borderId="19" xfId="0" applyNumberFormat="1" applyFont="1" applyBorder="1">
      <alignment vertical="center"/>
    </xf>
    <xf numFmtId="179" fontId="5" fillId="0" borderId="3" xfId="0" applyNumberFormat="1" applyFont="1" applyBorder="1">
      <alignment vertical="center"/>
    </xf>
    <xf numFmtId="179" fontId="5" fillId="0" borderId="11" xfId="0" applyNumberFormat="1" applyFont="1" applyBorder="1">
      <alignment vertical="center"/>
    </xf>
    <xf numFmtId="179" fontId="5" fillId="0" borderId="12" xfId="0" applyNumberFormat="1" applyFont="1" applyBorder="1">
      <alignment vertical="center"/>
    </xf>
    <xf numFmtId="179" fontId="5" fillId="0" borderId="1" xfId="0" applyNumberFormat="1" applyFont="1" applyBorder="1">
      <alignment vertical="center"/>
    </xf>
    <xf numFmtId="180" fontId="5" fillId="0" borderId="10" xfId="0" applyNumberFormat="1" applyFont="1" applyBorder="1">
      <alignment vertical="center"/>
    </xf>
    <xf numFmtId="180" fontId="5" fillId="0" borderId="19" xfId="0" applyNumberFormat="1" applyFont="1" applyBorder="1">
      <alignment vertical="center"/>
    </xf>
    <xf numFmtId="180" fontId="5" fillId="0" borderId="3" xfId="0" applyNumberFormat="1" applyFont="1" applyBorder="1">
      <alignment vertical="center"/>
    </xf>
    <xf numFmtId="180" fontId="5" fillId="0" borderId="11" xfId="0" applyNumberFormat="1" applyFont="1" applyBorder="1">
      <alignment vertical="center"/>
    </xf>
    <xf numFmtId="180" fontId="5" fillId="0" borderId="20" xfId="0" applyNumberFormat="1" applyFont="1" applyBorder="1">
      <alignment vertical="center"/>
    </xf>
    <xf numFmtId="180" fontId="5" fillId="0" borderId="1" xfId="0" applyNumberFormat="1" applyFont="1" applyBorder="1">
      <alignment vertical="center"/>
    </xf>
    <xf numFmtId="180" fontId="5" fillId="0" borderId="27" xfId="0" applyNumberFormat="1" applyFont="1" applyBorder="1">
      <alignment vertical="center"/>
    </xf>
    <xf numFmtId="180" fontId="5" fillId="0" borderId="24" xfId="0" applyNumberFormat="1" applyFont="1" applyBorder="1">
      <alignment vertical="center"/>
    </xf>
    <xf numFmtId="179" fontId="5" fillId="0" borderId="20" xfId="0" applyNumberFormat="1" applyFont="1" applyBorder="1">
      <alignment vertical="center"/>
    </xf>
    <xf numFmtId="179" fontId="5" fillId="0" borderId="27" xfId="0" applyNumberFormat="1" applyFont="1" applyBorder="1">
      <alignment vertical="center"/>
    </xf>
    <xf numFmtId="179" fontId="5" fillId="0" borderId="24" xfId="0" applyNumberFormat="1" applyFon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496956</xdr:colOff>
      <xdr:row>0</xdr:row>
      <xdr:rowOff>0</xdr:rowOff>
    </xdr:from>
    <xdr:ext cx="1200978" cy="324000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7518242" y="0"/>
          <a:ext cx="1200978" cy="324000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r>
            <a:rPr kumimoji="1" lang="ja-JP" altLang="en-US" sz="1600">
              <a:latin typeface="ＭＳ ゴシック" panose="020B0609070205080204" pitchFamily="49" charset="-128"/>
              <a:ea typeface="ＭＳ ゴシック" panose="020B0609070205080204" pitchFamily="49" charset="-128"/>
            </a:rPr>
            <a:t>参考資料７</a:t>
          </a:r>
          <a:endParaRPr kumimoji="1" lang="en-US" altLang="ja-JP" sz="16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40"/>
  <sheetViews>
    <sheetView tabSelected="1" view="pageBreakPreview" zoomScale="70" zoomScaleNormal="100" zoomScaleSheetLayoutView="70" zoomScalePageLayoutView="70" workbookViewId="0"/>
  </sheetViews>
  <sheetFormatPr defaultColWidth="9" defaultRowHeight="15" x14ac:dyDescent="0.55000000000000004"/>
  <cols>
    <col min="1" max="1" width="17.08203125" style="1" customWidth="1"/>
    <col min="2" max="14" width="7.5" style="1" customWidth="1"/>
    <col min="15" max="16384" width="9" style="1"/>
  </cols>
  <sheetData>
    <row r="1" spans="1:14" ht="22" x14ac:dyDescent="0.55000000000000004">
      <c r="A1" s="2" t="s">
        <v>0</v>
      </c>
    </row>
    <row r="2" spans="1:14" ht="24" customHeight="1" thickBot="1" x14ac:dyDescent="0.4">
      <c r="N2" s="64" t="s">
        <v>24</v>
      </c>
    </row>
    <row r="3" spans="1:14" ht="21" customHeight="1" thickBot="1" x14ac:dyDescent="0.6">
      <c r="A3" s="7" t="s">
        <v>9</v>
      </c>
      <c r="B3" s="11" t="s">
        <v>16</v>
      </c>
      <c r="C3" s="16" t="s">
        <v>1</v>
      </c>
      <c r="D3" s="5" t="s">
        <v>2</v>
      </c>
      <c r="E3" s="5" t="s">
        <v>3</v>
      </c>
      <c r="F3" s="5" t="s">
        <v>4</v>
      </c>
      <c r="G3" s="5" t="s">
        <v>5</v>
      </c>
      <c r="H3" s="5" t="s">
        <v>6</v>
      </c>
      <c r="I3" s="5" t="s">
        <v>17</v>
      </c>
      <c r="J3" s="5" t="s">
        <v>18</v>
      </c>
      <c r="K3" s="5" t="s">
        <v>19</v>
      </c>
      <c r="L3" s="5" t="s">
        <v>20</v>
      </c>
      <c r="M3" s="5" t="s">
        <v>22</v>
      </c>
      <c r="N3" s="6" t="s">
        <v>7</v>
      </c>
    </row>
    <row r="4" spans="1:14" ht="21" customHeight="1" x14ac:dyDescent="0.55000000000000004">
      <c r="A4" s="8" t="s">
        <v>27</v>
      </c>
      <c r="B4" s="18">
        <v>9084</v>
      </c>
      <c r="C4" s="19">
        <v>9089</v>
      </c>
      <c r="D4" s="20">
        <v>9763</v>
      </c>
      <c r="E4" s="20">
        <v>9252</v>
      </c>
      <c r="F4" s="20">
        <v>8852</v>
      </c>
      <c r="G4" s="20">
        <v>9301</v>
      </c>
      <c r="H4" s="20">
        <v>10261</v>
      </c>
      <c r="I4" s="20">
        <v>9287</v>
      </c>
      <c r="J4" s="20">
        <v>9146</v>
      </c>
      <c r="K4" s="20">
        <v>9299</v>
      </c>
      <c r="L4" s="20">
        <v>9301</v>
      </c>
      <c r="M4" s="20">
        <v>9550</v>
      </c>
      <c r="N4" s="21">
        <f>SUM(B4:M4)</f>
        <v>112185</v>
      </c>
    </row>
    <row r="5" spans="1:14" ht="21" customHeight="1" x14ac:dyDescent="0.55000000000000004">
      <c r="A5" s="9" t="s">
        <v>28</v>
      </c>
      <c r="B5" s="22">
        <v>8946</v>
      </c>
      <c r="C5" s="23">
        <v>8706</v>
      </c>
      <c r="D5" s="24">
        <v>8921</v>
      </c>
      <c r="E5" s="24">
        <v>6201</v>
      </c>
      <c r="F5" s="24">
        <v>5932</v>
      </c>
      <c r="G5" s="24">
        <v>8704</v>
      </c>
      <c r="H5" s="24">
        <v>9443</v>
      </c>
      <c r="I5" s="24">
        <v>8326</v>
      </c>
      <c r="J5" s="24">
        <v>8677</v>
      </c>
      <c r="K5" s="24">
        <v>9415</v>
      </c>
      <c r="L5" s="24">
        <v>8359</v>
      </c>
      <c r="M5" s="24">
        <v>8692</v>
      </c>
      <c r="N5" s="21">
        <f>SUM(B5:M5)</f>
        <v>100322</v>
      </c>
    </row>
    <row r="6" spans="1:14" ht="21" customHeight="1" x14ac:dyDescent="0.55000000000000004">
      <c r="A6" s="48" t="s">
        <v>29</v>
      </c>
      <c r="B6" s="49">
        <v>7469</v>
      </c>
      <c r="C6" s="50">
        <v>7321</v>
      </c>
      <c r="D6" s="51">
        <v>8611</v>
      </c>
      <c r="E6" s="51">
        <v>7748</v>
      </c>
      <c r="F6" s="51">
        <v>7054</v>
      </c>
      <c r="G6" s="51">
        <v>8221</v>
      </c>
      <c r="H6" s="51">
        <v>8413</v>
      </c>
      <c r="I6" s="51">
        <v>7682</v>
      </c>
      <c r="J6" s="51">
        <v>7780</v>
      </c>
      <c r="K6" s="51">
        <v>8314</v>
      </c>
      <c r="L6" s="51">
        <v>7755</v>
      </c>
      <c r="M6" s="51">
        <v>8402</v>
      </c>
      <c r="N6" s="21">
        <f>SUM(B6:M6)</f>
        <v>94770</v>
      </c>
    </row>
    <row r="7" spans="1:14" ht="21" customHeight="1" thickBot="1" x14ac:dyDescent="0.6">
      <c r="A7" s="10" t="s">
        <v>8</v>
      </c>
      <c r="B7" s="12">
        <f>B6/B5</f>
        <v>0.83489827856025034</v>
      </c>
      <c r="C7" s="17">
        <f>C6/C5</f>
        <v>0.84091431196875721</v>
      </c>
      <c r="D7" s="17">
        <f t="shared" ref="D7:M7" si="0">D6/D5</f>
        <v>0.96525053245151893</v>
      </c>
      <c r="E7" s="17">
        <f t="shared" si="0"/>
        <v>1.249475890985325</v>
      </c>
      <c r="F7" s="17">
        <f t="shared" si="0"/>
        <v>1.1891436277815239</v>
      </c>
      <c r="G7" s="17">
        <f t="shared" si="0"/>
        <v>0.94450827205882348</v>
      </c>
      <c r="H7" s="17">
        <f t="shared" si="0"/>
        <v>0.89092449433442766</v>
      </c>
      <c r="I7" s="17">
        <f t="shared" si="0"/>
        <v>0.92265193370165743</v>
      </c>
      <c r="J7" s="17">
        <f t="shared" si="0"/>
        <v>0.89662325688602051</v>
      </c>
      <c r="K7" s="17">
        <f t="shared" si="0"/>
        <v>0.88305894848645783</v>
      </c>
      <c r="L7" s="17">
        <f t="shared" si="0"/>
        <v>0.92774255293695418</v>
      </c>
      <c r="M7" s="17">
        <f t="shared" si="0"/>
        <v>0.96663598711458809</v>
      </c>
      <c r="N7" s="13">
        <f>N6/N5</f>
        <v>0.94465820059408701</v>
      </c>
    </row>
    <row r="8" spans="1:14" ht="6.75" customHeight="1" thickBot="1" x14ac:dyDescent="0.6"/>
    <row r="9" spans="1:14" ht="21" customHeight="1" thickBot="1" x14ac:dyDescent="0.6">
      <c r="A9" s="7" t="s">
        <v>10</v>
      </c>
      <c r="B9" s="11" t="s">
        <v>16</v>
      </c>
      <c r="C9" s="16" t="s">
        <v>1</v>
      </c>
      <c r="D9" s="5" t="s">
        <v>2</v>
      </c>
      <c r="E9" s="5" t="s">
        <v>3</v>
      </c>
      <c r="F9" s="5" t="s">
        <v>4</v>
      </c>
      <c r="G9" s="5" t="s">
        <v>5</v>
      </c>
      <c r="H9" s="5" t="s">
        <v>6</v>
      </c>
      <c r="I9" s="5" t="s">
        <v>17</v>
      </c>
      <c r="J9" s="5" t="s">
        <v>18</v>
      </c>
      <c r="K9" s="5" t="s">
        <v>19</v>
      </c>
      <c r="L9" s="5" t="s">
        <v>20</v>
      </c>
      <c r="M9" s="5" t="s">
        <v>22</v>
      </c>
      <c r="N9" s="6" t="s">
        <v>7</v>
      </c>
    </row>
    <row r="10" spans="1:14" ht="21" customHeight="1" x14ac:dyDescent="0.55000000000000004">
      <c r="A10" s="8" t="s">
        <v>27</v>
      </c>
      <c r="B10" s="18">
        <v>5932</v>
      </c>
      <c r="C10" s="19">
        <v>4065</v>
      </c>
      <c r="D10" s="20">
        <v>4281</v>
      </c>
      <c r="E10" s="20">
        <v>4071</v>
      </c>
      <c r="F10" s="20">
        <v>4111</v>
      </c>
      <c r="G10" s="20">
        <v>4106</v>
      </c>
      <c r="H10" s="20">
        <v>4465</v>
      </c>
      <c r="I10" s="20">
        <v>3975</v>
      </c>
      <c r="J10" s="20">
        <v>4221</v>
      </c>
      <c r="K10" s="20">
        <v>4382</v>
      </c>
      <c r="L10" s="20">
        <v>4274</v>
      </c>
      <c r="M10" s="20">
        <v>4293</v>
      </c>
      <c r="N10" s="21">
        <f>SUM(B10:M10)</f>
        <v>52176</v>
      </c>
    </row>
    <row r="11" spans="1:14" ht="21" customHeight="1" x14ac:dyDescent="0.55000000000000004">
      <c r="A11" s="9" t="s">
        <v>28</v>
      </c>
      <c r="B11" s="22">
        <v>5650</v>
      </c>
      <c r="C11" s="23">
        <v>3859</v>
      </c>
      <c r="D11" s="24">
        <v>3827</v>
      </c>
      <c r="E11" s="24">
        <v>3160</v>
      </c>
      <c r="F11" s="24">
        <v>3078</v>
      </c>
      <c r="G11" s="24">
        <v>3225</v>
      </c>
      <c r="H11" s="24">
        <v>3154</v>
      </c>
      <c r="I11" s="24">
        <v>3030</v>
      </c>
      <c r="J11" s="24">
        <v>3510</v>
      </c>
      <c r="K11" s="24">
        <v>3472</v>
      </c>
      <c r="L11" s="24">
        <v>3102</v>
      </c>
      <c r="M11" s="24">
        <v>3292</v>
      </c>
      <c r="N11" s="21">
        <f>SUM(B11:M11)</f>
        <v>42359</v>
      </c>
    </row>
    <row r="12" spans="1:14" ht="21" customHeight="1" x14ac:dyDescent="0.55000000000000004">
      <c r="A12" s="48" t="s">
        <v>29</v>
      </c>
      <c r="B12" s="49">
        <v>3933</v>
      </c>
      <c r="C12" s="50">
        <v>2830</v>
      </c>
      <c r="D12" s="51">
        <v>3322</v>
      </c>
      <c r="E12" s="51">
        <v>3118</v>
      </c>
      <c r="F12" s="51">
        <v>3002</v>
      </c>
      <c r="G12" s="51">
        <v>3265</v>
      </c>
      <c r="H12" s="51">
        <v>3148</v>
      </c>
      <c r="I12" s="51">
        <v>3023</v>
      </c>
      <c r="J12" s="51">
        <v>3257</v>
      </c>
      <c r="K12" s="51">
        <v>3367</v>
      </c>
      <c r="L12" s="51">
        <v>3170</v>
      </c>
      <c r="M12" s="51">
        <v>3475</v>
      </c>
      <c r="N12" s="21">
        <f>SUM(B12:M12)</f>
        <v>38910</v>
      </c>
    </row>
    <row r="13" spans="1:14" ht="21" customHeight="1" thickBot="1" x14ac:dyDescent="0.6">
      <c r="A13" s="10" t="s">
        <v>8</v>
      </c>
      <c r="B13" s="12">
        <f>B12/B11</f>
        <v>0.69610619469026547</v>
      </c>
      <c r="C13" s="17">
        <f>C12/C11</f>
        <v>0.73335060896605342</v>
      </c>
      <c r="D13" s="17">
        <f t="shared" ref="D13" si="1">D12/D11</f>
        <v>0.86804285340998166</v>
      </c>
      <c r="E13" s="17">
        <f t="shared" ref="E13" si="2">E12/E11</f>
        <v>0.98670886075949371</v>
      </c>
      <c r="F13" s="17">
        <f t="shared" ref="F13" si="3">F12/F11</f>
        <v>0.97530864197530864</v>
      </c>
      <c r="G13" s="17">
        <f t="shared" ref="G13" si="4">G12/G11</f>
        <v>1.0124031007751939</v>
      </c>
      <c r="H13" s="17">
        <f t="shared" ref="H13" si="5">H12/H11</f>
        <v>0.99809765377298665</v>
      </c>
      <c r="I13" s="17">
        <f t="shared" ref="I13" si="6">I12/I11</f>
        <v>0.99768976897689765</v>
      </c>
      <c r="J13" s="17">
        <f t="shared" ref="J13" si="7">J12/J11</f>
        <v>0.92792022792022788</v>
      </c>
      <c r="K13" s="17">
        <f t="shared" ref="K13" si="8">K12/K11</f>
        <v>0.969758064516129</v>
      </c>
      <c r="L13" s="17">
        <f t="shared" ref="L13" si="9">L12/L11</f>
        <v>1.0219213410702772</v>
      </c>
      <c r="M13" s="17">
        <f t="shared" ref="M13" si="10">M12/M11</f>
        <v>1.0555893074119076</v>
      </c>
      <c r="N13" s="13">
        <f>N12/N11</f>
        <v>0.91857692580089234</v>
      </c>
    </row>
    <row r="14" spans="1:14" ht="6.75" customHeight="1" thickBot="1" x14ac:dyDescent="0.6"/>
    <row r="15" spans="1:14" ht="21" customHeight="1" thickBot="1" x14ac:dyDescent="0.6">
      <c r="A15" s="7" t="s">
        <v>11</v>
      </c>
      <c r="B15" s="11" t="s">
        <v>16</v>
      </c>
      <c r="C15" s="16" t="s">
        <v>1</v>
      </c>
      <c r="D15" s="5" t="s">
        <v>2</v>
      </c>
      <c r="E15" s="5" t="s">
        <v>3</v>
      </c>
      <c r="F15" s="5" t="s">
        <v>4</v>
      </c>
      <c r="G15" s="5" t="s">
        <v>5</v>
      </c>
      <c r="H15" s="5" t="s">
        <v>6</v>
      </c>
      <c r="I15" s="5" t="s">
        <v>17</v>
      </c>
      <c r="J15" s="5" t="s">
        <v>18</v>
      </c>
      <c r="K15" s="5" t="s">
        <v>19</v>
      </c>
      <c r="L15" s="5" t="s">
        <v>20</v>
      </c>
      <c r="M15" s="5" t="s">
        <v>22</v>
      </c>
      <c r="N15" s="6" t="s">
        <v>7</v>
      </c>
    </row>
    <row r="16" spans="1:14" ht="21" customHeight="1" x14ac:dyDescent="0.55000000000000004">
      <c r="A16" s="8" t="s">
        <v>27</v>
      </c>
      <c r="B16" s="18">
        <v>6592</v>
      </c>
      <c r="C16" s="19">
        <v>6466</v>
      </c>
      <c r="D16" s="20">
        <v>7388</v>
      </c>
      <c r="E16" s="20">
        <v>7038</v>
      </c>
      <c r="F16" s="20">
        <v>6803</v>
      </c>
      <c r="G16" s="20">
        <v>6967</v>
      </c>
      <c r="H16" s="20">
        <v>7332</v>
      </c>
      <c r="I16" s="20">
        <v>7169</v>
      </c>
      <c r="J16" s="20">
        <v>6683</v>
      </c>
      <c r="K16" s="20">
        <v>6857</v>
      </c>
      <c r="L16" s="20">
        <v>6947</v>
      </c>
      <c r="M16" s="20">
        <v>7127</v>
      </c>
      <c r="N16" s="21">
        <f>SUM(B16:M16)</f>
        <v>83369</v>
      </c>
    </row>
    <row r="17" spans="1:14" ht="21" customHeight="1" x14ac:dyDescent="0.55000000000000004">
      <c r="A17" s="9" t="s">
        <v>28</v>
      </c>
      <c r="B17" s="22">
        <v>6756</v>
      </c>
      <c r="C17" s="23">
        <v>6145</v>
      </c>
      <c r="D17" s="24">
        <v>5651</v>
      </c>
      <c r="E17" s="24">
        <v>3576</v>
      </c>
      <c r="F17" s="24">
        <v>3466</v>
      </c>
      <c r="G17" s="24">
        <v>5490</v>
      </c>
      <c r="H17" s="24">
        <v>5888</v>
      </c>
      <c r="I17" s="24">
        <v>5303</v>
      </c>
      <c r="J17" s="24">
        <v>5550</v>
      </c>
      <c r="K17" s="24">
        <v>5991</v>
      </c>
      <c r="L17" s="24">
        <v>5579</v>
      </c>
      <c r="M17" s="24">
        <v>5745</v>
      </c>
      <c r="N17" s="21">
        <f>SUM(B17:M17)</f>
        <v>65140</v>
      </c>
    </row>
    <row r="18" spans="1:14" ht="21" customHeight="1" x14ac:dyDescent="0.55000000000000004">
      <c r="A18" s="48" t="s">
        <v>29</v>
      </c>
      <c r="B18" s="49">
        <v>4728</v>
      </c>
      <c r="C18" s="50">
        <v>4543</v>
      </c>
      <c r="D18" s="51">
        <v>5773</v>
      </c>
      <c r="E18" s="51">
        <v>4784</v>
      </c>
      <c r="F18" s="51">
        <v>4293</v>
      </c>
      <c r="G18" s="51">
        <v>5204</v>
      </c>
      <c r="H18" s="51">
        <v>5645</v>
      </c>
      <c r="I18" s="51">
        <v>5027</v>
      </c>
      <c r="J18" s="51">
        <v>5053</v>
      </c>
      <c r="K18" s="51">
        <v>5522</v>
      </c>
      <c r="L18" s="51">
        <v>5484</v>
      </c>
      <c r="M18" s="51">
        <v>5820</v>
      </c>
      <c r="N18" s="21">
        <f>SUM(B18:M18)</f>
        <v>61876</v>
      </c>
    </row>
    <row r="19" spans="1:14" ht="21" customHeight="1" thickBot="1" x14ac:dyDescent="0.6">
      <c r="A19" s="10" t="s">
        <v>8</v>
      </c>
      <c r="B19" s="12">
        <f>B18/B17</f>
        <v>0.69982238010657194</v>
      </c>
      <c r="C19" s="17">
        <f>C18/C17</f>
        <v>0.73930024410089501</v>
      </c>
      <c r="D19" s="17">
        <f t="shared" ref="D19" si="11">D18/D17</f>
        <v>1.0215890992744647</v>
      </c>
      <c r="E19" s="17">
        <f t="shared" ref="E19" si="12">E18/E17</f>
        <v>1.3378076062639821</v>
      </c>
      <c r="F19" s="17">
        <f t="shared" ref="F19" si="13">F18/F17</f>
        <v>1.2386035776110791</v>
      </c>
      <c r="G19" s="17">
        <f t="shared" ref="G19" si="14">G18/G17</f>
        <v>0.94790528233151183</v>
      </c>
      <c r="H19" s="17">
        <f t="shared" ref="H19" si="15">H18/H17</f>
        <v>0.95872961956521741</v>
      </c>
      <c r="I19" s="17">
        <f t="shared" ref="I19" si="16">I18/I17</f>
        <v>0.94795398830850464</v>
      </c>
      <c r="J19" s="17">
        <f t="shared" ref="J19" si="17">J18/J17</f>
        <v>0.91045045045045048</v>
      </c>
      <c r="K19" s="17">
        <f t="shared" ref="K19" si="18">K18/K17</f>
        <v>0.92171590719412455</v>
      </c>
      <c r="L19" s="17">
        <f t="shared" ref="L19" si="19">L18/L17</f>
        <v>0.98297185875604942</v>
      </c>
      <c r="M19" s="17">
        <f t="shared" ref="M19" si="20">M18/M17</f>
        <v>1.0130548302872062</v>
      </c>
      <c r="N19" s="13">
        <f>N18/N17</f>
        <v>0.94989253914645377</v>
      </c>
    </row>
    <row r="20" spans="1:14" ht="8.25" customHeight="1" x14ac:dyDescent="0.55000000000000004">
      <c r="A20" s="14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</row>
    <row r="21" spans="1:14" ht="8.25" customHeight="1" thickBot="1" x14ac:dyDescent="0.6"/>
    <row r="22" spans="1:14" ht="21" customHeight="1" thickBot="1" x14ac:dyDescent="0.6">
      <c r="A22" s="7" t="s">
        <v>12</v>
      </c>
      <c r="B22" s="11" t="s">
        <v>16</v>
      </c>
      <c r="C22" s="16" t="s">
        <v>1</v>
      </c>
      <c r="D22" s="5" t="s">
        <v>2</v>
      </c>
      <c r="E22" s="5" t="s">
        <v>3</v>
      </c>
      <c r="F22" s="5" t="s">
        <v>4</v>
      </c>
      <c r="G22" s="5" t="s">
        <v>5</v>
      </c>
      <c r="H22" s="5" t="s">
        <v>6</v>
      </c>
      <c r="I22" s="5" t="s">
        <v>17</v>
      </c>
      <c r="J22" s="5" t="s">
        <v>18</v>
      </c>
      <c r="K22" s="5" t="s">
        <v>19</v>
      </c>
      <c r="L22" s="5" t="s">
        <v>20</v>
      </c>
      <c r="M22" s="5" t="s">
        <v>22</v>
      </c>
      <c r="N22" s="6" t="s">
        <v>7</v>
      </c>
    </row>
    <row r="23" spans="1:14" ht="21" customHeight="1" x14ac:dyDescent="0.55000000000000004">
      <c r="A23" s="8" t="s">
        <v>27</v>
      </c>
      <c r="B23" s="18">
        <f t="shared" ref="B23:C25" si="21">B4+B10+B16</f>
        <v>21608</v>
      </c>
      <c r="C23" s="19">
        <f t="shared" si="21"/>
        <v>19620</v>
      </c>
      <c r="D23" s="20">
        <f t="shared" ref="D23:H23" si="22">D4+D10+D16</f>
        <v>21432</v>
      </c>
      <c r="E23" s="20">
        <f t="shared" si="22"/>
        <v>20361</v>
      </c>
      <c r="F23" s="20">
        <f t="shared" si="22"/>
        <v>19766</v>
      </c>
      <c r="G23" s="20">
        <f t="shared" si="22"/>
        <v>20374</v>
      </c>
      <c r="H23" s="20">
        <f t="shared" si="22"/>
        <v>22058</v>
      </c>
      <c r="I23" s="20">
        <f t="shared" ref="I23:L23" si="23">I4+I10+I16</f>
        <v>20431</v>
      </c>
      <c r="J23" s="20">
        <f t="shared" si="23"/>
        <v>20050</v>
      </c>
      <c r="K23" s="20">
        <f t="shared" si="23"/>
        <v>20538</v>
      </c>
      <c r="L23" s="20">
        <f t="shared" si="23"/>
        <v>20522</v>
      </c>
      <c r="M23" s="20">
        <f t="shared" ref="M23" si="24">M4+M10+M16</f>
        <v>20970</v>
      </c>
      <c r="N23" s="21">
        <f>SUM(B23:M23)</f>
        <v>247730</v>
      </c>
    </row>
    <row r="24" spans="1:14" ht="21" customHeight="1" x14ac:dyDescent="0.55000000000000004">
      <c r="A24" s="9" t="s">
        <v>28</v>
      </c>
      <c r="B24" s="18">
        <f t="shared" si="21"/>
        <v>21352</v>
      </c>
      <c r="C24" s="19">
        <f t="shared" si="21"/>
        <v>18710</v>
      </c>
      <c r="D24" s="24">
        <f t="shared" ref="D24:H25" si="25">D5+D11+D17</f>
        <v>18399</v>
      </c>
      <c r="E24" s="24">
        <f t="shared" si="25"/>
        <v>12937</v>
      </c>
      <c r="F24" s="24">
        <f t="shared" si="25"/>
        <v>12476</v>
      </c>
      <c r="G24" s="24">
        <f t="shared" si="25"/>
        <v>17419</v>
      </c>
      <c r="H24" s="24">
        <f t="shared" si="25"/>
        <v>18485</v>
      </c>
      <c r="I24" s="24">
        <f t="shared" ref="I24:L25" si="26">I5+I11+I17</f>
        <v>16659</v>
      </c>
      <c r="J24" s="24">
        <f t="shared" si="26"/>
        <v>17737</v>
      </c>
      <c r="K24" s="24">
        <f t="shared" si="26"/>
        <v>18878</v>
      </c>
      <c r="L24" s="24">
        <f t="shared" si="26"/>
        <v>17040</v>
      </c>
      <c r="M24" s="24">
        <f t="shared" ref="M24:M25" si="27">M5+M11+M17</f>
        <v>17729</v>
      </c>
      <c r="N24" s="21">
        <f>SUM(B24:M24)</f>
        <v>207821</v>
      </c>
    </row>
    <row r="25" spans="1:14" ht="21" customHeight="1" x14ac:dyDescent="0.55000000000000004">
      <c r="A25" s="48" t="s">
        <v>29</v>
      </c>
      <c r="B25" s="18">
        <f t="shared" si="21"/>
        <v>16130</v>
      </c>
      <c r="C25" s="19">
        <f t="shared" si="21"/>
        <v>14694</v>
      </c>
      <c r="D25" s="24">
        <f t="shared" si="25"/>
        <v>17706</v>
      </c>
      <c r="E25" s="24">
        <f t="shared" si="25"/>
        <v>15650</v>
      </c>
      <c r="F25" s="24">
        <f t="shared" si="25"/>
        <v>14349</v>
      </c>
      <c r="G25" s="24">
        <f t="shared" si="25"/>
        <v>16690</v>
      </c>
      <c r="H25" s="24">
        <f t="shared" si="25"/>
        <v>17206</v>
      </c>
      <c r="I25" s="24">
        <f t="shared" si="26"/>
        <v>15732</v>
      </c>
      <c r="J25" s="24">
        <f t="shared" si="26"/>
        <v>16090</v>
      </c>
      <c r="K25" s="24">
        <f t="shared" si="26"/>
        <v>17203</v>
      </c>
      <c r="L25" s="24">
        <f t="shared" si="26"/>
        <v>16409</v>
      </c>
      <c r="M25" s="24">
        <f t="shared" si="27"/>
        <v>17697</v>
      </c>
      <c r="N25" s="21">
        <f>SUM(B25:M25)</f>
        <v>195556</v>
      </c>
    </row>
    <row r="26" spans="1:14" ht="21" customHeight="1" thickBot="1" x14ac:dyDescent="0.6">
      <c r="A26" s="10" t="s">
        <v>8</v>
      </c>
      <c r="B26" s="12">
        <f>B25/B24</f>
        <v>0.75543274634694646</v>
      </c>
      <c r="C26" s="17">
        <f>C25/C24</f>
        <v>0.78535542490646715</v>
      </c>
      <c r="D26" s="17">
        <f t="shared" ref="D26" si="28">D25/D24</f>
        <v>0.96233490950595146</v>
      </c>
      <c r="E26" s="17">
        <f t="shared" ref="E26" si="29">E25/E24</f>
        <v>1.2097085877715081</v>
      </c>
      <c r="F26" s="17">
        <f t="shared" ref="F26" si="30">F25/F24</f>
        <v>1.1501282462327669</v>
      </c>
      <c r="G26" s="17">
        <f t="shared" ref="G26" si="31">G25/G24</f>
        <v>0.95814914748263391</v>
      </c>
      <c r="H26" s="17">
        <f t="shared" ref="H26" si="32">H25/H24</f>
        <v>0.93080876386259126</v>
      </c>
      <c r="I26" s="17">
        <f t="shared" ref="I26" si="33">I25/I24</f>
        <v>0.94435440302539164</v>
      </c>
      <c r="J26" s="17">
        <f t="shared" ref="J26" si="34">J25/J24</f>
        <v>0.90714325985228617</v>
      </c>
      <c r="K26" s="17">
        <f t="shared" ref="K26" si="35">K25/K24</f>
        <v>0.9112723805487869</v>
      </c>
      <c r="L26" s="17">
        <f t="shared" ref="L26" si="36">L25/L24</f>
        <v>0.9629694835680751</v>
      </c>
      <c r="M26" s="17">
        <f t="shared" ref="M26" si="37">M25/M24</f>
        <v>0.99819504766202272</v>
      </c>
      <c r="N26" s="13">
        <f>N25/N24</f>
        <v>0.94098286506175988</v>
      </c>
    </row>
    <row r="27" spans="1:14" ht="26.25" customHeight="1" x14ac:dyDescent="0.55000000000000004"/>
    <row r="28" spans="1:14" ht="21" hidden="1" customHeight="1" thickBot="1" x14ac:dyDescent="0.6">
      <c r="A28" s="7" t="s">
        <v>15</v>
      </c>
      <c r="B28" s="37" t="s">
        <v>16</v>
      </c>
      <c r="C28" s="5" t="s">
        <v>1</v>
      </c>
      <c r="D28" s="5" t="s">
        <v>2</v>
      </c>
      <c r="E28" s="5" t="s">
        <v>3</v>
      </c>
      <c r="F28" s="5" t="s">
        <v>4</v>
      </c>
      <c r="G28" s="5" t="s">
        <v>5</v>
      </c>
      <c r="H28" s="5" t="s">
        <v>6</v>
      </c>
      <c r="I28" s="5" t="s">
        <v>17</v>
      </c>
      <c r="J28" s="5" t="s">
        <v>18</v>
      </c>
      <c r="K28" s="5" t="s">
        <v>19</v>
      </c>
      <c r="L28" s="5" t="s">
        <v>20</v>
      </c>
      <c r="M28" s="5" t="s">
        <v>21</v>
      </c>
      <c r="N28" s="6" t="s">
        <v>7</v>
      </c>
    </row>
    <row r="29" spans="1:14" ht="21" hidden="1" customHeight="1" x14ac:dyDescent="0.55000000000000004">
      <c r="A29" s="8" t="s">
        <v>27</v>
      </c>
      <c r="B29" s="38">
        <v>8233</v>
      </c>
      <c r="C29" s="4">
        <v>8194</v>
      </c>
      <c r="D29" s="4">
        <v>8768</v>
      </c>
      <c r="E29" s="4">
        <v>8220</v>
      </c>
      <c r="F29" s="4">
        <v>7849</v>
      </c>
      <c r="G29" s="4">
        <v>8254</v>
      </c>
      <c r="H29" s="4">
        <v>9157</v>
      </c>
      <c r="I29" s="4">
        <v>8295</v>
      </c>
      <c r="J29" s="4">
        <v>8132</v>
      </c>
      <c r="K29" s="4">
        <v>8280</v>
      </c>
      <c r="L29" s="4">
        <v>8246</v>
      </c>
      <c r="M29" s="4">
        <v>8618</v>
      </c>
      <c r="N29" s="21">
        <f>SUM(B29:M29)</f>
        <v>100246</v>
      </c>
    </row>
    <row r="30" spans="1:14" ht="21" hidden="1" customHeight="1" x14ac:dyDescent="0.55000000000000004">
      <c r="A30" s="9" t="s">
        <v>28</v>
      </c>
      <c r="B30" s="39">
        <v>8135</v>
      </c>
      <c r="C30" s="3">
        <v>7874</v>
      </c>
      <c r="D30" s="3">
        <v>8022</v>
      </c>
      <c r="E30" s="3">
        <v>5561</v>
      </c>
      <c r="F30" s="3">
        <v>5231</v>
      </c>
      <c r="G30" s="3">
        <v>7968</v>
      </c>
      <c r="H30" s="3">
        <v>8614</v>
      </c>
      <c r="I30" s="3">
        <v>7465</v>
      </c>
      <c r="J30" s="3">
        <v>7854</v>
      </c>
      <c r="K30" s="3">
        <v>8601</v>
      </c>
      <c r="L30" s="3">
        <v>7630</v>
      </c>
      <c r="M30" s="3">
        <v>7961</v>
      </c>
      <c r="N30" s="21">
        <f>SUM(B30:M30)</f>
        <v>90916</v>
      </c>
    </row>
    <row r="31" spans="1:14" ht="21" hidden="1" customHeight="1" x14ac:dyDescent="0.55000000000000004">
      <c r="A31" s="48" t="s">
        <v>29</v>
      </c>
      <c r="B31" s="39">
        <v>6854</v>
      </c>
      <c r="C31" s="3">
        <v>6694</v>
      </c>
      <c r="D31" s="3">
        <v>7907</v>
      </c>
      <c r="E31" s="3">
        <v>7043</v>
      </c>
      <c r="F31" s="3">
        <v>6404</v>
      </c>
      <c r="G31" s="3">
        <v>7413</v>
      </c>
      <c r="H31" s="3">
        <v>7605</v>
      </c>
      <c r="I31" s="3">
        <v>6911</v>
      </c>
      <c r="J31" s="3">
        <v>7067</v>
      </c>
      <c r="K31" s="3">
        <v>7514</v>
      </c>
      <c r="L31" s="3">
        <v>7034</v>
      </c>
      <c r="M31" s="3">
        <v>7640</v>
      </c>
      <c r="N31" s="21">
        <f>SUM(B31:M31)</f>
        <v>86086</v>
      </c>
    </row>
    <row r="32" spans="1:14" ht="21" hidden="1" customHeight="1" thickBot="1" x14ac:dyDescent="0.6">
      <c r="A32" s="10" t="s">
        <v>8</v>
      </c>
      <c r="B32" s="12">
        <f>B31/B30</f>
        <v>0.84253226797787339</v>
      </c>
      <c r="C32" s="17">
        <f>C31/C30</f>
        <v>0.85013970027940056</v>
      </c>
      <c r="D32" s="17">
        <f t="shared" ref="D32" si="38">D31/D30</f>
        <v>0.98566442283719768</v>
      </c>
      <c r="E32" s="17">
        <f t="shared" ref="E32" si="39">E31/E30</f>
        <v>1.2664988311454775</v>
      </c>
      <c r="F32" s="17">
        <f t="shared" ref="F32" si="40">F31/F30</f>
        <v>1.2242401070541005</v>
      </c>
      <c r="G32" s="17">
        <f t="shared" ref="G32" si="41">G31/G30</f>
        <v>0.93034638554216864</v>
      </c>
      <c r="H32" s="17">
        <f t="shared" ref="H32" si="42">H31/H30</f>
        <v>0.88286510332017643</v>
      </c>
      <c r="I32" s="17">
        <f t="shared" ref="I32" si="43">I31/I30</f>
        <v>0.92578700602813124</v>
      </c>
      <c r="J32" s="17">
        <f t="shared" ref="J32" si="44">J31/J30</f>
        <v>0.89979628214922336</v>
      </c>
      <c r="K32" s="17">
        <f t="shared" ref="K32" si="45">K31/K30</f>
        <v>0.87361934658760609</v>
      </c>
      <c r="L32" s="17">
        <f t="shared" ref="L32" si="46">L31/L30</f>
        <v>0.92188728702490175</v>
      </c>
      <c r="M32" s="17">
        <f t="shared" ref="M32" si="47">M31/M30</f>
        <v>0.95967843235774397</v>
      </c>
      <c r="N32" s="13">
        <f>N31/N30</f>
        <v>0.94687403757314448</v>
      </c>
    </row>
    <row r="33" ht="26.25" customHeight="1" x14ac:dyDescent="0.55000000000000004"/>
    <row r="34" ht="26.25" customHeight="1" x14ac:dyDescent="0.55000000000000004"/>
    <row r="35" ht="26.25" customHeight="1" x14ac:dyDescent="0.55000000000000004"/>
    <row r="36" ht="26.25" customHeight="1" x14ac:dyDescent="0.55000000000000004"/>
    <row r="37" ht="26.25" customHeight="1" x14ac:dyDescent="0.55000000000000004"/>
    <row r="38" ht="26.25" customHeight="1" x14ac:dyDescent="0.55000000000000004"/>
    <row r="39" ht="26.25" customHeight="1" x14ac:dyDescent="0.55000000000000004"/>
    <row r="40" ht="26.25" customHeight="1" x14ac:dyDescent="0.55000000000000004"/>
  </sheetData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95" orientation="landscape" r:id="rId1"/>
  <headerFooter>
    <oddHeader>&amp;C&amp;"Meiryo UI,標準"&amp;18利用状況（月別）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35"/>
  <sheetViews>
    <sheetView view="pageBreakPreview" zoomScale="70" zoomScaleNormal="100" zoomScaleSheetLayoutView="70" zoomScalePageLayoutView="70" workbookViewId="0">
      <selection activeCell="Q15" sqref="Q15"/>
    </sheetView>
  </sheetViews>
  <sheetFormatPr defaultColWidth="9" defaultRowHeight="15" x14ac:dyDescent="0.55000000000000004"/>
  <cols>
    <col min="1" max="1" width="17.08203125" style="1" customWidth="1"/>
    <col min="2" max="14" width="7.5" style="1" customWidth="1"/>
    <col min="15" max="16384" width="9" style="1"/>
  </cols>
  <sheetData>
    <row r="1" spans="1:14" ht="22" x14ac:dyDescent="0.55000000000000004">
      <c r="A1" s="2" t="s">
        <v>13</v>
      </c>
    </row>
    <row r="2" spans="1:14" ht="21.75" customHeight="1" thickBot="1" x14ac:dyDescent="0.6">
      <c r="N2" s="25"/>
    </row>
    <row r="3" spans="1:14" ht="21" customHeight="1" thickBot="1" x14ac:dyDescent="0.6">
      <c r="A3" s="7" t="s">
        <v>9</v>
      </c>
      <c r="B3" s="11" t="s">
        <v>16</v>
      </c>
      <c r="C3" s="16" t="s">
        <v>1</v>
      </c>
      <c r="D3" s="5" t="s">
        <v>2</v>
      </c>
      <c r="E3" s="5" t="s">
        <v>3</v>
      </c>
      <c r="F3" s="5" t="s">
        <v>4</v>
      </c>
      <c r="G3" s="5" t="s">
        <v>5</v>
      </c>
      <c r="H3" s="5" t="s">
        <v>6</v>
      </c>
      <c r="I3" s="5" t="s">
        <v>17</v>
      </c>
      <c r="J3" s="5" t="s">
        <v>18</v>
      </c>
      <c r="K3" s="5" t="s">
        <v>19</v>
      </c>
      <c r="L3" s="5" t="s">
        <v>20</v>
      </c>
      <c r="M3" s="5" t="s">
        <v>22</v>
      </c>
      <c r="N3" s="6" t="s">
        <v>7</v>
      </c>
    </row>
    <row r="4" spans="1:14" ht="21" customHeight="1" x14ac:dyDescent="0.55000000000000004">
      <c r="A4" s="8" t="s">
        <v>27</v>
      </c>
      <c r="B4" s="26">
        <v>1.4</v>
      </c>
      <c r="C4" s="27">
        <v>1.5</v>
      </c>
      <c r="D4" s="28">
        <v>1.5</v>
      </c>
      <c r="E4" s="28">
        <v>1.4</v>
      </c>
      <c r="F4" s="28">
        <v>1.3</v>
      </c>
      <c r="G4" s="28">
        <v>1.4</v>
      </c>
      <c r="H4" s="28">
        <v>1.5</v>
      </c>
      <c r="I4" s="28">
        <v>1.4</v>
      </c>
      <c r="J4" s="28">
        <v>1.4</v>
      </c>
      <c r="K4" s="28">
        <v>1.4</v>
      </c>
      <c r="L4" s="28">
        <v>1.4</v>
      </c>
      <c r="M4" s="28">
        <v>1.4</v>
      </c>
      <c r="N4" s="29">
        <v>1.4</v>
      </c>
    </row>
    <row r="5" spans="1:14" ht="21" customHeight="1" x14ac:dyDescent="0.55000000000000004">
      <c r="A5" s="9" t="s">
        <v>28</v>
      </c>
      <c r="B5" s="26">
        <v>1.4</v>
      </c>
      <c r="C5" s="27">
        <v>1.5</v>
      </c>
      <c r="D5" s="28">
        <v>1.3</v>
      </c>
      <c r="E5" s="28">
        <v>1</v>
      </c>
      <c r="F5" s="28">
        <v>0.9</v>
      </c>
      <c r="G5" s="28">
        <v>1.4</v>
      </c>
      <c r="H5" s="28">
        <v>1.4</v>
      </c>
      <c r="I5" s="28">
        <v>1.2</v>
      </c>
      <c r="J5" s="28">
        <v>1.4</v>
      </c>
      <c r="K5" s="28">
        <v>1.4</v>
      </c>
      <c r="L5" s="28">
        <v>1.3</v>
      </c>
      <c r="M5" s="28">
        <v>1.3</v>
      </c>
      <c r="N5" s="29">
        <v>1.3</v>
      </c>
    </row>
    <row r="6" spans="1:14" ht="21" customHeight="1" x14ac:dyDescent="0.55000000000000004">
      <c r="A6" s="48" t="s">
        <v>29</v>
      </c>
      <c r="B6" s="52">
        <f>ROUND('回転率(計算用）'!B6,1)</f>
        <v>1.1000000000000001</v>
      </c>
      <c r="C6" s="53">
        <f>ROUND('回転率(計算用）'!C6,1)</f>
        <v>1.2</v>
      </c>
      <c r="D6" s="53">
        <f>ROUND('回転率(計算用）'!D6,1)</f>
        <v>1.3</v>
      </c>
      <c r="E6" s="53">
        <f>ROUND('回転率(計算用）'!E6,1)</f>
        <v>1.2</v>
      </c>
      <c r="F6" s="53">
        <f>ROUND('回転率(計算用）'!F6,1)</f>
        <v>1.1000000000000001</v>
      </c>
      <c r="G6" s="53">
        <f>ROUND('回転率(計算用）'!G6,1)</f>
        <v>1.3</v>
      </c>
      <c r="H6" s="53">
        <f>ROUND('回転率(計算用）'!H6,1)</f>
        <v>1.3</v>
      </c>
      <c r="I6" s="53">
        <f>ROUND('回転率(計算用）'!I6,1)</f>
        <v>1.2</v>
      </c>
      <c r="J6" s="53">
        <f>ROUND('回転率(計算用）'!J6,1)</f>
        <v>1.2</v>
      </c>
      <c r="K6" s="53">
        <f>ROUND('回転率(計算用）'!K6,1)</f>
        <v>1.3</v>
      </c>
      <c r="L6" s="53">
        <f>ROUND('回転率(計算用）'!L6,1)</f>
        <v>1.2</v>
      </c>
      <c r="M6" s="53">
        <f>ROUND('回転率(計算用）'!M6,1)</f>
        <v>1.3</v>
      </c>
      <c r="N6" s="29">
        <f>ROUND('回転率(計算用）'!N6,1)</f>
        <v>1.2</v>
      </c>
    </row>
    <row r="7" spans="1:14" ht="21" customHeight="1" thickBot="1" x14ac:dyDescent="0.6">
      <c r="A7" s="10" t="s">
        <v>8</v>
      </c>
      <c r="B7" s="12">
        <f>B6/B5</f>
        <v>0.78571428571428581</v>
      </c>
      <c r="C7" s="17">
        <f>C6/C5</f>
        <v>0.79999999999999993</v>
      </c>
      <c r="D7" s="17">
        <f t="shared" ref="D7:M7" si="0">D6/D5</f>
        <v>1</v>
      </c>
      <c r="E7" s="17">
        <f t="shared" si="0"/>
        <v>1.2</v>
      </c>
      <c r="F7" s="17">
        <f t="shared" si="0"/>
        <v>1.2222222222222223</v>
      </c>
      <c r="G7" s="17">
        <f t="shared" si="0"/>
        <v>0.92857142857142871</v>
      </c>
      <c r="H7" s="17">
        <f t="shared" si="0"/>
        <v>0.92857142857142871</v>
      </c>
      <c r="I7" s="17">
        <f t="shared" si="0"/>
        <v>1</v>
      </c>
      <c r="J7" s="17">
        <f t="shared" si="0"/>
        <v>0.85714285714285721</v>
      </c>
      <c r="K7" s="17">
        <f t="shared" si="0"/>
        <v>0.92857142857142871</v>
      </c>
      <c r="L7" s="17">
        <f t="shared" si="0"/>
        <v>0.92307692307692302</v>
      </c>
      <c r="M7" s="17">
        <f t="shared" si="0"/>
        <v>1</v>
      </c>
      <c r="N7" s="13">
        <f>N6/N5</f>
        <v>0.92307692307692302</v>
      </c>
    </row>
    <row r="8" spans="1:14" ht="6.75" customHeight="1" thickBot="1" x14ac:dyDescent="0.6"/>
    <row r="9" spans="1:14" ht="21" customHeight="1" thickBot="1" x14ac:dyDescent="0.6">
      <c r="A9" s="7" t="s">
        <v>10</v>
      </c>
      <c r="B9" s="11" t="s">
        <v>16</v>
      </c>
      <c r="C9" s="16" t="s">
        <v>1</v>
      </c>
      <c r="D9" s="5" t="s">
        <v>2</v>
      </c>
      <c r="E9" s="5" t="s">
        <v>3</v>
      </c>
      <c r="F9" s="5" t="s">
        <v>4</v>
      </c>
      <c r="G9" s="5" t="s">
        <v>5</v>
      </c>
      <c r="H9" s="5" t="s">
        <v>6</v>
      </c>
      <c r="I9" s="5" t="s">
        <v>17</v>
      </c>
      <c r="J9" s="5" t="s">
        <v>18</v>
      </c>
      <c r="K9" s="5" t="s">
        <v>19</v>
      </c>
      <c r="L9" s="5" t="s">
        <v>20</v>
      </c>
      <c r="M9" s="5" t="s">
        <v>22</v>
      </c>
      <c r="N9" s="6" t="s">
        <v>7</v>
      </c>
    </row>
    <row r="10" spans="1:14" ht="21" customHeight="1" x14ac:dyDescent="0.55000000000000004">
      <c r="A10" s="8" t="s">
        <v>27</v>
      </c>
      <c r="B10" s="32">
        <v>3.2</v>
      </c>
      <c r="C10" s="33">
        <v>2.4</v>
      </c>
      <c r="D10" s="34">
        <v>2.2999999999999998</v>
      </c>
      <c r="E10" s="34">
        <v>2.2999999999999998</v>
      </c>
      <c r="F10" s="34">
        <v>2.2000000000000002</v>
      </c>
      <c r="G10" s="34">
        <v>2.2999999999999998</v>
      </c>
      <c r="H10" s="34">
        <v>2.4</v>
      </c>
      <c r="I10" s="34">
        <v>2.1</v>
      </c>
      <c r="J10" s="34">
        <v>2.2999999999999998</v>
      </c>
      <c r="K10" s="34">
        <v>2.4</v>
      </c>
      <c r="L10" s="34">
        <v>2.4</v>
      </c>
      <c r="M10" s="34">
        <v>2.2999999999999998</v>
      </c>
      <c r="N10" s="29">
        <v>2.4</v>
      </c>
    </row>
    <row r="11" spans="1:14" ht="21" customHeight="1" x14ac:dyDescent="0.55000000000000004">
      <c r="A11" s="9" t="s">
        <v>28</v>
      </c>
      <c r="B11" s="32">
        <v>3</v>
      </c>
      <c r="C11" s="35">
        <v>2.2999999999999998</v>
      </c>
      <c r="D11" s="36">
        <v>2.1</v>
      </c>
      <c r="E11" s="36">
        <v>1.8</v>
      </c>
      <c r="F11" s="36">
        <v>1.7</v>
      </c>
      <c r="G11" s="36">
        <v>1.8</v>
      </c>
      <c r="H11" s="36">
        <v>1.7</v>
      </c>
      <c r="I11" s="36">
        <v>1.6</v>
      </c>
      <c r="J11" s="36">
        <v>2</v>
      </c>
      <c r="K11" s="36">
        <v>1.9</v>
      </c>
      <c r="L11" s="36">
        <v>1.7</v>
      </c>
      <c r="M11" s="36">
        <v>1.8</v>
      </c>
      <c r="N11" s="29">
        <v>1.9</v>
      </c>
    </row>
    <row r="12" spans="1:14" ht="21" customHeight="1" x14ac:dyDescent="0.55000000000000004">
      <c r="A12" s="48" t="s">
        <v>29</v>
      </c>
      <c r="B12" s="58">
        <f>ROUND('回転率(計算用）'!B12,1)</f>
        <v>2.1</v>
      </c>
      <c r="C12" s="59">
        <f>ROUND('回転率(計算用）'!C12,1)</f>
        <v>1.7</v>
      </c>
      <c r="D12" s="60">
        <f>ROUND('回転率(計算用）'!D12,1)</f>
        <v>1.8</v>
      </c>
      <c r="E12" s="60">
        <f>ROUND('回転率(計算用）'!E12,1)</f>
        <v>1.7</v>
      </c>
      <c r="F12" s="60">
        <f>ROUND('回転率(計算用）'!F12,1)</f>
        <v>1.6</v>
      </c>
      <c r="G12" s="60">
        <f>ROUND('回転率(計算用）'!G12,1)</f>
        <v>1.8</v>
      </c>
      <c r="H12" s="60">
        <f>ROUND('回転率(計算用）'!H12,1)</f>
        <v>1.7</v>
      </c>
      <c r="I12" s="60">
        <f>ROUND('回転率(計算用）'!I12,1)</f>
        <v>1.6</v>
      </c>
      <c r="J12" s="60">
        <f>ROUND('回転率(計算用）'!J12,1)</f>
        <v>1.8</v>
      </c>
      <c r="K12" s="60">
        <f>ROUND('回転率(計算用）'!K12,1)</f>
        <v>1.8</v>
      </c>
      <c r="L12" s="60">
        <f>ROUND('回転率(計算用）'!L12,1)</f>
        <v>1.8</v>
      </c>
      <c r="M12" s="60">
        <f>ROUND('回転率(計算用）'!M12,1)</f>
        <v>1.9</v>
      </c>
      <c r="N12" s="54">
        <f>ROUND('回転率(計算用）'!N12,1)</f>
        <v>1.8</v>
      </c>
    </row>
    <row r="13" spans="1:14" ht="21" customHeight="1" thickBot="1" x14ac:dyDescent="0.6">
      <c r="A13" s="10" t="s">
        <v>8</v>
      </c>
      <c r="B13" s="12">
        <f>B12/B11</f>
        <v>0.70000000000000007</v>
      </c>
      <c r="C13" s="17">
        <f>C12/C11</f>
        <v>0.73913043478260876</v>
      </c>
      <c r="D13" s="17">
        <f t="shared" ref="D13:M13" si="1">D12/D11</f>
        <v>0.8571428571428571</v>
      </c>
      <c r="E13" s="17">
        <f t="shared" si="1"/>
        <v>0.94444444444444442</v>
      </c>
      <c r="F13" s="17">
        <f t="shared" si="1"/>
        <v>0.94117647058823539</v>
      </c>
      <c r="G13" s="17">
        <f t="shared" si="1"/>
        <v>1</v>
      </c>
      <c r="H13" s="17">
        <f t="shared" si="1"/>
        <v>1</v>
      </c>
      <c r="I13" s="17">
        <f t="shared" si="1"/>
        <v>1</v>
      </c>
      <c r="J13" s="17">
        <f t="shared" si="1"/>
        <v>0.9</v>
      </c>
      <c r="K13" s="17">
        <f t="shared" si="1"/>
        <v>0.94736842105263164</v>
      </c>
      <c r="L13" s="17">
        <f t="shared" si="1"/>
        <v>1.0588235294117647</v>
      </c>
      <c r="M13" s="17">
        <f t="shared" si="1"/>
        <v>1.0555555555555556</v>
      </c>
      <c r="N13" s="13">
        <f>N12/N11</f>
        <v>0.94736842105263164</v>
      </c>
    </row>
    <row r="14" spans="1:14" ht="6.75" customHeight="1" thickBot="1" x14ac:dyDescent="0.6"/>
    <row r="15" spans="1:14" ht="21" customHeight="1" thickBot="1" x14ac:dyDescent="0.6">
      <c r="A15" s="7" t="s">
        <v>11</v>
      </c>
      <c r="B15" s="11" t="s">
        <v>16</v>
      </c>
      <c r="C15" s="16" t="s">
        <v>1</v>
      </c>
      <c r="D15" s="5" t="s">
        <v>2</v>
      </c>
      <c r="E15" s="5" t="s">
        <v>3</v>
      </c>
      <c r="F15" s="5" t="s">
        <v>4</v>
      </c>
      <c r="G15" s="5" t="s">
        <v>5</v>
      </c>
      <c r="H15" s="5" t="s">
        <v>6</v>
      </c>
      <c r="I15" s="5" t="s">
        <v>17</v>
      </c>
      <c r="J15" s="5" t="s">
        <v>18</v>
      </c>
      <c r="K15" s="5" t="s">
        <v>19</v>
      </c>
      <c r="L15" s="5" t="s">
        <v>20</v>
      </c>
      <c r="M15" s="5" t="s">
        <v>22</v>
      </c>
      <c r="N15" s="6" t="s">
        <v>7</v>
      </c>
    </row>
    <row r="16" spans="1:14" ht="21" customHeight="1" x14ac:dyDescent="0.55000000000000004">
      <c r="A16" s="8" t="s">
        <v>27</v>
      </c>
      <c r="B16" s="26">
        <v>1.3</v>
      </c>
      <c r="C16" s="27">
        <v>1.4</v>
      </c>
      <c r="D16" s="28">
        <v>1.5</v>
      </c>
      <c r="E16" s="28">
        <v>1.4</v>
      </c>
      <c r="F16" s="28">
        <v>1.4</v>
      </c>
      <c r="G16" s="28">
        <v>1.4</v>
      </c>
      <c r="H16" s="28">
        <v>1.5</v>
      </c>
      <c r="I16" s="28">
        <v>1.4</v>
      </c>
      <c r="J16" s="28">
        <v>1.4</v>
      </c>
      <c r="K16" s="28">
        <v>1.4</v>
      </c>
      <c r="L16" s="28">
        <v>1.4</v>
      </c>
      <c r="M16" s="28">
        <v>1.4</v>
      </c>
      <c r="N16" s="29">
        <v>1.4</v>
      </c>
    </row>
    <row r="17" spans="1:14" ht="21" customHeight="1" x14ac:dyDescent="0.55000000000000004">
      <c r="A17" s="9" t="s">
        <v>28</v>
      </c>
      <c r="B17" s="26">
        <v>1.3</v>
      </c>
      <c r="C17" s="30">
        <v>1.4</v>
      </c>
      <c r="D17" s="31">
        <v>1.1000000000000001</v>
      </c>
      <c r="E17" s="31">
        <v>0.7</v>
      </c>
      <c r="F17" s="31">
        <v>0.7</v>
      </c>
      <c r="G17" s="31">
        <v>1.1000000000000001</v>
      </c>
      <c r="H17" s="31">
        <v>1.2</v>
      </c>
      <c r="I17" s="31">
        <v>1.1000000000000001</v>
      </c>
      <c r="J17" s="31">
        <v>1.1000000000000001</v>
      </c>
      <c r="K17" s="31">
        <v>1.2</v>
      </c>
      <c r="L17" s="31">
        <v>1.1000000000000001</v>
      </c>
      <c r="M17" s="31">
        <v>1.1000000000000001</v>
      </c>
      <c r="N17" s="29">
        <v>1.1000000000000001</v>
      </c>
    </row>
    <row r="18" spans="1:14" ht="21" customHeight="1" x14ac:dyDescent="0.55000000000000004">
      <c r="A18" s="48" t="s">
        <v>29</v>
      </c>
      <c r="B18" s="52">
        <f>ROUND('回転率(計算用）'!B18,1)</f>
        <v>0.9</v>
      </c>
      <c r="C18" s="62">
        <f>ROUND('回転率(計算用）'!C18,1)</f>
        <v>1</v>
      </c>
      <c r="D18" s="63">
        <f>ROUND('回転率(計算用）'!D18,1)</f>
        <v>1.1000000000000001</v>
      </c>
      <c r="E18" s="63">
        <f>ROUND('回転率(計算用）'!E18,1)</f>
        <v>1</v>
      </c>
      <c r="F18" s="63">
        <f>ROUND('回転率(計算用）'!F18,1)</f>
        <v>0.9</v>
      </c>
      <c r="G18" s="63">
        <f>ROUND('回転率(計算用）'!G18,1)</f>
        <v>1.1000000000000001</v>
      </c>
      <c r="H18" s="63">
        <f>ROUND('回転率(計算用）'!H18,1)</f>
        <v>1.1000000000000001</v>
      </c>
      <c r="I18" s="63">
        <f>ROUND('回転率(計算用）'!I18,1)</f>
        <v>1</v>
      </c>
      <c r="J18" s="63">
        <f>ROUND('回転率(計算用）'!J18,1)</f>
        <v>1</v>
      </c>
      <c r="K18" s="63">
        <f>ROUND('回転率(計算用）'!K18,1)</f>
        <v>1.1000000000000001</v>
      </c>
      <c r="L18" s="63">
        <f>ROUND('回転率(計算用）'!L18,1)</f>
        <v>1.1000000000000001</v>
      </c>
      <c r="M18" s="63">
        <f>ROUND('回転率(計算用）'!M18,1)</f>
        <v>1.2</v>
      </c>
      <c r="N18" s="54">
        <f>ROUND('回転率(計算用）'!N18,1)</f>
        <v>1</v>
      </c>
    </row>
    <row r="19" spans="1:14" ht="21" customHeight="1" thickBot="1" x14ac:dyDescent="0.6">
      <c r="A19" s="10" t="s">
        <v>8</v>
      </c>
      <c r="B19" s="12">
        <f>B18/B17</f>
        <v>0.69230769230769229</v>
      </c>
      <c r="C19" s="17">
        <f>C18/C17</f>
        <v>0.7142857142857143</v>
      </c>
      <c r="D19" s="17">
        <f t="shared" ref="D19:M19" si="2">D18/D17</f>
        <v>1</v>
      </c>
      <c r="E19" s="17">
        <f t="shared" si="2"/>
        <v>1.4285714285714286</v>
      </c>
      <c r="F19" s="17">
        <f t="shared" si="2"/>
        <v>1.2857142857142858</v>
      </c>
      <c r="G19" s="17">
        <f t="shared" si="2"/>
        <v>1</v>
      </c>
      <c r="H19" s="17">
        <f t="shared" si="2"/>
        <v>0.91666666666666674</v>
      </c>
      <c r="I19" s="17">
        <f t="shared" si="2"/>
        <v>0.90909090909090906</v>
      </c>
      <c r="J19" s="17">
        <f t="shared" si="2"/>
        <v>0.90909090909090906</v>
      </c>
      <c r="K19" s="17">
        <f t="shared" si="2"/>
        <v>0.91666666666666674</v>
      </c>
      <c r="L19" s="17">
        <f t="shared" si="2"/>
        <v>1</v>
      </c>
      <c r="M19" s="17">
        <f t="shared" si="2"/>
        <v>1.0909090909090908</v>
      </c>
      <c r="N19" s="13">
        <f>N18/N17</f>
        <v>0.90909090909090906</v>
      </c>
    </row>
    <row r="20" spans="1:14" ht="8.25" customHeight="1" x14ac:dyDescent="0.55000000000000004">
      <c r="A20" s="14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</row>
    <row r="21" spans="1:14" ht="8.25" customHeight="1" thickBot="1" x14ac:dyDescent="0.6"/>
    <row r="22" spans="1:14" ht="21" customHeight="1" thickBot="1" x14ac:dyDescent="0.6">
      <c r="A22" s="7" t="s">
        <v>12</v>
      </c>
      <c r="B22" s="11" t="s">
        <v>16</v>
      </c>
      <c r="C22" s="16" t="s">
        <v>1</v>
      </c>
      <c r="D22" s="5" t="s">
        <v>2</v>
      </c>
      <c r="E22" s="5" t="s">
        <v>3</v>
      </c>
      <c r="F22" s="5" t="s">
        <v>4</v>
      </c>
      <c r="G22" s="5" t="s">
        <v>5</v>
      </c>
      <c r="H22" s="5" t="s">
        <v>6</v>
      </c>
      <c r="I22" s="5" t="s">
        <v>17</v>
      </c>
      <c r="J22" s="5" t="s">
        <v>18</v>
      </c>
      <c r="K22" s="5" t="s">
        <v>19</v>
      </c>
      <c r="L22" s="5" t="s">
        <v>20</v>
      </c>
      <c r="M22" s="5" t="s">
        <v>22</v>
      </c>
      <c r="N22" s="6" t="s">
        <v>7</v>
      </c>
    </row>
    <row r="23" spans="1:14" ht="21" customHeight="1" x14ac:dyDescent="0.55000000000000004">
      <c r="A23" s="8" t="s">
        <v>27</v>
      </c>
      <c r="B23" s="26">
        <f t="shared" ref="B23:N23" si="3">AVERAGE(B4,B10,B16)</f>
        <v>1.9666666666666666</v>
      </c>
      <c r="C23" s="27">
        <f t="shared" si="3"/>
        <v>1.7666666666666666</v>
      </c>
      <c r="D23" s="28">
        <f t="shared" si="3"/>
        <v>1.7666666666666666</v>
      </c>
      <c r="E23" s="28">
        <f t="shared" si="3"/>
        <v>1.7</v>
      </c>
      <c r="F23" s="28">
        <f t="shared" si="3"/>
        <v>1.6333333333333335</v>
      </c>
      <c r="G23" s="28">
        <f t="shared" si="3"/>
        <v>1.7</v>
      </c>
      <c r="H23" s="28">
        <f t="shared" si="3"/>
        <v>1.8</v>
      </c>
      <c r="I23" s="28">
        <f t="shared" si="3"/>
        <v>1.6333333333333335</v>
      </c>
      <c r="J23" s="28">
        <f t="shared" si="3"/>
        <v>1.7</v>
      </c>
      <c r="K23" s="28">
        <f t="shared" si="3"/>
        <v>1.7333333333333332</v>
      </c>
      <c r="L23" s="28">
        <f t="shared" si="3"/>
        <v>1.7333333333333332</v>
      </c>
      <c r="M23" s="28">
        <f t="shared" si="3"/>
        <v>1.7</v>
      </c>
      <c r="N23" s="28">
        <f t="shared" si="3"/>
        <v>1.7333333333333332</v>
      </c>
    </row>
    <row r="24" spans="1:14" ht="21" customHeight="1" x14ac:dyDescent="0.55000000000000004">
      <c r="A24" s="9" t="s">
        <v>28</v>
      </c>
      <c r="B24" s="26">
        <f t="shared" ref="B24:N24" si="4">AVERAGE(B5,B11,B17)</f>
        <v>1.9000000000000001</v>
      </c>
      <c r="C24" s="27">
        <f t="shared" si="4"/>
        <v>1.7333333333333332</v>
      </c>
      <c r="D24" s="31">
        <f t="shared" si="4"/>
        <v>1.5</v>
      </c>
      <c r="E24" s="31">
        <f t="shared" si="4"/>
        <v>1.1666666666666667</v>
      </c>
      <c r="F24" s="31">
        <f t="shared" si="4"/>
        <v>1.0999999999999999</v>
      </c>
      <c r="G24" s="31">
        <f t="shared" si="4"/>
        <v>1.4333333333333336</v>
      </c>
      <c r="H24" s="31">
        <f t="shared" si="4"/>
        <v>1.4333333333333333</v>
      </c>
      <c r="I24" s="31">
        <f t="shared" si="4"/>
        <v>1.3</v>
      </c>
      <c r="J24" s="31">
        <f t="shared" si="4"/>
        <v>1.5</v>
      </c>
      <c r="K24" s="31">
        <f t="shared" si="4"/>
        <v>1.5</v>
      </c>
      <c r="L24" s="31">
        <f t="shared" si="4"/>
        <v>1.3666666666666665</v>
      </c>
      <c r="M24" s="31">
        <f t="shared" si="4"/>
        <v>1.4000000000000001</v>
      </c>
      <c r="N24" s="31">
        <f t="shared" si="4"/>
        <v>1.4333333333333336</v>
      </c>
    </row>
    <row r="25" spans="1:14" ht="21" customHeight="1" x14ac:dyDescent="0.55000000000000004">
      <c r="A25" s="48" t="s">
        <v>29</v>
      </c>
      <c r="B25" s="26">
        <f t="shared" ref="B25:M25" si="5">AVERAGE(B6,B12,B18)</f>
        <v>1.3666666666666669</v>
      </c>
      <c r="C25" s="27">
        <f t="shared" si="5"/>
        <v>1.3</v>
      </c>
      <c r="D25" s="31">
        <f t="shared" si="5"/>
        <v>1.4000000000000001</v>
      </c>
      <c r="E25" s="31">
        <f t="shared" si="5"/>
        <v>1.3</v>
      </c>
      <c r="F25" s="31">
        <f t="shared" si="5"/>
        <v>1.2</v>
      </c>
      <c r="G25" s="31">
        <f t="shared" si="5"/>
        <v>1.4000000000000001</v>
      </c>
      <c r="H25" s="31">
        <f t="shared" si="5"/>
        <v>1.3666666666666665</v>
      </c>
      <c r="I25" s="31">
        <f t="shared" si="5"/>
        <v>1.2666666666666666</v>
      </c>
      <c r="J25" s="31">
        <f t="shared" si="5"/>
        <v>1.3333333333333333</v>
      </c>
      <c r="K25" s="31">
        <f t="shared" si="5"/>
        <v>1.4000000000000001</v>
      </c>
      <c r="L25" s="31">
        <f t="shared" si="5"/>
        <v>1.3666666666666665</v>
      </c>
      <c r="M25" s="31">
        <f t="shared" si="5"/>
        <v>1.4666666666666668</v>
      </c>
      <c r="N25" s="31">
        <f>AVERAGE(N6,N12,N18)</f>
        <v>1.3333333333333333</v>
      </c>
    </row>
    <row r="26" spans="1:14" ht="21" customHeight="1" thickBot="1" x14ac:dyDescent="0.6">
      <c r="A26" s="10" t="s">
        <v>8</v>
      </c>
      <c r="B26" s="12">
        <f>B25/B24</f>
        <v>0.71929824561403521</v>
      </c>
      <c r="C26" s="17">
        <f>C25/C24</f>
        <v>0.75000000000000011</v>
      </c>
      <c r="D26" s="17">
        <f t="shared" ref="D26:M26" si="6">D25/D24</f>
        <v>0.93333333333333346</v>
      </c>
      <c r="E26" s="17">
        <f t="shared" si="6"/>
        <v>1.1142857142857143</v>
      </c>
      <c r="F26" s="17">
        <f t="shared" si="6"/>
        <v>1.0909090909090911</v>
      </c>
      <c r="G26" s="17">
        <f t="shared" si="6"/>
        <v>0.97674418604651159</v>
      </c>
      <c r="H26" s="17">
        <f t="shared" si="6"/>
        <v>0.95348837209302306</v>
      </c>
      <c r="I26" s="17">
        <f t="shared" si="6"/>
        <v>0.97435897435897423</v>
      </c>
      <c r="J26" s="17">
        <f t="shared" si="6"/>
        <v>0.88888888888888884</v>
      </c>
      <c r="K26" s="17">
        <f t="shared" si="6"/>
        <v>0.93333333333333346</v>
      </c>
      <c r="L26" s="17">
        <f t="shared" si="6"/>
        <v>1</v>
      </c>
      <c r="M26" s="17">
        <f t="shared" si="6"/>
        <v>1.0476190476190477</v>
      </c>
      <c r="N26" s="13">
        <f>N25/N24</f>
        <v>0.93023255813953465</v>
      </c>
    </row>
    <row r="27" spans="1:14" ht="26.25" customHeight="1" x14ac:dyDescent="0.55000000000000004"/>
    <row r="28" spans="1:14" ht="26.25" customHeight="1" x14ac:dyDescent="0.55000000000000004"/>
    <row r="29" spans="1:14" ht="26.25" customHeight="1" x14ac:dyDescent="0.55000000000000004"/>
    <row r="30" spans="1:14" ht="26.25" customHeight="1" x14ac:dyDescent="0.55000000000000004"/>
    <row r="31" spans="1:14" ht="26.25" customHeight="1" x14ac:dyDescent="0.55000000000000004"/>
    <row r="32" spans="1:14" ht="26.25" customHeight="1" x14ac:dyDescent="0.55000000000000004"/>
    <row r="33" ht="26.25" customHeight="1" x14ac:dyDescent="0.55000000000000004"/>
    <row r="34" ht="26.25" customHeight="1" x14ac:dyDescent="0.55000000000000004"/>
    <row r="35" ht="26.25" customHeight="1" x14ac:dyDescent="0.55000000000000004"/>
  </sheetData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9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35"/>
  <sheetViews>
    <sheetView view="pageBreakPreview" zoomScale="70" zoomScaleNormal="100" zoomScaleSheetLayoutView="70" zoomScalePageLayoutView="70" workbookViewId="0">
      <selection activeCell="P25" sqref="P25"/>
    </sheetView>
  </sheetViews>
  <sheetFormatPr defaultColWidth="9" defaultRowHeight="15" x14ac:dyDescent="0.55000000000000004"/>
  <cols>
    <col min="1" max="1" width="17.08203125" style="1" customWidth="1"/>
    <col min="2" max="13" width="7.5" style="1" customWidth="1"/>
    <col min="14" max="14" width="9.58203125" style="1" customWidth="1"/>
    <col min="15" max="16384" width="9" style="1"/>
  </cols>
  <sheetData>
    <row r="1" spans="1:14" ht="22" x14ac:dyDescent="0.55000000000000004">
      <c r="A1" s="2" t="s">
        <v>14</v>
      </c>
    </row>
    <row r="2" spans="1:14" ht="21.75" customHeight="1" thickBot="1" x14ac:dyDescent="0.6">
      <c r="N2" s="25" t="s">
        <v>23</v>
      </c>
    </row>
    <row r="3" spans="1:14" ht="21" customHeight="1" thickBot="1" x14ac:dyDescent="0.6">
      <c r="A3" s="7" t="s">
        <v>9</v>
      </c>
      <c r="B3" s="11" t="s">
        <v>16</v>
      </c>
      <c r="C3" s="16" t="s">
        <v>1</v>
      </c>
      <c r="D3" s="5" t="s">
        <v>2</v>
      </c>
      <c r="E3" s="5" t="s">
        <v>3</v>
      </c>
      <c r="F3" s="5" t="s">
        <v>4</v>
      </c>
      <c r="G3" s="5" t="s">
        <v>5</v>
      </c>
      <c r="H3" s="5" t="s">
        <v>6</v>
      </c>
      <c r="I3" s="5" t="s">
        <v>17</v>
      </c>
      <c r="J3" s="5" t="s">
        <v>18</v>
      </c>
      <c r="K3" s="5" t="s">
        <v>19</v>
      </c>
      <c r="L3" s="5" t="s">
        <v>20</v>
      </c>
      <c r="M3" s="5" t="s">
        <v>22</v>
      </c>
      <c r="N3" s="6" t="s">
        <v>7</v>
      </c>
    </row>
    <row r="4" spans="1:14" ht="21" customHeight="1" x14ac:dyDescent="0.55000000000000004">
      <c r="A4" s="8" t="s">
        <v>27</v>
      </c>
      <c r="B4" s="40">
        <v>6528</v>
      </c>
      <c r="C4" s="41">
        <v>6717</v>
      </c>
      <c r="D4" s="42">
        <v>7002</v>
      </c>
      <c r="E4" s="42">
        <v>6957</v>
      </c>
      <c r="F4" s="42">
        <v>6610</v>
      </c>
      <c r="G4" s="42">
        <v>7001</v>
      </c>
      <c r="H4" s="42">
        <v>7376</v>
      </c>
      <c r="I4" s="42">
        <v>7093</v>
      </c>
      <c r="J4" s="42">
        <v>7039</v>
      </c>
      <c r="K4" s="42">
        <v>6783</v>
      </c>
      <c r="L4" s="42">
        <v>6691</v>
      </c>
      <c r="M4" s="42">
        <v>7368</v>
      </c>
      <c r="N4" s="43">
        <v>83164</v>
      </c>
    </row>
    <row r="5" spans="1:14" ht="21" customHeight="1" x14ac:dyDescent="0.55000000000000004">
      <c r="A5" s="9" t="s">
        <v>28</v>
      </c>
      <c r="B5" s="44">
        <v>6599</v>
      </c>
      <c r="C5" s="45">
        <v>6634</v>
      </c>
      <c r="D5" s="46">
        <v>6546</v>
      </c>
      <c r="E5" s="46">
        <v>4432</v>
      </c>
      <c r="F5" s="46">
        <v>4616</v>
      </c>
      <c r="G5" s="46">
        <v>6608</v>
      </c>
      <c r="H5" s="46">
        <v>7003</v>
      </c>
      <c r="I5" s="46">
        <v>6390</v>
      </c>
      <c r="J5" s="46">
        <v>5922</v>
      </c>
      <c r="K5" s="46">
        <v>6735</v>
      </c>
      <c r="L5" s="46">
        <v>6169</v>
      </c>
      <c r="M5" s="46">
        <v>6304</v>
      </c>
      <c r="N5" s="43">
        <v>73957</v>
      </c>
    </row>
    <row r="6" spans="1:14" ht="21" customHeight="1" x14ac:dyDescent="0.55000000000000004">
      <c r="A6" s="48" t="s">
        <v>29</v>
      </c>
      <c r="B6" s="55">
        <v>5870</v>
      </c>
      <c r="C6" s="56">
        <v>5482</v>
      </c>
      <c r="D6" s="57">
        <v>6217</v>
      </c>
      <c r="E6" s="57">
        <v>5759</v>
      </c>
      <c r="F6" s="57">
        <v>4926</v>
      </c>
      <c r="G6" s="57">
        <v>6074</v>
      </c>
      <c r="H6" s="57">
        <v>6157</v>
      </c>
      <c r="I6" s="57">
        <v>5838</v>
      </c>
      <c r="J6" s="57">
        <v>5677</v>
      </c>
      <c r="K6" s="57">
        <v>5978</v>
      </c>
      <c r="L6" s="57">
        <v>5842</v>
      </c>
      <c r="M6" s="57">
        <v>6007</v>
      </c>
      <c r="N6" s="43">
        <v>69825</v>
      </c>
    </row>
    <row r="7" spans="1:14" ht="21" customHeight="1" thickBot="1" x14ac:dyDescent="0.6">
      <c r="A7" s="10" t="s">
        <v>8</v>
      </c>
      <c r="B7" s="12">
        <f>B6/B5</f>
        <v>0.88952871647219278</v>
      </c>
      <c r="C7" s="17">
        <f>C6/C5</f>
        <v>0.82634911064214656</v>
      </c>
      <c r="D7" s="17">
        <f t="shared" ref="D7:M7" si="0">D6/D5</f>
        <v>0.94974029941949278</v>
      </c>
      <c r="E7" s="17">
        <f t="shared" si="0"/>
        <v>1.2994133574007221</v>
      </c>
      <c r="F7" s="17">
        <f t="shared" si="0"/>
        <v>1.067157712305026</v>
      </c>
      <c r="G7" s="17">
        <f t="shared" si="0"/>
        <v>0.91918886198547212</v>
      </c>
      <c r="H7" s="17">
        <f t="shared" si="0"/>
        <v>0.87919463087248317</v>
      </c>
      <c r="I7" s="17">
        <f t="shared" si="0"/>
        <v>0.91361502347417844</v>
      </c>
      <c r="J7" s="17">
        <f t="shared" si="0"/>
        <v>0.95862884160756501</v>
      </c>
      <c r="K7" s="17">
        <f t="shared" si="0"/>
        <v>0.88760207869339269</v>
      </c>
      <c r="L7" s="17">
        <f t="shared" si="0"/>
        <v>0.94699302966445131</v>
      </c>
      <c r="M7" s="17">
        <f t="shared" si="0"/>
        <v>0.9528870558375635</v>
      </c>
      <c r="N7" s="13">
        <f>N6/N5</f>
        <v>0.94412969698608651</v>
      </c>
    </row>
    <row r="8" spans="1:14" ht="6.75" customHeight="1" thickBot="1" x14ac:dyDescent="0.6"/>
    <row r="9" spans="1:14" ht="21" customHeight="1" thickBot="1" x14ac:dyDescent="0.6">
      <c r="A9" s="7" t="s">
        <v>10</v>
      </c>
      <c r="B9" s="11" t="s">
        <v>16</v>
      </c>
      <c r="C9" s="16" t="s">
        <v>1</v>
      </c>
      <c r="D9" s="5" t="s">
        <v>2</v>
      </c>
      <c r="E9" s="5" t="s">
        <v>3</v>
      </c>
      <c r="F9" s="5" t="s">
        <v>4</v>
      </c>
      <c r="G9" s="5" t="s">
        <v>5</v>
      </c>
      <c r="H9" s="5" t="s">
        <v>6</v>
      </c>
      <c r="I9" s="5" t="s">
        <v>17</v>
      </c>
      <c r="J9" s="5" t="s">
        <v>18</v>
      </c>
      <c r="K9" s="5" t="s">
        <v>19</v>
      </c>
      <c r="L9" s="5" t="s">
        <v>20</v>
      </c>
      <c r="M9" s="5" t="s">
        <v>22</v>
      </c>
      <c r="N9" s="6" t="s">
        <v>7</v>
      </c>
    </row>
    <row r="10" spans="1:14" ht="21" customHeight="1" x14ac:dyDescent="0.55000000000000004">
      <c r="A10" s="8" t="s">
        <v>27</v>
      </c>
      <c r="B10" s="40">
        <v>2355</v>
      </c>
      <c r="C10" s="41">
        <v>1540</v>
      </c>
      <c r="D10" s="42">
        <v>1451</v>
      </c>
      <c r="E10" s="42">
        <v>1585</v>
      </c>
      <c r="F10" s="42">
        <v>1589</v>
      </c>
      <c r="G10" s="42">
        <v>1363</v>
      </c>
      <c r="H10" s="42">
        <v>1806</v>
      </c>
      <c r="I10" s="42">
        <v>1579</v>
      </c>
      <c r="J10" s="42">
        <v>1468</v>
      </c>
      <c r="K10" s="42">
        <v>1822</v>
      </c>
      <c r="L10" s="42">
        <v>1524</v>
      </c>
      <c r="M10" s="42">
        <v>1879</v>
      </c>
      <c r="N10" s="47">
        <f>SUM(B10:M10)</f>
        <v>19961</v>
      </c>
    </row>
    <row r="11" spans="1:14" ht="21" customHeight="1" x14ac:dyDescent="0.55000000000000004">
      <c r="A11" s="9" t="s">
        <v>28</v>
      </c>
      <c r="B11" s="44">
        <v>2278</v>
      </c>
      <c r="C11" s="45">
        <v>1378</v>
      </c>
      <c r="D11" s="46">
        <v>1674</v>
      </c>
      <c r="E11" s="46">
        <v>1203</v>
      </c>
      <c r="F11" s="46">
        <v>1430</v>
      </c>
      <c r="G11" s="46">
        <v>1524</v>
      </c>
      <c r="H11" s="46">
        <v>1457</v>
      </c>
      <c r="I11" s="46">
        <v>1362</v>
      </c>
      <c r="J11" s="46">
        <v>1509</v>
      </c>
      <c r="K11" s="46">
        <v>1516</v>
      </c>
      <c r="L11" s="46">
        <v>1224</v>
      </c>
      <c r="M11" s="46">
        <v>1309</v>
      </c>
      <c r="N11" s="47">
        <f>SUM(B11:M11)</f>
        <v>17864</v>
      </c>
    </row>
    <row r="12" spans="1:14" ht="21" customHeight="1" x14ac:dyDescent="0.55000000000000004">
      <c r="A12" s="48" t="s">
        <v>29</v>
      </c>
      <c r="B12" s="55">
        <v>1654</v>
      </c>
      <c r="C12" s="56">
        <v>1059</v>
      </c>
      <c r="D12" s="57">
        <v>1466</v>
      </c>
      <c r="E12" s="57">
        <v>1264</v>
      </c>
      <c r="F12" s="57">
        <v>1344</v>
      </c>
      <c r="G12" s="57">
        <v>1357</v>
      </c>
      <c r="H12" s="57">
        <v>1509</v>
      </c>
      <c r="I12" s="57">
        <v>1364</v>
      </c>
      <c r="J12" s="57">
        <v>1379</v>
      </c>
      <c r="K12" s="57">
        <v>1365</v>
      </c>
      <c r="L12" s="57">
        <v>1380</v>
      </c>
      <c r="M12" s="57">
        <v>1402</v>
      </c>
      <c r="N12" s="47">
        <v>16542</v>
      </c>
    </row>
    <row r="13" spans="1:14" ht="21" customHeight="1" thickBot="1" x14ac:dyDescent="0.6">
      <c r="A13" s="10" t="s">
        <v>8</v>
      </c>
      <c r="B13" s="12">
        <f>B12/B11</f>
        <v>0.72607550482879724</v>
      </c>
      <c r="C13" s="17">
        <f>C12/C11</f>
        <v>0.76850507982583449</v>
      </c>
      <c r="D13" s="17">
        <f t="shared" ref="D13:M13" si="1">D12/D11</f>
        <v>0.87574671445639185</v>
      </c>
      <c r="E13" s="17">
        <f t="shared" si="1"/>
        <v>1.0507065669160431</v>
      </c>
      <c r="F13" s="17">
        <f t="shared" si="1"/>
        <v>0.93986013986013983</v>
      </c>
      <c r="G13" s="17">
        <f t="shared" si="1"/>
        <v>0.89041994750656173</v>
      </c>
      <c r="H13" s="17">
        <f t="shared" si="1"/>
        <v>1.0356897735072066</v>
      </c>
      <c r="I13" s="17">
        <f t="shared" si="1"/>
        <v>1.0014684287812041</v>
      </c>
      <c r="J13" s="17">
        <f t="shared" si="1"/>
        <v>0.91385023194168324</v>
      </c>
      <c r="K13" s="17">
        <f t="shared" si="1"/>
        <v>0.90039577836411611</v>
      </c>
      <c r="L13" s="17">
        <f t="shared" si="1"/>
        <v>1.1274509803921569</v>
      </c>
      <c r="M13" s="17">
        <f t="shared" si="1"/>
        <v>1.0710466004583652</v>
      </c>
      <c r="N13" s="13">
        <f>N12/N11</f>
        <v>0.92599641737572769</v>
      </c>
    </row>
    <row r="14" spans="1:14" ht="6.75" customHeight="1" thickBot="1" x14ac:dyDescent="0.6"/>
    <row r="15" spans="1:14" ht="21" customHeight="1" thickBot="1" x14ac:dyDescent="0.6">
      <c r="A15" s="7" t="s">
        <v>11</v>
      </c>
      <c r="B15" s="11" t="s">
        <v>16</v>
      </c>
      <c r="C15" s="16" t="s">
        <v>1</v>
      </c>
      <c r="D15" s="5" t="s">
        <v>2</v>
      </c>
      <c r="E15" s="5" t="s">
        <v>3</v>
      </c>
      <c r="F15" s="5" t="s">
        <v>4</v>
      </c>
      <c r="G15" s="5" t="s">
        <v>5</v>
      </c>
      <c r="H15" s="5" t="s">
        <v>6</v>
      </c>
      <c r="I15" s="5" t="s">
        <v>17</v>
      </c>
      <c r="J15" s="5" t="s">
        <v>18</v>
      </c>
      <c r="K15" s="5" t="s">
        <v>19</v>
      </c>
      <c r="L15" s="5" t="s">
        <v>20</v>
      </c>
      <c r="M15" s="5" t="s">
        <v>22</v>
      </c>
      <c r="N15" s="6" t="s">
        <v>7</v>
      </c>
    </row>
    <row r="16" spans="1:14" ht="21" customHeight="1" x14ac:dyDescent="0.55000000000000004">
      <c r="A16" s="8" t="s">
        <v>27</v>
      </c>
      <c r="B16" s="40">
        <v>3441</v>
      </c>
      <c r="C16" s="41">
        <v>3262</v>
      </c>
      <c r="D16" s="42">
        <v>4234</v>
      </c>
      <c r="E16" s="42">
        <v>3613</v>
      </c>
      <c r="F16" s="42">
        <v>3623</v>
      </c>
      <c r="G16" s="42">
        <v>3724</v>
      </c>
      <c r="H16" s="42">
        <v>3721</v>
      </c>
      <c r="I16" s="42">
        <v>3990</v>
      </c>
      <c r="J16" s="42">
        <v>3557</v>
      </c>
      <c r="K16" s="42">
        <v>3563</v>
      </c>
      <c r="L16" s="42">
        <v>3487</v>
      </c>
      <c r="M16" s="42">
        <v>3619</v>
      </c>
      <c r="N16" s="47">
        <f>SUM(B16:M16)</f>
        <v>43834</v>
      </c>
    </row>
    <row r="17" spans="1:14" ht="21" customHeight="1" x14ac:dyDescent="0.55000000000000004">
      <c r="A17" s="9" t="s">
        <v>28</v>
      </c>
      <c r="B17" s="44">
        <v>3905</v>
      </c>
      <c r="C17" s="45">
        <v>3118</v>
      </c>
      <c r="D17" s="46">
        <v>2607</v>
      </c>
      <c r="E17" s="46">
        <v>1561</v>
      </c>
      <c r="F17" s="46">
        <v>1502</v>
      </c>
      <c r="G17" s="46">
        <v>2592</v>
      </c>
      <c r="H17" s="46">
        <v>2731</v>
      </c>
      <c r="I17" s="46">
        <v>2522</v>
      </c>
      <c r="J17" s="46">
        <v>2542</v>
      </c>
      <c r="K17" s="46">
        <v>2895</v>
      </c>
      <c r="L17" s="46">
        <v>2927</v>
      </c>
      <c r="M17" s="46">
        <v>2642</v>
      </c>
      <c r="N17" s="47">
        <v>31546</v>
      </c>
    </row>
    <row r="18" spans="1:14" ht="21" customHeight="1" x14ac:dyDescent="0.55000000000000004">
      <c r="A18" s="48" t="s">
        <v>29</v>
      </c>
      <c r="B18" s="55">
        <v>2136</v>
      </c>
      <c r="C18" s="56">
        <v>2290</v>
      </c>
      <c r="D18" s="57">
        <v>2589</v>
      </c>
      <c r="E18" s="57">
        <v>2224</v>
      </c>
      <c r="F18" s="57">
        <v>1914</v>
      </c>
      <c r="G18" s="57">
        <v>2492</v>
      </c>
      <c r="H18" s="57">
        <v>2642</v>
      </c>
      <c r="I18" s="57">
        <v>2262</v>
      </c>
      <c r="J18" s="57">
        <v>2118</v>
      </c>
      <c r="K18" s="57">
        <v>2775</v>
      </c>
      <c r="L18" s="57">
        <v>2507</v>
      </c>
      <c r="M18" s="57">
        <v>2874</v>
      </c>
      <c r="N18" s="61">
        <v>28824</v>
      </c>
    </row>
    <row r="19" spans="1:14" ht="21" customHeight="1" thickBot="1" x14ac:dyDescent="0.6">
      <c r="A19" s="10" t="s">
        <v>8</v>
      </c>
      <c r="B19" s="12">
        <f>B18/B17</f>
        <v>0.54699103713188224</v>
      </c>
      <c r="C19" s="17">
        <f>C18/C17</f>
        <v>0.73444515715202052</v>
      </c>
      <c r="D19" s="17">
        <f t="shared" ref="D19:M19" si="2">D18/D17</f>
        <v>0.99309551208285385</v>
      </c>
      <c r="E19" s="17">
        <f t="shared" si="2"/>
        <v>1.424727738629084</v>
      </c>
      <c r="F19" s="17">
        <f t="shared" si="2"/>
        <v>1.2743009320905458</v>
      </c>
      <c r="G19" s="17">
        <f t="shared" si="2"/>
        <v>0.9614197530864198</v>
      </c>
      <c r="H19" s="17">
        <f t="shared" si="2"/>
        <v>0.96741120468692787</v>
      </c>
      <c r="I19" s="17">
        <f t="shared" si="2"/>
        <v>0.89690721649484539</v>
      </c>
      <c r="J19" s="17">
        <f t="shared" si="2"/>
        <v>0.83320220298977188</v>
      </c>
      <c r="K19" s="17">
        <f t="shared" si="2"/>
        <v>0.95854922279792742</v>
      </c>
      <c r="L19" s="17">
        <f t="shared" si="2"/>
        <v>0.85650837034506322</v>
      </c>
      <c r="M19" s="17">
        <f t="shared" si="2"/>
        <v>1.0878122634367904</v>
      </c>
      <c r="N19" s="13">
        <f>N18/N17</f>
        <v>0.9137133075508781</v>
      </c>
    </row>
    <row r="20" spans="1:14" ht="8.25" customHeight="1" x14ac:dyDescent="0.55000000000000004">
      <c r="A20" s="14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</row>
    <row r="21" spans="1:14" ht="8.25" customHeight="1" thickBot="1" x14ac:dyDescent="0.6"/>
    <row r="22" spans="1:14" ht="21" customHeight="1" thickBot="1" x14ac:dyDescent="0.6">
      <c r="A22" s="7" t="s">
        <v>12</v>
      </c>
      <c r="B22" s="11" t="s">
        <v>16</v>
      </c>
      <c r="C22" s="16" t="s">
        <v>1</v>
      </c>
      <c r="D22" s="5" t="s">
        <v>2</v>
      </c>
      <c r="E22" s="5" t="s">
        <v>3</v>
      </c>
      <c r="F22" s="5" t="s">
        <v>4</v>
      </c>
      <c r="G22" s="5" t="s">
        <v>5</v>
      </c>
      <c r="H22" s="5" t="s">
        <v>6</v>
      </c>
      <c r="I22" s="5" t="s">
        <v>17</v>
      </c>
      <c r="J22" s="5" t="s">
        <v>18</v>
      </c>
      <c r="K22" s="5" t="s">
        <v>19</v>
      </c>
      <c r="L22" s="5" t="s">
        <v>20</v>
      </c>
      <c r="M22" s="5" t="s">
        <v>22</v>
      </c>
      <c r="N22" s="6" t="s">
        <v>7</v>
      </c>
    </row>
    <row r="23" spans="1:14" ht="21" customHeight="1" x14ac:dyDescent="0.55000000000000004">
      <c r="A23" s="8" t="s">
        <v>27</v>
      </c>
      <c r="B23" s="40">
        <f t="shared" ref="B23:M23" si="3">B4+B10+B16</f>
        <v>12324</v>
      </c>
      <c r="C23" s="41">
        <f t="shared" si="3"/>
        <v>11519</v>
      </c>
      <c r="D23" s="42">
        <f t="shared" si="3"/>
        <v>12687</v>
      </c>
      <c r="E23" s="42">
        <f t="shared" si="3"/>
        <v>12155</v>
      </c>
      <c r="F23" s="42">
        <f t="shared" si="3"/>
        <v>11822</v>
      </c>
      <c r="G23" s="42">
        <f t="shared" si="3"/>
        <v>12088</v>
      </c>
      <c r="H23" s="42">
        <f t="shared" si="3"/>
        <v>12903</v>
      </c>
      <c r="I23" s="42">
        <f t="shared" si="3"/>
        <v>12662</v>
      </c>
      <c r="J23" s="42">
        <f t="shared" si="3"/>
        <v>12064</v>
      </c>
      <c r="K23" s="42">
        <f t="shared" si="3"/>
        <v>12168</v>
      </c>
      <c r="L23" s="42">
        <f t="shared" si="3"/>
        <v>11702</v>
      </c>
      <c r="M23" s="42">
        <f t="shared" si="3"/>
        <v>12866</v>
      </c>
      <c r="N23" s="47">
        <v>146958</v>
      </c>
    </row>
    <row r="24" spans="1:14" ht="21" customHeight="1" x14ac:dyDescent="0.55000000000000004">
      <c r="A24" s="9" t="s">
        <v>28</v>
      </c>
      <c r="B24" s="40">
        <f t="shared" ref="B24:D25" si="4">B5+B11+B17</f>
        <v>12782</v>
      </c>
      <c r="C24" s="41">
        <f t="shared" si="4"/>
        <v>11130</v>
      </c>
      <c r="D24" s="46">
        <f t="shared" si="4"/>
        <v>10827</v>
      </c>
      <c r="E24" s="46">
        <f t="shared" ref="E24:L25" si="5">E5+E11+E17</f>
        <v>7196</v>
      </c>
      <c r="F24" s="46">
        <f t="shared" si="5"/>
        <v>7548</v>
      </c>
      <c r="G24" s="46">
        <f t="shared" si="5"/>
        <v>10724</v>
      </c>
      <c r="H24" s="46">
        <f t="shared" si="5"/>
        <v>11191</v>
      </c>
      <c r="I24" s="46">
        <f t="shared" si="5"/>
        <v>10274</v>
      </c>
      <c r="J24" s="46">
        <f t="shared" si="5"/>
        <v>9973</v>
      </c>
      <c r="K24" s="46">
        <f t="shared" si="5"/>
        <v>11146</v>
      </c>
      <c r="L24" s="46">
        <f t="shared" si="5"/>
        <v>10320</v>
      </c>
      <c r="M24" s="46">
        <f>M5+M11+M17</f>
        <v>10255</v>
      </c>
      <c r="N24" s="47">
        <v>123367</v>
      </c>
    </row>
    <row r="25" spans="1:14" ht="21" customHeight="1" x14ac:dyDescent="0.55000000000000004">
      <c r="A25" s="48" t="s">
        <v>29</v>
      </c>
      <c r="B25" s="40">
        <f t="shared" si="4"/>
        <v>9660</v>
      </c>
      <c r="C25" s="41">
        <f t="shared" si="4"/>
        <v>8831</v>
      </c>
      <c r="D25" s="46">
        <f t="shared" si="4"/>
        <v>10272</v>
      </c>
      <c r="E25" s="46">
        <f t="shared" si="5"/>
        <v>9247</v>
      </c>
      <c r="F25" s="46">
        <f t="shared" si="5"/>
        <v>8184</v>
      </c>
      <c r="G25" s="46">
        <f t="shared" si="5"/>
        <v>9923</v>
      </c>
      <c r="H25" s="46">
        <f t="shared" si="5"/>
        <v>10308</v>
      </c>
      <c r="I25" s="46">
        <f t="shared" si="5"/>
        <v>9464</v>
      </c>
      <c r="J25" s="46">
        <f t="shared" si="5"/>
        <v>9174</v>
      </c>
      <c r="K25" s="46">
        <f t="shared" si="5"/>
        <v>10118</v>
      </c>
      <c r="L25" s="46">
        <f t="shared" si="5"/>
        <v>9729</v>
      </c>
      <c r="M25" s="46">
        <f>M6+M12+M18</f>
        <v>10283</v>
      </c>
      <c r="N25" s="47">
        <f>N6+N12+N18</f>
        <v>115191</v>
      </c>
    </row>
    <row r="26" spans="1:14" ht="21" customHeight="1" thickBot="1" x14ac:dyDescent="0.6">
      <c r="A26" s="10" t="s">
        <v>8</v>
      </c>
      <c r="B26" s="12">
        <f>B25/B24</f>
        <v>0.75575027382256299</v>
      </c>
      <c r="C26" s="17">
        <f>C25/C24</f>
        <v>0.79344115004492366</v>
      </c>
      <c r="D26" s="17">
        <f t="shared" ref="D26:M26" si="6">D25/D24</f>
        <v>0.94873926295372679</v>
      </c>
      <c r="E26" s="17">
        <f t="shared" si="6"/>
        <v>1.2850194552529184</v>
      </c>
      <c r="F26" s="17">
        <f t="shared" si="6"/>
        <v>1.0842607313195549</v>
      </c>
      <c r="G26" s="17">
        <f t="shared" si="6"/>
        <v>0.92530772099962699</v>
      </c>
      <c r="H26" s="17">
        <f t="shared" si="6"/>
        <v>0.92109731033866504</v>
      </c>
      <c r="I26" s="17">
        <f t="shared" si="6"/>
        <v>0.92116021023943939</v>
      </c>
      <c r="J26" s="17">
        <f t="shared" si="6"/>
        <v>0.9198836859520706</v>
      </c>
      <c r="K26" s="17">
        <f t="shared" si="6"/>
        <v>0.90776960344518209</v>
      </c>
      <c r="L26" s="17">
        <f t="shared" si="6"/>
        <v>0.94273255813953494</v>
      </c>
      <c r="M26" s="17">
        <f t="shared" si="6"/>
        <v>1.0027303754266212</v>
      </c>
      <c r="N26" s="13">
        <f>N25/N24</f>
        <v>0.93372619906457965</v>
      </c>
    </row>
    <row r="27" spans="1:14" ht="26.25" customHeight="1" x14ac:dyDescent="0.55000000000000004"/>
    <row r="28" spans="1:14" ht="26.25" customHeight="1" x14ac:dyDescent="0.55000000000000004"/>
    <row r="29" spans="1:14" ht="26.25" customHeight="1" x14ac:dyDescent="0.55000000000000004"/>
    <row r="30" spans="1:14" ht="26.25" customHeight="1" x14ac:dyDescent="0.55000000000000004"/>
    <row r="31" spans="1:14" ht="26.25" customHeight="1" x14ac:dyDescent="0.55000000000000004"/>
    <row r="32" spans="1:14" ht="26.25" customHeight="1" x14ac:dyDescent="0.55000000000000004"/>
    <row r="33" ht="26.25" customHeight="1" x14ac:dyDescent="0.55000000000000004"/>
    <row r="34" ht="26.25" customHeight="1" x14ac:dyDescent="0.55000000000000004"/>
    <row r="35" ht="26.25" customHeight="1" x14ac:dyDescent="0.55000000000000004"/>
  </sheetData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9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A35"/>
  <sheetViews>
    <sheetView view="pageBreakPreview" zoomScale="70" zoomScaleNormal="100" zoomScaleSheetLayoutView="70" zoomScalePageLayoutView="70" workbookViewId="0">
      <selection activeCell="S19" sqref="S19"/>
    </sheetView>
  </sheetViews>
  <sheetFormatPr defaultColWidth="9" defaultRowHeight="15" x14ac:dyDescent="0.55000000000000004"/>
  <cols>
    <col min="1" max="1" width="17.08203125" style="1" customWidth="1"/>
    <col min="2" max="14" width="7.5" style="1" customWidth="1"/>
    <col min="15" max="16384" width="9" style="1"/>
  </cols>
  <sheetData>
    <row r="1" spans="1:27" ht="22" x14ac:dyDescent="0.55000000000000004">
      <c r="A1" s="2" t="s">
        <v>13</v>
      </c>
    </row>
    <row r="2" spans="1:27" ht="21.75" customHeight="1" thickBot="1" x14ac:dyDescent="0.6">
      <c r="N2" s="25" t="s">
        <v>24</v>
      </c>
      <c r="P2" s="1" t="s">
        <v>25</v>
      </c>
    </row>
    <row r="3" spans="1:27" ht="21" customHeight="1" thickBot="1" x14ac:dyDescent="0.6">
      <c r="A3" s="7" t="s">
        <v>9</v>
      </c>
      <c r="B3" s="11" t="s">
        <v>16</v>
      </c>
      <c r="C3" s="16" t="s">
        <v>1</v>
      </c>
      <c r="D3" s="5" t="s">
        <v>2</v>
      </c>
      <c r="E3" s="5" t="s">
        <v>3</v>
      </c>
      <c r="F3" s="5" t="s">
        <v>4</v>
      </c>
      <c r="G3" s="5" t="s">
        <v>5</v>
      </c>
      <c r="H3" s="5" t="s">
        <v>6</v>
      </c>
      <c r="I3" s="5" t="s">
        <v>17</v>
      </c>
      <c r="J3" s="5" t="s">
        <v>18</v>
      </c>
      <c r="K3" s="5" t="s">
        <v>19</v>
      </c>
      <c r="L3" s="5" t="s">
        <v>20</v>
      </c>
      <c r="M3" s="5" t="s">
        <v>22</v>
      </c>
      <c r="N3" s="6" t="s">
        <v>7</v>
      </c>
      <c r="P3" s="11" t="s">
        <v>16</v>
      </c>
      <c r="Q3" s="16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17</v>
      </c>
      <c r="X3" s="5" t="s">
        <v>18</v>
      </c>
      <c r="Y3" s="5" t="s">
        <v>19</v>
      </c>
      <c r="Z3" s="5" t="s">
        <v>20</v>
      </c>
      <c r="AA3" s="5" t="s">
        <v>22</v>
      </c>
    </row>
    <row r="4" spans="1:27" ht="21" customHeight="1" x14ac:dyDescent="0.55000000000000004">
      <c r="A4" s="8" t="s">
        <v>27</v>
      </c>
      <c r="B4" s="65">
        <f>利用台数!B29/('回転率(計算用）'!P4*'回転率(計算用）'!$Q$10)</f>
        <v>1.3760655189704161</v>
      </c>
      <c r="C4" s="66">
        <f>利用台数!C29/('回転率(計算用）'!Q4*'回転率(計算用）'!$Q$10)</f>
        <v>1.5162842339008142</v>
      </c>
      <c r="D4" s="67">
        <f>利用台数!D29/('回転率(計算用）'!R4*'回転率(計算用）'!$Q$10)</f>
        <v>1.4654855423700486</v>
      </c>
      <c r="E4" s="67">
        <f>利用台数!E29/('回転率(計算用）'!S4*'回転率(計算用）'!$Q$10)</f>
        <v>1.4196891191709844</v>
      </c>
      <c r="F4" s="67">
        <f>利用台数!F29/('回転率(計算用）'!T4*'回転率(計算用）'!$Q$10)</f>
        <v>1.3118836703994652</v>
      </c>
      <c r="G4" s="67">
        <f>利用台数!G29/('回転率(計算用）'!U4*'回転率(計算用）'!$Q$10)</f>
        <v>1.4255613126079447</v>
      </c>
      <c r="H4" s="67">
        <f>利用台数!H29/('回転率(計算用）'!V4*'回転率(計算用）'!$Q$10)</f>
        <v>1.530503092094267</v>
      </c>
      <c r="I4" s="67">
        <f>利用台数!I29/('回転率(計算用）'!W4*'回転率(計算用）'!$Q$10)</f>
        <v>1.3864282132709342</v>
      </c>
      <c r="J4" s="67">
        <f>利用台数!J29/('回転率(計算用）'!X4*'回転率(計算用）'!$Q$10)</f>
        <v>1.4044905008635578</v>
      </c>
      <c r="K4" s="67">
        <f>利用台数!K29/('回転率(計算用）'!Y4*'回転率(計算用）'!$Q$10)</f>
        <v>1.3839211098111315</v>
      </c>
      <c r="L4" s="67">
        <f>利用台数!L29/('回転率(計算用）'!Z4*'回転率(計算用）'!$Q$10)</f>
        <v>1.4241796200345422</v>
      </c>
      <c r="M4" s="67">
        <f>利用台数!M29/('回転率(計算用）'!AA4*'回転率(計算用）'!$Q$10)</f>
        <v>1.4404145077720207</v>
      </c>
      <c r="N4" s="68">
        <f>AVERAGE(B4:M4)</f>
        <v>1.4237422034388441</v>
      </c>
      <c r="P4" s="1">
        <v>31</v>
      </c>
      <c r="Q4" s="1">
        <v>28</v>
      </c>
      <c r="R4" s="1">
        <v>31</v>
      </c>
      <c r="S4" s="1">
        <v>30</v>
      </c>
      <c r="T4" s="1">
        <v>31</v>
      </c>
      <c r="U4" s="1">
        <v>30</v>
      </c>
      <c r="V4" s="1">
        <v>31</v>
      </c>
      <c r="W4" s="1">
        <v>31</v>
      </c>
      <c r="X4" s="1">
        <v>30</v>
      </c>
      <c r="Y4" s="1">
        <v>31</v>
      </c>
      <c r="Z4" s="1">
        <v>30</v>
      </c>
      <c r="AA4" s="1">
        <v>31</v>
      </c>
    </row>
    <row r="5" spans="1:27" ht="21" customHeight="1" x14ac:dyDescent="0.55000000000000004">
      <c r="A5" s="9" t="s">
        <v>28</v>
      </c>
      <c r="B5" s="65">
        <f>利用台数!B30/(P$4*'回転率(計算用）'!$Q$10)</f>
        <v>1.3596857763663714</v>
      </c>
      <c r="C5" s="66">
        <f>利用台数!C30/(Q4*'回転率(計算用）'!$Q$10)</f>
        <v>1.4570688378978534</v>
      </c>
      <c r="D5" s="67">
        <f>利用台数!D30/(R4*'回転率(計算用）'!$Q$10)</f>
        <v>1.3407989303025238</v>
      </c>
      <c r="E5" s="67">
        <f>利用台数!E30/(S4*'回転率(計算用）'!$Q$10)</f>
        <v>0.96044905008635584</v>
      </c>
      <c r="F5" s="67">
        <f>利用台数!F30/(T4*'回転率(計算用）'!$Q$10)</f>
        <v>0.87431054654855422</v>
      </c>
      <c r="G5" s="67">
        <f>利用台数!G30/(U4*'回転率(計算用）'!$Q$10)</f>
        <v>1.3761658031088082</v>
      </c>
      <c r="H5" s="67">
        <f>利用台数!H30/(V4*'回転率(計算用）'!$Q$10)</f>
        <v>1.4397459468494067</v>
      </c>
      <c r="I5" s="67">
        <f>利用台数!I30/(W4*'回転率(計算用）'!$Q$10)</f>
        <v>1.2477018218285141</v>
      </c>
      <c r="J5" s="67">
        <f>利用台数!J30/(X4*'回転率(計算用）'!$Q$10)</f>
        <v>1.3564766839378237</v>
      </c>
      <c r="K5" s="67">
        <f>利用台数!K30/(Y4*'回転率(計算用）'!$Q$10)</f>
        <v>1.4375731238509109</v>
      </c>
      <c r="L5" s="67">
        <f>利用台数!L30/(Z4*'回転率(計算用）'!$Q$10)</f>
        <v>1.3177892918825562</v>
      </c>
      <c r="M5" s="67">
        <f>利用台数!M30/(AA4*'回転率(計算用）'!$Q$10)</f>
        <v>1.3306033762326592</v>
      </c>
      <c r="N5" s="68">
        <f>AVERAGE(B5:M5)</f>
        <v>1.2915307657410282</v>
      </c>
    </row>
    <row r="6" spans="1:27" ht="21" customHeight="1" x14ac:dyDescent="0.55000000000000004">
      <c r="A6" s="48" t="s">
        <v>29</v>
      </c>
      <c r="B6" s="69">
        <f>利用台数!B31/(P$4*'回転率(計算用）'!$Q$10)</f>
        <v>1.1455791408992144</v>
      </c>
      <c r="C6" s="70">
        <f>利用台数!C31/(Q$4*'回転率(計算用）'!$Q$10)</f>
        <v>1.2387120651369357</v>
      </c>
      <c r="D6" s="70">
        <f>利用台数!D31/(R$4*'回転率(計算用）'!$Q$10)</f>
        <v>1.3215778037773691</v>
      </c>
      <c r="E6" s="70">
        <f>利用台数!E31/(S$4*'回転率(計算用）'!$Q$10)</f>
        <v>1.2164075993091537</v>
      </c>
      <c r="F6" s="70">
        <f>利用台数!F31/(T$4*'回転率(計算用）'!$Q$10)</f>
        <v>1.0703660371051311</v>
      </c>
      <c r="G6" s="70">
        <f>利用台数!G31/(U$4*'回転率(計算用）'!$Q$10)</f>
        <v>1.2803108808290156</v>
      </c>
      <c r="H6" s="70">
        <f>利用台数!H31/(V$4*'回転率(計算用）'!$Q$10)</f>
        <v>1.2711014541200067</v>
      </c>
      <c r="I6" s="70">
        <f>利用台数!I31/(W$4*'回転率(計算用）'!$Q$10)</f>
        <v>1.155106134046465</v>
      </c>
      <c r="J6" s="70">
        <f>利用台数!J31/(X$4*'回転率(計算用）'!$Q$10)</f>
        <v>1.2205526770293609</v>
      </c>
      <c r="K6" s="70">
        <f>利用台数!K31/(Y$4*'回転率(計算用）'!$Q$10)</f>
        <v>1.2558916931305366</v>
      </c>
      <c r="L6" s="70">
        <f>利用台数!L31/(Z$4*'回転率(計算用）'!$Q$10)</f>
        <v>1.214853195164076</v>
      </c>
      <c r="M6" s="70">
        <f>利用台数!M31/(AA$4*'回転率(計算用）'!$Q$10)</f>
        <v>1.2769513621928799</v>
      </c>
      <c r="N6" s="68">
        <f>AVERAGE(B6:M6)</f>
        <v>1.2222841702283453</v>
      </c>
    </row>
    <row r="7" spans="1:27" ht="21" customHeight="1" thickBot="1" x14ac:dyDescent="0.6">
      <c r="A7" s="10" t="s">
        <v>8</v>
      </c>
      <c r="B7" s="12">
        <f>B6/B5</f>
        <v>0.84253226797787328</v>
      </c>
      <c r="C7" s="17">
        <f>C6/C5</f>
        <v>0.85013970027940067</v>
      </c>
      <c r="D7" s="17">
        <f t="shared" ref="D7:M7" si="0">D6/D5</f>
        <v>0.98566442283719757</v>
      </c>
      <c r="E7" s="17">
        <f t="shared" si="0"/>
        <v>1.2664988311454772</v>
      </c>
      <c r="F7" s="17">
        <f t="shared" si="0"/>
        <v>1.2242401070541005</v>
      </c>
      <c r="G7" s="17">
        <f t="shared" si="0"/>
        <v>0.93034638554216875</v>
      </c>
      <c r="H7" s="17">
        <f t="shared" si="0"/>
        <v>0.88286510332017643</v>
      </c>
      <c r="I7" s="17">
        <f t="shared" si="0"/>
        <v>0.92578700602813135</v>
      </c>
      <c r="J7" s="17">
        <f t="shared" si="0"/>
        <v>0.89979628214922336</v>
      </c>
      <c r="K7" s="17">
        <f t="shared" si="0"/>
        <v>0.8736193465876062</v>
      </c>
      <c r="L7" s="17">
        <f t="shared" si="0"/>
        <v>0.92188728702490164</v>
      </c>
      <c r="M7" s="17">
        <f t="shared" si="0"/>
        <v>0.95967843235774397</v>
      </c>
      <c r="N7" s="13">
        <f>N6/N5</f>
        <v>0.94638409138248292</v>
      </c>
    </row>
    <row r="8" spans="1:27" ht="6.75" customHeight="1" thickBot="1" x14ac:dyDescent="0.6"/>
    <row r="9" spans="1:27" ht="21" customHeight="1" thickBot="1" x14ac:dyDescent="0.6">
      <c r="A9" s="7" t="s">
        <v>10</v>
      </c>
      <c r="B9" s="11" t="s">
        <v>16</v>
      </c>
      <c r="C9" s="16" t="s">
        <v>1</v>
      </c>
      <c r="D9" s="5" t="s">
        <v>2</v>
      </c>
      <c r="E9" s="5" t="s">
        <v>3</v>
      </c>
      <c r="F9" s="5" t="s">
        <v>4</v>
      </c>
      <c r="G9" s="5" t="s">
        <v>5</v>
      </c>
      <c r="H9" s="5" t="s">
        <v>6</v>
      </c>
      <c r="I9" s="5" t="s">
        <v>17</v>
      </c>
      <c r="J9" s="5" t="s">
        <v>18</v>
      </c>
      <c r="K9" s="5" t="s">
        <v>19</v>
      </c>
      <c r="L9" s="5" t="s">
        <v>20</v>
      </c>
      <c r="M9" s="5" t="s">
        <v>22</v>
      </c>
      <c r="N9" s="6" t="s">
        <v>7</v>
      </c>
      <c r="P9" s="1" t="s">
        <v>26</v>
      </c>
    </row>
    <row r="10" spans="1:27" ht="21" customHeight="1" x14ac:dyDescent="0.55000000000000004">
      <c r="A10" s="8" t="s">
        <v>27</v>
      </c>
      <c r="B10" s="71">
        <f>利用台数!B10/('回転率(計算用）'!P4*'回転率(計算用）'!$Q$11)</f>
        <v>3.1892473118279572</v>
      </c>
      <c r="C10" s="72">
        <f>利用台数!C10/('回転率(計算用）'!Q4*'回転率(計算用）'!$Q$11)</f>
        <v>2.4196428571428572</v>
      </c>
      <c r="D10" s="73">
        <f>利用台数!D10/('回転率(計算用）'!R4*'回転率(計算用）'!$Q$11)</f>
        <v>2.3016129032258066</v>
      </c>
      <c r="E10" s="73">
        <f>利用台数!E10/('回転率(計算用）'!S4*'回転率(計算用）'!$Q$11)</f>
        <v>2.2616666666666667</v>
      </c>
      <c r="F10" s="73">
        <f>利用台数!F10/('回転率(計算用）'!T4*'回転率(計算用）'!$Q$11)</f>
        <v>2.2102150537634411</v>
      </c>
      <c r="G10" s="73">
        <f>利用台数!G10/('回転率(計算用）'!U4*'回転率(計算用）'!$Q$11)</f>
        <v>2.2811111111111111</v>
      </c>
      <c r="H10" s="73">
        <f>利用台数!H10/('回転率(計算用）'!V4*'回転率(計算用）'!$Q$11)</f>
        <v>2.400537634408602</v>
      </c>
      <c r="I10" s="73">
        <f>利用台数!I10/('回転率(計算用）'!W4*'回転率(計算用）'!$Q$11)</f>
        <v>2.1370967741935485</v>
      </c>
      <c r="J10" s="73">
        <f>利用台数!J10/('回転率(計算用）'!X4*'回転率(計算用）'!$Q$11)</f>
        <v>2.3450000000000002</v>
      </c>
      <c r="K10" s="73">
        <f>利用台数!K10/('回転率(計算用）'!Y4*'回転率(計算用）'!$Q$11)</f>
        <v>2.3559139784946237</v>
      </c>
      <c r="L10" s="73">
        <f>利用台数!L10/('回転率(計算用）'!Z4*'回転率(計算用）'!$Q$11)</f>
        <v>2.3744444444444444</v>
      </c>
      <c r="M10" s="73">
        <f>利用台数!M10/('回転率(計算用）'!AA4*'回転率(計算用）'!$Q$11)</f>
        <v>2.3080645161290323</v>
      </c>
      <c r="N10" s="74">
        <f>AVERAGE(B10:M10)</f>
        <v>2.3820461042840075</v>
      </c>
      <c r="P10" s="1" t="s">
        <v>9</v>
      </c>
      <c r="Q10" s="1">
        <v>193</v>
      </c>
    </row>
    <row r="11" spans="1:27" ht="21" customHeight="1" x14ac:dyDescent="0.55000000000000004">
      <c r="A11" s="9" t="s">
        <v>28</v>
      </c>
      <c r="B11" s="71">
        <f>利用台数!B11/(P$4*'回転率(計算用）'!$Q$11)</f>
        <v>3.0376344086021505</v>
      </c>
      <c r="C11" s="75">
        <f>利用台数!C11/(Q4*'回転率(計算用）'!$Q$11)</f>
        <v>2.2970238095238096</v>
      </c>
      <c r="D11" s="76">
        <f>利用台数!D11/(R4*'回転率(計算用）'!$Q$11)</f>
        <v>2.0575268817204302</v>
      </c>
      <c r="E11" s="76">
        <f>利用台数!E11/(S4*'回転率(計算用）'!$Q$11)</f>
        <v>1.7555555555555555</v>
      </c>
      <c r="F11" s="76">
        <f>利用台数!F11/(T4*'回転率(計算用）'!$Q$11)</f>
        <v>1.6548387096774193</v>
      </c>
      <c r="G11" s="76">
        <f>利用台数!G11/(U4*'回転率(計算用）'!$Q$11)</f>
        <v>1.7916666666666667</v>
      </c>
      <c r="H11" s="76">
        <f>利用台数!H11/(V4*'回転率(計算用）'!$Q$11)</f>
        <v>1.6956989247311829</v>
      </c>
      <c r="I11" s="76">
        <f>利用台数!I11/(W4*'回転率(計算用）'!$Q$11)</f>
        <v>1.6290322580645162</v>
      </c>
      <c r="J11" s="76">
        <f>利用台数!J11/(X4*'回転率(計算用）'!$Q$11)</f>
        <v>1.95</v>
      </c>
      <c r="K11" s="76">
        <f>利用台数!K11/(Y4*'回転率(計算用）'!$Q$11)</f>
        <v>1.8666666666666667</v>
      </c>
      <c r="L11" s="76">
        <f>利用台数!L11/(Z4*'回転率(計算用）'!$Q$11)</f>
        <v>1.7233333333333334</v>
      </c>
      <c r="M11" s="76">
        <f>利用台数!M11/(AA4*'回転率(計算用）'!$Q$11)</f>
        <v>1.7698924731182795</v>
      </c>
      <c r="N11" s="74">
        <f>AVERAGE(B11:M11)</f>
        <v>1.935739140638334</v>
      </c>
      <c r="P11" s="1" t="s">
        <v>10</v>
      </c>
      <c r="Q11" s="1">
        <v>60</v>
      </c>
    </row>
    <row r="12" spans="1:27" ht="21" customHeight="1" x14ac:dyDescent="0.55000000000000004">
      <c r="A12" s="48" t="s">
        <v>29</v>
      </c>
      <c r="B12" s="77">
        <f>利用台数!B12/(P$4*'回転率(計算用）'!$Q$11)</f>
        <v>2.1145161290322583</v>
      </c>
      <c r="C12" s="78">
        <f>利用台数!C12/(Q$4*'回転率(計算用）'!$Q$11)</f>
        <v>1.6845238095238095</v>
      </c>
      <c r="D12" s="78">
        <f>利用台数!D12/(R$4*'回転率(計算用）'!$Q$11)</f>
        <v>1.7860215053763442</v>
      </c>
      <c r="E12" s="78">
        <f>利用台数!E12/(S$4*'回転率(計算用）'!$Q$11)</f>
        <v>1.7322222222222223</v>
      </c>
      <c r="F12" s="78">
        <f>利用台数!F12/(T$4*'回転率(計算用）'!$Q$11)</f>
        <v>1.6139784946236559</v>
      </c>
      <c r="G12" s="78">
        <f>利用台数!G12/(U$4*'回転率(計算用）'!$Q$11)</f>
        <v>1.8138888888888889</v>
      </c>
      <c r="H12" s="78">
        <f>利用台数!H12/(V$4*'回転率(計算用）'!$Q$11)</f>
        <v>1.6924731182795698</v>
      </c>
      <c r="I12" s="78">
        <f>利用台数!I12/(W$4*'回転率(計算用）'!$Q$11)</f>
        <v>1.6252688172043011</v>
      </c>
      <c r="J12" s="78">
        <f>利用台数!J12/(X$4*'回転率(計算用）'!$Q$11)</f>
        <v>1.8094444444444444</v>
      </c>
      <c r="K12" s="78">
        <f>利用台数!K12/(Y$4*'回転率(計算用）'!$Q$11)</f>
        <v>1.8102150537634409</v>
      </c>
      <c r="L12" s="78">
        <f>利用台数!L12/(Z$4*'回転率(計算用）'!$Q$11)</f>
        <v>1.7611111111111111</v>
      </c>
      <c r="M12" s="78">
        <f>利用台数!M12/(AA$4*'回転率(計算用）'!$Q$11)</f>
        <v>1.868279569892473</v>
      </c>
      <c r="N12" s="74">
        <f>AVERAGE(B12:M12)</f>
        <v>1.7759952636968765</v>
      </c>
      <c r="P12" s="1" t="s">
        <v>11</v>
      </c>
      <c r="Q12" s="1">
        <v>162</v>
      </c>
    </row>
    <row r="13" spans="1:27" ht="21" customHeight="1" thickBot="1" x14ac:dyDescent="0.6">
      <c r="A13" s="10" t="s">
        <v>8</v>
      </c>
      <c r="B13" s="12">
        <f>B12/B11</f>
        <v>0.69610619469026558</v>
      </c>
      <c r="C13" s="17">
        <f>C12/C11</f>
        <v>0.73335060896605342</v>
      </c>
      <c r="D13" s="17">
        <f t="shared" ref="D13:M13" si="1">D12/D11</f>
        <v>0.86804285340998177</v>
      </c>
      <c r="E13" s="17">
        <f t="shared" si="1"/>
        <v>0.98670886075949371</v>
      </c>
      <c r="F13" s="17">
        <f t="shared" si="1"/>
        <v>0.97530864197530864</v>
      </c>
      <c r="G13" s="17">
        <f t="shared" si="1"/>
        <v>1.0124031007751937</v>
      </c>
      <c r="H13" s="17">
        <f t="shared" si="1"/>
        <v>0.99809765377298654</v>
      </c>
      <c r="I13" s="17">
        <f t="shared" si="1"/>
        <v>0.99768976897689765</v>
      </c>
      <c r="J13" s="17">
        <f t="shared" si="1"/>
        <v>0.92792022792022788</v>
      </c>
      <c r="K13" s="17">
        <f t="shared" si="1"/>
        <v>0.96975806451612911</v>
      </c>
      <c r="L13" s="17">
        <f t="shared" si="1"/>
        <v>1.0219213410702772</v>
      </c>
      <c r="M13" s="17">
        <f t="shared" si="1"/>
        <v>1.0555893074119076</v>
      </c>
      <c r="N13" s="13">
        <f>N12/N11</f>
        <v>0.91747654754308483</v>
      </c>
    </row>
    <row r="14" spans="1:27" ht="6.75" customHeight="1" thickBot="1" x14ac:dyDescent="0.6"/>
    <row r="15" spans="1:27" ht="21" customHeight="1" thickBot="1" x14ac:dyDescent="0.6">
      <c r="A15" s="7" t="s">
        <v>11</v>
      </c>
      <c r="B15" s="11" t="s">
        <v>16</v>
      </c>
      <c r="C15" s="16" t="s">
        <v>1</v>
      </c>
      <c r="D15" s="5" t="s">
        <v>2</v>
      </c>
      <c r="E15" s="5" t="s">
        <v>3</v>
      </c>
      <c r="F15" s="5" t="s">
        <v>4</v>
      </c>
      <c r="G15" s="5" t="s">
        <v>5</v>
      </c>
      <c r="H15" s="5" t="s">
        <v>6</v>
      </c>
      <c r="I15" s="5" t="s">
        <v>17</v>
      </c>
      <c r="J15" s="5" t="s">
        <v>18</v>
      </c>
      <c r="K15" s="5" t="s">
        <v>19</v>
      </c>
      <c r="L15" s="5" t="s">
        <v>20</v>
      </c>
      <c r="M15" s="5" t="s">
        <v>22</v>
      </c>
      <c r="N15" s="6" t="s">
        <v>7</v>
      </c>
    </row>
    <row r="16" spans="1:27" ht="21" customHeight="1" x14ac:dyDescent="0.55000000000000004">
      <c r="A16" s="8" t="s">
        <v>27</v>
      </c>
      <c r="B16" s="65">
        <f>利用台数!B16/('回転率(計算用）'!P4*'回転率(計算用）'!$Q$12)</f>
        <v>1.3126244524093986</v>
      </c>
      <c r="C16" s="66">
        <f>利用台数!C16/('回転率(計算用）'!Q4*'回転率(計算用）'!$Q$12)</f>
        <v>1.4254850088183422</v>
      </c>
      <c r="D16" s="67">
        <f>利用台数!D16/('回転率(計算用）'!R4*'回転率(計算用）'!$Q$12)</f>
        <v>1.4711270410195141</v>
      </c>
      <c r="E16" s="67">
        <f>利用台数!E16/('回転率(計算用）'!S4*'回転率(計算用）'!$Q$12)</f>
        <v>1.4481481481481482</v>
      </c>
      <c r="F16" s="67">
        <f>利用台数!F16/('回転率(計算用）'!T4*'回転率(計算用）'!$Q$12)</f>
        <v>1.3546395858223814</v>
      </c>
      <c r="G16" s="67">
        <f>利用台数!G16/('回転率(計算用）'!U4*'回転率(計算用）'!$Q$12)</f>
        <v>1.4335390946502058</v>
      </c>
      <c r="H16" s="67">
        <f>利用台数!H16/('回転率(計算用）'!V4*'回転率(計算用）'!$Q$12)</f>
        <v>1.4599761051373954</v>
      </c>
      <c r="I16" s="67">
        <f>利用台数!I16/('回転率(計算用）'!W4*'回転率(計算用）'!$Q$12)</f>
        <v>1.4275189167662286</v>
      </c>
      <c r="J16" s="67">
        <f>利用台数!J16/('回転率(計算用）'!X4*'回転率(計算用）'!$Q$12)</f>
        <v>1.3751028806584362</v>
      </c>
      <c r="K16" s="67">
        <f>利用台数!K16/('回転率(計算用）'!Y4*'回転率(計算用）'!$Q$12)</f>
        <v>1.3653922739944244</v>
      </c>
      <c r="L16" s="67">
        <f>利用台数!L16/('回転率(計算用）'!Z4*'回転率(計算用）'!$Q$12)</f>
        <v>1.4294238683127571</v>
      </c>
      <c r="M16" s="67">
        <f>利用台数!M16/('回転率(計算用）'!AA4*'回転率(計算用）'!$Q$12)</f>
        <v>1.4191557148546396</v>
      </c>
      <c r="N16" s="68">
        <f>AVERAGE(B16:M16)</f>
        <v>1.4101777575493226</v>
      </c>
    </row>
    <row r="17" spans="1:14" ht="21" customHeight="1" x14ac:dyDescent="0.55000000000000004">
      <c r="A17" s="9" t="s">
        <v>28</v>
      </c>
      <c r="B17" s="65">
        <f>利用台数!B17/(P$4*'回転率(計算用）'!$Q$12)</f>
        <v>1.3452807646356033</v>
      </c>
      <c r="C17" s="79">
        <f>利用台数!C17/(Q4*'回転率(計算用）'!$Q$12)</f>
        <v>1.3547178130511464</v>
      </c>
      <c r="D17" s="70">
        <f>利用台数!D17/(R4*'回転率(計算用）'!$Q$12)</f>
        <v>1.1252489048187972</v>
      </c>
      <c r="E17" s="70">
        <f>利用台数!E17/(S4*'回転率(計算用）'!$Q$12)</f>
        <v>0.73580246913580249</v>
      </c>
      <c r="F17" s="70">
        <f>利用台数!F17/(T4*'回転率(計算用）'!$Q$12)</f>
        <v>0.69016328156113105</v>
      </c>
      <c r="G17" s="70">
        <f>利用台数!G17/(U4*'回転率(計算用）'!$Q$12)</f>
        <v>1.1296296296296295</v>
      </c>
      <c r="H17" s="70">
        <f>利用台数!H17/(V4*'回転率(計算用）'!$Q$12)</f>
        <v>1.1724412584627639</v>
      </c>
      <c r="I17" s="70">
        <f>利用台数!I17/(W4*'回転率(計算用）'!$Q$12)</f>
        <v>1.0559538032656313</v>
      </c>
      <c r="J17" s="70">
        <f>利用台数!J17/(X4*'回転率(計算用）'!$Q$12)</f>
        <v>1.1419753086419753</v>
      </c>
      <c r="K17" s="70">
        <f>利用台数!K17/(Y4*'回転率(計算用）'!$Q$12)</f>
        <v>1.1929510155316607</v>
      </c>
      <c r="L17" s="70">
        <f>利用台数!L17/(Z4*'回転率(計算用）'!$Q$12)</f>
        <v>1.1479423868312757</v>
      </c>
      <c r="M17" s="70">
        <f>利用台数!M17/(AA4*'回転率(計算用）'!$Q$12)</f>
        <v>1.1439665471923537</v>
      </c>
      <c r="N17" s="68">
        <f>AVERAGE(B17:M17)</f>
        <v>1.1030060985631474</v>
      </c>
    </row>
    <row r="18" spans="1:14" ht="21" customHeight="1" x14ac:dyDescent="0.55000000000000004">
      <c r="A18" s="48" t="s">
        <v>29</v>
      </c>
      <c r="B18" s="80">
        <f>利用台数!B18/(P$4*'回転率(計算用）'!$Q$12)</f>
        <v>0.94145758661887691</v>
      </c>
      <c r="C18" s="81">
        <f>利用台数!C18/(Q$4*'回転率(計算用）'!$Q$12)</f>
        <v>1.0015432098765431</v>
      </c>
      <c r="D18" s="81">
        <f>利用台数!D18/(R$4*'回転率(計算用）'!$Q$12)</f>
        <v>1.149542015133413</v>
      </c>
      <c r="E18" s="81">
        <f>利用台数!E18/(S$4*'回転率(計算用）'!$Q$12)</f>
        <v>0.9843621399176955</v>
      </c>
      <c r="F18" s="81">
        <f>利用台数!F18/(T$4*'回転率(計算用）'!$Q$12)</f>
        <v>0.85483870967741937</v>
      </c>
      <c r="G18" s="81">
        <f>利用台数!G18/(U$4*'回転率(計算用）'!$Q$12)</f>
        <v>1.0707818930041153</v>
      </c>
      <c r="H18" s="81">
        <f>利用台数!H18/(V$4*'回転率(計算用）'!$Q$12)</f>
        <v>1.1240541616885702</v>
      </c>
      <c r="I18" s="81">
        <f>利用台数!I18/(W$4*'回転率(計算用）'!$Q$12)</f>
        <v>1.0009956192751892</v>
      </c>
      <c r="J18" s="81">
        <f>利用台数!J18/(X$4*'回転率(計算用）'!$Q$12)</f>
        <v>1.0397119341563785</v>
      </c>
      <c r="K18" s="81">
        <f>利用台数!K18/(Y$4*'回転率(計算用）'!$Q$12)</f>
        <v>1.0995619275189168</v>
      </c>
      <c r="L18" s="81">
        <f>利用台数!L18/(Z$4*'回転率(計算用）'!$Q$12)</f>
        <v>1.1283950617283951</v>
      </c>
      <c r="M18" s="81">
        <f>利用台数!M18/(AA$4*'回転率(計算用）'!$Q$12)</f>
        <v>1.1589008363201911</v>
      </c>
      <c r="N18" s="68">
        <f>AVERAGE(B18:M18)</f>
        <v>1.0461787579096418</v>
      </c>
    </row>
    <row r="19" spans="1:14" ht="21" customHeight="1" thickBot="1" x14ac:dyDescent="0.6">
      <c r="A19" s="10" t="s">
        <v>8</v>
      </c>
      <c r="B19" s="12">
        <f>B18/B17</f>
        <v>0.69982238010657194</v>
      </c>
      <c r="C19" s="17">
        <f>C18/C17</f>
        <v>0.73930024410089501</v>
      </c>
      <c r="D19" s="17">
        <f t="shared" ref="D19:M19" si="2">D18/D17</f>
        <v>1.0215890992744647</v>
      </c>
      <c r="E19" s="17">
        <f t="shared" si="2"/>
        <v>1.3378076062639821</v>
      </c>
      <c r="F19" s="17">
        <f t="shared" si="2"/>
        <v>1.2386035776110791</v>
      </c>
      <c r="G19" s="17">
        <f t="shared" si="2"/>
        <v>0.94790528233151194</v>
      </c>
      <c r="H19" s="17">
        <f t="shared" si="2"/>
        <v>0.95872961956521729</v>
      </c>
      <c r="I19" s="17">
        <f t="shared" si="2"/>
        <v>0.94795398830850464</v>
      </c>
      <c r="J19" s="17">
        <f t="shared" si="2"/>
        <v>0.91045045045045037</v>
      </c>
      <c r="K19" s="17">
        <f t="shared" si="2"/>
        <v>0.92171590719412455</v>
      </c>
      <c r="L19" s="17">
        <f t="shared" si="2"/>
        <v>0.98297185875604953</v>
      </c>
      <c r="M19" s="17">
        <f t="shared" si="2"/>
        <v>1.0130548302872062</v>
      </c>
      <c r="N19" s="13">
        <f>N18/N17</f>
        <v>0.94847957710521014</v>
      </c>
    </row>
    <row r="20" spans="1:14" ht="8.25" customHeight="1" x14ac:dyDescent="0.55000000000000004">
      <c r="A20" s="14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</row>
    <row r="21" spans="1:14" ht="8.25" customHeight="1" thickBot="1" x14ac:dyDescent="0.6"/>
    <row r="22" spans="1:14" ht="21" customHeight="1" thickBot="1" x14ac:dyDescent="0.6">
      <c r="A22" s="7" t="s">
        <v>12</v>
      </c>
      <c r="B22" s="11" t="s">
        <v>16</v>
      </c>
      <c r="C22" s="16" t="s">
        <v>1</v>
      </c>
      <c r="D22" s="5" t="s">
        <v>2</v>
      </c>
      <c r="E22" s="5" t="s">
        <v>3</v>
      </c>
      <c r="F22" s="5" t="s">
        <v>4</v>
      </c>
      <c r="G22" s="5" t="s">
        <v>5</v>
      </c>
      <c r="H22" s="5" t="s">
        <v>6</v>
      </c>
      <c r="I22" s="5" t="s">
        <v>17</v>
      </c>
      <c r="J22" s="5" t="s">
        <v>18</v>
      </c>
      <c r="K22" s="5" t="s">
        <v>19</v>
      </c>
      <c r="L22" s="5" t="s">
        <v>20</v>
      </c>
      <c r="M22" s="5" t="s">
        <v>22</v>
      </c>
      <c r="N22" s="6" t="s">
        <v>7</v>
      </c>
    </row>
    <row r="23" spans="1:14" ht="21" customHeight="1" x14ac:dyDescent="0.55000000000000004">
      <c r="A23" s="8" t="s">
        <v>27</v>
      </c>
      <c r="B23" s="65">
        <f>AVERAGE(B4,B10,B16)</f>
        <v>1.9593124277359237</v>
      </c>
      <c r="C23" s="66">
        <f t="shared" ref="C23:M23" si="3">AVERAGE(C4,C10,C16)</f>
        <v>1.7871373666206711</v>
      </c>
      <c r="D23" s="67">
        <f t="shared" si="3"/>
        <v>1.7460751622051232</v>
      </c>
      <c r="E23" s="67">
        <f t="shared" si="3"/>
        <v>1.7098346446619328</v>
      </c>
      <c r="F23" s="67">
        <f t="shared" si="3"/>
        <v>1.6255794366617626</v>
      </c>
      <c r="G23" s="67">
        <f t="shared" si="3"/>
        <v>1.7134038394564204</v>
      </c>
      <c r="H23" s="67">
        <f t="shared" si="3"/>
        <v>1.7970056105467549</v>
      </c>
      <c r="I23" s="67">
        <f t="shared" si="3"/>
        <v>1.6503479680769038</v>
      </c>
      <c r="J23" s="67">
        <f t="shared" si="3"/>
        <v>1.7081977938406647</v>
      </c>
      <c r="K23" s="67">
        <f t="shared" si="3"/>
        <v>1.7017424541000599</v>
      </c>
      <c r="L23" s="67">
        <f t="shared" si="3"/>
        <v>1.7426826442639147</v>
      </c>
      <c r="M23" s="67">
        <f t="shared" si="3"/>
        <v>1.7225449129185642</v>
      </c>
      <c r="N23" s="68">
        <f>AVERAGE(B23:M23)</f>
        <v>1.7386553550907247</v>
      </c>
    </row>
    <row r="24" spans="1:14" ht="21" customHeight="1" x14ac:dyDescent="0.55000000000000004">
      <c r="A24" s="9" t="s">
        <v>28</v>
      </c>
      <c r="B24" s="65">
        <f>AVERAGE(B5,B11,B17)</f>
        <v>1.9142003165347086</v>
      </c>
      <c r="C24" s="66">
        <f t="shared" ref="C24:M25" si="4">AVERAGE(C5,C11,C17)</f>
        <v>1.7029368201576032</v>
      </c>
      <c r="D24" s="70">
        <f t="shared" si="4"/>
        <v>1.5078582389472504</v>
      </c>
      <c r="E24" s="70">
        <f t="shared" si="4"/>
        <v>1.1506023582592382</v>
      </c>
      <c r="F24" s="70">
        <f t="shared" si="4"/>
        <v>1.0731041792623681</v>
      </c>
      <c r="G24" s="70">
        <f t="shared" si="4"/>
        <v>1.4324873664683684</v>
      </c>
      <c r="H24" s="70">
        <f t="shared" si="4"/>
        <v>1.4359620433477847</v>
      </c>
      <c r="I24" s="70">
        <f t="shared" si="4"/>
        <v>1.3108959610528872</v>
      </c>
      <c r="J24" s="70">
        <f t="shared" si="4"/>
        <v>1.4828173308599331</v>
      </c>
      <c r="K24" s="70">
        <f t="shared" si="4"/>
        <v>1.4990636020164125</v>
      </c>
      <c r="L24" s="70">
        <f t="shared" si="4"/>
        <v>1.3963550040157218</v>
      </c>
      <c r="M24" s="70">
        <f t="shared" si="4"/>
        <v>1.4148207988477639</v>
      </c>
      <c r="N24" s="68">
        <f>AVERAGE(B24:M24)</f>
        <v>1.4434253349808366</v>
      </c>
    </row>
    <row r="25" spans="1:14" ht="21" customHeight="1" x14ac:dyDescent="0.55000000000000004">
      <c r="A25" s="48" t="s">
        <v>29</v>
      </c>
      <c r="B25" s="65">
        <f>AVERAGE(B6,B12,B18)</f>
        <v>1.4005176188501165</v>
      </c>
      <c r="C25" s="66">
        <f t="shared" si="4"/>
        <v>1.3082596948457628</v>
      </c>
      <c r="D25" s="70">
        <f t="shared" si="4"/>
        <v>1.4190471080957086</v>
      </c>
      <c r="E25" s="70">
        <f t="shared" si="4"/>
        <v>1.3109973204830239</v>
      </c>
      <c r="F25" s="70">
        <f t="shared" si="4"/>
        <v>1.1797277471354022</v>
      </c>
      <c r="G25" s="70">
        <f t="shared" si="4"/>
        <v>1.3883272209073398</v>
      </c>
      <c r="H25" s="70">
        <f t="shared" si="4"/>
        <v>1.3625429113627157</v>
      </c>
      <c r="I25" s="70">
        <f t="shared" si="4"/>
        <v>1.2604568568419852</v>
      </c>
      <c r="J25" s="70">
        <f t="shared" si="4"/>
        <v>1.3565696852100613</v>
      </c>
      <c r="K25" s="70">
        <f t="shared" si="4"/>
        <v>1.388556224804298</v>
      </c>
      <c r="L25" s="70">
        <f t="shared" si="4"/>
        <v>1.3681197893345274</v>
      </c>
      <c r="M25" s="70">
        <f t="shared" si="4"/>
        <v>1.4347105894685146</v>
      </c>
      <c r="N25" s="68">
        <f>AVERAGE(B25:M25)</f>
        <v>1.3481527306116214</v>
      </c>
    </row>
    <row r="26" spans="1:14" ht="21" customHeight="1" thickBot="1" x14ac:dyDescent="0.6">
      <c r="A26" s="10" t="s">
        <v>8</v>
      </c>
      <c r="B26" s="12">
        <f>B25/B24</f>
        <v>0.73164632079127656</v>
      </c>
      <c r="C26" s="17">
        <f>C25/C24</f>
        <v>0.7682373646279409</v>
      </c>
      <c r="D26" s="17">
        <f t="shared" ref="D26:M26" si="5">D25/D24</f>
        <v>0.94110114030776026</v>
      </c>
      <c r="E26" s="17">
        <f t="shared" si="5"/>
        <v>1.1394008634455168</v>
      </c>
      <c r="F26" s="17">
        <f t="shared" si="5"/>
        <v>1.0993599409391221</v>
      </c>
      <c r="G26" s="17">
        <f t="shared" si="5"/>
        <v>0.96917240138047411</v>
      </c>
      <c r="H26" s="17">
        <f t="shared" si="5"/>
        <v>0.94887111931322332</v>
      </c>
      <c r="I26" s="17">
        <f t="shared" si="5"/>
        <v>0.96152318283871263</v>
      </c>
      <c r="J26" s="17">
        <f t="shared" si="5"/>
        <v>0.91485961013373318</v>
      </c>
      <c r="K26" s="17">
        <f t="shared" si="5"/>
        <v>0.92628239584800176</v>
      </c>
      <c r="L26" s="17">
        <f t="shared" si="5"/>
        <v>0.97977934364828867</v>
      </c>
      <c r="M26" s="17">
        <f t="shared" si="5"/>
        <v>1.0140581695130217</v>
      </c>
      <c r="N26" s="13">
        <f>N25/N24</f>
        <v>0.93399547447289333</v>
      </c>
    </row>
    <row r="27" spans="1:14" ht="26.25" customHeight="1" x14ac:dyDescent="0.55000000000000004"/>
    <row r="28" spans="1:14" ht="26.25" customHeight="1" x14ac:dyDescent="0.55000000000000004"/>
    <row r="29" spans="1:14" ht="26.25" customHeight="1" x14ac:dyDescent="0.55000000000000004"/>
    <row r="30" spans="1:14" ht="26.25" customHeight="1" x14ac:dyDescent="0.55000000000000004"/>
    <row r="31" spans="1:14" ht="26.25" customHeight="1" x14ac:dyDescent="0.55000000000000004"/>
    <row r="32" spans="1:14" ht="26.25" customHeight="1" x14ac:dyDescent="0.55000000000000004"/>
    <row r="33" ht="26.25" customHeight="1" x14ac:dyDescent="0.55000000000000004"/>
    <row r="34" ht="26.25" customHeight="1" x14ac:dyDescent="0.55000000000000004"/>
    <row r="35" ht="26.25" customHeight="1" x14ac:dyDescent="0.55000000000000004"/>
  </sheetData>
  <phoneticPr fontId="1"/>
  <pageMargins left="0.7" right="0.7" top="0.75" bottom="0.75" header="0.3" footer="0.3"/>
  <pageSetup paperSize="9" orientation="landscape" r:id="rId1"/>
  <headerFooter>
    <oddHeader>&amp;C&amp;"Meiryo UI,標準"&amp;18利用状況（昨年比）&amp;R&amp;"Meiryo UI,標準"&amp;16参考資料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利用台数</vt:lpstr>
      <vt:lpstr>回転率 </vt:lpstr>
      <vt:lpstr>収入 </vt:lpstr>
      <vt:lpstr>回転率(計算用）</vt:lpstr>
      <vt:lpstr>'回転率 '!Print_Area</vt:lpstr>
      <vt:lpstr>'回転率(計算用）'!Print_Area</vt:lpstr>
      <vt:lpstr>'収入 '!Print_Area</vt:lpstr>
      <vt:lpstr>利用台数!Print_Area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</dc:creator>
  <cp:lastModifiedBy>七原　亮太</cp:lastModifiedBy>
  <cp:lastPrinted>2022-03-26T12:58:32Z</cp:lastPrinted>
  <dcterms:created xsi:type="dcterms:W3CDTF">2020-07-20T09:08:16Z</dcterms:created>
  <dcterms:modified xsi:type="dcterms:W3CDTF">2022-03-26T12:58:35Z</dcterms:modified>
</cp:coreProperties>
</file>