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500" tabRatio="800" activeTab="0"/>
  </bookViews>
  <sheets>
    <sheet name="参考２－①（H26）" sheetId="1" r:id="rId1"/>
    <sheet name="参考２－②（H25）" sheetId="2" r:id="rId2"/>
  </sheets>
  <definedNames>
    <definedName name="_xlnm.Print_Area" localSheetId="0">'参考２－①（H26）'!$A$1:$P$33</definedName>
    <definedName name="_xlnm.Print_Area" localSheetId="1">'参考２－②（H25）'!$A$1:$P$29</definedName>
  </definedNames>
  <calcPr fullCalcOnLoad="1"/>
</workbook>
</file>

<file path=xl/sharedStrings.xml><?xml version="1.0" encoding="utf-8"?>
<sst xmlns="http://schemas.openxmlformats.org/spreadsheetml/2006/main" count="108" uniqueCount="41">
  <si>
    <t>日本共産党</t>
  </si>
  <si>
    <t>総      計</t>
  </si>
  <si>
    <t xml:space="preserve">項目 </t>
  </si>
  <si>
    <t xml:space="preserve"> 区分</t>
  </si>
  <si>
    <t xml:space="preserve">個  人 </t>
  </si>
  <si>
    <t xml:space="preserve">団  体 </t>
  </si>
  <si>
    <t>政治団体</t>
  </si>
  <si>
    <t>寄附金額</t>
  </si>
  <si>
    <t>本年収入額   ①</t>
  </si>
  <si>
    <t>前年繰越額    ②</t>
  </si>
  <si>
    <t>収入総額    ③＝①＋②</t>
  </si>
  <si>
    <t>支出総額     ④</t>
  </si>
  <si>
    <t>交付金収入</t>
  </si>
  <si>
    <t>借入金収入</t>
  </si>
  <si>
    <t>事業収入</t>
  </si>
  <si>
    <t>政党匿名</t>
  </si>
  <si>
    <t>その他の政治団体合計</t>
  </si>
  <si>
    <t>計</t>
  </si>
  <si>
    <t>党費又は　　　会費</t>
  </si>
  <si>
    <t>その他の　　　収入</t>
  </si>
  <si>
    <t xml:space="preserve">政党の支部　合計 </t>
  </si>
  <si>
    <t>翌年繰越額 ③－④</t>
  </si>
  <si>
    <t>参考　２－①</t>
  </si>
  <si>
    <t>〔単位：千円・％〕</t>
  </si>
  <si>
    <t>みんなの党</t>
  </si>
  <si>
    <t>自由民主党</t>
  </si>
  <si>
    <t>民主党</t>
  </si>
  <si>
    <t>公明党</t>
  </si>
  <si>
    <t>日本維新
の会</t>
  </si>
  <si>
    <t>社会民主党</t>
  </si>
  <si>
    <t>太陽の党</t>
  </si>
  <si>
    <t>生活の党</t>
  </si>
  <si>
    <t>　　　　　収入項目別内訳（平成２５年分）</t>
  </si>
  <si>
    <t>※　本表の政党の順序は、平成２５年の本年収入額による。　※  (  )内は、本年収入額に占める比率である。  　※千円単位で四捨五入しているため、合計欄と表中の計が一致しない場合がある。</t>
  </si>
  <si>
    <t>　　　　　収入項目別内訳（平成２６年分）</t>
  </si>
  <si>
    <t>維新の党</t>
  </si>
  <si>
    <t>次世代の党</t>
  </si>
  <si>
    <t>生活の党と山本太郎となかまたち</t>
  </si>
  <si>
    <t>(－)</t>
  </si>
  <si>
    <t>※　本表の政党の順序は、平成２６年の本年収入額による。　※  (  )内は、本年収入額に占める比率である。  　※千円単位で四捨五入しているため、合計欄と表中の計が一致しない場合がある。</t>
  </si>
  <si>
    <t>参考　２－②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</si>
</sst>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.0_ "/>
    <numFmt numFmtId="191" formatCode="0.0%"/>
    <numFmt numFmtId="192" formatCode="#,##0_ "/>
    <numFmt numFmtId="193" formatCode="#,##0.0_);[Red]\(#,##0.0\)"/>
    <numFmt numFmtId="194" formatCode="0.0_);[Red]\(0.0\)"/>
    <numFmt numFmtId="195" formatCode="#,##0_)"/>
    <numFmt numFmtId="196" formatCode="#,##0.00_ "/>
    <numFmt numFmtId="197" formatCode="#,##0.000_ "/>
    <numFmt numFmtId="198" formatCode="#,##0.0_)"/>
    <numFmt numFmtId="199" formatCode="#,##0.00_)"/>
    <numFmt numFmtId="200" formatCode="#,##0.000_)"/>
    <numFmt numFmtId="20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2" xfId="0" applyNumberFormat="1" applyFont="1" applyBorder="1" applyAlignment="1">
      <alignment horizontal="right" vertical="center" wrapText="1"/>
    </xf>
    <xf numFmtId="3" fontId="47" fillId="0" borderId="13" xfId="0" applyNumberFormat="1" applyFont="1" applyBorder="1" applyAlignment="1">
      <alignment horizontal="right"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180" fontId="47" fillId="0" borderId="15" xfId="0" applyNumberFormat="1" applyFont="1" applyFill="1" applyBorder="1" applyAlignment="1">
      <alignment horizontal="right" vertical="center" wrapText="1"/>
    </xf>
    <xf numFmtId="180" fontId="47" fillId="0" borderId="16" xfId="0" applyNumberFormat="1" applyFont="1" applyFill="1" applyBorder="1" applyAlignment="1">
      <alignment horizontal="right" vertical="center" wrapText="1"/>
    </xf>
    <xf numFmtId="180" fontId="47" fillId="0" borderId="17" xfId="0" applyNumberFormat="1" applyFont="1" applyFill="1" applyBorder="1" applyAlignment="1">
      <alignment horizontal="right" vertical="center" wrapText="1"/>
    </xf>
    <xf numFmtId="180" fontId="47" fillId="0" borderId="18" xfId="0" applyNumberFormat="1" applyFont="1" applyFill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 wrapText="1"/>
    </xf>
    <xf numFmtId="38" fontId="47" fillId="0" borderId="10" xfId="81" applyFont="1" applyBorder="1" applyAlignment="1">
      <alignment horizontal="right" vertical="center" wrapText="1"/>
    </xf>
    <xf numFmtId="38" fontId="47" fillId="0" borderId="12" xfId="81" applyFont="1" applyBorder="1" applyAlignment="1">
      <alignment horizontal="right" vertical="center" wrapText="1"/>
    </xf>
    <xf numFmtId="38" fontId="47" fillId="0" borderId="13" xfId="81" applyFont="1" applyBorder="1" applyAlignment="1">
      <alignment horizontal="right" vertical="center" wrapText="1"/>
    </xf>
    <xf numFmtId="38" fontId="47" fillId="0" borderId="14" xfId="81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180" fontId="47" fillId="0" borderId="11" xfId="0" applyNumberFormat="1" applyFont="1" applyFill="1" applyBorder="1" applyAlignment="1">
      <alignment horizontal="right" vertical="center" wrapText="1"/>
    </xf>
    <xf numFmtId="180" fontId="47" fillId="0" borderId="19" xfId="0" applyNumberFormat="1" applyFont="1" applyFill="1" applyBorder="1" applyAlignment="1">
      <alignment horizontal="right" vertical="center" wrapText="1"/>
    </xf>
    <xf numFmtId="180" fontId="47" fillId="0" borderId="20" xfId="0" applyNumberFormat="1" applyFont="1" applyFill="1" applyBorder="1" applyAlignment="1">
      <alignment horizontal="right" vertical="center" wrapText="1"/>
    </xf>
    <xf numFmtId="180" fontId="47" fillId="0" borderId="21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185" fontId="47" fillId="0" borderId="11" xfId="0" applyNumberFormat="1" applyFont="1" applyFill="1" applyBorder="1" applyAlignment="1">
      <alignment horizontal="right" vertical="center" wrapText="1"/>
    </xf>
    <xf numFmtId="185" fontId="47" fillId="0" borderId="19" xfId="0" applyNumberFormat="1" applyFont="1" applyFill="1" applyBorder="1" applyAlignment="1">
      <alignment horizontal="right" vertical="center" wrapText="1"/>
    </xf>
    <xf numFmtId="185" fontId="47" fillId="0" borderId="20" xfId="0" applyNumberFormat="1" applyFont="1" applyFill="1" applyBorder="1" applyAlignment="1">
      <alignment horizontal="right" vertical="center" wrapText="1"/>
    </xf>
    <xf numFmtId="185" fontId="47" fillId="0" borderId="21" xfId="0" applyNumberFormat="1" applyFont="1" applyFill="1" applyBorder="1" applyAlignment="1">
      <alignment horizontal="right" vertical="center" wrapText="1"/>
    </xf>
    <xf numFmtId="185" fontId="47" fillId="0" borderId="11" xfId="0" applyNumberFormat="1" applyFont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right" vertical="center" wrapText="1"/>
    </xf>
    <xf numFmtId="38" fontId="47" fillId="0" borderId="10" xfId="8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5" zoomScaleNormal="75" zoomScaleSheetLayoutView="75" zoomScalePageLayoutView="0" workbookViewId="0" topLeftCell="A1">
      <pane ySplit="4" topLeftCell="A10" activePane="bottomLeft" state="frozen"/>
      <selection pane="topLeft" activeCell="A1" sqref="A1"/>
      <selection pane="bottomLeft" activeCell="G24" sqref="G24"/>
    </sheetView>
  </sheetViews>
  <sheetFormatPr defaultColWidth="11.375" defaultRowHeight="13.5"/>
  <cols>
    <col min="1" max="1" width="11.625" style="2" customWidth="1"/>
    <col min="2" max="16" width="11.125" style="2" customWidth="1"/>
    <col min="17" max="16384" width="11.375" style="2" customWidth="1"/>
  </cols>
  <sheetData>
    <row r="1" ht="21" customHeight="1">
      <c r="A1" s="1" t="s">
        <v>22</v>
      </c>
    </row>
    <row r="2" spans="1:16" ht="21" customHeight="1">
      <c r="A2" s="3" t="s">
        <v>34</v>
      </c>
      <c r="P2" s="4" t="s">
        <v>23</v>
      </c>
    </row>
    <row r="3" spans="1:16" ht="30" customHeight="1">
      <c r="A3" s="5" t="s">
        <v>2</v>
      </c>
      <c r="B3" s="38" t="s">
        <v>8</v>
      </c>
      <c r="C3" s="38" t="s">
        <v>18</v>
      </c>
      <c r="D3" s="40" t="s">
        <v>7</v>
      </c>
      <c r="E3" s="41"/>
      <c r="F3" s="41"/>
      <c r="G3" s="41"/>
      <c r="H3" s="42"/>
      <c r="I3" s="38" t="s">
        <v>14</v>
      </c>
      <c r="J3" s="38" t="s">
        <v>13</v>
      </c>
      <c r="K3" s="38" t="s">
        <v>12</v>
      </c>
      <c r="L3" s="38" t="s">
        <v>19</v>
      </c>
      <c r="M3" s="38" t="s">
        <v>9</v>
      </c>
      <c r="N3" s="38" t="s">
        <v>10</v>
      </c>
      <c r="O3" s="38" t="s">
        <v>11</v>
      </c>
      <c r="P3" s="38" t="s">
        <v>21</v>
      </c>
    </row>
    <row r="4" spans="1:16" ht="30" customHeight="1">
      <c r="A4" s="6" t="s">
        <v>3</v>
      </c>
      <c r="B4" s="39"/>
      <c r="C4" s="39"/>
      <c r="D4" s="7" t="s">
        <v>4</v>
      </c>
      <c r="E4" s="8" t="s">
        <v>5</v>
      </c>
      <c r="F4" s="8" t="s">
        <v>6</v>
      </c>
      <c r="G4" s="8" t="s">
        <v>15</v>
      </c>
      <c r="H4" s="9" t="s">
        <v>17</v>
      </c>
      <c r="I4" s="39"/>
      <c r="J4" s="39"/>
      <c r="K4" s="39"/>
      <c r="L4" s="39"/>
      <c r="M4" s="39"/>
      <c r="N4" s="39"/>
      <c r="O4" s="39"/>
      <c r="P4" s="39"/>
    </row>
    <row r="5" spans="1:16" ht="21" customHeight="1">
      <c r="A5" s="38" t="s">
        <v>0</v>
      </c>
      <c r="B5" s="10">
        <v>2228045</v>
      </c>
      <c r="C5" s="10">
        <v>250151</v>
      </c>
      <c r="D5" s="11">
        <v>745030</v>
      </c>
      <c r="E5" s="12">
        <v>0</v>
      </c>
      <c r="F5" s="12">
        <v>0</v>
      </c>
      <c r="G5" s="12">
        <v>0</v>
      </c>
      <c r="H5" s="13">
        <v>745030</v>
      </c>
      <c r="I5" s="10">
        <v>11429</v>
      </c>
      <c r="J5" s="10">
        <v>7000</v>
      </c>
      <c r="K5" s="10">
        <v>1186922</v>
      </c>
      <c r="L5" s="10">
        <v>27513</v>
      </c>
      <c r="M5" s="10">
        <v>467382</v>
      </c>
      <c r="N5" s="10">
        <v>2695427</v>
      </c>
      <c r="O5" s="35">
        <v>2203465</v>
      </c>
      <c r="P5" s="10">
        <f>N5-O5</f>
        <v>491962</v>
      </c>
    </row>
    <row r="6" spans="1:16" ht="21" customHeight="1">
      <c r="A6" s="39"/>
      <c r="B6" s="14">
        <f aca="true" t="shared" si="0" ref="B6:L6">IF(B5=0,"(－)",B5/$B5*100)</f>
        <v>100</v>
      </c>
      <c r="C6" s="14">
        <f t="shared" si="0"/>
        <v>11.227376466812835</v>
      </c>
      <c r="D6" s="15">
        <f t="shared" si="0"/>
        <v>33.43873216205238</v>
      </c>
      <c r="E6" s="16" t="str">
        <f>IF(E5=0,"(－)",E5/$B5*100)</f>
        <v>(－)</v>
      </c>
      <c r="F6" s="16" t="str">
        <f t="shared" si="0"/>
        <v>(－)</v>
      </c>
      <c r="G6" s="16" t="str">
        <f t="shared" si="0"/>
        <v>(－)</v>
      </c>
      <c r="H6" s="17">
        <f t="shared" si="0"/>
        <v>33.43873216205238</v>
      </c>
      <c r="I6" s="14">
        <f t="shared" si="0"/>
        <v>0.51296091416466</v>
      </c>
      <c r="J6" s="14">
        <f t="shared" si="0"/>
        <v>0.3141767782966682</v>
      </c>
      <c r="K6" s="14">
        <f t="shared" si="0"/>
        <v>53.27190429277685</v>
      </c>
      <c r="L6" s="14">
        <f t="shared" si="0"/>
        <v>1.2348493858966045</v>
      </c>
      <c r="M6" s="18"/>
      <c r="N6" s="18"/>
      <c r="O6" s="36"/>
      <c r="P6" s="18"/>
    </row>
    <row r="7" spans="1:16" ht="21" customHeight="1">
      <c r="A7" s="38" t="s">
        <v>25</v>
      </c>
      <c r="B7" s="10">
        <v>1022461</v>
      </c>
      <c r="C7" s="10">
        <v>56217</v>
      </c>
      <c r="D7" s="11">
        <v>129129</v>
      </c>
      <c r="E7" s="12">
        <v>145247</v>
      </c>
      <c r="F7" s="12">
        <v>97441</v>
      </c>
      <c r="G7" s="12">
        <v>0</v>
      </c>
      <c r="H7" s="13">
        <v>371817</v>
      </c>
      <c r="I7" s="10">
        <v>125180</v>
      </c>
      <c r="J7" s="10">
        <v>5090</v>
      </c>
      <c r="K7" s="10">
        <v>443167</v>
      </c>
      <c r="L7" s="10">
        <v>20990</v>
      </c>
      <c r="M7" s="10">
        <v>582326</v>
      </c>
      <c r="N7" s="10">
        <v>1604787</v>
      </c>
      <c r="O7" s="35">
        <v>913483</v>
      </c>
      <c r="P7" s="10">
        <f>N7-O7</f>
        <v>691304</v>
      </c>
    </row>
    <row r="8" spans="1:16" ht="21" customHeight="1">
      <c r="A8" s="39"/>
      <c r="B8" s="14">
        <f aca="true" t="shared" si="1" ref="B8:L8">IF(B7=0,"(－)",B7/$B7*100)</f>
        <v>100</v>
      </c>
      <c r="C8" s="14">
        <f t="shared" si="1"/>
        <v>5.498204821504194</v>
      </c>
      <c r="D8" s="15">
        <f t="shared" si="1"/>
        <v>12.629234758098354</v>
      </c>
      <c r="E8" s="16">
        <f t="shared" si="1"/>
        <v>14.205627402903387</v>
      </c>
      <c r="F8" s="16">
        <f t="shared" si="1"/>
        <v>9.530045644772759</v>
      </c>
      <c r="G8" s="16" t="str">
        <f t="shared" si="1"/>
        <v>(－)</v>
      </c>
      <c r="H8" s="17">
        <f t="shared" si="1"/>
        <v>36.3649078057745</v>
      </c>
      <c r="I8" s="14">
        <f t="shared" si="1"/>
        <v>12.243009757829395</v>
      </c>
      <c r="J8" s="14">
        <f t="shared" si="1"/>
        <v>0.4978184987006839</v>
      </c>
      <c r="K8" s="14">
        <f t="shared" si="1"/>
        <v>43.34316907930963</v>
      </c>
      <c r="L8" s="14">
        <f t="shared" si="1"/>
        <v>2.0528900368816023</v>
      </c>
      <c r="M8" s="14"/>
      <c r="N8" s="18"/>
      <c r="O8" s="14"/>
      <c r="P8" s="18"/>
    </row>
    <row r="9" spans="1:16" ht="21" customHeight="1">
      <c r="A9" s="38" t="s">
        <v>27</v>
      </c>
      <c r="B9" s="10">
        <v>567365</v>
      </c>
      <c r="C9" s="10">
        <v>0</v>
      </c>
      <c r="D9" s="11">
        <v>155484</v>
      </c>
      <c r="E9" s="12">
        <v>9914</v>
      </c>
      <c r="F9" s="12">
        <v>8816</v>
      </c>
      <c r="G9" s="12">
        <v>0</v>
      </c>
      <c r="H9" s="13">
        <v>174213</v>
      </c>
      <c r="I9" s="10">
        <v>32338</v>
      </c>
      <c r="J9" s="10">
        <v>0</v>
      </c>
      <c r="K9" s="10">
        <v>359855</v>
      </c>
      <c r="L9" s="10">
        <v>958</v>
      </c>
      <c r="M9" s="10">
        <v>201716</v>
      </c>
      <c r="N9" s="10">
        <v>769081</v>
      </c>
      <c r="O9" s="35">
        <v>441327</v>
      </c>
      <c r="P9" s="10">
        <f>N9-O9</f>
        <v>327754</v>
      </c>
    </row>
    <row r="10" spans="1:16" ht="21" customHeight="1">
      <c r="A10" s="39"/>
      <c r="B10" s="14">
        <f aca="true" t="shared" si="2" ref="B10:L10">IF(B9=0,"(－)",B9/$B9*100)</f>
        <v>100</v>
      </c>
      <c r="C10" s="14" t="str">
        <f t="shared" si="2"/>
        <v>(－)</v>
      </c>
      <c r="D10" s="15">
        <f t="shared" si="2"/>
        <v>27.404580825394586</v>
      </c>
      <c r="E10" s="16">
        <f t="shared" si="2"/>
        <v>1.7473760277775328</v>
      </c>
      <c r="F10" s="16">
        <f t="shared" si="2"/>
        <v>1.5538498144933155</v>
      </c>
      <c r="G10" s="16" t="str">
        <f t="shared" si="2"/>
        <v>(－)</v>
      </c>
      <c r="H10" s="17">
        <f t="shared" si="2"/>
        <v>30.705630414283576</v>
      </c>
      <c r="I10" s="14">
        <f t="shared" si="2"/>
        <v>5.69968186264574</v>
      </c>
      <c r="J10" s="14" t="str">
        <f t="shared" si="2"/>
        <v>(－)</v>
      </c>
      <c r="K10" s="14">
        <f t="shared" si="2"/>
        <v>63.42566072986525</v>
      </c>
      <c r="L10" s="14">
        <f t="shared" si="2"/>
        <v>0.16885073982357035</v>
      </c>
      <c r="M10" s="14"/>
      <c r="N10" s="18"/>
      <c r="O10" s="14"/>
      <c r="P10" s="18"/>
    </row>
    <row r="11" spans="1:16" ht="21" customHeight="1">
      <c r="A11" s="38" t="s">
        <v>35</v>
      </c>
      <c r="B11" s="10">
        <v>412458</v>
      </c>
      <c r="C11" s="10">
        <v>0</v>
      </c>
      <c r="D11" s="11">
        <v>27761</v>
      </c>
      <c r="E11" s="12">
        <v>17480</v>
      </c>
      <c r="F11" s="12">
        <v>5179</v>
      </c>
      <c r="G11" s="12">
        <v>0</v>
      </c>
      <c r="H11" s="13">
        <v>50420</v>
      </c>
      <c r="I11" s="10">
        <v>455</v>
      </c>
      <c r="J11" s="10">
        <v>5665</v>
      </c>
      <c r="K11" s="10">
        <v>303713</v>
      </c>
      <c r="L11" s="10">
        <v>52205</v>
      </c>
      <c r="M11" s="10">
        <v>0</v>
      </c>
      <c r="N11" s="10">
        <v>412458</v>
      </c>
      <c r="O11" s="35">
        <v>209678</v>
      </c>
      <c r="P11" s="10">
        <f>N11-O11</f>
        <v>202780</v>
      </c>
    </row>
    <row r="12" spans="1:16" ht="21" customHeight="1">
      <c r="A12" s="39"/>
      <c r="B12" s="14">
        <f aca="true" t="shared" si="3" ref="B12:L12">IF(B11=0,"(－)",B11/$B11*100)</f>
        <v>100</v>
      </c>
      <c r="C12" s="14" t="str">
        <f t="shared" si="3"/>
        <v>(－)</v>
      </c>
      <c r="D12" s="15">
        <f t="shared" si="3"/>
        <v>6.730624693908228</v>
      </c>
      <c r="E12" s="16">
        <f t="shared" si="3"/>
        <v>4.238007263769887</v>
      </c>
      <c r="F12" s="16">
        <f t="shared" si="3"/>
        <v>1.2556429988023023</v>
      </c>
      <c r="G12" s="16" t="str">
        <f t="shared" si="3"/>
        <v>(－)</v>
      </c>
      <c r="H12" s="17">
        <f t="shared" si="3"/>
        <v>12.224274956480418</v>
      </c>
      <c r="I12" s="14">
        <f t="shared" si="3"/>
        <v>0.11031426230064638</v>
      </c>
      <c r="J12" s="14">
        <f t="shared" si="3"/>
        <v>1.3734731778750806</v>
      </c>
      <c r="K12" s="14">
        <f t="shared" si="3"/>
        <v>73.63489131014552</v>
      </c>
      <c r="L12" s="14">
        <f t="shared" si="3"/>
        <v>12.657046293198338</v>
      </c>
      <c r="M12" s="14"/>
      <c r="N12" s="18"/>
      <c r="O12" s="14"/>
      <c r="P12" s="18"/>
    </row>
    <row r="13" spans="1:16" ht="21" customHeight="1">
      <c r="A13" s="38" t="s">
        <v>26</v>
      </c>
      <c r="B13" s="10">
        <v>396069</v>
      </c>
      <c r="C13" s="10">
        <v>9868</v>
      </c>
      <c r="D13" s="11">
        <v>48288</v>
      </c>
      <c r="E13" s="12">
        <v>53215</v>
      </c>
      <c r="F13" s="12">
        <v>25090</v>
      </c>
      <c r="G13" s="12">
        <v>0</v>
      </c>
      <c r="H13" s="13">
        <v>126593</v>
      </c>
      <c r="I13" s="10">
        <v>54037</v>
      </c>
      <c r="J13" s="10">
        <v>0</v>
      </c>
      <c r="K13" s="10">
        <v>202492</v>
      </c>
      <c r="L13" s="10">
        <v>3079</v>
      </c>
      <c r="M13" s="10">
        <v>272234</v>
      </c>
      <c r="N13" s="10">
        <v>668302</v>
      </c>
      <c r="O13" s="35">
        <v>403885</v>
      </c>
      <c r="P13" s="10">
        <f>N13-O13</f>
        <v>264417</v>
      </c>
    </row>
    <row r="14" spans="1:16" ht="21" customHeight="1">
      <c r="A14" s="39"/>
      <c r="B14" s="14">
        <f aca="true" t="shared" si="4" ref="B14:L14">IF(B13=0,"(－)",B13/$B13*100)</f>
        <v>100</v>
      </c>
      <c r="C14" s="14">
        <f t="shared" si="4"/>
        <v>2.491485069520715</v>
      </c>
      <c r="D14" s="15">
        <f t="shared" si="4"/>
        <v>12.191815062526985</v>
      </c>
      <c r="E14" s="16">
        <f t="shared" si="4"/>
        <v>13.435790228470292</v>
      </c>
      <c r="F14" s="16">
        <f t="shared" si="4"/>
        <v>6.33475480282476</v>
      </c>
      <c r="G14" s="16" t="str">
        <f t="shared" si="4"/>
        <v>(－)</v>
      </c>
      <c r="H14" s="17">
        <f t="shared" si="4"/>
        <v>31.962360093822035</v>
      </c>
      <c r="I14" s="14">
        <f t="shared" si="4"/>
        <v>13.643329823843825</v>
      </c>
      <c r="J14" s="14" t="str">
        <f t="shared" si="4"/>
        <v>(－)</v>
      </c>
      <c r="K14" s="14">
        <f t="shared" si="4"/>
        <v>51.125435214571205</v>
      </c>
      <c r="L14" s="14">
        <f t="shared" si="4"/>
        <v>0.7773897982422254</v>
      </c>
      <c r="M14" s="14"/>
      <c r="N14" s="18"/>
      <c r="O14" s="14"/>
      <c r="P14" s="18"/>
    </row>
    <row r="15" spans="1:16" ht="21" customHeight="1">
      <c r="A15" s="38" t="s">
        <v>28</v>
      </c>
      <c r="B15" s="10">
        <v>176547</v>
      </c>
      <c r="C15" s="10">
        <v>408</v>
      </c>
      <c r="D15" s="11">
        <v>17640</v>
      </c>
      <c r="E15" s="12">
        <v>32344</v>
      </c>
      <c r="F15" s="12">
        <v>13342</v>
      </c>
      <c r="G15" s="12">
        <v>0</v>
      </c>
      <c r="H15" s="13">
        <v>63325</v>
      </c>
      <c r="I15" s="10">
        <v>3760</v>
      </c>
      <c r="J15" s="10">
        <v>0</v>
      </c>
      <c r="K15" s="10">
        <v>107289</v>
      </c>
      <c r="L15" s="10">
        <v>1765</v>
      </c>
      <c r="M15" s="10">
        <v>67634</v>
      </c>
      <c r="N15" s="10">
        <v>244181</v>
      </c>
      <c r="O15" s="35">
        <v>189675</v>
      </c>
      <c r="P15" s="10">
        <f>N15-O15</f>
        <v>54506</v>
      </c>
    </row>
    <row r="16" spans="1:16" ht="21" customHeight="1">
      <c r="A16" s="39"/>
      <c r="B16" s="14">
        <f aca="true" t="shared" si="5" ref="B16:L16">IF(B15=0,"(－)",B15/$B15*100)</f>
        <v>100</v>
      </c>
      <c r="C16" s="14">
        <f t="shared" si="5"/>
        <v>0.23109993372869547</v>
      </c>
      <c r="D16" s="15">
        <f t="shared" si="5"/>
        <v>9.991673605328891</v>
      </c>
      <c r="E16" s="16">
        <f t="shared" si="5"/>
        <v>18.320333962061095</v>
      </c>
      <c r="F16" s="16">
        <f t="shared" si="5"/>
        <v>7.557194401490822</v>
      </c>
      <c r="G16" s="16" t="str">
        <f t="shared" si="5"/>
        <v>(－)</v>
      </c>
      <c r="H16" s="17">
        <f t="shared" si="5"/>
        <v>35.86863554747461</v>
      </c>
      <c r="I16" s="14">
        <f t="shared" si="5"/>
        <v>2.129744487303664</v>
      </c>
      <c r="J16" s="14" t="str">
        <f t="shared" si="5"/>
        <v>(－)</v>
      </c>
      <c r="K16" s="14">
        <f t="shared" si="5"/>
        <v>60.77078624955394</v>
      </c>
      <c r="L16" s="14">
        <f t="shared" si="5"/>
        <v>0.999733781939087</v>
      </c>
      <c r="M16" s="14"/>
      <c r="N16" s="18"/>
      <c r="O16" s="14"/>
      <c r="P16" s="18"/>
    </row>
    <row r="17" spans="1:16" ht="21" customHeight="1">
      <c r="A17" s="38" t="s">
        <v>36</v>
      </c>
      <c r="B17" s="10">
        <v>52515</v>
      </c>
      <c r="C17" s="10">
        <v>0</v>
      </c>
      <c r="D17" s="11">
        <v>5310</v>
      </c>
      <c r="E17" s="12">
        <v>4737</v>
      </c>
      <c r="F17" s="12">
        <v>20374</v>
      </c>
      <c r="G17" s="12">
        <v>0</v>
      </c>
      <c r="H17" s="13">
        <v>30421</v>
      </c>
      <c r="I17" s="10">
        <v>0</v>
      </c>
      <c r="J17" s="10">
        <v>1411</v>
      </c>
      <c r="K17" s="10">
        <v>15013</v>
      </c>
      <c r="L17" s="10">
        <v>5671</v>
      </c>
      <c r="M17" s="10">
        <v>0</v>
      </c>
      <c r="N17" s="10">
        <v>52515</v>
      </c>
      <c r="O17" s="35">
        <v>45522</v>
      </c>
      <c r="P17" s="10">
        <f>N17-O17</f>
        <v>6993</v>
      </c>
    </row>
    <row r="18" spans="1:16" ht="21" customHeight="1">
      <c r="A18" s="39"/>
      <c r="B18" s="14">
        <f aca="true" t="shared" si="6" ref="B18:L18">IF(B17=0,"(－)",B17/$B17*100)</f>
        <v>100</v>
      </c>
      <c r="C18" s="14" t="str">
        <f t="shared" si="6"/>
        <v>(－)</v>
      </c>
      <c r="D18" s="15">
        <f t="shared" si="6"/>
        <v>10.11139674378749</v>
      </c>
      <c r="E18" s="16">
        <f t="shared" si="6"/>
        <v>9.02027992002285</v>
      </c>
      <c r="F18" s="16">
        <f t="shared" si="6"/>
        <v>38.79653432352661</v>
      </c>
      <c r="G18" s="16" t="str">
        <f t="shared" si="6"/>
        <v>(－)</v>
      </c>
      <c r="H18" s="17">
        <f t="shared" si="6"/>
        <v>57.928210987336946</v>
      </c>
      <c r="I18" s="14" t="str">
        <f t="shared" si="6"/>
        <v>(－)</v>
      </c>
      <c r="J18" s="14">
        <f t="shared" si="6"/>
        <v>2.6868513757973913</v>
      </c>
      <c r="K18" s="14">
        <f t="shared" si="6"/>
        <v>28.58802246977054</v>
      </c>
      <c r="L18" s="14">
        <f t="shared" si="6"/>
        <v>10.798819384937637</v>
      </c>
      <c r="M18" s="14"/>
      <c r="N18" s="18"/>
      <c r="O18" s="14"/>
      <c r="P18" s="18"/>
    </row>
    <row r="19" spans="1:16" ht="21" customHeight="1">
      <c r="A19" s="38" t="s">
        <v>29</v>
      </c>
      <c r="B19" s="10">
        <v>19891</v>
      </c>
      <c r="C19" s="10">
        <v>0</v>
      </c>
      <c r="D19" s="11">
        <v>5103</v>
      </c>
      <c r="E19" s="12">
        <v>210</v>
      </c>
      <c r="F19" s="12">
        <v>70</v>
      </c>
      <c r="G19" s="12">
        <v>0</v>
      </c>
      <c r="H19" s="13">
        <v>5383</v>
      </c>
      <c r="I19" s="10">
        <v>499</v>
      </c>
      <c r="J19" s="10">
        <v>0</v>
      </c>
      <c r="K19" s="10">
        <v>14010</v>
      </c>
      <c r="L19" s="10">
        <v>0</v>
      </c>
      <c r="M19" s="10">
        <v>7031</v>
      </c>
      <c r="N19" s="10">
        <v>26922</v>
      </c>
      <c r="O19" s="35">
        <v>20254</v>
      </c>
      <c r="P19" s="10">
        <f>N19-O19</f>
        <v>6668</v>
      </c>
    </row>
    <row r="20" spans="1:16" ht="21" customHeight="1">
      <c r="A20" s="39"/>
      <c r="B20" s="14">
        <f aca="true" t="shared" si="7" ref="B20:L20">IF(B19=0,"(－)",B19/$B19*100)</f>
        <v>100</v>
      </c>
      <c r="C20" s="14" t="str">
        <f t="shared" si="7"/>
        <v>(－)</v>
      </c>
      <c r="D20" s="15">
        <f t="shared" si="7"/>
        <v>25.654818762254283</v>
      </c>
      <c r="E20" s="16">
        <f t="shared" si="7"/>
        <v>1.055753858528983</v>
      </c>
      <c r="F20" s="16">
        <f t="shared" si="7"/>
        <v>0.3519179528429943</v>
      </c>
      <c r="G20" s="16" t="str">
        <f t="shared" si="7"/>
        <v>(－)</v>
      </c>
      <c r="H20" s="17">
        <f t="shared" si="7"/>
        <v>27.062490573626263</v>
      </c>
      <c r="I20" s="14">
        <f t="shared" si="7"/>
        <v>2.5086722638379166</v>
      </c>
      <c r="J20" s="14" t="str">
        <f t="shared" si="7"/>
        <v>(－)</v>
      </c>
      <c r="K20" s="14">
        <f t="shared" si="7"/>
        <v>70.43386456186215</v>
      </c>
      <c r="L20" s="14" t="str">
        <f t="shared" si="7"/>
        <v>(－)</v>
      </c>
      <c r="M20" s="14"/>
      <c r="N20" s="18"/>
      <c r="O20" s="14"/>
      <c r="P20" s="18"/>
    </row>
    <row r="21" spans="1:16" ht="21" customHeight="1">
      <c r="A21" s="38" t="s">
        <v>24</v>
      </c>
      <c r="B21" s="10">
        <v>15151</v>
      </c>
      <c r="C21" s="10">
        <v>0</v>
      </c>
      <c r="D21" s="11">
        <v>100</v>
      </c>
      <c r="E21" s="12">
        <v>0</v>
      </c>
      <c r="F21" s="12">
        <v>0</v>
      </c>
      <c r="G21" s="12">
        <v>0</v>
      </c>
      <c r="H21" s="13">
        <v>100</v>
      </c>
      <c r="I21" s="10">
        <v>0</v>
      </c>
      <c r="J21" s="10">
        <v>7</v>
      </c>
      <c r="K21" s="10">
        <v>14540</v>
      </c>
      <c r="L21" s="10">
        <v>504</v>
      </c>
      <c r="M21" s="10">
        <v>1416</v>
      </c>
      <c r="N21" s="10">
        <v>16567</v>
      </c>
      <c r="O21" s="35">
        <v>7870</v>
      </c>
      <c r="P21" s="10">
        <f>N21-O21</f>
        <v>8697</v>
      </c>
    </row>
    <row r="22" spans="1:16" ht="21" customHeight="1">
      <c r="A22" s="39"/>
      <c r="B22" s="14">
        <f>IF(B21=0,"(－)",B21/$B21*100)</f>
        <v>100</v>
      </c>
      <c r="C22" s="14" t="str">
        <f>IF(C21=0,"(－)",C21/$B21*100)</f>
        <v>(－)</v>
      </c>
      <c r="D22" s="15">
        <f>IF(D21=0,"(－)",D21/$B21*100)</f>
        <v>0.660022440762986</v>
      </c>
      <c r="E22" s="16" t="str">
        <f>IF(E21=0,"(－)",E21/$B21*100)</f>
        <v>(－)</v>
      </c>
      <c r="F22" s="16" t="str">
        <f>IF(F21=0,"(－)",F21/$B21*100)</f>
        <v>(－)</v>
      </c>
      <c r="G22" s="16" t="str">
        <f>IF(G21=0,"(－)",G21/$B21*100)</f>
        <v>(－)</v>
      </c>
      <c r="H22" s="17">
        <f>IF(H21=0,"(－)",H21/$B21*100)</f>
        <v>0.660022440762986</v>
      </c>
      <c r="I22" s="14" t="str">
        <f>IF(I21=0,"(－)",I21/$B21*100)</f>
        <v>(－)</v>
      </c>
      <c r="J22" s="14">
        <f>IF(J21=0,"(－)",J21/$B21*100)</f>
        <v>0.046201570853409014</v>
      </c>
      <c r="K22" s="14">
        <f>IF(K21=0,"(－)",K21/$B21*100)</f>
        <v>95.96726288693816</v>
      </c>
      <c r="L22" s="14">
        <f>IF(L21=0,"(－)",L21/$B21*100)</f>
        <v>3.3265131014454488</v>
      </c>
      <c r="M22" s="14"/>
      <c r="N22" s="18"/>
      <c r="O22" s="14"/>
      <c r="P22" s="18"/>
    </row>
    <row r="23" spans="1:16" ht="21" customHeight="1">
      <c r="A23" s="38" t="s">
        <v>37</v>
      </c>
      <c r="B23" s="30">
        <v>14544</v>
      </c>
      <c r="C23" s="30">
        <v>24</v>
      </c>
      <c r="D23" s="31">
        <v>360</v>
      </c>
      <c r="E23" s="32">
        <v>220</v>
      </c>
      <c r="F23" s="32">
        <v>1230</v>
      </c>
      <c r="G23" s="32">
        <v>0</v>
      </c>
      <c r="H23" s="33">
        <v>1810</v>
      </c>
      <c r="I23" s="30">
        <v>0</v>
      </c>
      <c r="J23" s="30">
        <v>100</v>
      </c>
      <c r="K23" s="30">
        <v>12000</v>
      </c>
      <c r="L23" s="30">
        <v>610</v>
      </c>
      <c r="M23" s="30">
        <v>2745</v>
      </c>
      <c r="N23" s="34">
        <v>17289</v>
      </c>
      <c r="O23" s="30">
        <v>16748</v>
      </c>
      <c r="P23" s="34">
        <f>N23-O23</f>
        <v>541</v>
      </c>
    </row>
    <row r="24" spans="1:16" ht="21" customHeight="1">
      <c r="A24" s="39"/>
      <c r="B24" s="25">
        <f aca="true" t="shared" si="8" ref="B24:L24">IF(B23=0,"(－)",B23/$B23*100)</f>
        <v>100</v>
      </c>
      <c r="C24" s="25">
        <f t="shared" si="8"/>
        <v>0.16501650165016502</v>
      </c>
      <c r="D24" s="26">
        <f t="shared" si="8"/>
        <v>2.4752475247524752</v>
      </c>
      <c r="E24" s="27">
        <f t="shared" si="8"/>
        <v>1.5126512651265127</v>
      </c>
      <c r="F24" s="27">
        <f t="shared" si="8"/>
        <v>8.457095709570957</v>
      </c>
      <c r="G24" s="16" t="str">
        <f>IF(G23=0,"(－)",G23/$B23*100)</f>
        <v>(－)</v>
      </c>
      <c r="H24" s="28">
        <f t="shared" si="8"/>
        <v>12.444994499449944</v>
      </c>
      <c r="I24" s="25" t="str">
        <f t="shared" si="8"/>
        <v>(－)</v>
      </c>
      <c r="J24" s="25">
        <f t="shared" si="8"/>
        <v>0.6875687568756876</v>
      </c>
      <c r="K24" s="25">
        <f t="shared" si="8"/>
        <v>82.50825082508251</v>
      </c>
      <c r="L24" s="25">
        <f t="shared" si="8"/>
        <v>4.194169416941694</v>
      </c>
      <c r="M24" s="25"/>
      <c r="N24" s="29"/>
      <c r="O24" s="25"/>
      <c r="P24" s="29"/>
    </row>
    <row r="25" spans="1:16" ht="21" customHeight="1">
      <c r="A25" s="38" t="s">
        <v>30</v>
      </c>
      <c r="B25" s="10">
        <v>10001</v>
      </c>
      <c r="C25" s="10">
        <v>0</v>
      </c>
      <c r="D25" s="11">
        <v>0</v>
      </c>
      <c r="E25" s="12">
        <v>10000</v>
      </c>
      <c r="F25" s="12">
        <v>0</v>
      </c>
      <c r="G25" s="12">
        <v>0</v>
      </c>
      <c r="H25" s="13">
        <v>10000</v>
      </c>
      <c r="I25" s="10">
        <v>0</v>
      </c>
      <c r="J25" s="10">
        <v>0</v>
      </c>
      <c r="K25" s="10">
        <v>0</v>
      </c>
      <c r="L25" s="10">
        <v>1</v>
      </c>
      <c r="M25" s="10">
        <v>9021</v>
      </c>
      <c r="N25" s="10">
        <v>19022</v>
      </c>
      <c r="O25" s="35">
        <v>11918</v>
      </c>
      <c r="P25" s="10">
        <f>N25-O25</f>
        <v>7104</v>
      </c>
    </row>
    <row r="26" spans="1:16" ht="21" customHeight="1">
      <c r="A26" s="39"/>
      <c r="B26" s="14">
        <f aca="true" t="shared" si="9" ref="B26:L26">IF(B25=0,"(－)",B25/$B25*100)</f>
        <v>100</v>
      </c>
      <c r="C26" s="14" t="str">
        <f t="shared" si="9"/>
        <v>(－)</v>
      </c>
      <c r="D26" s="15" t="str">
        <f t="shared" si="9"/>
        <v>(－)</v>
      </c>
      <c r="E26" s="16">
        <f t="shared" si="9"/>
        <v>99.9900009999</v>
      </c>
      <c r="F26" s="16" t="str">
        <f t="shared" si="9"/>
        <v>(－)</v>
      </c>
      <c r="G26" s="16" t="str">
        <f t="shared" si="9"/>
        <v>(－)</v>
      </c>
      <c r="H26" s="17">
        <f t="shared" si="9"/>
        <v>99.9900009999</v>
      </c>
      <c r="I26" s="14" t="str">
        <f t="shared" si="9"/>
        <v>(－)</v>
      </c>
      <c r="J26" s="14" t="str">
        <f t="shared" si="9"/>
        <v>(－)</v>
      </c>
      <c r="K26" s="14" t="str">
        <f t="shared" si="9"/>
        <v>(－)</v>
      </c>
      <c r="L26" s="14">
        <f t="shared" si="9"/>
        <v>0.009999000099990002</v>
      </c>
      <c r="M26" s="14"/>
      <c r="N26" s="18"/>
      <c r="O26" s="14"/>
      <c r="P26" s="18"/>
    </row>
    <row r="27" spans="1:16" ht="21" customHeight="1">
      <c r="A27" s="38" t="s">
        <v>20</v>
      </c>
      <c r="B27" s="10">
        <v>4915046.943</v>
      </c>
      <c r="C27" s="10">
        <v>316667.694</v>
      </c>
      <c r="D27" s="11">
        <v>1134202.825</v>
      </c>
      <c r="E27" s="12">
        <v>273366.481</v>
      </c>
      <c r="F27" s="12">
        <v>171541.196</v>
      </c>
      <c r="G27" s="12">
        <f>SUM(G5,G7,G9,G11,G13,G15,G17,G19,G21,G23,G25)</f>
        <v>0</v>
      </c>
      <c r="H27" s="13">
        <v>1579110.502</v>
      </c>
      <c r="I27" s="10">
        <v>227698.104</v>
      </c>
      <c r="J27" s="10">
        <v>19272.722</v>
      </c>
      <c r="K27" s="10">
        <v>2659001.227</v>
      </c>
      <c r="L27" s="10">
        <v>113296.694</v>
      </c>
      <c r="M27" s="10">
        <v>1611504.81</v>
      </c>
      <c r="N27" s="10">
        <v>6526551.753</v>
      </c>
      <c r="O27" s="35">
        <v>4463824.478</v>
      </c>
      <c r="P27" s="10">
        <f>N27-O27+1</f>
        <v>2062728.2749999994</v>
      </c>
    </row>
    <row r="28" spans="1:16" ht="21" customHeight="1">
      <c r="A28" s="39"/>
      <c r="B28" s="14">
        <f aca="true" t="shared" si="10" ref="B28:L28">IF(B27=0,"(－)",B27/$B27*100)</f>
        <v>100</v>
      </c>
      <c r="C28" s="14">
        <f>IF(C27=0,"(－)",C27/$B27*100)</f>
        <v>6.442821353944493</v>
      </c>
      <c r="D28" s="15">
        <f>IF(D27=0,"(－)",D27/$B27*100)</f>
        <v>23.07613412757592</v>
      </c>
      <c r="E28" s="16">
        <f t="shared" si="10"/>
        <v>5.561828486487357</v>
      </c>
      <c r="F28" s="16">
        <f t="shared" si="10"/>
        <v>3.4901232478421926</v>
      </c>
      <c r="G28" s="16" t="str">
        <f t="shared" si="10"/>
        <v>(－)</v>
      </c>
      <c r="H28" s="17">
        <f t="shared" si="10"/>
        <v>32.12808586190547</v>
      </c>
      <c r="I28" s="14">
        <f t="shared" si="10"/>
        <v>4.632674044431807</v>
      </c>
      <c r="J28" s="14">
        <f t="shared" si="10"/>
        <v>0.3921167432072683</v>
      </c>
      <c r="K28" s="14">
        <f t="shared" si="10"/>
        <v>54.09920307652288</v>
      </c>
      <c r="L28" s="14">
        <f t="shared" si="10"/>
        <v>2.3050989199880774</v>
      </c>
      <c r="M28" s="18"/>
      <c r="N28" s="18"/>
      <c r="O28" s="36"/>
      <c r="P28" s="18"/>
    </row>
    <row r="29" spans="1:16" ht="21" customHeight="1">
      <c r="A29" s="38" t="s">
        <v>16</v>
      </c>
      <c r="B29" s="10">
        <v>3791720.146</v>
      </c>
      <c r="C29" s="10">
        <v>607578.708</v>
      </c>
      <c r="D29" s="11">
        <v>643899.32</v>
      </c>
      <c r="E29" s="12">
        <v>0</v>
      </c>
      <c r="F29" s="12">
        <v>1319499.502</v>
      </c>
      <c r="G29" s="12">
        <v>0</v>
      </c>
      <c r="H29" s="13">
        <f>SUM(D29,E29,F29,G29)</f>
        <v>1963398.8220000002</v>
      </c>
      <c r="I29" s="10">
        <v>851275.049</v>
      </c>
      <c r="J29" s="10">
        <v>38869.61</v>
      </c>
      <c r="K29" s="10">
        <v>82251.96</v>
      </c>
      <c r="L29" s="10">
        <v>248345.997</v>
      </c>
      <c r="M29" s="10">
        <v>2793079.267</v>
      </c>
      <c r="N29" s="10">
        <v>6584799.413</v>
      </c>
      <c r="O29" s="35">
        <v>3542912.646</v>
      </c>
      <c r="P29" s="10">
        <f>N29-O29</f>
        <v>3041886.7669999995</v>
      </c>
    </row>
    <row r="30" spans="1:16" ht="21" customHeight="1">
      <c r="A30" s="39"/>
      <c r="B30" s="14">
        <f aca="true" t="shared" si="11" ref="B30:L30">IF(B29=0,"(－)",B29/$B29*100)</f>
        <v>100</v>
      </c>
      <c r="C30" s="14">
        <f t="shared" si="11"/>
        <v>16.023827830251477</v>
      </c>
      <c r="D30" s="15">
        <f t="shared" si="11"/>
        <v>16.98172057026067</v>
      </c>
      <c r="E30" s="16" t="str">
        <f t="shared" si="11"/>
        <v>(－)</v>
      </c>
      <c r="F30" s="16">
        <f t="shared" si="11"/>
        <v>34.799496038545456</v>
      </c>
      <c r="G30" s="16" t="str">
        <f t="shared" si="11"/>
        <v>(－)</v>
      </c>
      <c r="H30" s="17">
        <f t="shared" si="11"/>
        <v>51.78121660880613</v>
      </c>
      <c r="I30" s="14">
        <f t="shared" si="11"/>
        <v>22.450893426247074</v>
      </c>
      <c r="J30" s="14">
        <f t="shared" si="11"/>
        <v>1.0251181127121083</v>
      </c>
      <c r="K30" s="14">
        <f t="shared" si="11"/>
        <v>2.169251865456634</v>
      </c>
      <c r="L30" s="14">
        <f t="shared" si="11"/>
        <v>6.549692156526575</v>
      </c>
      <c r="M30" s="18"/>
      <c r="N30" s="18"/>
      <c r="O30" s="36"/>
      <c r="P30" s="18"/>
    </row>
    <row r="31" spans="1:16" ht="21" customHeight="1">
      <c r="A31" s="38" t="s">
        <v>1</v>
      </c>
      <c r="B31" s="19">
        <v>8706767.089</v>
      </c>
      <c r="C31" s="19">
        <v>924246.402</v>
      </c>
      <c r="D31" s="20">
        <v>1778102.145</v>
      </c>
      <c r="E31" s="21">
        <v>273366.481</v>
      </c>
      <c r="F31" s="21">
        <v>1491040.698</v>
      </c>
      <c r="G31" s="21">
        <f>G27+G29</f>
        <v>0</v>
      </c>
      <c r="H31" s="22">
        <v>3542509.324</v>
      </c>
      <c r="I31" s="19">
        <v>1078973.153</v>
      </c>
      <c r="J31" s="19">
        <v>58142.332</v>
      </c>
      <c r="K31" s="19">
        <v>2741253.187</v>
      </c>
      <c r="L31" s="19">
        <v>361642.691</v>
      </c>
      <c r="M31" s="19">
        <v>4404584.077</v>
      </c>
      <c r="N31" s="19">
        <v>13111351.166</v>
      </c>
      <c r="O31" s="37">
        <v>8006737.124</v>
      </c>
      <c r="P31" s="10">
        <f>N31-O31</f>
        <v>5104614.041999999</v>
      </c>
    </row>
    <row r="32" spans="1:16" ht="21" customHeight="1">
      <c r="A32" s="39"/>
      <c r="B32" s="14">
        <f aca="true" t="shared" si="12" ref="B32:L32">IF(B31=0,"(－)",B31/$B31*100)</f>
        <v>100</v>
      </c>
      <c r="C32" s="14">
        <f t="shared" si="12"/>
        <v>10.615265029515712</v>
      </c>
      <c r="D32" s="15">
        <f t="shared" si="12"/>
        <v>20.42207086538961</v>
      </c>
      <c r="E32" s="16">
        <f t="shared" si="12"/>
        <v>3.1397013174426953</v>
      </c>
      <c r="F32" s="16">
        <f>IF(F31=0,"(－)",F31/$B31*100)</f>
        <v>17.125078490772523</v>
      </c>
      <c r="G32" s="16" t="str">
        <f t="shared" si="12"/>
        <v>(－)</v>
      </c>
      <c r="H32" s="17">
        <f>IF(H31=0,"(－)",H31/$B31*100)</f>
        <v>40.68685067360483</v>
      </c>
      <c r="I32" s="14">
        <f t="shared" si="12"/>
        <v>12.392351167440307</v>
      </c>
      <c r="J32" s="14">
        <f t="shared" si="12"/>
        <v>0.6677832472796494</v>
      </c>
      <c r="K32" s="14">
        <f t="shared" si="12"/>
        <v>31.484168107164123</v>
      </c>
      <c r="L32" s="14">
        <f t="shared" si="12"/>
        <v>4.1535817749953825</v>
      </c>
      <c r="M32" s="18"/>
      <c r="N32" s="18"/>
      <c r="O32" s="36"/>
      <c r="P32" s="18"/>
    </row>
    <row r="33" spans="1:16" ht="27" customHeight="1">
      <c r="A33" s="23" t="s">
        <v>39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ht="18" customHeight="1">
      <c r="A34" s="23"/>
    </row>
  </sheetData>
  <sheetProtection/>
  <mergeCells count="25">
    <mergeCell ref="A31:A32"/>
    <mergeCell ref="A11:A12"/>
    <mergeCell ref="A17:A18"/>
    <mergeCell ref="A19:A20"/>
    <mergeCell ref="A21:A22"/>
    <mergeCell ref="A23:A24"/>
    <mergeCell ref="A25:A26"/>
    <mergeCell ref="A27:A28"/>
    <mergeCell ref="A29:A30"/>
    <mergeCell ref="L3:L4"/>
    <mergeCell ref="M3:M4"/>
    <mergeCell ref="A7:A8"/>
    <mergeCell ref="A9:A10"/>
    <mergeCell ref="A13:A14"/>
    <mergeCell ref="A15:A16"/>
    <mergeCell ref="N3:N4"/>
    <mergeCell ref="O3:O4"/>
    <mergeCell ref="P3:P4"/>
    <mergeCell ref="A5:A6"/>
    <mergeCell ref="B3:B4"/>
    <mergeCell ref="C3:C4"/>
    <mergeCell ref="D3:H3"/>
    <mergeCell ref="I3:I4"/>
    <mergeCell ref="J3:J4"/>
    <mergeCell ref="K3:K4"/>
  </mergeCells>
  <printOptions horizontalCentered="1"/>
  <pageMargins left="0.6692913385826772" right="0.2362204724409449" top="0.984251968503937" bottom="0.984251968503937" header="0.5118110236220472" footer="0.5118110236220472"/>
  <pageSetup fitToHeight="1" fitToWidth="1" horizontalDpi="600" verticalDpi="600" orientation="landscape" paperSize="9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zoomScaleSheetLayoutView="75" zoomScalePageLayoutView="0" workbookViewId="0" topLeftCell="A1">
      <pane ySplit="4" topLeftCell="A17" activePane="bottomLeft" state="frozen"/>
      <selection pane="topLeft" activeCell="P28" sqref="P28"/>
      <selection pane="bottomLeft" activeCell="P28" sqref="P28"/>
    </sheetView>
  </sheetViews>
  <sheetFormatPr defaultColWidth="11.375" defaultRowHeight="13.5"/>
  <cols>
    <col min="1" max="1" width="11.625" style="2" customWidth="1"/>
    <col min="2" max="16" width="11.125" style="2" customWidth="1"/>
    <col min="17" max="16384" width="11.375" style="2" customWidth="1"/>
  </cols>
  <sheetData>
    <row r="1" ht="21" customHeight="1">
      <c r="A1" s="1" t="s">
        <v>40</v>
      </c>
    </row>
    <row r="2" spans="1:16" ht="21" customHeight="1">
      <c r="A2" s="3" t="s">
        <v>32</v>
      </c>
      <c r="P2" s="4" t="s">
        <v>23</v>
      </c>
    </row>
    <row r="3" spans="1:16" ht="30" customHeight="1">
      <c r="A3" s="5" t="s">
        <v>2</v>
      </c>
      <c r="B3" s="38" t="s">
        <v>8</v>
      </c>
      <c r="C3" s="38" t="s">
        <v>18</v>
      </c>
      <c r="D3" s="40" t="s">
        <v>7</v>
      </c>
      <c r="E3" s="41"/>
      <c r="F3" s="41"/>
      <c r="G3" s="41"/>
      <c r="H3" s="42"/>
      <c r="I3" s="38" t="s">
        <v>14</v>
      </c>
      <c r="J3" s="38" t="s">
        <v>13</v>
      </c>
      <c r="K3" s="38" t="s">
        <v>12</v>
      </c>
      <c r="L3" s="38" t="s">
        <v>19</v>
      </c>
      <c r="M3" s="38" t="s">
        <v>9</v>
      </c>
      <c r="N3" s="38" t="s">
        <v>10</v>
      </c>
      <c r="O3" s="38" t="s">
        <v>11</v>
      </c>
      <c r="P3" s="38" t="s">
        <v>21</v>
      </c>
    </row>
    <row r="4" spans="1:16" ht="30" customHeight="1">
      <c r="A4" s="6" t="s">
        <v>3</v>
      </c>
      <c r="B4" s="39"/>
      <c r="C4" s="39"/>
      <c r="D4" s="7" t="s">
        <v>4</v>
      </c>
      <c r="E4" s="8" t="s">
        <v>5</v>
      </c>
      <c r="F4" s="8" t="s">
        <v>6</v>
      </c>
      <c r="G4" s="8" t="s">
        <v>15</v>
      </c>
      <c r="H4" s="9" t="s">
        <v>17</v>
      </c>
      <c r="I4" s="39"/>
      <c r="J4" s="39"/>
      <c r="K4" s="39"/>
      <c r="L4" s="39"/>
      <c r="M4" s="39"/>
      <c r="N4" s="39"/>
      <c r="O4" s="39"/>
      <c r="P4" s="39"/>
    </row>
    <row r="5" spans="1:16" ht="21" customHeight="1">
      <c r="A5" s="38" t="s">
        <v>0</v>
      </c>
      <c r="B5" s="10">
        <v>2287051</v>
      </c>
      <c r="C5" s="10">
        <v>264879</v>
      </c>
      <c r="D5" s="11">
        <v>712187</v>
      </c>
      <c r="E5" s="12">
        <v>0</v>
      </c>
      <c r="F5" s="12">
        <v>0</v>
      </c>
      <c r="G5" s="12">
        <v>0</v>
      </c>
      <c r="H5" s="13">
        <v>712187</v>
      </c>
      <c r="I5" s="10">
        <v>8923</v>
      </c>
      <c r="J5" s="10">
        <v>17381</v>
      </c>
      <c r="K5" s="10">
        <v>1232076</v>
      </c>
      <c r="L5" s="10">
        <v>51606</v>
      </c>
      <c r="M5" s="10">
        <v>443946</v>
      </c>
      <c r="N5" s="10">
        <v>2730998</v>
      </c>
      <c r="O5" s="35">
        <v>2263616</v>
      </c>
      <c r="P5" s="10">
        <v>467382</v>
      </c>
    </row>
    <row r="6" spans="1:16" ht="21" customHeight="1">
      <c r="A6" s="39"/>
      <c r="B6" s="14">
        <v>100</v>
      </c>
      <c r="C6" s="14">
        <v>11.581683136930483</v>
      </c>
      <c r="D6" s="15">
        <v>31.1399702061738</v>
      </c>
      <c r="E6" s="16" t="s">
        <v>38</v>
      </c>
      <c r="F6" s="16" t="s">
        <v>38</v>
      </c>
      <c r="G6" s="16" t="s">
        <v>38</v>
      </c>
      <c r="H6" s="17">
        <v>31.1399702061738</v>
      </c>
      <c r="I6" s="14">
        <v>0.3901530835997973</v>
      </c>
      <c r="J6" s="14">
        <v>0.7599743075252804</v>
      </c>
      <c r="K6" s="14">
        <v>53.87182008621583</v>
      </c>
      <c r="L6" s="14">
        <v>2.2564429039842135</v>
      </c>
      <c r="M6" s="18"/>
      <c r="N6" s="18"/>
      <c r="O6" s="36"/>
      <c r="P6" s="18"/>
    </row>
    <row r="7" spans="1:16" ht="21" customHeight="1">
      <c r="A7" s="38" t="s">
        <v>25</v>
      </c>
      <c r="B7" s="10">
        <v>767811</v>
      </c>
      <c r="C7" s="10">
        <v>52291</v>
      </c>
      <c r="D7" s="11">
        <v>116719</v>
      </c>
      <c r="E7" s="12">
        <v>101309</v>
      </c>
      <c r="F7" s="12">
        <v>37671</v>
      </c>
      <c r="G7" s="12">
        <v>0</v>
      </c>
      <c r="H7" s="13">
        <v>255699</v>
      </c>
      <c r="I7" s="10">
        <v>114389</v>
      </c>
      <c r="J7" s="10">
        <v>11930</v>
      </c>
      <c r="K7" s="10">
        <v>317716</v>
      </c>
      <c r="L7" s="10">
        <v>15787</v>
      </c>
      <c r="M7" s="10">
        <v>579858</v>
      </c>
      <c r="N7" s="10">
        <v>1347670</v>
      </c>
      <c r="O7" s="35">
        <v>770965</v>
      </c>
      <c r="P7" s="10">
        <v>576705</v>
      </c>
    </row>
    <row r="8" spans="1:16" ht="21" customHeight="1">
      <c r="A8" s="39"/>
      <c r="B8" s="14">
        <v>100</v>
      </c>
      <c r="C8" s="14">
        <v>6.810399955197307</v>
      </c>
      <c r="D8" s="15">
        <v>15.201527459231503</v>
      </c>
      <c r="E8" s="16">
        <v>13.194523131343521</v>
      </c>
      <c r="F8" s="16">
        <v>4.906285531204945</v>
      </c>
      <c r="G8" s="16" t="s">
        <v>38</v>
      </c>
      <c r="H8" s="17">
        <v>33.302336121779966</v>
      </c>
      <c r="I8" s="14">
        <v>14.898067362931764</v>
      </c>
      <c r="J8" s="14">
        <v>1.5537677892085422</v>
      </c>
      <c r="K8" s="14">
        <v>41.379454058355506</v>
      </c>
      <c r="L8" s="14">
        <v>2.0561049529115887</v>
      </c>
      <c r="M8" s="14"/>
      <c r="N8" s="18"/>
      <c r="O8" s="14"/>
      <c r="P8" s="18"/>
    </row>
    <row r="9" spans="1:16" ht="21" customHeight="1">
      <c r="A9" s="38" t="s">
        <v>27</v>
      </c>
      <c r="B9" s="10">
        <v>514024</v>
      </c>
      <c r="C9" s="10">
        <v>0</v>
      </c>
      <c r="D9" s="11">
        <v>204476</v>
      </c>
      <c r="E9" s="12">
        <v>4524</v>
      </c>
      <c r="F9" s="12">
        <v>11693</v>
      </c>
      <c r="G9" s="12">
        <v>0</v>
      </c>
      <c r="H9" s="13">
        <v>220693</v>
      </c>
      <c r="I9" s="10">
        <v>21117</v>
      </c>
      <c r="J9" s="10">
        <v>0</v>
      </c>
      <c r="K9" s="10">
        <v>271225</v>
      </c>
      <c r="L9" s="10">
        <v>989</v>
      </c>
      <c r="M9" s="10">
        <v>284811</v>
      </c>
      <c r="N9" s="10">
        <v>798835</v>
      </c>
      <c r="O9" s="35">
        <v>597129</v>
      </c>
      <c r="P9" s="10">
        <v>201706</v>
      </c>
    </row>
    <row r="10" spans="1:16" ht="21" customHeight="1">
      <c r="A10" s="39"/>
      <c r="B10" s="14">
        <v>100</v>
      </c>
      <c r="C10" s="14" t="s">
        <v>38</v>
      </c>
      <c r="D10" s="15">
        <v>39.77946555024668</v>
      </c>
      <c r="E10" s="16">
        <v>0.8801145471806764</v>
      </c>
      <c r="F10" s="16">
        <v>2.274796507556067</v>
      </c>
      <c r="G10" s="16" t="s">
        <v>38</v>
      </c>
      <c r="H10" s="17">
        <v>42.93437660498343</v>
      </c>
      <c r="I10" s="14">
        <v>4.108173937403701</v>
      </c>
      <c r="J10" s="14" t="s">
        <v>38</v>
      </c>
      <c r="K10" s="14">
        <v>52.765045990070504</v>
      </c>
      <c r="L10" s="14">
        <v>0.19240346754237156</v>
      </c>
      <c r="M10" s="14"/>
      <c r="N10" s="18"/>
      <c r="O10" s="14"/>
      <c r="P10" s="18"/>
    </row>
    <row r="11" spans="1:16" ht="21" customHeight="1">
      <c r="A11" s="38" t="s">
        <v>26</v>
      </c>
      <c r="B11" s="10">
        <v>486225</v>
      </c>
      <c r="C11" s="10">
        <v>11794</v>
      </c>
      <c r="D11" s="11">
        <v>52098</v>
      </c>
      <c r="E11" s="12">
        <v>36718</v>
      </c>
      <c r="F11" s="12">
        <v>80516</v>
      </c>
      <c r="G11" s="12">
        <v>0</v>
      </c>
      <c r="H11" s="13">
        <v>169332</v>
      </c>
      <c r="I11" s="10">
        <v>57227</v>
      </c>
      <c r="J11" s="10">
        <v>0</v>
      </c>
      <c r="K11" s="10">
        <v>240665</v>
      </c>
      <c r="L11" s="10">
        <v>7207</v>
      </c>
      <c r="M11" s="10">
        <v>379542</v>
      </c>
      <c r="N11" s="10">
        <v>865767</v>
      </c>
      <c r="O11" s="35">
        <v>597886</v>
      </c>
      <c r="P11" s="10">
        <v>267881</v>
      </c>
    </row>
    <row r="12" spans="1:16" ht="21" customHeight="1">
      <c r="A12" s="39"/>
      <c r="B12" s="14">
        <v>100</v>
      </c>
      <c r="C12" s="14">
        <v>2.425625996195177</v>
      </c>
      <c r="D12" s="15">
        <v>10.71479253432053</v>
      </c>
      <c r="E12" s="16">
        <v>7.551647899634943</v>
      </c>
      <c r="F12" s="16">
        <v>16.559411794950897</v>
      </c>
      <c r="G12" s="16" t="s">
        <v>38</v>
      </c>
      <c r="H12" s="17">
        <v>34.82585222890637</v>
      </c>
      <c r="I12" s="14">
        <v>11.769653966784926</v>
      </c>
      <c r="J12" s="14" t="s">
        <v>38</v>
      </c>
      <c r="K12" s="14">
        <v>49.49663221759473</v>
      </c>
      <c r="L12" s="14">
        <v>1.4822355905187927</v>
      </c>
      <c r="M12" s="14"/>
      <c r="N12" s="18"/>
      <c r="O12" s="14"/>
      <c r="P12" s="18"/>
    </row>
    <row r="13" spans="1:16" ht="21" customHeight="1">
      <c r="A13" s="38" t="s">
        <v>28</v>
      </c>
      <c r="B13" s="10">
        <v>274160</v>
      </c>
      <c r="C13" s="10">
        <v>0</v>
      </c>
      <c r="D13" s="11">
        <v>30823</v>
      </c>
      <c r="E13" s="12">
        <v>46537</v>
      </c>
      <c r="F13" s="12">
        <v>12633</v>
      </c>
      <c r="G13" s="12">
        <v>0</v>
      </c>
      <c r="H13" s="13">
        <v>89993</v>
      </c>
      <c r="I13" s="10">
        <v>0</v>
      </c>
      <c r="J13" s="10">
        <v>11157</v>
      </c>
      <c r="K13" s="10">
        <v>167491</v>
      </c>
      <c r="L13" s="10">
        <v>5518</v>
      </c>
      <c r="M13" s="10">
        <v>10409</v>
      </c>
      <c r="N13" s="10">
        <v>284569</v>
      </c>
      <c r="O13" s="35">
        <v>217255</v>
      </c>
      <c r="P13" s="10">
        <v>67314</v>
      </c>
    </row>
    <row r="14" spans="1:16" ht="21" customHeight="1">
      <c r="A14" s="39"/>
      <c r="B14" s="14">
        <v>100</v>
      </c>
      <c r="C14" s="14" t="s">
        <v>38</v>
      </c>
      <c r="D14" s="15">
        <v>11.242704989786986</v>
      </c>
      <c r="E14" s="16">
        <v>16.97439451415232</v>
      </c>
      <c r="F14" s="16">
        <v>4.607893201050482</v>
      </c>
      <c r="G14" s="16" t="s">
        <v>38</v>
      </c>
      <c r="H14" s="17">
        <v>32.82499270498979</v>
      </c>
      <c r="I14" s="14" t="s">
        <v>38</v>
      </c>
      <c r="J14" s="14">
        <v>4.069521447330026</v>
      </c>
      <c r="K14" s="14">
        <v>61.092427779398896</v>
      </c>
      <c r="L14" s="14">
        <v>2.012693317770645</v>
      </c>
      <c r="M14" s="14"/>
      <c r="N14" s="18"/>
      <c r="O14" s="14"/>
      <c r="P14" s="18"/>
    </row>
    <row r="15" spans="1:16" ht="21" customHeight="1">
      <c r="A15" s="38" t="s">
        <v>29</v>
      </c>
      <c r="B15" s="10">
        <v>14856</v>
      </c>
      <c r="C15" s="10">
        <v>0</v>
      </c>
      <c r="D15" s="11">
        <v>4513</v>
      </c>
      <c r="E15" s="12">
        <v>346</v>
      </c>
      <c r="F15" s="12">
        <v>0</v>
      </c>
      <c r="G15" s="12">
        <v>0</v>
      </c>
      <c r="H15" s="13">
        <v>4859</v>
      </c>
      <c r="I15" s="10">
        <v>701</v>
      </c>
      <c r="J15" s="10">
        <v>0</v>
      </c>
      <c r="K15" s="10">
        <v>9037</v>
      </c>
      <c r="L15" s="10">
        <v>259</v>
      </c>
      <c r="M15" s="10">
        <v>10468</v>
      </c>
      <c r="N15" s="10">
        <v>25324</v>
      </c>
      <c r="O15" s="35">
        <v>18293</v>
      </c>
      <c r="P15" s="10">
        <v>7031</v>
      </c>
    </row>
    <row r="16" spans="1:16" ht="21" customHeight="1">
      <c r="A16" s="39"/>
      <c r="B16" s="14">
        <v>100</v>
      </c>
      <c r="C16" s="14" t="s">
        <v>38</v>
      </c>
      <c r="D16" s="15">
        <v>30.378298330640817</v>
      </c>
      <c r="E16" s="16">
        <v>2.329025309639203</v>
      </c>
      <c r="F16" s="16" t="s">
        <v>38</v>
      </c>
      <c r="G16" s="16" t="s">
        <v>38</v>
      </c>
      <c r="H16" s="17">
        <v>32.70732364028002</v>
      </c>
      <c r="I16" s="14">
        <v>4.718632202477114</v>
      </c>
      <c r="J16" s="14" t="s">
        <v>38</v>
      </c>
      <c r="K16" s="14">
        <v>60.83064081852451</v>
      </c>
      <c r="L16" s="14">
        <v>1.743403338718363</v>
      </c>
      <c r="M16" s="14"/>
      <c r="N16" s="18"/>
      <c r="O16" s="14"/>
      <c r="P16" s="18"/>
    </row>
    <row r="17" spans="1:16" ht="21" customHeight="1">
      <c r="A17" s="38" t="s">
        <v>24</v>
      </c>
      <c r="B17" s="10">
        <v>14489</v>
      </c>
      <c r="C17" s="10">
        <v>6</v>
      </c>
      <c r="D17" s="11">
        <v>4465</v>
      </c>
      <c r="E17" s="12">
        <v>0</v>
      </c>
      <c r="F17" s="12">
        <v>0</v>
      </c>
      <c r="G17" s="12">
        <v>0</v>
      </c>
      <c r="H17" s="13">
        <v>4465</v>
      </c>
      <c r="I17" s="10">
        <v>0</v>
      </c>
      <c r="J17" s="10">
        <v>17</v>
      </c>
      <c r="K17" s="10">
        <v>10000</v>
      </c>
      <c r="L17" s="10">
        <v>0</v>
      </c>
      <c r="M17" s="10">
        <v>3488</v>
      </c>
      <c r="N17" s="10">
        <v>17977</v>
      </c>
      <c r="O17" s="35">
        <v>16561</v>
      </c>
      <c r="P17" s="10">
        <v>1416</v>
      </c>
    </row>
    <row r="18" spans="1:16" ht="21" customHeight="1">
      <c r="A18" s="39"/>
      <c r="B18" s="14">
        <v>100</v>
      </c>
      <c r="C18" s="14">
        <v>0.04141072537787287</v>
      </c>
      <c r="D18" s="15">
        <v>30.816481468700392</v>
      </c>
      <c r="E18" s="16" t="s">
        <v>38</v>
      </c>
      <c r="F18" s="16" t="s">
        <v>38</v>
      </c>
      <c r="G18" s="16" t="s">
        <v>38</v>
      </c>
      <c r="H18" s="17">
        <v>30.816481468700392</v>
      </c>
      <c r="I18" s="14" t="s">
        <v>38</v>
      </c>
      <c r="J18" s="14">
        <v>0.1173303885706398</v>
      </c>
      <c r="K18" s="14">
        <v>69.01787562978812</v>
      </c>
      <c r="L18" s="14" t="s">
        <v>38</v>
      </c>
      <c r="M18" s="14"/>
      <c r="N18" s="18"/>
      <c r="O18" s="14"/>
      <c r="P18" s="18"/>
    </row>
    <row r="19" spans="1:16" ht="21" customHeight="1">
      <c r="A19" s="38" t="s">
        <v>31</v>
      </c>
      <c r="B19" s="30">
        <v>13179</v>
      </c>
      <c r="C19" s="30">
        <v>71</v>
      </c>
      <c r="D19" s="31">
        <v>3580</v>
      </c>
      <c r="E19" s="32">
        <v>50</v>
      </c>
      <c r="F19" s="32">
        <v>1118</v>
      </c>
      <c r="G19" s="32">
        <v>0</v>
      </c>
      <c r="H19" s="33">
        <v>4748</v>
      </c>
      <c r="I19" s="30">
        <v>0</v>
      </c>
      <c r="J19" s="30">
        <v>0</v>
      </c>
      <c r="K19" s="30">
        <v>8300</v>
      </c>
      <c r="L19" s="30">
        <v>60</v>
      </c>
      <c r="M19" s="30">
        <v>0</v>
      </c>
      <c r="N19" s="34">
        <v>13179</v>
      </c>
      <c r="O19" s="30">
        <v>10434</v>
      </c>
      <c r="P19" s="34">
        <v>2745</v>
      </c>
    </row>
    <row r="20" spans="1:16" ht="21" customHeight="1">
      <c r="A20" s="39"/>
      <c r="B20" s="25">
        <v>100</v>
      </c>
      <c r="C20" s="25">
        <v>0.5387358676682602</v>
      </c>
      <c r="D20" s="26">
        <v>27.164428257075652</v>
      </c>
      <c r="E20" s="27">
        <v>0.3793914561044085</v>
      </c>
      <c r="F20" s="27">
        <v>8.483192958494575</v>
      </c>
      <c r="G20" s="27" t="s">
        <v>38</v>
      </c>
      <c r="H20" s="28">
        <v>36.02701267167463</v>
      </c>
      <c r="I20" s="25" t="s">
        <v>38</v>
      </c>
      <c r="J20" s="25" t="s">
        <v>38</v>
      </c>
      <c r="K20" s="25">
        <v>62.97898171333182</v>
      </c>
      <c r="L20" s="25">
        <v>0.45526974732529024</v>
      </c>
      <c r="M20" s="25"/>
      <c r="N20" s="29"/>
      <c r="O20" s="25"/>
      <c r="P20" s="29"/>
    </row>
    <row r="21" spans="1:16" ht="21" customHeight="1">
      <c r="A21" s="38" t="s">
        <v>30</v>
      </c>
      <c r="B21" s="10">
        <v>2</v>
      </c>
      <c r="C21" s="10">
        <v>0</v>
      </c>
      <c r="D21" s="11">
        <v>0</v>
      </c>
      <c r="E21" s="12">
        <v>0</v>
      </c>
      <c r="F21" s="12">
        <v>0</v>
      </c>
      <c r="G21" s="12">
        <v>0</v>
      </c>
      <c r="H21" s="13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18477</v>
      </c>
      <c r="N21" s="10">
        <v>18479</v>
      </c>
      <c r="O21" s="35">
        <v>9458</v>
      </c>
      <c r="P21" s="10">
        <v>9021</v>
      </c>
    </row>
    <row r="22" spans="1:16" ht="21" customHeight="1">
      <c r="A22" s="39"/>
      <c r="B22" s="14">
        <v>100</v>
      </c>
      <c r="C22" s="14" t="s">
        <v>38</v>
      </c>
      <c r="D22" s="15" t="s">
        <v>38</v>
      </c>
      <c r="E22" s="16" t="s">
        <v>38</v>
      </c>
      <c r="F22" s="16" t="s">
        <v>38</v>
      </c>
      <c r="G22" s="16" t="s">
        <v>38</v>
      </c>
      <c r="H22" s="17" t="s">
        <v>38</v>
      </c>
      <c r="I22" s="14" t="s">
        <v>38</v>
      </c>
      <c r="J22" s="14" t="s">
        <v>38</v>
      </c>
      <c r="K22" s="14" t="s">
        <v>38</v>
      </c>
      <c r="L22" s="14" t="s">
        <v>38</v>
      </c>
      <c r="M22" s="14"/>
      <c r="N22" s="18"/>
      <c r="O22" s="14"/>
      <c r="P22" s="18"/>
    </row>
    <row r="23" spans="1:16" ht="21" customHeight="1">
      <c r="A23" s="38" t="s">
        <v>20</v>
      </c>
      <c r="B23" s="10">
        <v>4371797</v>
      </c>
      <c r="C23" s="10">
        <v>329041</v>
      </c>
      <c r="D23" s="11">
        <v>1128860</v>
      </c>
      <c r="E23" s="12">
        <v>189484</v>
      </c>
      <c r="F23" s="12">
        <v>143631</v>
      </c>
      <c r="G23" s="12">
        <v>0</v>
      </c>
      <c r="H23" s="13">
        <v>1461976</v>
      </c>
      <c r="I23" s="10">
        <v>202356</v>
      </c>
      <c r="J23" s="10">
        <v>40486</v>
      </c>
      <c r="K23" s="10">
        <v>2256510</v>
      </c>
      <c r="L23" s="10">
        <v>81428</v>
      </c>
      <c r="M23" s="10">
        <v>1731000</v>
      </c>
      <c r="N23" s="10">
        <v>6102797</v>
      </c>
      <c r="O23" s="35">
        <v>4501597</v>
      </c>
      <c r="P23" s="10">
        <v>1601200</v>
      </c>
    </row>
    <row r="24" spans="1:16" ht="21" customHeight="1">
      <c r="A24" s="39"/>
      <c r="B24" s="14">
        <v>100</v>
      </c>
      <c r="C24" s="14">
        <v>7.526447362491901</v>
      </c>
      <c r="D24" s="15">
        <v>25.821418515086584</v>
      </c>
      <c r="E24" s="16">
        <v>4.334236013245811</v>
      </c>
      <c r="F24" s="16">
        <v>3.2853995736764543</v>
      </c>
      <c r="G24" s="16" t="s">
        <v>38</v>
      </c>
      <c r="H24" s="17">
        <v>33.44107697589801</v>
      </c>
      <c r="I24" s="14">
        <v>4.6286687144897165</v>
      </c>
      <c r="J24" s="14">
        <v>0.9260722764574841</v>
      </c>
      <c r="K24" s="14">
        <v>51.61515962429179</v>
      </c>
      <c r="L24" s="14">
        <v>1.8625750463710917</v>
      </c>
      <c r="M24" s="18"/>
      <c r="N24" s="18"/>
      <c r="O24" s="36"/>
      <c r="P24" s="18"/>
    </row>
    <row r="25" spans="1:16" ht="21" customHeight="1">
      <c r="A25" s="38" t="s">
        <v>16</v>
      </c>
      <c r="B25" s="10">
        <v>3398174</v>
      </c>
      <c r="C25" s="10">
        <v>641004</v>
      </c>
      <c r="D25" s="11">
        <v>601700</v>
      </c>
      <c r="E25" s="12">
        <v>0</v>
      </c>
      <c r="F25" s="12">
        <v>962163</v>
      </c>
      <c r="G25" s="12">
        <v>0</v>
      </c>
      <c r="H25" s="13">
        <v>1563863</v>
      </c>
      <c r="I25" s="10">
        <v>807110</v>
      </c>
      <c r="J25" s="10">
        <v>25472</v>
      </c>
      <c r="K25" s="10">
        <v>94594</v>
      </c>
      <c r="L25" s="10">
        <v>266130</v>
      </c>
      <c r="M25" s="10">
        <v>2843694</v>
      </c>
      <c r="N25" s="10">
        <v>6241867</v>
      </c>
      <c r="O25" s="35">
        <v>3390145</v>
      </c>
      <c r="P25" s="10">
        <v>2851722</v>
      </c>
    </row>
    <row r="26" spans="1:16" ht="21" customHeight="1">
      <c r="A26" s="39"/>
      <c r="B26" s="14">
        <v>100</v>
      </c>
      <c r="C26" s="14">
        <v>18.863189465871965</v>
      </c>
      <c r="D26" s="15">
        <v>17.7065682922652</v>
      </c>
      <c r="E26" s="16" t="s">
        <v>38</v>
      </c>
      <c r="F26" s="16">
        <v>28.314118111668208</v>
      </c>
      <c r="G26" s="16" t="s">
        <v>38</v>
      </c>
      <c r="H26" s="17">
        <v>46.02068640393341</v>
      </c>
      <c r="I26" s="14">
        <v>23.751285249077885</v>
      </c>
      <c r="J26" s="14">
        <v>0.7495790386248615</v>
      </c>
      <c r="K26" s="14">
        <v>2.7836714659108095</v>
      </c>
      <c r="L26" s="14">
        <v>7.831558949012028</v>
      </c>
      <c r="M26" s="18"/>
      <c r="N26" s="18"/>
      <c r="O26" s="36"/>
      <c r="P26" s="18"/>
    </row>
    <row r="27" spans="1:16" ht="21" customHeight="1">
      <c r="A27" s="38" t="s">
        <v>1</v>
      </c>
      <c r="B27" s="19">
        <v>7769970.546</v>
      </c>
      <c r="C27" s="19">
        <v>970044.377</v>
      </c>
      <c r="D27" s="20">
        <v>1730559.649</v>
      </c>
      <c r="E27" s="21">
        <v>189484.481</v>
      </c>
      <c r="F27" s="21">
        <v>1105794.572</v>
      </c>
      <c r="G27" s="21">
        <v>0</v>
      </c>
      <c r="H27" s="22">
        <v>3025838.702</v>
      </c>
      <c r="I27" s="19">
        <v>1009466.693</v>
      </c>
      <c r="J27" s="19">
        <v>65958.153</v>
      </c>
      <c r="K27" s="19">
        <v>2351104.369</v>
      </c>
      <c r="L27" s="19">
        <v>347558.252</v>
      </c>
      <c r="M27" s="19">
        <v>4574693.802</v>
      </c>
      <c r="N27" s="19">
        <v>12344664.348</v>
      </c>
      <c r="O27" s="37">
        <v>7891743</v>
      </c>
      <c r="P27" s="10">
        <v>4452921</v>
      </c>
    </row>
    <row r="28" spans="1:16" ht="21" customHeight="1">
      <c r="A28" s="39"/>
      <c r="B28" s="14">
        <v>100</v>
      </c>
      <c r="C28" s="14">
        <v>12.484525360519363</v>
      </c>
      <c r="D28" s="15">
        <v>22.272399729677243</v>
      </c>
      <c r="E28" s="16">
        <v>2.4386706205209774</v>
      </c>
      <c r="F28" s="16">
        <v>14.231648998432556</v>
      </c>
      <c r="G28" s="16" t="s">
        <v>38</v>
      </c>
      <c r="H28" s="17">
        <v>38.94273221869168</v>
      </c>
      <c r="I28" s="14">
        <v>12.99188890151585</v>
      </c>
      <c r="J28" s="14">
        <v>0.848896347232184</v>
      </c>
      <c r="K28" s="14">
        <v>30.258851673963775</v>
      </c>
      <c r="L28" s="14">
        <v>4.473092628016243</v>
      </c>
      <c r="M28" s="18"/>
      <c r="N28" s="18"/>
      <c r="O28" s="36"/>
      <c r="P28" s="18"/>
    </row>
    <row r="29" spans="1:16" ht="27" customHeight="1">
      <c r="A29" s="23" t="s">
        <v>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ht="18" customHeight="1">
      <c r="A30" s="23"/>
    </row>
  </sheetData>
  <sheetProtection/>
  <mergeCells count="23">
    <mergeCell ref="P3:P4"/>
    <mergeCell ref="A5:A6"/>
    <mergeCell ref="B3:B4"/>
    <mergeCell ref="C3:C4"/>
    <mergeCell ref="D3:H3"/>
    <mergeCell ref="I3:I4"/>
    <mergeCell ref="J3:J4"/>
    <mergeCell ref="N3:N4"/>
    <mergeCell ref="O3:O4"/>
    <mergeCell ref="A23:A24"/>
    <mergeCell ref="L3:L4"/>
    <mergeCell ref="K3:K4"/>
    <mergeCell ref="M3:M4"/>
    <mergeCell ref="A27:A28"/>
    <mergeCell ref="A9:A10"/>
    <mergeCell ref="A19:A20"/>
    <mergeCell ref="A7:A8"/>
    <mergeCell ref="A11:A12"/>
    <mergeCell ref="A13:A14"/>
    <mergeCell ref="A15:A16"/>
    <mergeCell ref="A21:A22"/>
    <mergeCell ref="A17:A18"/>
    <mergeCell ref="A25:A26"/>
  </mergeCells>
  <printOptions horizontalCentered="1"/>
  <pageMargins left="0.6692913385826772" right="0.2362204724409449" top="0.984251968503937" bottom="0.984251968503937" header="0.5118110236220472" footer="0.5118110236220472"/>
  <pageSetup fitToHeight="1" fitToWidth="1" horizontalDpi="600" verticalDpi="600" orientation="landscape" paperSize="9" scale="7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2015-11-22T08:27:55Z</cp:lastPrinted>
  <dcterms:created xsi:type="dcterms:W3CDTF">2006-10-12T01:45:20Z</dcterms:created>
  <dcterms:modified xsi:type="dcterms:W3CDTF">2015-11-24T06:15:30Z</dcterms:modified>
  <cp:category/>
  <cp:version/>
  <cp:contentType/>
  <cp:contentStatus/>
</cp:coreProperties>
</file>