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380" activeTab="0"/>
  </bookViews>
  <sheets>
    <sheet name="入力シート" sheetId="1" r:id="rId1"/>
    <sheet name="市区町村別内訳シート" sheetId="2" r:id="rId2"/>
    <sheet name="請求書" sheetId="3" r:id="rId3"/>
  </sheets>
  <definedNames>
    <definedName name="_xlnm.Print_Area" localSheetId="2">'請求書'!$A$1:$AX$116</definedName>
    <definedName name="_xlnm.Print_Area" localSheetId="0">'入力シート'!$A$1:$AT$106</definedName>
  </definedNames>
  <calcPr fullCalcOnLoad="1"/>
</workbook>
</file>

<file path=xl/sharedStrings.xml><?xml version="1.0" encoding="utf-8"?>
<sst xmlns="http://schemas.openxmlformats.org/spreadsheetml/2006/main" count="379" uniqueCount="265">
  <si>
    <t>整理番号</t>
  </si>
  <si>
    <t>日</t>
  </si>
  <si>
    <t>月</t>
  </si>
  <si>
    <t>年</t>
  </si>
  <si>
    <t>様</t>
  </si>
  <si>
    <t>大阪府知事</t>
  </si>
  <si>
    <t>○請求者はどなたですか？</t>
  </si>
  <si>
    <t>不在者投票管理者（指定施設の長）</t>
  </si>
  <si>
    <t>郵便番号</t>
  </si>
  <si>
    <t>－</t>
  </si>
  <si>
    <t>所在地</t>
  </si>
  <si>
    <t>管理者の</t>
  </si>
  <si>
    <t>職名</t>
  </si>
  <si>
    <t>例示</t>
  </si>
  <si>
    <t>施設長、館長、院長、苑長　等</t>
  </si>
  <si>
    <t>氏名</t>
  </si>
  <si>
    <t>（姓）</t>
  </si>
  <si>
    <t>（名）</t>
  </si>
  <si>
    <t>№</t>
  </si>
  <si>
    <t>選挙管理</t>
  </si>
  <si>
    <t>委員会名</t>
  </si>
  <si>
    <t>不在者</t>
  </si>
  <si>
    <t>投票者数</t>
  </si>
  <si>
    <t>大阪市北区</t>
  </si>
  <si>
    <t>人</t>
  </si>
  <si>
    <t>堺市中区</t>
  </si>
  <si>
    <t>柏原市</t>
  </si>
  <si>
    <t>大阪市都島区</t>
  </si>
  <si>
    <t>堺市東区</t>
  </si>
  <si>
    <t>羽曳野市</t>
  </si>
  <si>
    <t>大阪市福島区</t>
  </si>
  <si>
    <t>堺市西区</t>
  </si>
  <si>
    <t>門真市</t>
  </si>
  <si>
    <t>大阪市此花区</t>
  </si>
  <si>
    <t>堺市南区</t>
  </si>
  <si>
    <t>摂津市</t>
  </si>
  <si>
    <t>大阪市中央区</t>
  </si>
  <si>
    <t>堺市北区</t>
  </si>
  <si>
    <t>高石市</t>
  </si>
  <si>
    <t>大阪市西区</t>
  </si>
  <si>
    <t>堺市美原区</t>
  </si>
  <si>
    <t>藤井寺市</t>
  </si>
  <si>
    <t>大阪市港区</t>
  </si>
  <si>
    <t>岸和田市</t>
  </si>
  <si>
    <t>東大阪市</t>
  </si>
  <si>
    <t>大阪市大正区</t>
  </si>
  <si>
    <t>豊中市</t>
  </si>
  <si>
    <t>泉南市</t>
  </si>
  <si>
    <t>大阪市天王寺区</t>
  </si>
  <si>
    <t>池田市</t>
  </si>
  <si>
    <t>四條畷市</t>
  </si>
  <si>
    <t>大阪市浪速区</t>
  </si>
  <si>
    <t>吹田市</t>
  </si>
  <si>
    <t>交野市</t>
  </si>
  <si>
    <t>大阪市西淀川区</t>
  </si>
  <si>
    <t>泉大津市</t>
  </si>
  <si>
    <t>大阪狭山市</t>
  </si>
  <si>
    <t>大阪市淀川区</t>
  </si>
  <si>
    <t>高槻市</t>
  </si>
  <si>
    <t>阪南市</t>
  </si>
  <si>
    <t>大阪市東淀川区</t>
  </si>
  <si>
    <t>貝塚市</t>
  </si>
  <si>
    <t>島本町</t>
  </si>
  <si>
    <t>大阪市東成区</t>
  </si>
  <si>
    <t>守口市</t>
  </si>
  <si>
    <t>豊能町</t>
  </si>
  <si>
    <t>大阪市生野区</t>
  </si>
  <si>
    <t>枚方市</t>
  </si>
  <si>
    <t>能勢町</t>
  </si>
  <si>
    <t>大阪市旭区</t>
  </si>
  <si>
    <t>茨木市</t>
  </si>
  <si>
    <t>忠岡町</t>
  </si>
  <si>
    <t>大阪市城東区</t>
  </si>
  <si>
    <t>八尾市</t>
  </si>
  <si>
    <t>熊取町</t>
  </si>
  <si>
    <t>大阪市鶴見区</t>
  </si>
  <si>
    <t>泉佐野市</t>
  </si>
  <si>
    <t>田尻町</t>
  </si>
  <si>
    <t>大阪市阿倍野区</t>
  </si>
  <si>
    <t>富田林市</t>
  </si>
  <si>
    <t>岬町</t>
  </si>
  <si>
    <t>大阪市住之江区</t>
  </si>
  <si>
    <t>寝屋川市</t>
  </si>
  <si>
    <t>太子町</t>
  </si>
  <si>
    <t>大阪市住吉区</t>
  </si>
  <si>
    <t>河内長野市</t>
  </si>
  <si>
    <t>河南町</t>
  </si>
  <si>
    <t>大阪市東住吉区</t>
  </si>
  <si>
    <t>松原市</t>
  </si>
  <si>
    <t>千早赤阪村</t>
  </si>
  <si>
    <t>大阪市平野区</t>
  </si>
  <si>
    <t>大東市</t>
  </si>
  <si>
    <t>大阪市西成区</t>
  </si>
  <si>
    <t>和泉市</t>
  </si>
  <si>
    <t>堺市堺区</t>
  </si>
  <si>
    <t>箕面市</t>
  </si>
  <si>
    <t>計</t>
  </si>
  <si>
    <t>事務担当者の</t>
  </si>
  <si>
    <t>（フリガナ）</t>
  </si>
  <si>
    <t>連絡先電話番号</t>
  </si>
  <si>
    <t>振込銀行等の
名称</t>
  </si>
  <si>
    <t>支店、出張所名</t>
  </si>
  <si>
    <t>口座名義（カナ）</t>
  </si>
  <si>
    <t>口座名義（漢字）</t>
  </si>
  <si>
    <t>）</t>
  </si>
  <si>
    <r>
      <t>（</t>
    </r>
    <r>
      <rPr>
        <sz val="9"/>
        <color indexed="8"/>
        <rFont val="ＭＳ Ｐゴシック"/>
        <family val="3"/>
      </rPr>
      <t>〒</t>
    </r>
  </si>
  <si>
    <t>2　振込指定口座</t>
  </si>
  <si>
    <t>事務担当者名</t>
  </si>
  <si>
    <t>電話番号</t>
  </si>
  <si>
    <t>預金種別</t>
  </si>
  <si>
    <t>○受領者（口座名義人）はどなたですか？</t>
  </si>
  <si>
    <t>（１or２）</t>
  </si>
  <si>
    <t>②不在者投票管理経費の「請求者」及び「受領者」について</t>
  </si>
  <si>
    <t>③不在者投票管理者（指定施設の長）に関する情報</t>
  </si>
  <si>
    <t>④振込口座の情報</t>
  </si>
  <si>
    <t>⑤委任状について</t>
  </si>
  <si>
    <t>口座番号</t>
  </si>
  <si>
    <t>不在者投票管理経費請求書</t>
  </si>
  <si>
    <t>1　請求金額総計</t>
  </si>
  <si>
    <t>円</t>
  </si>
  <si>
    <t>人分）</t>
  </si>
  <si>
    <t>（</t>
  </si>
  <si>
    <t>）</t>
  </si>
  <si>
    <t>-</t>
  </si>
  <si>
    <t>振込先金融機関</t>
  </si>
  <si>
    <r>
      <t>理事長、代表取締役など法人の長又は出納責任者で</t>
    </r>
    <r>
      <rPr>
        <u val="single"/>
        <sz val="11"/>
        <color indexed="10"/>
        <rFont val="ＭＳ Ｐゴシック"/>
        <family val="3"/>
      </rPr>
      <t>不在者投票管理者</t>
    </r>
    <r>
      <rPr>
        <b/>
        <u val="single"/>
        <sz val="11"/>
        <color indexed="10"/>
        <rFont val="ＭＳ Ｐゴシック"/>
        <family val="3"/>
      </rPr>
      <t>以外</t>
    </r>
    <r>
      <rPr>
        <u val="single"/>
        <sz val="11"/>
        <color indexed="10"/>
        <rFont val="ＭＳ Ｐゴシック"/>
        <family val="3"/>
      </rPr>
      <t>の者</t>
    </r>
  </si>
  <si>
    <r>
      <t>理事長、代表取締役など法人の長又は出納責任者で</t>
    </r>
    <r>
      <rPr>
        <u val="single"/>
        <sz val="11"/>
        <color indexed="10"/>
        <rFont val="ＭＳ Ｐゴシック"/>
        <family val="3"/>
      </rPr>
      <t>不在者投票管理者</t>
    </r>
    <r>
      <rPr>
        <b/>
        <u val="single"/>
        <sz val="11"/>
        <color indexed="10"/>
        <rFont val="ＭＳ Ｐゴシック"/>
        <family val="3"/>
      </rPr>
      <t>以外</t>
    </r>
    <r>
      <rPr>
        <u val="single"/>
        <sz val="11"/>
        <color indexed="10"/>
        <rFont val="ＭＳ Ｐゴシック"/>
        <family val="3"/>
      </rPr>
      <t>の者</t>
    </r>
  </si>
  <si>
    <t>A</t>
  </si>
  <si>
    <t>B</t>
  </si>
  <si>
    <t>C</t>
  </si>
  <si>
    <t>D</t>
  </si>
  <si>
    <t>E</t>
  </si>
  <si>
    <t>　　　</t>
  </si>
  <si>
    <t>㊞</t>
  </si>
  <si>
    <r>
      <rPr>
        <sz val="9"/>
        <color indexed="8"/>
        <rFont val="ＭＳ Ｐ明朝"/>
        <family val="1"/>
      </rPr>
      <t>口座名義</t>
    </r>
    <r>
      <rPr>
        <sz val="11"/>
        <color indexed="8"/>
        <rFont val="ＭＳ Ｐ明朝"/>
        <family val="1"/>
      </rPr>
      <t xml:space="preserve">
（カナ）</t>
    </r>
  </si>
  <si>
    <t>1～30字</t>
  </si>
  <si>
    <t>31字以上</t>
  </si>
  <si>
    <t>口座名義
（漢字）</t>
  </si>
  <si>
    <t>⑤の文言１</t>
  </si>
  <si>
    <t>⑤の文言２</t>
  </si>
  <si>
    <t>⑥の表題</t>
  </si>
  <si>
    <t>法人の名称（カナ）</t>
  </si>
  <si>
    <t>法人の名称（漢字）</t>
  </si>
  <si>
    <t>委任を受ける方の</t>
  </si>
  <si>
    <t>代表取締役社長、出納員、理事長　等</t>
  </si>
  <si>
    <t>委任を受ける方の住所等</t>
  </si>
  <si>
    <t>フリガナ</t>
  </si>
  <si>
    <t>これ以降の入力は不要です。「市区町村別内訳」シート　に人数の内訳を入力してください。</t>
  </si>
  <si>
    <t>⑥委任を受けて経費を「受領」される方の情報</t>
  </si>
  <si>
    <t>⑥委任を受けて経費を「請求」される方の情報</t>
  </si>
  <si>
    <t>⑥委任を受けて経費を「請求及び受領」される方の情報</t>
  </si>
  <si>
    <t>年</t>
  </si>
  <si>
    <t>月</t>
  </si>
  <si>
    <t>日</t>
  </si>
  <si>
    <t>←</t>
  </si>
  <si>
    <t>金融機関の種別を選択してください。</t>
  </si>
  <si>
    <t>支店、出張所の別を選択してください。</t>
  </si>
  <si>
    <t>不 在 者 投 票 者 数 内 訳</t>
  </si>
  <si>
    <t>（裏面）</t>
  </si>
  <si>
    <t>大阪市東淀川区</t>
  </si>
  <si>
    <t>選挙管理</t>
  </si>
  <si>
    <t>委員会名</t>
  </si>
  <si>
    <t>不在者</t>
  </si>
  <si>
    <t>投票者数</t>
  </si>
  <si>
    <t>計</t>
  </si>
  <si>
    <t>大阪市北区</t>
  </si>
  <si>
    <t>大阪市都島区</t>
  </si>
  <si>
    <t>大阪市福島区</t>
  </si>
  <si>
    <t>大阪市此花区</t>
  </si>
  <si>
    <t>大阪市中央区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</si>
  <si>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</si>
  <si>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</si>
  <si>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</si>
  <si>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</si>
  <si>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</si>
  <si>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</si>
  <si>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大阪市淀川区</t>
  </si>
  <si>
    <t>大阪市東成区</t>
  </si>
  <si>
    <t>大阪市生野区</t>
  </si>
  <si>
    <t>大阪市旭区</t>
  </si>
  <si>
    <t>大阪市城東区</t>
  </si>
  <si>
    <t>大阪市鶴見区</t>
  </si>
  <si>
    <t>大阪市阿倍野区</t>
  </si>
  <si>
    <t>大阪市住之江区</t>
  </si>
  <si>
    <t>大阪市住吉区</t>
  </si>
  <si>
    <t>大阪市平野区</t>
  </si>
  <si>
    <t>堺市堺区</t>
  </si>
  <si>
    <t>大阪市東住吉区</t>
  </si>
  <si>
    <t>大阪市西成区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</si>
  <si>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</si>
  <si>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</si>
  <si>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</si>
  <si>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</si>
  <si>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</si>
  <si>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</si>
  <si>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</si>
  <si>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</si>
  <si>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</si>
  <si>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</si>
  <si>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</si>
  <si>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</si>
  <si>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</si>
  <si>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</si>
  <si>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</si>
  <si>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</si>
  <si>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</si>
  <si>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</si>
  <si>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</si>
  <si>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</si>
  <si>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</si>
  <si>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</si>
  <si>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</si>
  <si>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</si>
  <si>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</si>
  <si>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</si>
  <si>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</si>
  <si>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</si>
  <si>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</si>
  <si>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</si>
  <si>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</si>
  <si>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</si>
  <si>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</si>
  <si>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</si>
  <si>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</si>
  <si>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</si>
  <si>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</si>
  <si>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</si>
  <si>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</si>
  <si>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</si>
  <si>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</si>
  <si>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</si>
  <si>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</si>
  <si>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</si>
  <si>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</si>
  <si>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</si>
  <si>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</si>
  <si>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投票管理者から受領者へ「受領」に関する権限を委任する委任状が必要です。</t>
  </si>
  <si>
    <t>　不在者投票管理者から法人の代表者等（請求をする者）への「請求」に関する権限を委任する委任状が必要です。</t>
  </si>
  <si>
    <t>　不在者投票管理者から法人の代表者等（請求及び受領をする者）への「請求及び受領」に関する権限を委任する委任状が必要です。</t>
  </si>
  <si>
    <t>　「②不在者投票管理経費の「請求者」及び「受領者」について」の各項目に”１”もしくは”２”を入力してください。　</t>
  </si>
  <si>
    <t>　委任状は必要ありません。</t>
  </si>
  <si>
    <t>　「市区町村別内訳」シート　に人数の内訳を入力してください。</t>
  </si>
  <si>
    <t>請求書の作成日</t>
  </si>
  <si>
    <t>　委任を受けて経費を「受領」される方の情報を⑥の各項目に入力してください。</t>
  </si>
  <si>
    <t>　委任を受けて経費を「請求」される方の情報を⑥の各項目に入力してください。</t>
  </si>
  <si>
    <t>　委任を受けて経費を「請求及び受領」される方の情報を⑥の各項目に入力してください。</t>
  </si>
  <si>
    <t>内容を確認していただき、誤りがなければ、</t>
  </si>
  <si>
    <t>不在者投票者数の市区町村の内訳を入力してください。</t>
  </si>
  <si>
    <t>①事務担当者様のお名前、連絡先電話番号及び請求書の作成日</t>
  </si>
  <si>
    <t>「請求書」シートを選択し、印刷（できるだけ両面印刷）してください。</t>
  </si>
  <si>
    <t>No.</t>
  </si>
  <si>
    <t>☆記載不要</t>
  </si>
  <si>
    <t>－</t>
  </si>
  <si>
    <t>←</t>
  </si>
  <si>
    <t>－</t>
  </si>
  <si>
    <t>令和</t>
  </si>
  <si>
    <r>
      <t>（１人　@1,073</t>
    </r>
    <r>
      <rPr>
        <sz val="11"/>
        <color indexed="8"/>
        <rFont val="ＭＳ Ｐ明朝"/>
        <family val="1"/>
      </rPr>
      <t>円×</t>
    </r>
  </si>
  <si>
    <t>病院等の所在地等</t>
  </si>
  <si>
    <t>病院等の名称（カナ）</t>
  </si>
  <si>
    <t>病院等の名称（漢字）</t>
  </si>
  <si>
    <t>これで入力完了です。</t>
  </si>
  <si>
    <t>不在者投票管理経費
請求者　職・氏名</t>
  </si>
  <si>
    <t>病院等所在地</t>
  </si>
  <si>
    <t>病院等の名称</t>
  </si>
  <si>
    <r>
      <t>　</t>
    </r>
    <r>
      <rPr>
        <u val="single"/>
        <sz val="12"/>
        <color indexed="8"/>
        <rFont val="ＭＳ Ｐ明朝"/>
        <family val="1"/>
      </rPr>
      <t>令和５年４月９日執行の大阪府知事選挙及び大阪府議会議員選挙</t>
    </r>
    <r>
      <rPr>
        <sz val="12"/>
        <color indexed="8"/>
        <rFont val="ＭＳ Ｐ明朝"/>
        <family val="1"/>
      </rPr>
      <t>における不在者投票管理経費として下記の金額を請求します。なお、</t>
    </r>
    <r>
      <rPr>
        <u val="single"/>
        <sz val="12"/>
        <color indexed="8"/>
        <rFont val="ＭＳ Ｐ明朝"/>
        <family val="1"/>
      </rPr>
      <t>振込指定口座は、受取人の管理する口座で相違ありません。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</si>
</sst>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&quot;人&quot;"/>
    <numFmt numFmtId="178" formatCode="000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56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ゴシック"/>
      <family val="3"/>
    </font>
    <font>
      <sz val="9"/>
      <color indexed="10"/>
      <name val="HG丸ｺﾞｼｯｸM-PRO"/>
      <family val="3"/>
    </font>
    <font>
      <u val="single"/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Meiryo UI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6"/>
      <color theme="1"/>
      <name val="Calibri"/>
      <family val="3"/>
    </font>
    <font>
      <sz val="12"/>
      <color indexed="8"/>
      <name val="Cambria"/>
      <family val="3"/>
    </font>
    <font>
      <sz val="11"/>
      <color indexed="8"/>
      <name val="Cambria"/>
      <family val="3"/>
    </font>
    <font>
      <sz val="11"/>
      <color indexed="8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hair"/>
      <bottom/>
    </border>
    <border>
      <left style="medium"/>
      <right/>
      <top style="hair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hair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 style="medium"/>
      <right/>
      <top style="medium"/>
      <bottom/>
    </border>
    <border>
      <left style="hair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/>
      <right style="hair"/>
      <top style="double"/>
      <bottom/>
    </border>
    <border>
      <left/>
      <right style="hair"/>
      <top style="medium"/>
      <bottom/>
    </border>
    <border>
      <left/>
      <right style="hair"/>
      <top/>
      <bottom style="double"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3" fillId="0" borderId="46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7" fillId="36" borderId="0" xfId="0" applyFont="1" applyFill="1" applyAlignment="1" applyProtection="1">
      <alignment vertical="center" shrinkToFit="1"/>
      <protection/>
    </xf>
    <xf numFmtId="0" fontId="0" fillId="0" borderId="37" xfId="0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horizontal="center" vertical="center"/>
      <protection/>
    </xf>
    <xf numFmtId="0" fontId="19" fillId="37" borderId="0" xfId="0" applyFont="1" applyFill="1" applyAlignment="1" applyProtection="1">
      <alignment horizontal="left" vertical="center" shrinkToFit="1"/>
      <protection/>
    </xf>
    <xf numFmtId="0" fontId="18" fillId="33" borderId="47" xfId="0" applyFont="1" applyFill="1" applyBorder="1" applyAlignment="1" applyProtection="1">
      <alignment horizontal="center" vertical="center"/>
      <protection locked="0"/>
    </xf>
    <xf numFmtId="0" fontId="18" fillId="33" borderId="48" xfId="0" applyFont="1" applyFill="1" applyBorder="1" applyAlignment="1" applyProtection="1">
      <alignment horizontal="center" vertical="center"/>
      <protection locked="0"/>
    </xf>
    <xf numFmtId="0" fontId="18" fillId="33" borderId="49" xfId="0" applyFont="1" applyFill="1" applyBorder="1" applyAlignment="1" applyProtection="1">
      <alignment horizontal="center" vertical="center"/>
      <protection locked="0"/>
    </xf>
    <xf numFmtId="0" fontId="18" fillId="33" borderId="50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left" vertical="center"/>
      <protection locked="0"/>
    </xf>
    <xf numFmtId="49" fontId="13" fillId="33" borderId="47" xfId="0" applyNumberFormat="1" applyFont="1" applyFill="1" applyBorder="1" applyAlignment="1" applyProtection="1">
      <alignment horizontal="center" vertical="center"/>
      <protection locked="0"/>
    </xf>
    <xf numFmtId="49" fontId="13" fillId="33" borderId="51" xfId="0" applyNumberFormat="1" applyFont="1" applyFill="1" applyBorder="1" applyAlignment="1" applyProtection="1">
      <alignment horizontal="center" vertical="center"/>
      <protection locked="0"/>
    </xf>
    <xf numFmtId="49" fontId="13" fillId="33" borderId="49" xfId="0" applyNumberFormat="1" applyFont="1" applyFill="1" applyBorder="1" applyAlignment="1" applyProtection="1">
      <alignment horizontal="center" vertical="center"/>
      <protection locked="0"/>
    </xf>
    <xf numFmtId="49" fontId="13" fillId="33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distributed" vertical="center"/>
      <protection/>
    </xf>
    <xf numFmtId="0" fontId="22" fillId="0" borderId="0" xfId="0" applyFont="1" applyAlignment="1" applyProtection="1">
      <alignment vertical="center" shrinkToFit="1"/>
      <protection/>
    </xf>
    <xf numFmtId="178" fontId="0" fillId="33" borderId="47" xfId="0" applyNumberFormat="1" applyFill="1" applyBorder="1" applyAlignment="1" applyProtection="1">
      <alignment horizontal="center" vertical="center"/>
      <protection locked="0"/>
    </xf>
    <xf numFmtId="178" fontId="0" fillId="33" borderId="51" xfId="0" applyNumberFormat="1" applyFill="1" applyBorder="1" applyAlignment="1" applyProtection="1">
      <alignment horizontal="center" vertical="center"/>
      <protection locked="0"/>
    </xf>
    <xf numFmtId="178" fontId="0" fillId="33" borderId="48" xfId="0" applyNumberFormat="1" applyFill="1" applyBorder="1" applyAlignment="1" applyProtection="1">
      <alignment horizontal="center" vertical="center"/>
      <protection locked="0"/>
    </xf>
    <xf numFmtId="178" fontId="0" fillId="33" borderId="49" xfId="0" applyNumberFormat="1" applyFill="1" applyBorder="1" applyAlignment="1" applyProtection="1">
      <alignment horizontal="center" vertical="center"/>
      <protection locked="0"/>
    </xf>
    <xf numFmtId="178" fontId="0" fillId="33" borderId="52" xfId="0" applyNumberFormat="1" applyFill="1" applyBorder="1" applyAlignment="1" applyProtection="1">
      <alignment horizontal="center" vertical="center"/>
      <protection locked="0"/>
    </xf>
    <xf numFmtId="178" fontId="0" fillId="33" borderId="50" xfId="0" applyNumberFormat="1" applyFill="1" applyBorder="1" applyAlignment="1" applyProtection="1">
      <alignment horizontal="center" vertical="center"/>
      <protection locked="0"/>
    </xf>
    <xf numFmtId="0" fontId="25" fillId="33" borderId="47" xfId="0" applyFont="1" applyFill="1" applyBorder="1" applyAlignment="1" applyProtection="1">
      <alignment horizontal="center" vertical="center" shrinkToFit="1"/>
      <protection locked="0"/>
    </xf>
    <xf numFmtId="0" fontId="25" fillId="33" borderId="51" xfId="0" applyFont="1" applyFill="1" applyBorder="1" applyAlignment="1" applyProtection="1">
      <alignment horizontal="center" vertical="center" shrinkToFit="1"/>
      <protection locked="0"/>
    </xf>
    <xf numFmtId="0" fontId="25" fillId="33" borderId="48" xfId="0" applyFont="1" applyFill="1" applyBorder="1" applyAlignment="1" applyProtection="1">
      <alignment horizontal="center" vertical="center" shrinkToFit="1"/>
      <protection locked="0"/>
    </xf>
    <xf numFmtId="0" fontId="25" fillId="33" borderId="49" xfId="0" applyFont="1" applyFill="1" applyBorder="1" applyAlignment="1" applyProtection="1">
      <alignment horizontal="center" vertical="center" shrinkToFit="1"/>
      <protection locked="0"/>
    </xf>
    <xf numFmtId="0" fontId="25" fillId="33" borderId="52" xfId="0" applyFont="1" applyFill="1" applyBorder="1" applyAlignment="1" applyProtection="1">
      <alignment horizontal="center" vertical="center" shrinkToFit="1"/>
      <protection locked="0"/>
    </xf>
    <xf numFmtId="0" fontId="25" fillId="33" borderId="50" xfId="0" applyFont="1" applyFill="1" applyBorder="1" applyAlignment="1" applyProtection="1">
      <alignment horizontal="center" vertical="center" shrinkToFit="1"/>
      <protection locked="0"/>
    </xf>
    <xf numFmtId="0" fontId="25" fillId="33" borderId="53" xfId="0" applyFont="1" applyFill="1" applyBorder="1" applyAlignment="1" applyProtection="1">
      <alignment horizontal="center" vertical="center" shrinkToFit="1"/>
      <protection locked="0"/>
    </xf>
    <xf numFmtId="0" fontId="25" fillId="33" borderId="54" xfId="0" applyFont="1" applyFill="1" applyBorder="1" applyAlignment="1" applyProtection="1">
      <alignment horizontal="center" vertical="center" shrinkToFit="1"/>
      <protection locked="0"/>
    </xf>
    <xf numFmtId="0" fontId="25" fillId="33" borderId="55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17" fillId="33" borderId="47" xfId="0" applyFont="1" applyFill="1" applyBorder="1" applyAlignment="1" applyProtection="1">
      <alignment horizontal="distributed" vertical="center" shrinkToFit="1"/>
      <protection locked="0"/>
    </xf>
    <xf numFmtId="0" fontId="17" fillId="33" borderId="51" xfId="0" applyFont="1" applyFill="1" applyBorder="1" applyAlignment="1" applyProtection="1">
      <alignment horizontal="distributed" vertical="center" shrinkToFit="1"/>
      <protection locked="0"/>
    </xf>
    <xf numFmtId="0" fontId="17" fillId="33" borderId="48" xfId="0" applyFont="1" applyFill="1" applyBorder="1" applyAlignment="1" applyProtection="1">
      <alignment horizontal="distributed" vertical="center" shrinkToFit="1"/>
      <protection locked="0"/>
    </xf>
    <xf numFmtId="0" fontId="17" fillId="33" borderId="49" xfId="0" applyFont="1" applyFill="1" applyBorder="1" applyAlignment="1" applyProtection="1">
      <alignment horizontal="distributed" vertical="center" shrinkToFit="1"/>
      <protection locked="0"/>
    </xf>
    <xf numFmtId="0" fontId="17" fillId="33" borderId="52" xfId="0" applyFont="1" applyFill="1" applyBorder="1" applyAlignment="1" applyProtection="1">
      <alignment horizontal="distributed" vertical="center" shrinkToFit="1"/>
      <protection locked="0"/>
    </xf>
    <xf numFmtId="0" fontId="17" fillId="33" borderId="50" xfId="0" applyFont="1" applyFill="1" applyBorder="1" applyAlignment="1" applyProtection="1">
      <alignment horizontal="distributed" vertical="center" shrinkToFit="1"/>
      <protection locked="0"/>
    </xf>
    <xf numFmtId="0" fontId="17" fillId="33" borderId="47" xfId="0" applyFont="1" applyFill="1" applyBorder="1" applyAlignment="1" applyProtection="1">
      <alignment horizontal="distributed" vertical="center"/>
      <protection locked="0"/>
    </xf>
    <xf numFmtId="0" fontId="17" fillId="33" borderId="51" xfId="0" applyFont="1" applyFill="1" applyBorder="1" applyAlignment="1" applyProtection="1">
      <alignment horizontal="distributed" vertical="center"/>
      <protection locked="0"/>
    </xf>
    <xf numFmtId="0" fontId="17" fillId="33" borderId="48" xfId="0" applyFont="1" applyFill="1" applyBorder="1" applyAlignment="1" applyProtection="1">
      <alignment horizontal="distributed" vertical="center"/>
      <protection locked="0"/>
    </xf>
    <xf numFmtId="0" fontId="17" fillId="33" borderId="49" xfId="0" applyFont="1" applyFill="1" applyBorder="1" applyAlignment="1" applyProtection="1">
      <alignment horizontal="distributed" vertical="center"/>
      <protection locked="0"/>
    </xf>
    <xf numFmtId="0" fontId="17" fillId="33" borderId="52" xfId="0" applyFont="1" applyFill="1" applyBorder="1" applyAlignment="1" applyProtection="1">
      <alignment horizontal="distributed" vertical="center"/>
      <protection locked="0"/>
    </xf>
    <xf numFmtId="0" fontId="17" fillId="33" borderId="50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38" borderId="0" xfId="0" applyFont="1" applyFill="1" applyAlignment="1" applyProtection="1">
      <alignment horizontal="left" vertical="justify" wrapText="1"/>
      <protection/>
    </xf>
    <xf numFmtId="0" fontId="25" fillId="33" borderId="47" xfId="0" applyFont="1" applyFill="1" applyBorder="1" applyAlignment="1" applyProtection="1">
      <alignment horizontal="center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0" fontId="25" fillId="33" borderId="48" xfId="0" applyFont="1" applyFill="1" applyBorder="1" applyAlignment="1" applyProtection="1">
      <alignment horizontal="center" vertical="center"/>
      <protection locked="0"/>
    </xf>
    <xf numFmtId="0" fontId="25" fillId="33" borderId="49" xfId="0" applyFont="1" applyFill="1" applyBorder="1" applyAlignment="1" applyProtection="1">
      <alignment horizontal="center" vertical="center"/>
      <protection locked="0"/>
    </xf>
    <xf numFmtId="0" fontId="25" fillId="33" borderId="52" xfId="0" applyFont="1" applyFill="1" applyBorder="1" applyAlignment="1" applyProtection="1">
      <alignment horizontal="center" vertical="center"/>
      <protection locked="0"/>
    </xf>
    <xf numFmtId="0" fontId="25" fillId="33" borderId="5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8" fillId="33" borderId="51" xfId="0" applyFont="1" applyFill="1" applyBorder="1" applyAlignment="1" applyProtection="1">
      <alignment horizontal="center" vertical="center"/>
      <protection locked="0"/>
    </xf>
    <xf numFmtId="0" fontId="18" fillId="33" borderId="52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 applyProtection="1">
      <alignment horizontal="center" vertical="center"/>
      <protection locked="0"/>
    </xf>
    <xf numFmtId="0" fontId="0" fillId="33" borderId="50" xfId="0" applyFont="1" applyFill="1" applyBorder="1" applyAlignment="1" applyProtection="1">
      <alignment horizontal="center" vertical="center"/>
      <protection locked="0"/>
    </xf>
    <xf numFmtId="0" fontId="24" fillId="33" borderId="47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24" fillId="33" borderId="48" xfId="0" applyFont="1" applyFill="1" applyBorder="1" applyAlignment="1" applyProtection="1">
      <alignment horizontal="center" vertical="center"/>
      <protection locked="0"/>
    </xf>
    <xf numFmtId="0" fontId="24" fillId="33" borderId="46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56" xfId="0" applyFont="1" applyFill="1" applyBorder="1" applyAlignment="1" applyProtection="1">
      <alignment horizontal="center" vertical="center"/>
      <protection locked="0"/>
    </xf>
    <xf numFmtId="0" fontId="24" fillId="33" borderId="49" xfId="0" applyFont="1" applyFill="1" applyBorder="1" applyAlignment="1" applyProtection="1">
      <alignment horizontal="center" vertical="center"/>
      <protection locked="0"/>
    </xf>
    <xf numFmtId="0" fontId="24" fillId="33" borderId="52" xfId="0" applyFont="1" applyFill="1" applyBorder="1" applyAlignment="1" applyProtection="1">
      <alignment horizontal="center" vertical="center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/>
      <protection/>
    </xf>
    <xf numFmtId="49" fontId="18" fillId="33" borderId="47" xfId="0" applyNumberFormat="1" applyFont="1" applyFill="1" applyBorder="1" applyAlignment="1" applyProtection="1">
      <alignment horizontal="center" vertical="center"/>
      <protection locked="0"/>
    </xf>
    <xf numFmtId="49" fontId="18" fillId="33" borderId="51" xfId="0" applyNumberFormat="1" applyFont="1" applyFill="1" applyBorder="1" applyAlignment="1" applyProtection="1">
      <alignment horizontal="center" vertical="center"/>
      <protection locked="0"/>
    </xf>
    <xf numFmtId="49" fontId="18" fillId="33" borderId="48" xfId="0" applyNumberFormat="1" applyFont="1" applyFill="1" applyBorder="1" applyAlignment="1" applyProtection="1">
      <alignment horizontal="center" vertical="center"/>
      <protection locked="0"/>
    </xf>
    <xf numFmtId="49" fontId="18" fillId="33" borderId="49" xfId="0" applyNumberFormat="1" applyFont="1" applyFill="1" applyBorder="1" applyAlignment="1" applyProtection="1">
      <alignment horizontal="center" vertical="center"/>
      <protection locked="0"/>
    </xf>
    <xf numFmtId="49" fontId="18" fillId="33" borderId="52" xfId="0" applyNumberFormat="1" applyFont="1" applyFill="1" applyBorder="1" applyAlignment="1" applyProtection="1">
      <alignment horizontal="center" vertical="center"/>
      <protection locked="0"/>
    </xf>
    <xf numFmtId="49" fontId="18" fillId="33" borderId="50" xfId="0" applyNumberFormat="1" applyFont="1" applyFill="1" applyBorder="1" applyAlignment="1" applyProtection="1">
      <alignment horizontal="center" vertical="center"/>
      <protection locked="0"/>
    </xf>
    <xf numFmtId="0" fontId="8" fillId="39" borderId="0" xfId="0" applyFont="1" applyFill="1" applyAlignment="1" applyProtection="1">
      <alignment horizontal="left" vertical="center" shrinkToFit="1"/>
      <protection/>
    </xf>
    <xf numFmtId="0" fontId="12" fillId="34" borderId="0" xfId="0" applyFont="1" applyFill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right" vertical="center"/>
      <protection/>
    </xf>
    <xf numFmtId="0" fontId="8" fillId="39" borderId="0" xfId="0" applyFont="1" applyFill="1" applyAlignment="1" applyProtection="1">
      <alignment horizontal="left" vertical="center" shrinkToFit="1"/>
      <protection/>
    </xf>
    <xf numFmtId="0" fontId="15" fillId="0" borderId="63" xfId="0" applyFont="1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177" fontId="17" fillId="0" borderId="47" xfId="0" applyNumberFormat="1" applyFont="1" applyBorder="1" applyAlignment="1">
      <alignment horizontal="right" vertical="center"/>
    </xf>
    <xf numFmtId="177" fontId="17" fillId="0" borderId="51" xfId="0" applyNumberFormat="1" applyFont="1" applyBorder="1" applyAlignment="1">
      <alignment horizontal="right" vertical="center"/>
    </xf>
    <xf numFmtId="177" fontId="17" fillId="0" borderId="69" xfId="0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distributed" vertical="center" shrinkToFit="1"/>
    </xf>
    <xf numFmtId="0" fontId="3" fillId="0" borderId="72" xfId="0" applyFont="1" applyBorder="1" applyAlignment="1">
      <alignment horizontal="distributed" vertical="center" shrinkToFit="1"/>
    </xf>
    <xf numFmtId="177" fontId="17" fillId="0" borderId="71" xfId="0" applyNumberFormat="1" applyFont="1" applyBorder="1" applyAlignment="1">
      <alignment horizontal="right" vertical="center"/>
    </xf>
    <xf numFmtId="177" fontId="17" fillId="0" borderId="72" xfId="0" applyNumberFormat="1" applyFont="1" applyBorder="1" applyAlignment="1">
      <alignment horizontal="right" vertical="center"/>
    </xf>
    <xf numFmtId="177" fontId="17" fillId="0" borderId="73" xfId="0" applyNumberFormat="1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5" xfId="0" applyFont="1" applyBorder="1" applyAlignment="1">
      <alignment horizontal="distributed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177" fontId="17" fillId="0" borderId="79" xfId="0" applyNumberFormat="1" applyFont="1" applyBorder="1" applyAlignment="1">
      <alignment horizontal="center" vertical="center"/>
    </xf>
    <xf numFmtId="177" fontId="17" fillId="0" borderId="80" xfId="0" applyNumberFormat="1" applyFont="1" applyBorder="1" applyAlignment="1">
      <alignment horizontal="center" vertical="center"/>
    </xf>
    <xf numFmtId="177" fontId="12" fillId="0" borderId="81" xfId="0" applyNumberFormat="1" applyFont="1" applyBorder="1" applyAlignment="1">
      <alignment horizontal="right" vertical="center"/>
    </xf>
    <xf numFmtId="177" fontId="12" fillId="0" borderId="77" xfId="0" applyNumberFormat="1" applyFont="1" applyBorder="1" applyAlignment="1">
      <alignment horizontal="right" vertical="center"/>
    </xf>
    <xf numFmtId="177" fontId="12" fillId="0" borderId="82" xfId="0" applyNumberFormat="1" applyFont="1" applyBorder="1" applyAlignment="1">
      <alignment horizontal="right" vertical="center"/>
    </xf>
    <xf numFmtId="177" fontId="17" fillId="0" borderId="51" xfId="0" applyNumberFormat="1" applyFont="1" applyBorder="1" applyAlignment="1">
      <alignment horizontal="center" vertical="center"/>
    </xf>
    <xf numFmtId="177" fontId="17" fillId="0" borderId="69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4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8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85" xfId="0" applyFont="1" applyBorder="1" applyAlignment="1">
      <alignment horizontal="distributed" vertical="center" indent="1"/>
    </xf>
    <xf numFmtId="0" fontId="3" fillId="0" borderId="79" xfId="0" applyFont="1" applyBorder="1" applyAlignment="1">
      <alignment horizontal="distributed" vertical="center" indent="1"/>
    </xf>
    <xf numFmtId="0" fontId="3" fillId="0" borderId="85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177" fontId="17" fillId="0" borderId="87" xfId="0" applyNumberFormat="1" applyFont="1" applyBorder="1" applyAlignment="1">
      <alignment horizontal="right" vertical="center"/>
    </xf>
    <xf numFmtId="177" fontId="17" fillId="0" borderId="88" xfId="0" applyNumberFormat="1" applyFont="1" applyBorder="1" applyAlignment="1">
      <alignment horizontal="right" vertical="center"/>
    </xf>
    <xf numFmtId="177" fontId="17" fillId="0" borderId="89" xfId="0" applyNumberFormat="1" applyFont="1" applyBorder="1" applyAlignment="1">
      <alignment horizontal="right" vertical="center"/>
    </xf>
    <xf numFmtId="0" fontId="3" fillId="0" borderId="87" xfId="0" applyFont="1" applyBorder="1" applyAlignment="1">
      <alignment horizontal="distributed" vertical="center" shrinkToFit="1"/>
    </xf>
    <xf numFmtId="0" fontId="3" fillId="0" borderId="88" xfId="0" applyFont="1" applyBorder="1" applyAlignment="1">
      <alignment horizontal="distributed" vertical="center" shrinkToFi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distributed" vertical="center" indent="1"/>
    </xf>
    <xf numFmtId="0" fontId="3" fillId="0" borderId="93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3" fillId="0" borderId="9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center" vertical="center" shrinkToFit="1"/>
    </xf>
    <xf numFmtId="0" fontId="69" fillId="0" borderId="14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29" fillId="0" borderId="51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06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104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justify" vertical="top" wrapText="1"/>
    </xf>
    <xf numFmtId="38" fontId="24" fillId="0" borderId="0" xfId="48" applyFont="1" applyBorder="1" applyAlignment="1">
      <alignment horizontal="right"/>
    </xf>
    <xf numFmtId="38" fontId="24" fillId="0" borderId="57" xfId="48" applyFont="1" applyBorder="1" applyAlignment="1">
      <alignment horizontal="right"/>
    </xf>
    <xf numFmtId="0" fontId="18" fillId="0" borderId="10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shrinkToFit="1"/>
    </xf>
    <xf numFmtId="0" fontId="69" fillId="0" borderId="13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 shrinkToFit="1"/>
    </xf>
    <xf numFmtId="49" fontId="69" fillId="0" borderId="17" xfId="0" applyNumberFormat="1" applyFont="1" applyBorder="1" applyAlignment="1">
      <alignment horizontal="center" vertical="center" shrinkToFit="1"/>
    </xf>
    <xf numFmtId="49" fontId="69" fillId="0" borderId="13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 tint="-0.4999699890613556"/>
      </font>
      <fill>
        <patternFill>
          <bgColor theme="1" tint="0.49998000264167786"/>
        </patternFill>
      </fill>
    </dxf>
    <dxf>
      <font>
        <color theme="0" tint="-0.4999699890613556"/>
      </font>
      <fill>
        <patternFill>
          <bgColor theme="1" tint="0.4999800026416778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104775</xdr:colOff>
      <xdr:row>64</xdr:row>
      <xdr:rowOff>161925</xdr:rowOff>
    </xdr:from>
    <xdr:to>
      <xdr:col>45</xdr:col>
      <xdr:colOff>495300</xdr:colOff>
      <xdr:row>69</xdr:row>
      <xdr:rowOff>28575</xdr:rowOff>
    </xdr:to>
    <xdr:sp>
      <xdr:nvSpPr>
        <xdr:cNvPr id="1" name="横巻き 1"/>
        <xdr:cNvSpPr>
          <a:spLocks/>
        </xdr:cNvSpPr>
      </xdr:nvSpPr>
      <xdr:spPr>
        <a:xfrm>
          <a:off x="6638925" y="12877800"/>
          <a:ext cx="2790825" cy="723900"/>
        </a:xfrm>
        <a:prstGeom prst="horizontalScroll">
          <a:avLst/>
        </a:prstGeom>
        <a:solidFill>
          <a:srgbClr val="BFBFB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口座名義（カナ）は必ず通帳で確認の上、正確に記入してください。</a:t>
          </a:r>
        </a:p>
      </xdr:txBody>
    </xdr:sp>
    <xdr:clientData/>
  </xdr:twoCellAnchor>
  <xdr:twoCellAnchor>
    <xdr:from>
      <xdr:col>4</xdr:col>
      <xdr:colOff>9525</xdr:colOff>
      <xdr:row>16</xdr:row>
      <xdr:rowOff>209550</xdr:rowOff>
    </xdr:from>
    <xdr:to>
      <xdr:col>7</xdr:col>
      <xdr:colOff>9525</xdr:colOff>
      <xdr:row>18</xdr:row>
      <xdr:rowOff>209550</xdr:rowOff>
    </xdr:to>
    <xdr:grpSp>
      <xdr:nvGrpSpPr>
        <xdr:cNvPr id="2" name="グループ化 7"/>
        <xdr:cNvGrpSpPr>
          <a:grpSpLocks/>
        </xdr:cNvGrpSpPr>
      </xdr:nvGrpSpPr>
      <xdr:grpSpPr>
        <a:xfrm>
          <a:off x="619125" y="3105150"/>
          <a:ext cx="485775" cy="781050"/>
          <a:chOff x="733425" y="2933700"/>
          <a:chExt cx="542925" cy="352425"/>
        </a:xfrm>
        <a:solidFill>
          <a:srgbClr val="FFFFFF"/>
        </a:solidFill>
      </xdr:grpSpPr>
      <xdr:sp>
        <xdr:nvSpPr>
          <xdr:cNvPr id="3" name="直線コネクタ 4"/>
          <xdr:cNvSpPr>
            <a:spLocks/>
          </xdr:cNvSpPr>
        </xdr:nvSpPr>
        <xdr:spPr>
          <a:xfrm flipH="1">
            <a:off x="733425" y="2933700"/>
            <a:ext cx="514286" cy="180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コネクタ 6"/>
          <xdr:cNvSpPr>
            <a:spLocks/>
          </xdr:cNvSpPr>
        </xdr:nvSpPr>
        <xdr:spPr>
          <a:xfrm>
            <a:off x="752427" y="3124186"/>
            <a:ext cx="523923" cy="16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22</xdr:row>
      <xdr:rowOff>161925</xdr:rowOff>
    </xdr:from>
    <xdr:to>
      <xdr:col>7</xdr:col>
      <xdr:colOff>19050</xdr:colOff>
      <xdr:row>24</xdr:row>
      <xdr:rowOff>161925</xdr:rowOff>
    </xdr:to>
    <xdr:grpSp>
      <xdr:nvGrpSpPr>
        <xdr:cNvPr id="5" name="グループ化 11"/>
        <xdr:cNvGrpSpPr>
          <a:grpSpLocks/>
        </xdr:cNvGrpSpPr>
      </xdr:nvGrpSpPr>
      <xdr:grpSpPr>
        <a:xfrm>
          <a:off x="628650" y="4762500"/>
          <a:ext cx="485775" cy="781050"/>
          <a:chOff x="733425" y="2933700"/>
          <a:chExt cx="542925" cy="352425"/>
        </a:xfrm>
        <a:solidFill>
          <a:srgbClr val="FFFFFF"/>
        </a:solidFill>
      </xdr:grpSpPr>
      <xdr:sp>
        <xdr:nvSpPr>
          <xdr:cNvPr id="6" name="直線コネクタ 12"/>
          <xdr:cNvSpPr>
            <a:spLocks/>
          </xdr:cNvSpPr>
        </xdr:nvSpPr>
        <xdr:spPr>
          <a:xfrm flipH="1">
            <a:off x="733425" y="2933700"/>
            <a:ext cx="514286" cy="180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コネクタ 13"/>
          <xdr:cNvSpPr>
            <a:spLocks/>
          </xdr:cNvSpPr>
        </xdr:nvSpPr>
        <xdr:spPr>
          <a:xfrm>
            <a:off x="752427" y="3124186"/>
            <a:ext cx="523923" cy="16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49</xdr:row>
      <xdr:rowOff>133350</xdr:rowOff>
    </xdr:from>
    <xdr:to>
      <xdr:col>45</xdr:col>
      <xdr:colOff>495300</xdr:colOff>
      <xdr:row>62</xdr:row>
      <xdr:rowOff>114300</xdr:rowOff>
    </xdr:to>
    <xdr:sp>
      <xdr:nvSpPr>
        <xdr:cNvPr id="8" name="横巻き 11"/>
        <xdr:cNvSpPr>
          <a:spLocks/>
        </xdr:cNvSpPr>
      </xdr:nvSpPr>
      <xdr:spPr>
        <a:xfrm>
          <a:off x="6638925" y="10191750"/>
          <a:ext cx="2790825" cy="2295525"/>
        </a:xfrm>
        <a:prstGeom prst="horizontalScroll">
          <a:avLst/>
        </a:prstGeom>
        <a:solidFill>
          <a:srgbClr val="BFBFB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「ゆうちょ銀行」の場合は、通帳に記載されている口座番号（記号・番号）は、そのまま振込用の口座番号としては使用できません。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振込用の「店名・口座番号」が不明な場合は、ゆうちょ銀行・郵便局の窓口、又はＨＰ等で御確認の上記入してください。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12</xdr:row>
      <xdr:rowOff>28575</xdr:rowOff>
    </xdr:from>
    <xdr:to>
      <xdr:col>48</xdr:col>
      <xdr:colOff>95250</xdr:colOff>
      <xdr:row>15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5600700" y="1847850"/>
          <a:ext cx="438150" cy="4953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65</xdr:row>
      <xdr:rowOff>66675</xdr:rowOff>
    </xdr:from>
    <xdr:to>
      <xdr:col>48</xdr:col>
      <xdr:colOff>85725</xdr:colOff>
      <xdr:row>68</xdr:row>
      <xdr:rowOff>95250</xdr:rowOff>
    </xdr:to>
    <xdr:sp>
      <xdr:nvSpPr>
        <xdr:cNvPr id="2" name="円/楕円 3"/>
        <xdr:cNvSpPr>
          <a:spLocks/>
        </xdr:cNvSpPr>
      </xdr:nvSpPr>
      <xdr:spPr>
        <a:xfrm>
          <a:off x="5600700" y="9077325"/>
          <a:ext cx="428625" cy="466725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103"/>
  <sheetViews>
    <sheetView showGridLines="0" tabSelected="1" view="pageBreakPreview" zoomScale="70" zoomScaleSheetLayoutView="70" zoomScalePageLayoutView="0" workbookViewId="0" topLeftCell="A1">
      <selection activeCell="B1" sqref="B1"/>
    </sheetView>
  </sheetViews>
  <sheetFormatPr defaultColWidth="9.140625" defaultRowHeight="15"/>
  <cols>
    <col min="1" max="1" width="1.8515625" style="22" customWidth="1"/>
    <col min="2" max="39" width="2.421875" style="22" customWidth="1"/>
    <col min="40" max="40" width="1.8515625" style="22" customWidth="1"/>
    <col min="41" max="41" width="2.00390625" style="22" customWidth="1"/>
    <col min="42" max="51" width="9.00390625" style="22" customWidth="1"/>
    <col min="52" max="52" width="8.8515625" style="22" customWidth="1"/>
    <col min="53" max="53" width="2.8515625" style="22" hidden="1" customWidth="1"/>
    <col min="54" max="54" width="41.8515625" style="22" hidden="1" customWidth="1"/>
    <col min="55" max="55" width="23.140625" style="22" hidden="1" customWidth="1"/>
    <col min="56" max="58" width="0" style="22" hidden="1" customWidth="1"/>
    <col min="59" max="59" width="10.7109375" style="22" hidden="1" customWidth="1"/>
    <col min="60" max="60" width="12.8515625" style="22" hidden="1" customWidth="1"/>
    <col min="61" max="61" width="10.8515625" style="22" customWidth="1"/>
    <col min="62" max="62" width="16.421875" style="22" customWidth="1"/>
    <col min="63" max="16384" width="9.00390625" style="22" customWidth="1"/>
  </cols>
  <sheetData>
    <row r="1" spans="1:56" ht="17.25">
      <c r="A1" s="20" t="s">
        <v>248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Q1" s="83"/>
      <c r="AR1" s="83"/>
      <c r="AS1" s="83"/>
      <c r="AT1" s="83"/>
      <c r="BB1" s="22" t="s">
        <v>138</v>
      </c>
      <c r="BC1" s="22" t="s">
        <v>139</v>
      </c>
      <c r="BD1" s="22" t="s">
        <v>140</v>
      </c>
    </row>
    <row r="2" spans="43:56" ht="13.5">
      <c r="AQ2" s="83"/>
      <c r="AR2" s="83"/>
      <c r="AS2" s="83"/>
      <c r="AT2" s="83"/>
      <c r="BA2" s="22" t="s">
        <v>127</v>
      </c>
      <c r="BB2" s="22" t="s">
        <v>240</v>
      </c>
      <c r="BC2" s="22" t="s">
        <v>241</v>
      </c>
      <c r="BD2" s="23" t="s">
        <v>147</v>
      </c>
    </row>
    <row r="3" spans="12:56" ht="13.5">
      <c r="L3" s="24" t="s">
        <v>98</v>
      </c>
      <c r="M3" s="131"/>
      <c r="N3" s="132"/>
      <c r="O3" s="132"/>
      <c r="P3" s="132"/>
      <c r="Q3" s="132"/>
      <c r="R3" s="132"/>
      <c r="S3" s="133"/>
      <c r="V3" s="131"/>
      <c r="W3" s="132"/>
      <c r="X3" s="132"/>
      <c r="Y3" s="132"/>
      <c r="Z3" s="132"/>
      <c r="AA3" s="132"/>
      <c r="AB3" s="133"/>
      <c r="BA3" s="22" t="s">
        <v>128</v>
      </c>
      <c r="BB3" s="22" t="s">
        <v>236</v>
      </c>
      <c r="BC3" s="22" t="s">
        <v>243</v>
      </c>
      <c r="BD3" s="22" t="s">
        <v>148</v>
      </c>
    </row>
    <row r="4" spans="4:56" ht="13.5">
      <c r="D4" s="81" t="s">
        <v>97</v>
      </c>
      <c r="E4" s="81"/>
      <c r="F4" s="81"/>
      <c r="G4" s="81"/>
      <c r="H4" s="81"/>
      <c r="I4" s="81"/>
      <c r="K4" s="81" t="s">
        <v>16</v>
      </c>
      <c r="L4" s="155"/>
      <c r="M4" s="85"/>
      <c r="N4" s="156"/>
      <c r="O4" s="156"/>
      <c r="P4" s="156"/>
      <c r="Q4" s="156"/>
      <c r="R4" s="156"/>
      <c r="S4" s="86"/>
      <c r="T4" s="81" t="s">
        <v>17</v>
      </c>
      <c r="U4" s="155"/>
      <c r="V4" s="85"/>
      <c r="W4" s="156"/>
      <c r="X4" s="156"/>
      <c r="Y4" s="156"/>
      <c r="Z4" s="156"/>
      <c r="AA4" s="156"/>
      <c r="AB4" s="86"/>
      <c r="BA4" s="22" t="s">
        <v>129</v>
      </c>
      <c r="BB4" s="22" t="s">
        <v>237</v>
      </c>
      <c r="BC4" s="22" t="s">
        <v>244</v>
      </c>
      <c r="BD4" s="22" t="s">
        <v>149</v>
      </c>
    </row>
    <row r="5" spans="4:56" ht="13.5">
      <c r="D5" s="81" t="s">
        <v>15</v>
      </c>
      <c r="E5" s="81"/>
      <c r="F5" s="81"/>
      <c r="G5" s="81"/>
      <c r="H5" s="81"/>
      <c r="I5" s="81"/>
      <c r="K5" s="81"/>
      <c r="L5" s="155"/>
      <c r="M5" s="87"/>
      <c r="N5" s="157"/>
      <c r="O5" s="157"/>
      <c r="P5" s="157"/>
      <c r="Q5" s="157"/>
      <c r="R5" s="157"/>
      <c r="S5" s="88"/>
      <c r="T5" s="81"/>
      <c r="U5" s="155"/>
      <c r="V5" s="87"/>
      <c r="W5" s="157"/>
      <c r="X5" s="157"/>
      <c r="Y5" s="157"/>
      <c r="Z5" s="157"/>
      <c r="AA5" s="157"/>
      <c r="AB5" s="88"/>
      <c r="BA5" s="22" t="s">
        <v>130</v>
      </c>
      <c r="BB5" s="22" t="s">
        <v>238</v>
      </c>
      <c r="BC5" s="22" t="s">
        <v>245</v>
      </c>
      <c r="BD5" s="22" t="s">
        <v>150</v>
      </c>
    </row>
    <row r="6" spans="53:56" ht="13.5">
      <c r="BA6" s="22" t="s">
        <v>131</v>
      </c>
      <c r="BB6" s="22" t="s">
        <v>239</v>
      </c>
      <c r="BC6" s="23" t="s">
        <v>132</v>
      </c>
      <c r="BD6" s="23" t="s">
        <v>132</v>
      </c>
    </row>
    <row r="7" spans="4:27" ht="13.5" customHeight="1">
      <c r="D7" s="81" t="s">
        <v>99</v>
      </c>
      <c r="E7" s="81"/>
      <c r="F7" s="81"/>
      <c r="G7" s="81"/>
      <c r="H7" s="81"/>
      <c r="I7" s="81"/>
      <c r="K7" s="174"/>
      <c r="L7" s="175"/>
      <c r="M7" s="175"/>
      <c r="N7" s="176"/>
      <c r="O7" s="91" t="s">
        <v>252</v>
      </c>
      <c r="P7" s="174"/>
      <c r="Q7" s="175"/>
      <c r="R7" s="175"/>
      <c r="S7" s="175"/>
      <c r="T7" s="176"/>
      <c r="U7" s="91" t="s">
        <v>252</v>
      </c>
      <c r="V7" s="174"/>
      <c r="W7" s="175"/>
      <c r="X7" s="175"/>
      <c r="Y7" s="175"/>
      <c r="Z7" s="175"/>
      <c r="AA7" s="176"/>
    </row>
    <row r="8" spans="4:27" ht="13.5" customHeight="1">
      <c r="D8" s="81"/>
      <c r="E8" s="81"/>
      <c r="F8" s="81"/>
      <c r="G8" s="81"/>
      <c r="H8" s="81"/>
      <c r="I8" s="81"/>
      <c r="K8" s="177"/>
      <c r="L8" s="178"/>
      <c r="M8" s="178"/>
      <c r="N8" s="179"/>
      <c r="O8" s="91"/>
      <c r="P8" s="177"/>
      <c r="Q8" s="178"/>
      <c r="R8" s="178"/>
      <c r="S8" s="178"/>
      <c r="T8" s="179"/>
      <c r="U8" s="91"/>
      <c r="V8" s="177"/>
      <c r="W8" s="178"/>
      <c r="X8" s="178"/>
      <c r="Y8" s="178"/>
      <c r="Z8" s="178"/>
      <c r="AA8" s="179"/>
    </row>
    <row r="10" spans="4:22" ht="13.5">
      <c r="D10" s="81" t="s">
        <v>242</v>
      </c>
      <c r="E10" s="81"/>
      <c r="F10" s="81"/>
      <c r="G10" s="81"/>
      <c r="H10" s="81"/>
      <c r="I10" s="81"/>
      <c r="K10" s="81" t="s">
        <v>255</v>
      </c>
      <c r="L10" s="81"/>
      <c r="M10" s="81"/>
      <c r="N10" s="85"/>
      <c r="O10" s="86"/>
      <c r="P10" s="81" t="s">
        <v>151</v>
      </c>
      <c r="Q10" s="85"/>
      <c r="R10" s="86"/>
      <c r="S10" s="81" t="s">
        <v>152</v>
      </c>
      <c r="T10" s="85"/>
      <c r="U10" s="86"/>
      <c r="V10" s="81" t="s">
        <v>153</v>
      </c>
    </row>
    <row r="11" spans="4:22" ht="13.5">
      <c r="D11" s="81"/>
      <c r="E11" s="81"/>
      <c r="F11" s="81"/>
      <c r="G11" s="81"/>
      <c r="H11" s="81"/>
      <c r="I11" s="81"/>
      <c r="K11" s="81"/>
      <c r="L11" s="81"/>
      <c r="M11" s="81"/>
      <c r="N11" s="87"/>
      <c r="O11" s="88"/>
      <c r="P11" s="81"/>
      <c r="Q11" s="87"/>
      <c r="R11" s="88"/>
      <c r="S11" s="81"/>
      <c r="T11" s="87"/>
      <c r="U11" s="88"/>
      <c r="V11" s="81"/>
    </row>
    <row r="13" spans="1:41" ht="17.25">
      <c r="A13" s="20" t="s">
        <v>112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5" ht="13.5">
      <c r="A15" s="25" t="s">
        <v>6</v>
      </c>
    </row>
    <row r="16" spans="2:4" ht="13.5">
      <c r="B16" s="173" t="s">
        <v>111</v>
      </c>
      <c r="C16" s="173"/>
      <c r="D16" s="173"/>
    </row>
    <row r="17" spans="2:9" ht="30.75">
      <c r="B17" s="164"/>
      <c r="C17" s="165"/>
      <c r="D17" s="166"/>
      <c r="H17" s="26">
        <v>1</v>
      </c>
      <c r="I17" s="22" t="s">
        <v>7</v>
      </c>
    </row>
    <row r="18" spans="2:4" ht="30.75">
      <c r="B18" s="167"/>
      <c r="C18" s="168"/>
      <c r="D18" s="169"/>
    </row>
    <row r="19" spans="2:9" ht="30.75">
      <c r="B19" s="170"/>
      <c r="C19" s="171"/>
      <c r="D19" s="172"/>
      <c r="H19" s="26">
        <v>2</v>
      </c>
      <c r="I19" s="22" t="s">
        <v>125</v>
      </c>
    </row>
    <row r="21" ht="13.5">
      <c r="A21" s="25" t="s">
        <v>110</v>
      </c>
    </row>
    <row r="22" spans="2:4" ht="13.5">
      <c r="B22" s="173" t="s">
        <v>111</v>
      </c>
      <c r="C22" s="173"/>
      <c r="D22" s="173"/>
    </row>
    <row r="23" spans="2:9" ht="30.75">
      <c r="B23" s="164"/>
      <c r="C23" s="165"/>
      <c r="D23" s="166"/>
      <c r="H23" s="26">
        <v>1</v>
      </c>
      <c r="I23" s="22" t="s">
        <v>7</v>
      </c>
    </row>
    <row r="24" spans="2:4" ht="30.75">
      <c r="B24" s="167"/>
      <c r="C24" s="168"/>
      <c r="D24" s="169"/>
    </row>
    <row r="25" spans="2:9" ht="30.75">
      <c r="B25" s="170"/>
      <c r="C25" s="171"/>
      <c r="D25" s="172"/>
      <c r="H25" s="26">
        <v>2</v>
      </c>
      <c r="I25" s="22" t="s">
        <v>126</v>
      </c>
    </row>
    <row r="27" ht="13.5">
      <c r="AN27" s="22" t="str">
        <f>IF(AND(B17=1,B23=1),"A",IF(AND(B17=1,B23=2),"B",IF(AND(B17=2,B23=1),"C",IF(AND(B17=2,B23=2),"D","?"))))</f>
        <v>?</v>
      </c>
    </row>
    <row r="28" spans="1:41" ht="21" customHeight="1">
      <c r="A28" s="20" t="s">
        <v>113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30" ht="13.5">
      <c r="C30" s="22" t="s">
        <v>257</v>
      </c>
    </row>
    <row r="31" spans="4:59" ht="13.5">
      <c r="D31" s="111" t="s">
        <v>8</v>
      </c>
      <c r="E31" s="111"/>
      <c r="F31" s="111"/>
      <c r="G31" s="111"/>
      <c r="H31" s="111"/>
      <c r="I31" s="111"/>
      <c r="K31" s="158"/>
      <c r="L31" s="159"/>
      <c r="M31" s="160"/>
      <c r="N31" s="91" t="s">
        <v>9</v>
      </c>
      <c r="O31" s="113"/>
      <c r="P31" s="114"/>
      <c r="Q31" s="114"/>
      <c r="R31" s="11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BG31" s="22">
        <f>IF(LEN(WIDECHAR(O31))=1,"000"&amp;ASC(O31),IF(LEN(WIDECHAR(O31))=2,"00"&amp;ASC(O31),IF(LEN(WIDECHAR(O31))=3,"0"&amp;ASC(O31),O31)))</f>
        <v>0</v>
      </c>
    </row>
    <row r="32" spans="4:40" ht="13.5">
      <c r="D32" s="111"/>
      <c r="E32" s="111"/>
      <c r="F32" s="111"/>
      <c r="G32" s="111"/>
      <c r="H32" s="111"/>
      <c r="I32" s="111"/>
      <c r="K32" s="161"/>
      <c r="L32" s="162"/>
      <c r="M32" s="163"/>
      <c r="N32" s="91"/>
      <c r="O32" s="116"/>
      <c r="P32" s="117"/>
      <c r="Q32" s="117"/>
      <c r="R32" s="118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4:40" ht="13.5">
      <c r="D33" s="27"/>
      <c r="E33" s="27"/>
      <c r="F33" s="27"/>
      <c r="G33" s="27"/>
      <c r="H33" s="27"/>
      <c r="I33" s="27"/>
      <c r="K33" s="64"/>
      <c r="L33" s="64"/>
      <c r="M33" s="64"/>
      <c r="N33" s="65"/>
      <c r="O33" s="64"/>
      <c r="P33" s="64"/>
      <c r="Q33" s="64"/>
      <c r="R33" s="6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4:40" ht="13.5">
      <c r="D34" s="111" t="s">
        <v>10</v>
      </c>
      <c r="E34" s="111"/>
      <c r="F34" s="111"/>
      <c r="G34" s="111"/>
      <c r="H34" s="111"/>
      <c r="I34" s="111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1"/>
    </row>
    <row r="35" spans="4:40" ht="13.5">
      <c r="D35" s="111"/>
      <c r="E35" s="111"/>
      <c r="F35" s="111"/>
      <c r="G35" s="111"/>
      <c r="H35" s="111"/>
      <c r="I35" s="111"/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1:40" ht="13.5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4:40" ht="13.5">
      <c r="D37" s="112" t="s">
        <v>258</v>
      </c>
      <c r="E37" s="112"/>
      <c r="F37" s="112"/>
      <c r="G37" s="112"/>
      <c r="H37" s="112"/>
      <c r="I37" s="112"/>
      <c r="K37" s="99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1"/>
    </row>
    <row r="38" spans="4:40" ht="13.5">
      <c r="D38" s="112"/>
      <c r="E38" s="112"/>
      <c r="F38" s="112"/>
      <c r="G38" s="112"/>
      <c r="H38" s="112"/>
      <c r="I38" s="112"/>
      <c r="K38" s="102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4"/>
    </row>
    <row r="39" spans="11:40" ht="13.5"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4:40" ht="13.5">
      <c r="D40" s="112" t="s">
        <v>259</v>
      </c>
      <c r="E40" s="112"/>
      <c r="F40" s="112"/>
      <c r="G40" s="112"/>
      <c r="H40" s="112"/>
      <c r="I40" s="112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1"/>
    </row>
    <row r="41" spans="4:40" ht="13.5">
      <c r="D41" s="112"/>
      <c r="E41" s="112"/>
      <c r="F41" s="112"/>
      <c r="G41" s="112"/>
      <c r="H41" s="112"/>
      <c r="I41" s="112"/>
      <c r="K41" s="102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4"/>
    </row>
    <row r="42" spans="11:40" ht="13.5"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4:40" ht="13.5">
      <c r="D43" s="81" t="s">
        <v>11</v>
      </c>
      <c r="E43" s="81"/>
      <c r="F43" s="81"/>
      <c r="G43" s="81"/>
      <c r="H43" s="81"/>
      <c r="I43" s="81"/>
      <c r="K43" s="93"/>
      <c r="L43" s="94"/>
      <c r="M43" s="94"/>
      <c r="N43" s="94"/>
      <c r="O43" s="94"/>
      <c r="P43" s="94"/>
      <c r="Q43" s="95"/>
      <c r="R43"/>
      <c r="S43" t="s">
        <v>13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4:40" ht="13.5">
      <c r="D44" s="81" t="s">
        <v>12</v>
      </c>
      <c r="E44" s="81"/>
      <c r="F44" s="81"/>
      <c r="G44" s="81"/>
      <c r="H44" s="81"/>
      <c r="I44" s="81"/>
      <c r="K44" s="96"/>
      <c r="L44" s="97"/>
      <c r="M44" s="97"/>
      <c r="N44" s="97"/>
      <c r="O44" s="97"/>
      <c r="P44" s="97"/>
      <c r="Q44" s="98"/>
      <c r="R44"/>
      <c r="S44"/>
      <c r="T44" t="s">
        <v>14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1:40" ht="13.5"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4:40" ht="13.5">
      <c r="D46" s="81" t="s">
        <v>11</v>
      </c>
      <c r="E46" s="81"/>
      <c r="F46" s="81"/>
      <c r="G46" s="81"/>
      <c r="H46" s="81"/>
      <c r="I46" s="81"/>
      <c r="K46" s="91" t="s">
        <v>16</v>
      </c>
      <c r="L46" s="92"/>
      <c r="M46" s="93"/>
      <c r="N46" s="94"/>
      <c r="O46" s="94"/>
      <c r="P46" s="94"/>
      <c r="Q46" s="94"/>
      <c r="R46" s="94"/>
      <c r="S46" s="95"/>
      <c r="T46" s="91" t="s">
        <v>17</v>
      </c>
      <c r="U46" s="92"/>
      <c r="V46" s="93"/>
      <c r="W46" s="94"/>
      <c r="X46" s="94"/>
      <c r="Y46" s="94"/>
      <c r="Z46" s="94"/>
      <c r="AA46" s="94"/>
      <c r="AB46" s="95"/>
      <c r="AC46"/>
      <c r="AD46"/>
      <c r="AE46"/>
      <c r="AF46"/>
      <c r="AG46"/>
      <c r="AH46"/>
      <c r="AI46"/>
      <c r="AJ46"/>
      <c r="AK46"/>
      <c r="AL46"/>
      <c r="AM46"/>
      <c r="AN46"/>
    </row>
    <row r="47" spans="4:40" ht="13.5">
      <c r="D47" s="81" t="s">
        <v>15</v>
      </c>
      <c r="E47" s="81"/>
      <c r="F47" s="81"/>
      <c r="G47" s="81"/>
      <c r="H47" s="81"/>
      <c r="I47" s="81"/>
      <c r="K47" s="91"/>
      <c r="L47" s="92"/>
      <c r="M47" s="96"/>
      <c r="N47" s="97"/>
      <c r="O47" s="97"/>
      <c r="P47" s="97"/>
      <c r="Q47" s="97"/>
      <c r="R47" s="97"/>
      <c r="S47" s="98"/>
      <c r="T47" s="91"/>
      <c r="U47" s="92"/>
      <c r="V47" s="96"/>
      <c r="W47" s="97"/>
      <c r="X47" s="97"/>
      <c r="Y47" s="97"/>
      <c r="Z47" s="97"/>
      <c r="AA47" s="97"/>
      <c r="AB47" s="98"/>
      <c r="AC47"/>
      <c r="AD47"/>
      <c r="AE47"/>
      <c r="AF47"/>
      <c r="AG47"/>
      <c r="AH47"/>
      <c r="AI47"/>
      <c r="AJ47"/>
      <c r="AK47"/>
      <c r="AL47"/>
      <c r="AM47"/>
      <c r="AN47"/>
    </row>
    <row r="50" spans="1:41" ht="17.25">
      <c r="A50" s="20" t="s">
        <v>114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2" spans="10:22" ht="13.5">
      <c r="J52" s="24" t="s">
        <v>98</v>
      </c>
      <c r="K52" s="131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3"/>
    </row>
    <row r="53" spans="4:41" ht="13.5" customHeight="1">
      <c r="D53" s="147" t="s">
        <v>100</v>
      </c>
      <c r="E53" s="81"/>
      <c r="F53" s="81"/>
      <c r="G53" s="81"/>
      <c r="H53" s="81"/>
      <c r="I53" s="81"/>
      <c r="K53" s="119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1"/>
      <c r="W53"/>
      <c r="X53" s="134"/>
      <c r="Y53" s="135"/>
      <c r="Z53" s="135"/>
      <c r="AA53" s="135"/>
      <c r="AB53" s="135"/>
      <c r="AC53" s="136"/>
      <c r="AD53" s="89" t="s">
        <v>154</v>
      </c>
      <c r="AE53" s="90"/>
      <c r="AF53" s="146" t="s">
        <v>155</v>
      </c>
      <c r="AG53" s="146"/>
      <c r="AH53" s="146"/>
      <c r="AI53" s="146"/>
      <c r="AJ53" s="146"/>
      <c r="AK53" s="146"/>
      <c r="AL53" s="146"/>
      <c r="AM53" s="146"/>
      <c r="AN53" s="146"/>
      <c r="AO53" s="146"/>
    </row>
    <row r="54" spans="4:41" ht="13.5" customHeight="1">
      <c r="D54" s="81"/>
      <c r="E54" s="81"/>
      <c r="F54" s="81"/>
      <c r="G54" s="81"/>
      <c r="H54" s="81"/>
      <c r="I54" s="81"/>
      <c r="K54" s="122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4"/>
      <c r="W54"/>
      <c r="X54" s="137"/>
      <c r="Y54" s="138"/>
      <c r="Z54" s="138"/>
      <c r="AA54" s="138"/>
      <c r="AB54" s="138"/>
      <c r="AC54" s="139"/>
      <c r="AD54" s="89"/>
      <c r="AE54" s="90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</row>
    <row r="56" spans="10:40" ht="13.5">
      <c r="J56" s="24" t="s">
        <v>98</v>
      </c>
      <c r="K56" s="131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3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4:40" ht="13.5" customHeight="1">
      <c r="D57" s="111" t="s">
        <v>101</v>
      </c>
      <c r="E57" s="111"/>
      <c r="F57" s="111"/>
      <c r="G57" s="111"/>
      <c r="H57" s="111"/>
      <c r="I57" s="111"/>
      <c r="K57" s="125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7"/>
      <c r="W57"/>
      <c r="X57" s="140"/>
      <c r="Y57" s="141"/>
      <c r="Z57" s="141"/>
      <c r="AA57" s="142"/>
      <c r="AB57" s="128" t="s">
        <v>253</v>
      </c>
      <c r="AC57" s="129"/>
      <c r="AD57" s="130" t="s">
        <v>156</v>
      </c>
      <c r="AE57" s="130"/>
      <c r="AF57" s="130"/>
      <c r="AG57" s="130"/>
      <c r="AH57" s="130"/>
      <c r="AI57" s="130"/>
      <c r="AJ57" s="130"/>
      <c r="AK57" s="130"/>
      <c r="AL57" s="130"/>
      <c r="AM57" s="130"/>
      <c r="AN57"/>
    </row>
    <row r="58" spans="4:40" ht="13.5" customHeight="1">
      <c r="D58" s="111"/>
      <c r="E58" s="111"/>
      <c r="F58" s="111"/>
      <c r="G58" s="111"/>
      <c r="H58" s="111"/>
      <c r="I58" s="111"/>
      <c r="K58" s="125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7"/>
      <c r="W58"/>
      <c r="X58" s="143"/>
      <c r="Y58" s="144"/>
      <c r="Z58" s="144"/>
      <c r="AA58" s="145"/>
      <c r="AB58" s="128"/>
      <c r="AC58" s="129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/>
    </row>
    <row r="59" spans="11:40" ht="13.5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4:40" ht="13.5" customHeight="1">
      <c r="D60" s="111" t="s">
        <v>109</v>
      </c>
      <c r="E60" s="111"/>
      <c r="F60" s="111"/>
      <c r="G60" s="111"/>
      <c r="H60" s="111"/>
      <c r="I60" s="111"/>
      <c r="K60" s="149"/>
      <c r="L60" s="150"/>
      <c r="M60" s="150"/>
      <c r="N60" s="150"/>
      <c r="O60" s="150"/>
      <c r="P60" s="150"/>
      <c r="Q60" s="150"/>
      <c r="R60" s="150"/>
      <c r="S60" s="15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4:40" ht="13.5" customHeight="1">
      <c r="D61" s="111"/>
      <c r="E61" s="111"/>
      <c r="F61" s="111"/>
      <c r="G61" s="111"/>
      <c r="H61" s="111"/>
      <c r="I61" s="111"/>
      <c r="K61" s="152"/>
      <c r="L61" s="153"/>
      <c r="M61" s="153"/>
      <c r="N61" s="153"/>
      <c r="O61" s="153"/>
      <c r="P61" s="153"/>
      <c r="Q61" s="153"/>
      <c r="R61" s="153"/>
      <c r="S61" s="154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4:40" ht="13.5">
      <c r="D62" s="27"/>
      <c r="E62" s="27"/>
      <c r="F62" s="27"/>
      <c r="G62" s="27"/>
      <c r="H62" s="27"/>
      <c r="I62" s="27"/>
      <c r="K62" s="65"/>
      <c r="L62" s="65"/>
      <c r="M62" s="65"/>
      <c r="N62" s="65"/>
      <c r="O62" s="65"/>
      <c r="P62" s="65"/>
      <c r="Q62" s="65"/>
      <c r="R62" s="65"/>
      <c r="S62" s="6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4:40" ht="13.5" customHeight="1">
      <c r="D63" s="111" t="s">
        <v>116</v>
      </c>
      <c r="E63" s="111"/>
      <c r="F63" s="111"/>
      <c r="G63" s="111"/>
      <c r="H63" s="111"/>
      <c r="I63" s="111"/>
      <c r="K63" s="105"/>
      <c r="L63" s="106"/>
      <c r="M63" s="106"/>
      <c r="N63" s="106"/>
      <c r="O63" s="106"/>
      <c r="P63" s="106"/>
      <c r="Q63" s="106"/>
      <c r="R63" s="106"/>
      <c r="S63" s="106"/>
      <c r="T63" s="67"/>
      <c r="U63" s="68"/>
      <c r="V63" s="68"/>
      <c r="W63" s="68"/>
      <c r="X63" s="68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4:40" ht="13.5" customHeight="1">
      <c r="D64" s="111"/>
      <c r="E64" s="111"/>
      <c r="F64" s="111"/>
      <c r="G64" s="111"/>
      <c r="H64" s="111"/>
      <c r="I64" s="111"/>
      <c r="K64" s="107"/>
      <c r="L64" s="108"/>
      <c r="M64" s="108"/>
      <c r="N64" s="108"/>
      <c r="O64" s="108"/>
      <c r="P64" s="108"/>
      <c r="Q64" s="108"/>
      <c r="R64" s="108"/>
      <c r="S64" s="108"/>
      <c r="T64" s="67"/>
      <c r="U64" s="68"/>
      <c r="V64" s="68"/>
      <c r="W64" s="68"/>
      <c r="X64" s="68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1:40" ht="13.5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4:40" ht="13.5">
      <c r="D66" s="82" t="s">
        <v>102</v>
      </c>
      <c r="E66" s="82"/>
      <c r="F66" s="82"/>
      <c r="G66" s="82"/>
      <c r="H66" s="82"/>
      <c r="I66" s="82"/>
      <c r="K66" s="99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</row>
    <row r="67" spans="4:40" ht="13.5">
      <c r="D67" s="82"/>
      <c r="E67" s="82"/>
      <c r="F67" s="82"/>
      <c r="G67" s="82"/>
      <c r="H67" s="82"/>
      <c r="I67" s="82"/>
      <c r="K67" s="102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</row>
    <row r="68" spans="11:40" ht="13.5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4:40" ht="13.5">
      <c r="D69" s="109" t="s">
        <v>103</v>
      </c>
      <c r="E69" s="109"/>
      <c r="F69" s="109"/>
      <c r="G69" s="109"/>
      <c r="H69" s="109"/>
      <c r="I69" s="109"/>
      <c r="K69" s="99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</row>
    <row r="70" spans="4:40" ht="13.5">
      <c r="D70" s="109"/>
      <c r="E70" s="109"/>
      <c r="F70" s="109"/>
      <c r="G70" s="109"/>
      <c r="H70" s="109"/>
      <c r="I70" s="109"/>
      <c r="K70" s="102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4"/>
    </row>
    <row r="72" spans="1:41" ht="17.25">
      <c r="A72" s="20" t="s">
        <v>115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4" spans="3:40" ht="13.5">
      <c r="C74" s="148" t="str">
        <f>IF(AN27="A",BB2,IF(AN27="B",BB3,IF(AN27="C",BB4,IF(AN27="D",BB5,BB6))))</f>
        <v>　「②不在者投票管理経費の「請求者」及び「受領者」について」の各項目に”１”もしくは”２”を入力してください。　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</row>
    <row r="75" spans="3:40" ht="15.75" customHeight="1"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</row>
    <row r="76" spans="3:40" ht="13.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</row>
    <row r="77" spans="3:40" ht="13.5">
      <c r="C77" s="110" t="str">
        <f>IF(AN27="A",BC2,IF(AN27="B",BC3,IF(AN27="C",BC4,IF(AN27="D",BC5,BC6))))</f>
        <v>　　　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</row>
    <row r="78" spans="3:40" ht="20.25" customHeight="1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</row>
    <row r="79" spans="3:40" ht="13.5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</row>
    <row r="81" spans="1:41" ht="17.25">
      <c r="A81" s="20" t="str">
        <f>IF(AN27="A",BD2,IF(AN27="B",BD3,IF(AN27="C",BD4,IF(AN27="D",BD5,BD6))))</f>
        <v>　　　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3" ht="13.5">
      <c r="C83" s="22" t="s">
        <v>145</v>
      </c>
    </row>
    <row r="84" spans="4:59" ht="13.5">
      <c r="D84" s="111" t="s">
        <v>8</v>
      </c>
      <c r="E84" s="111"/>
      <c r="F84" s="111"/>
      <c r="G84" s="111"/>
      <c r="H84" s="111"/>
      <c r="I84" s="111"/>
      <c r="K84" s="93"/>
      <c r="L84" s="94"/>
      <c r="M84" s="95"/>
      <c r="N84" s="91" t="s">
        <v>254</v>
      </c>
      <c r="O84" s="113"/>
      <c r="P84" s="114"/>
      <c r="Q84" s="114"/>
      <c r="R84" s="115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G84" s="22">
        <f>IF(LEN(WIDECHAR(O84))=1,"000"&amp;ASC(O84),IF(LEN(WIDECHAR(O84))=2,"00"&amp;ASC(O84),IF(LEN(WIDECHAR(O84))=3,"0"&amp;ASC(O84),O84)))</f>
        <v>0</v>
      </c>
    </row>
    <row r="85" spans="4:40" ht="13.5">
      <c r="D85" s="111"/>
      <c r="E85" s="111"/>
      <c r="F85" s="111"/>
      <c r="G85" s="111"/>
      <c r="H85" s="111"/>
      <c r="I85" s="111"/>
      <c r="K85" s="96"/>
      <c r="L85" s="97"/>
      <c r="M85" s="98"/>
      <c r="N85" s="91"/>
      <c r="O85" s="116"/>
      <c r="P85" s="117"/>
      <c r="Q85" s="117"/>
      <c r="R85" s="118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4:40" ht="13.5">
      <c r="D86" s="27"/>
      <c r="E86" s="27"/>
      <c r="F86" s="27"/>
      <c r="G86" s="27"/>
      <c r="H86" s="27"/>
      <c r="I86" s="27"/>
      <c r="K86" s="66"/>
      <c r="L86" s="66"/>
      <c r="M86" s="66"/>
      <c r="N86" s="65"/>
      <c r="O86" s="66"/>
      <c r="P86" s="66"/>
      <c r="Q86" s="66"/>
      <c r="R86" s="6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4:40" ht="13.5">
      <c r="D87" s="111" t="s">
        <v>10</v>
      </c>
      <c r="E87" s="111"/>
      <c r="F87" s="111"/>
      <c r="G87" s="111"/>
      <c r="H87" s="111"/>
      <c r="I87" s="111"/>
      <c r="K87" s="99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</row>
    <row r="88" spans="4:40" ht="13.5">
      <c r="D88" s="111"/>
      <c r="E88" s="111"/>
      <c r="F88" s="111"/>
      <c r="G88" s="111"/>
      <c r="H88" s="111"/>
      <c r="I88" s="111"/>
      <c r="K88" s="102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4"/>
    </row>
    <row r="89" spans="11:40" ht="13.5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4:40" ht="13.5">
      <c r="D90" s="112" t="s">
        <v>141</v>
      </c>
      <c r="E90" s="112"/>
      <c r="F90" s="112"/>
      <c r="G90" s="112"/>
      <c r="H90" s="112"/>
      <c r="I90" s="112"/>
      <c r="K90" s="99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1"/>
    </row>
    <row r="91" spans="4:40" ht="13.5">
      <c r="D91" s="112"/>
      <c r="E91" s="112"/>
      <c r="F91" s="112"/>
      <c r="G91" s="112"/>
      <c r="H91" s="112"/>
      <c r="I91" s="112"/>
      <c r="K91" s="102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4"/>
    </row>
    <row r="92" spans="11:40" ht="13.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4:40" ht="13.5">
      <c r="D93" s="112" t="s">
        <v>142</v>
      </c>
      <c r="E93" s="112"/>
      <c r="F93" s="112"/>
      <c r="G93" s="112"/>
      <c r="H93" s="112"/>
      <c r="I93" s="112"/>
      <c r="K93" s="99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1"/>
    </row>
    <row r="94" spans="4:40" ht="13.5">
      <c r="D94" s="112"/>
      <c r="E94" s="112"/>
      <c r="F94" s="112"/>
      <c r="G94" s="112"/>
      <c r="H94" s="112"/>
      <c r="I94" s="112"/>
      <c r="K94" s="102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4"/>
    </row>
    <row r="95" spans="11:40" ht="13.5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4:40" ht="13.5">
      <c r="D96" s="82" t="s">
        <v>143</v>
      </c>
      <c r="E96" s="82"/>
      <c r="F96" s="82"/>
      <c r="G96" s="82"/>
      <c r="H96" s="82"/>
      <c r="I96" s="82"/>
      <c r="K96" s="93"/>
      <c r="L96" s="94"/>
      <c r="M96" s="94"/>
      <c r="N96" s="94"/>
      <c r="O96" s="94"/>
      <c r="P96" s="94"/>
      <c r="Q96" s="95"/>
      <c r="R96"/>
      <c r="S96" t="s">
        <v>13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4:40" ht="13.5">
      <c r="D97" s="81" t="s">
        <v>12</v>
      </c>
      <c r="E97" s="81"/>
      <c r="F97" s="81"/>
      <c r="G97" s="81"/>
      <c r="H97" s="81"/>
      <c r="I97" s="81"/>
      <c r="K97" s="96"/>
      <c r="L97" s="97"/>
      <c r="M97" s="97"/>
      <c r="N97" s="97"/>
      <c r="O97" s="97"/>
      <c r="P97" s="97"/>
      <c r="Q97" s="98"/>
      <c r="R97"/>
      <c r="S97"/>
      <c r="T97" t="s">
        <v>144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1:40" ht="13.5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4:40" ht="13.5">
      <c r="D99" s="82" t="s">
        <v>143</v>
      </c>
      <c r="E99" s="82"/>
      <c r="F99" s="82"/>
      <c r="G99" s="82"/>
      <c r="H99" s="82"/>
      <c r="I99" s="82"/>
      <c r="K99" s="91" t="s">
        <v>16</v>
      </c>
      <c r="L99" s="92"/>
      <c r="M99" s="93"/>
      <c r="N99" s="94"/>
      <c r="O99" s="94"/>
      <c r="P99" s="94"/>
      <c r="Q99" s="94"/>
      <c r="R99" s="94"/>
      <c r="S99" s="95"/>
      <c r="T99" s="91" t="s">
        <v>17</v>
      </c>
      <c r="U99" s="92"/>
      <c r="V99" s="93"/>
      <c r="W99" s="94"/>
      <c r="X99" s="94"/>
      <c r="Y99" s="94"/>
      <c r="Z99" s="94"/>
      <c r="AA99" s="94"/>
      <c r="AB99" s="95"/>
      <c r="AC99"/>
      <c r="AD99"/>
      <c r="AE99"/>
      <c r="AF99"/>
      <c r="AG99"/>
      <c r="AH99"/>
      <c r="AI99"/>
      <c r="AJ99"/>
      <c r="AK99"/>
      <c r="AL99"/>
      <c r="AM99"/>
      <c r="AN99"/>
    </row>
    <row r="100" spans="4:40" ht="13.5">
      <c r="D100" s="81" t="s">
        <v>15</v>
      </c>
      <c r="E100" s="81"/>
      <c r="F100" s="81"/>
      <c r="G100" s="81"/>
      <c r="H100" s="81"/>
      <c r="I100" s="81"/>
      <c r="K100" s="91"/>
      <c r="L100" s="92"/>
      <c r="M100" s="96"/>
      <c r="N100" s="97"/>
      <c r="O100" s="97"/>
      <c r="P100" s="97"/>
      <c r="Q100" s="97"/>
      <c r="R100" s="97"/>
      <c r="S100" s="98"/>
      <c r="T100" s="91"/>
      <c r="U100" s="92"/>
      <c r="V100" s="96"/>
      <c r="W100" s="97"/>
      <c r="X100" s="97"/>
      <c r="Y100" s="97"/>
      <c r="Z100" s="97"/>
      <c r="AA100" s="97"/>
      <c r="AB100" s="98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3" spans="1:42" ht="17.25">
      <c r="A103" s="84" t="str">
        <f>IF(AN27="A","","入力シートの入力は終了です。「市区町村別内訳」シートに人数の内訳を入力してください。")</f>
        <v>入力シートの入力は終了です。「市区町村別内訳」シートに人数の内訳を入力してください。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30"/>
    </row>
  </sheetData>
  <sheetProtection selectLockedCells="1"/>
  <mergeCells count="88">
    <mergeCell ref="K52:V52"/>
    <mergeCell ref="M3:S3"/>
    <mergeCell ref="V3:AB3"/>
    <mergeCell ref="D7:I8"/>
    <mergeCell ref="K7:N8"/>
    <mergeCell ref="O7:O8"/>
    <mergeCell ref="P7:T8"/>
    <mergeCell ref="V7:AA8"/>
    <mergeCell ref="U7:U8"/>
    <mergeCell ref="D4:I4"/>
    <mergeCell ref="N31:N32"/>
    <mergeCell ref="B17:D19"/>
    <mergeCell ref="B23:D25"/>
    <mergeCell ref="K4:L5"/>
    <mergeCell ref="B16:D16"/>
    <mergeCell ref="D10:I11"/>
    <mergeCell ref="K10:M11"/>
    <mergeCell ref="N10:O11"/>
    <mergeCell ref="M4:S5"/>
    <mergeCell ref="B22:D22"/>
    <mergeCell ref="K60:S61"/>
    <mergeCell ref="D63:I64"/>
    <mergeCell ref="K40:AN41"/>
    <mergeCell ref="T4:U5"/>
    <mergeCell ref="P10:P11"/>
    <mergeCell ref="Q10:R11"/>
    <mergeCell ref="V4:AB5"/>
    <mergeCell ref="D5:I5"/>
    <mergeCell ref="K31:M32"/>
    <mergeCell ref="O31:R32"/>
    <mergeCell ref="V46:AB47"/>
    <mergeCell ref="K46:L47"/>
    <mergeCell ref="T46:U47"/>
    <mergeCell ref="K34:AN35"/>
    <mergeCell ref="C74:AN76"/>
    <mergeCell ref="K43:Q44"/>
    <mergeCell ref="M46:S47"/>
    <mergeCell ref="D37:I38"/>
    <mergeCell ref="K37:AN38"/>
    <mergeCell ref="D40:I41"/>
    <mergeCell ref="D60:I61"/>
    <mergeCell ref="D57:I58"/>
    <mergeCell ref="D53:I54"/>
    <mergeCell ref="D34:I35"/>
    <mergeCell ref="D31:I32"/>
    <mergeCell ref="D43:I43"/>
    <mergeCell ref="D44:I44"/>
    <mergeCell ref="D46:I46"/>
    <mergeCell ref="D47:I47"/>
    <mergeCell ref="K66:AN67"/>
    <mergeCell ref="K69:AN70"/>
    <mergeCell ref="K53:V54"/>
    <mergeCell ref="K57:V58"/>
    <mergeCell ref="AB57:AC58"/>
    <mergeCell ref="AD57:AM58"/>
    <mergeCell ref="K56:V56"/>
    <mergeCell ref="X53:AC54"/>
    <mergeCell ref="X57:AA58"/>
    <mergeCell ref="AF53:AO54"/>
    <mergeCell ref="D84:I85"/>
    <mergeCell ref="K84:M85"/>
    <mergeCell ref="D90:I91"/>
    <mergeCell ref="K90:AN91"/>
    <mergeCell ref="D93:I94"/>
    <mergeCell ref="O84:R85"/>
    <mergeCell ref="D87:I88"/>
    <mergeCell ref="K87:AN88"/>
    <mergeCell ref="N84:N85"/>
    <mergeCell ref="M99:S100"/>
    <mergeCell ref="K93:AN94"/>
    <mergeCell ref="K63:S64"/>
    <mergeCell ref="D66:I67"/>
    <mergeCell ref="D69:I70"/>
    <mergeCell ref="D99:I99"/>
    <mergeCell ref="K99:L100"/>
    <mergeCell ref="K96:Q97"/>
    <mergeCell ref="D97:I97"/>
    <mergeCell ref="C77:AN79"/>
    <mergeCell ref="D100:I100"/>
    <mergeCell ref="D96:I96"/>
    <mergeCell ref="AQ1:AT2"/>
    <mergeCell ref="A103:AO103"/>
    <mergeCell ref="S10:S11"/>
    <mergeCell ref="T10:U11"/>
    <mergeCell ref="V10:V11"/>
    <mergeCell ref="AD53:AE54"/>
    <mergeCell ref="T99:U100"/>
    <mergeCell ref="V99:AB100"/>
  </mergeCells>
  <dataValidations count="8">
    <dataValidation allowBlank="1" showInputMessage="1" showErrorMessage="1" imeMode="halfKatakana" sqref="K37:AN38 K66:AN67 M3:S3 V3:AB3 K90:AN91"/>
    <dataValidation errorStyle="warning" type="list" allowBlank="1" showInputMessage="1" showErrorMessage="1" sqref="X57:AA58">
      <formula1>"支店,出張所,支所"</formula1>
    </dataValidation>
    <dataValidation errorStyle="warning" type="list" allowBlank="1" showInputMessage="1" showErrorMessage="1" sqref="X53:AC54">
      <formula1>"銀行,信用金庫,信用組合,農業協同組合"</formula1>
    </dataValidation>
    <dataValidation errorStyle="warning" type="list" allowBlank="1" showInputMessage="1" showErrorMessage="1" sqref="K60:S61">
      <formula1>"普通預金,当座預金,別段預金"</formula1>
    </dataValidation>
    <dataValidation allowBlank="1" showInputMessage="1" showErrorMessage="1" imeMode="fullKatakana" sqref="K52:V52 K56:V56"/>
    <dataValidation allowBlank="1" showInputMessage="1" showErrorMessage="1" imeMode="hiragana" sqref="K40:AN41 K93:AN94"/>
    <dataValidation type="list" allowBlank="1" showInputMessage="1" showErrorMessage="1" errorTitle="入力値エラーです。" error="「１」or「２」を入力してください。" sqref="B23:D25 B17:D19">
      <formula1>"1,2,"</formula1>
    </dataValidation>
    <dataValidation type="textLength" operator="lessThanOrEqual" allowBlank="1" showInputMessage="1" showErrorMessage="1" errorTitle="7桁を超えています！" error="口座番号の桁数が７桁を超えて入力されました。&#10;７桁以内で入力してください。" imeMode="halfAlpha" sqref="K63:S64">
      <formula1>7</formula1>
    </dataValidation>
  </dataValidations>
  <printOptions/>
  <pageMargins left="0.7086614173228347" right="0.1968503937007874" top="0.1968503937007874" bottom="0.1968503937007874" header="0.31496062992125984" footer="0.31496062992125984"/>
  <pageSetup firstPageNumber="12" useFirstPageNumber="1" horizontalDpi="600" verticalDpi="600" orientation="portrait" paperSize="9" scale="60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7"/>
  <sheetViews>
    <sheetView showGridLines="0" view="pageBreakPreview" zoomScaleSheetLayoutView="100" workbookViewId="0" topLeftCell="A1">
      <selection activeCell="A3" sqref="A3:M3"/>
    </sheetView>
  </sheetViews>
  <sheetFormatPr defaultColWidth="9.140625" defaultRowHeight="15"/>
  <cols>
    <col min="1" max="1" width="0.9921875" style="22" customWidth="1"/>
    <col min="2" max="2" width="3.28125" style="29" customWidth="1"/>
    <col min="3" max="3" width="14.421875" style="22" customWidth="1"/>
    <col min="4" max="4" width="7.28125" style="22" customWidth="1"/>
    <col min="5" max="5" width="3.140625" style="28" customWidth="1"/>
    <col min="6" max="6" width="3.28125" style="29" customWidth="1"/>
    <col min="7" max="7" width="14.421875" style="22" customWidth="1"/>
    <col min="8" max="8" width="7.421875" style="22" customWidth="1"/>
    <col min="9" max="9" width="3.140625" style="28" customWidth="1"/>
    <col min="10" max="10" width="3.28125" style="29" customWidth="1"/>
    <col min="11" max="11" width="14.421875" style="22" customWidth="1"/>
    <col min="12" max="12" width="7.421875" style="22" customWidth="1"/>
    <col min="13" max="13" width="3.140625" style="28" customWidth="1"/>
    <col min="14" max="16384" width="9.00390625" style="22" customWidth="1"/>
  </cols>
  <sheetData>
    <row r="1" spans="1:13" ht="13.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2.5" customHeight="1">
      <c r="A3" s="181" t="s">
        <v>247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ht="7.5" customHeight="1" thickBot="1"/>
    <row r="5" spans="2:13" ht="13.5">
      <c r="B5" s="184" t="s">
        <v>18</v>
      </c>
      <c r="C5" s="31" t="s">
        <v>19</v>
      </c>
      <c r="D5" s="192" t="s">
        <v>21</v>
      </c>
      <c r="E5" s="193"/>
      <c r="F5" s="184" t="s">
        <v>18</v>
      </c>
      <c r="G5" s="31" t="s">
        <v>19</v>
      </c>
      <c r="H5" s="192" t="s">
        <v>21</v>
      </c>
      <c r="I5" s="196"/>
      <c r="J5" s="184" t="s">
        <v>18</v>
      </c>
      <c r="K5" s="31" t="s">
        <v>19</v>
      </c>
      <c r="L5" s="32" t="s">
        <v>21</v>
      </c>
      <c r="M5" s="33"/>
    </row>
    <row r="6" spans="2:13" ht="14.25" thickBot="1">
      <c r="B6" s="185"/>
      <c r="C6" s="34" t="s">
        <v>20</v>
      </c>
      <c r="D6" s="194" t="s">
        <v>22</v>
      </c>
      <c r="E6" s="195"/>
      <c r="F6" s="185"/>
      <c r="G6" s="34" t="s">
        <v>20</v>
      </c>
      <c r="H6" s="194" t="s">
        <v>22</v>
      </c>
      <c r="I6" s="197"/>
      <c r="J6" s="185"/>
      <c r="K6" s="34" t="s">
        <v>20</v>
      </c>
      <c r="L6" s="182" t="s">
        <v>22</v>
      </c>
      <c r="M6" s="183"/>
    </row>
    <row r="7" spans="2:13" ht="18" customHeight="1">
      <c r="B7" s="35">
        <v>1</v>
      </c>
      <c r="C7" s="36" t="s">
        <v>23</v>
      </c>
      <c r="D7" s="15"/>
      <c r="E7" s="37" t="s">
        <v>24</v>
      </c>
      <c r="F7" s="35">
        <v>26</v>
      </c>
      <c r="G7" s="36" t="s">
        <v>25</v>
      </c>
      <c r="H7" s="15"/>
      <c r="I7" s="38" t="s">
        <v>24</v>
      </c>
      <c r="J7" s="39">
        <v>51</v>
      </c>
      <c r="K7" s="36" t="s">
        <v>26</v>
      </c>
      <c r="L7" s="15"/>
      <c r="M7" s="38" t="s">
        <v>24</v>
      </c>
    </row>
    <row r="8" spans="2:13" ht="18" customHeight="1">
      <c r="B8" s="40">
        <v>2</v>
      </c>
      <c r="C8" s="41" t="s">
        <v>27</v>
      </c>
      <c r="D8" s="16"/>
      <c r="E8" s="42" t="s">
        <v>24</v>
      </c>
      <c r="F8" s="40">
        <v>27</v>
      </c>
      <c r="G8" s="41" t="s">
        <v>28</v>
      </c>
      <c r="H8" s="16"/>
      <c r="I8" s="43" t="s">
        <v>24</v>
      </c>
      <c r="J8" s="44">
        <v>52</v>
      </c>
      <c r="K8" s="41" t="s">
        <v>29</v>
      </c>
      <c r="L8" s="16"/>
      <c r="M8" s="43" t="s">
        <v>24</v>
      </c>
    </row>
    <row r="9" spans="2:13" ht="18" customHeight="1">
      <c r="B9" s="45">
        <v>3</v>
      </c>
      <c r="C9" s="46" t="s">
        <v>30</v>
      </c>
      <c r="D9" s="17"/>
      <c r="E9" s="47" t="s">
        <v>24</v>
      </c>
      <c r="F9" s="45">
        <v>28</v>
      </c>
      <c r="G9" s="46" t="s">
        <v>31</v>
      </c>
      <c r="H9" s="17"/>
      <c r="I9" s="48" t="s">
        <v>24</v>
      </c>
      <c r="J9" s="49">
        <v>53</v>
      </c>
      <c r="K9" s="46" t="s">
        <v>32</v>
      </c>
      <c r="L9" s="17"/>
      <c r="M9" s="48" t="s">
        <v>24</v>
      </c>
    </row>
    <row r="10" spans="2:13" ht="18" customHeight="1">
      <c r="B10" s="45">
        <v>4</v>
      </c>
      <c r="C10" s="46" t="s">
        <v>33</v>
      </c>
      <c r="D10" s="17"/>
      <c r="E10" s="47" t="s">
        <v>24</v>
      </c>
      <c r="F10" s="45">
        <v>29</v>
      </c>
      <c r="G10" s="46" t="s">
        <v>34</v>
      </c>
      <c r="H10" s="17"/>
      <c r="I10" s="48" t="s">
        <v>24</v>
      </c>
      <c r="J10" s="49">
        <v>54</v>
      </c>
      <c r="K10" s="46" t="s">
        <v>35</v>
      </c>
      <c r="L10" s="17"/>
      <c r="M10" s="48" t="s">
        <v>24</v>
      </c>
    </row>
    <row r="11" spans="2:13" ht="18" customHeight="1">
      <c r="B11" s="45">
        <v>5</v>
      </c>
      <c r="C11" s="46" t="s">
        <v>36</v>
      </c>
      <c r="D11" s="17"/>
      <c r="E11" s="47" t="s">
        <v>24</v>
      </c>
      <c r="F11" s="45">
        <v>30</v>
      </c>
      <c r="G11" s="46" t="s">
        <v>37</v>
      </c>
      <c r="H11" s="17"/>
      <c r="I11" s="48" t="s">
        <v>24</v>
      </c>
      <c r="J11" s="49">
        <v>55</v>
      </c>
      <c r="K11" s="46" t="s">
        <v>38</v>
      </c>
      <c r="L11" s="17"/>
      <c r="M11" s="48" t="s">
        <v>24</v>
      </c>
    </row>
    <row r="12" spans="2:13" ht="18" customHeight="1">
      <c r="B12" s="45">
        <v>6</v>
      </c>
      <c r="C12" s="46" t="s">
        <v>39</v>
      </c>
      <c r="D12" s="17"/>
      <c r="E12" s="47" t="s">
        <v>24</v>
      </c>
      <c r="F12" s="45">
        <v>31</v>
      </c>
      <c r="G12" s="46" t="s">
        <v>40</v>
      </c>
      <c r="H12" s="17"/>
      <c r="I12" s="48" t="s">
        <v>24</v>
      </c>
      <c r="J12" s="49">
        <v>56</v>
      </c>
      <c r="K12" s="46" t="s">
        <v>41</v>
      </c>
      <c r="L12" s="17"/>
      <c r="M12" s="48" t="s">
        <v>24</v>
      </c>
    </row>
    <row r="13" spans="2:13" ht="18" customHeight="1">
      <c r="B13" s="45">
        <v>7</v>
      </c>
      <c r="C13" s="46" t="s">
        <v>42</v>
      </c>
      <c r="D13" s="17"/>
      <c r="E13" s="47" t="s">
        <v>24</v>
      </c>
      <c r="F13" s="45">
        <v>32</v>
      </c>
      <c r="G13" s="46" t="s">
        <v>43</v>
      </c>
      <c r="H13" s="17"/>
      <c r="I13" s="48" t="s">
        <v>24</v>
      </c>
      <c r="J13" s="49">
        <v>57</v>
      </c>
      <c r="K13" s="46" t="s">
        <v>44</v>
      </c>
      <c r="L13" s="17"/>
      <c r="M13" s="48" t="s">
        <v>24</v>
      </c>
    </row>
    <row r="14" spans="2:13" ht="18" customHeight="1">
      <c r="B14" s="45">
        <v>8</v>
      </c>
      <c r="C14" s="46" t="s">
        <v>45</v>
      </c>
      <c r="D14" s="17"/>
      <c r="E14" s="47" t="s">
        <v>24</v>
      </c>
      <c r="F14" s="45">
        <v>33</v>
      </c>
      <c r="G14" s="46" t="s">
        <v>46</v>
      </c>
      <c r="H14" s="17"/>
      <c r="I14" s="48" t="s">
        <v>24</v>
      </c>
      <c r="J14" s="49">
        <v>58</v>
      </c>
      <c r="K14" s="46" t="s">
        <v>47</v>
      </c>
      <c r="L14" s="17"/>
      <c r="M14" s="48" t="s">
        <v>24</v>
      </c>
    </row>
    <row r="15" spans="2:13" ht="18" customHeight="1">
      <c r="B15" s="45">
        <v>9</v>
      </c>
      <c r="C15" s="46" t="s">
        <v>48</v>
      </c>
      <c r="D15" s="17"/>
      <c r="E15" s="47" t="s">
        <v>24</v>
      </c>
      <c r="F15" s="45">
        <v>34</v>
      </c>
      <c r="G15" s="46" t="s">
        <v>49</v>
      </c>
      <c r="H15" s="17"/>
      <c r="I15" s="48" t="s">
        <v>24</v>
      </c>
      <c r="J15" s="49">
        <v>59</v>
      </c>
      <c r="K15" s="46" t="s">
        <v>50</v>
      </c>
      <c r="L15" s="17"/>
      <c r="M15" s="48" t="s">
        <v>24</v>
      </c>
    </row>
    <row r="16" spans="2:13" ht="18" customHeight="1">
      <c r="B16" s="45">
        <v>10</v>
      </c>
      <c r="C16" s="46" t="s">
        <v>51</v>
      </c>
      <c r="D16" s="17"/>
      <c r="E16" s="47" t="s">
        <v>24</v>
      </c>
      <c r="F16" s="45">
        <v>35</v>
      </c>
      <c r="G16" s="46" t="s">
        <v>52</v>
      </c>
      <c r="H16" s="17"/>
      <c r="I16" s="48" t="s">
        <v>24</v>
      </c>
      <c r="J16" s="49">
        <v>60</v>
      </c>
      <c r="K16" s="46" t="s">
        <v>53</v>
      </c>
      <c r="L16" s="17"/>
      <c r="M16" s="48" t="s">
        <v>24</v>
      </c>
    </row>
    <row r="17" spans="2:13" ht="18" customHeight="1">
      <c r="B17" s="45">
        <v>11</v>
      </c>
      <c r="C17" s="46" t="s">
        <v>54</v>
      </c>
      <c r="D17" s="17"/>
      <c r="E17" s="47" t="s">
        <v>24</v>
      </c>
      <c r="F17" s="45">
        <v>36</v>
      </c>
      <c r="G17" s="46" t="s">
        <v>55</v>
      </c>
      <c r="H17" s="17"/>
      <c r="I17" s="48" t="s">
        <v>24</v>
      </c>
      <c r="J17" s="49">
        <v>61</v>
      </c>
      <c r="K17" s="46" t="s">
        <v>56</v>
      </c>
      <c r="L17" s="17"/>
      <c r="M17" s="48" t="s">
        <v>24</v>
      </c>
    </row>
    <row r="18" spans="2:13" ht="18" customHeight="1">
      <c r="B18" s="45">
        <v>12</v>
      </c>
      <c r="C18" s="46" t="s">
        <v>57</v>
      </c>
      <c r="D18" s="17"/>
      <c r="E18" s="47" t="s">
        <v>24</v>
      </c>
      <c r="F18" s="45">
        <v>37</v>
      </c>
      <c r="G18" s="46" t="s">
        <v>58</v>
      </c>
      <c r="H18" s="17"/>
      <c r="I18" s="48" t="s">
        <v>24</v>
      </c>
      <c r="J18" s="49">
        <v>62</v>
      </c>
      <c r="K18" s="46" t="s">
        <v>59</v>
      </c>
      <c r="L18" s="17"/>
      <c r="M18" s="48" t="s">
        <v>24</v>
      </c>
    </row>
    <row r="19" spans="2:13" ht="18" customHeight="1">
      <c r="B19" s="45">
        <v>13</v>
      </c>
      <c r="C19" s="46" t="s">
        <v>60</v>
      </c>
      <c r="D19" s="17"/>
      <c r="E19" s="47" t="s">
        <v>24</v>
      </c>
      <c r="F19" s="45">
        <v>38</v>
      </c>
      <c r="G19" s="46" t="s">
        <v>61</v>
      </c>
      <c r="H19" s="17"/>
      <c r="I19" s="48" t="s">
        <v>24</v>
      </c>
      <c r="J19" s="49">
        <v>63</v>
      </c>
      <c r="K19" s="46" t="s">
        <v>62</v>
      </c>
      <c r="L19" s="17"/>
      <c r="M19" s="48" t="s">
        <v>24</v>
      </c>
    </row>
    <row r="20" spans="2:13" ht="18" customHeight="1">
      <c r="B20" s="45">
        <v>14</v>
      </c>
      <c r="C20" s="46" t="s">
        <v>63</v>
      </c>
      <c r="D20" s="17"/>
      <c r="E20" s="47" t="s">
        <v>24</v>
      </c>
      <c r="F20" s="45">
        <v>39</v>
      </c>
      <c r="G20" s="46" t="s">
        <v>64</v>
      </c>
      <c r="H20" s="17"/>
      <c r="I20" s="48" t="s">
        <v>24</v>
      </c>
      <c r="J20" s="49">
        <v>64</v>
      </c>
      <c r="K20" s="46" t="s">
        <v>65</v>
      </c>
      <c r="L20" s="17"/>
      <c r="M20" s="48" t="s">
        <v>24</v>
      </c>
    </row>
    <row r="21" spans="2:13" ht="18" customHeight="1">
      <c r="B21" s="45">
        <v>15</v>
      </c>
      <c r="C21" s="46" t="s">
        <v>66</v>
      </c>
      <c r="D21" s="17"/>
      <c r="E21" s="47" t="s">
        <v>24</v>
      </c>
      <c r="F21" s="45">
        <v>40</v>
      </c>
      <c r="G21" s="46" t="s">
        <v>67</v>
      </c>
      <c r="H21" s="17"/>
      <c r="I21" s="48" t="s">
        <v>24</v>
      </c>
      <c r="J21" s="49">
        <v>65</v>
      </c>
      <c r="K21" s="46" t="s">
        <v>68</v>
      </c>
      <c r="L21" s="17"/>
      <c r="M21" s="48" t="s">
        <v>24</v>
      </c>
    </row>
    <row r="22" spans="2:13" ht="18" customHeight="1">
      <c r="B22" s="45">
        <v>16</v>
      </c>
      <c r="C22" s="46" t="s">
        <v>69</v>
      </c>
      <c r="D22" s="17"/>
      <c r="E22" s="47" t="s">
        <v>24</v>
      </c>
      <c r="F22" s="45">
        <v>41</v>
      </c>
      <c r="G22" s="46" t="s">
        <v>70</v>
      </c>
      <c r="H22" s="17"/>
      <c r="I22" s="48" t="s">
        <v>24</v>
      </c>
      <c r="J22" s="49">
        <v>66</v>
      </c>
      <c r="K22" s="46" t="s">
        <v>71</v>
      </c>
      <c r="L22" s="17"/>
      <c r="M22" s="48" t="s">
        <v>24</v>
      </c>
    </row>
    <row r="23" spans="2:13" ht="18" customHeight="1">
      <c r="B23" s="45">
        <v>17</v>
      </c>
      <c r="C23" s="46" t="s">
        <v>72</v>
      </c>
      <c r="D23" s="17"/>
      <c r="E23" s="47" t="s">
        <v>24</v>
      </c>
      <c r="F23" s="45">
        <v>42</v>
      </c>
      <c r="G23" s="46" t="s">
        <v>73</v>
      </c>
      <c r="H23" s="17"/>
      <c r="I23" s="48" t="s">
        <v>24</v>
      </c>
      <c r="J23" s="49">
        <v>67</v>
      </c>
      <c r="K23" s="46" t="s">
        <v>74</v>
      </c>
      <c r="L23" s="17"/>
      <c r="M23" s="48" t="s">
        <v>24</v>
      </c>
    </row>
    <row r="24" spans="2:13" ht="18" customHeight="1">
      <c r="B24" s="45">
        <v>18</v>
      </c>
      <c r="C24" s="46" t="s">
        <v>75</v>
      </c>
      <c r="D24" s="17"/>
      <c r="E24" s="47" t="s">
        <v>24</v>
      </c>
      <c r="F24" s="45">
        <v>43</v>
      </c>
      <c r="G24" s="46" t="s">
        <v>76</v>
      </c>
      <c r="H24" s="17"/>
      <c r="I24" s="48" t="s">
        <v>24</v>
      </c>
      <c r="J24" s="49">
        <v>68</v>
      </c>
      <c r="K24" s="46" t="s">
        <v>77</v>
      </c>
      <c r="L24" s="17"/>
      <c r="M24" s="48" t="s">
        <v>24</v>
      </c>
    </row>
    <row r="25" spans="2:13" ht="18" customHeight="1">
      <c r="B25" s="45">
        <v>19</v>
      </c>
      <c r="C25" s="46" t="s">
        <v>78</v>
      </c>
      <c r="D25" s="17"/>
      <c r="E25" s="47" t="s">
        <v>24</v>
      </c>
      <c r="F25" s="45">
        <v>44</v>
      </c>
      <c r="G25" s="46" t="s">
        <v>79</v>
      </c>
      <c r="H25" s="17"/>
      <c r="I25" s="48" t="s">
        <v>24</v>
      </c>
      <c r="J25" s="49">
        <v>69</v>
      </c>
      <c r="K25" s="46" t="s">
        <v>80</v>
      </c>
      <c r="L25" s="17"/>
      <c r="M25" s="48" t="s">
        <v>24</v>
      </c>
    </row>
    <row r="26" spans="2:13" ht="18" customHeight="1">
      <c r="B26" s="45">
        <v>20</v>
      </c>
      <c r="C26" s="46" t="s">
        <v>81</v>
      </c>
      <c r="D26" s="17"/>
      <c r="E26" s="47" t="s">
        <v>24</v>
      </c>
      <c r="F26" s="45">
        <v>45</v>
      </c>
      <c r="G26" s="46" t="s">
        <v>82</v>
      </c>
      <c r="H26" s="17"/>
      <c r="I26" s="48" t="s">
        <v>24</v>
      </c>
      <c r="J26" s="49">
        <v>70</v>
      </c>
      <c r="K26" s="46" t="s">
        <v>83</v>
      </c>
      <c r="L26" s="17"/>
      <c r="M26" s="48" t="s">
        <v>24</v>
      </c>
    </row>
    <row r="27" spans="2:13" ht="18" customHeight="1">
      <c r="B27" s="45">
        <v>21</v>
      </c>
      <c r="C27" s="46" t="s">
        <v>84</v>
      </c>
      <c r="D27" s="17"/>
      <c r="E27" s="47" t="s">
        <v>24</v>
      </c>
      <c r="F27" s="45">
        <v>46</v>
      </c>
      <c r="G27" s="46" t="s">
        <v>85</v>
      </c>
      <c r="H27" s="17"/>
      <c r="I27" s="48" t="s">
        <v>24</v>
      </c>
      <c r="J27" s="49">
        <v>71</v>
      </c>
      <c r="K27" s="46" t="s">
        <v>86</v>
      </c>
      <c r="L27" s="17"/>
      <c r="M27" s="48" t="s">
        <v>24</v>
      </c>
    </row>
    <row r="28" spans="2:13" ht="18" customHeight="1">
      <c r="B28" s="45">
        <v>22</v>
      </c>
      <c r="C28" s="46" t="s">
        <v>87</v>
      </c>
      <c r="D28" s="17"/>
      <c r="E28" s="47" t="s">
        <v>24</v>
      </c>
      <c r="F28" s="45">
        <v>47</v>
      </c>
      <c r="G28" s="46" t="s">
        <v>88</v>
      </c>
      <c r="H28" s="17"/>
      <c r="I28" s="48" t="s">
        <v>24</v>
      </c>
      <c r="J28" s="49">
        <v>72</v>
      </c>
      <c r="K28" s="46" t="s">
        <v>89</v>
      </c>
      <c r="L28" s="17"/>
      <c r="M28" s="48" t="s">
        <v>24</v>
      </c>
    </row>
    <row r="29" spans="2:13" ht="18" customHeight="1">
      <c r="B29" s="45">
        <v>23</v>
      </c>
      <c r="C29" s="46" t="s">
        <v>90</v>
      </c>
      <c r="D29" s="17"/>
      <c r="E29" s="47" t="s">
        <v>24</v>
      </c>
      <c r="F29" s="45">
        <v>48</v>
      </c>
      <c r="G29" s="46" t="s">
        <v>91</v>
      </c>
      <c r="H29" s="17"/>
      <c r="I29" s="48" t="s">
        <v>24</v>
      </c>
      <c r="J29" s="47"/>
      <c r="K29" s="74"/>
      <c r="L29" s="50"/>
      <c r="M29" s="48"/>
    </row>
    <row r="30" spans="2:13" ht="18" customHeight="1" thickBot="1">
      <c r="B30" s="51">
        <v>24</v>
      </c>
      <c r="C30" s="52" t="s">
        <v>92</v>
      </c>
      <c r="D30" s="18"/>
      <c r="E30" s="53" t="s">
        <v>24</v>
      </c>
      <c r="F30" s="51">
        <v>49</v>
      </c>
      <c r="G30" s="52" t="s">
        <v>93</v>
      </c>
      <c r="H30" s="18"/>
      <c r="I30" s="54" t="s">
        <v>24</v>
      </c>
      <c r="J30" s="186"/>
      <c r="K30" s="187"/>
      <c r="L30" s="55"/>
      <c r="M30" s="48"/>
    </row>
    <row r="31" spans="2:13" ht="18" customHeight="1" thickBot="1" thickTop="1">
      <c r="B31" s="56">
        <v>25</v>
      </c>
      <c r="C31" s="57" t="s">
        <v>94</v>
      </c>
      <c r="D31" s="19"/>
      <c r="E31" s="58" t="s">
        <v>24</v>
      </c>
      <c r="F31" s="56">
        <v>50</v>
      </c>
      <c r="G31" s="57" t="s">
        <v>95</v>
      </c>
      <c r="H31" s="19"/>
      <c r="I31" s="58" t="s">
        <v>24</v>
      </c>
      <c r="J31" s="190" t="s">
        <v>96</v>
      </c>
      <c r="K31" s="191"/>
      <c r="L31" s="59">
        <f>SUM(D7:D31)+SUM(H7:H31)+SUM(L7:L30)</f>
        <v>0</v>
      </c>
      <c r="M31" s="60" t="s">
        <v>24</v>
      </c>
    </row>
    <row r="33" spans="2:14" s="62" customFormat="1" ht="14.2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61"/>
    </row>
    <row r="34" spans="2:14" s="62" customFormat="1" ht="14.25">
      <c r="B34" s="189" t="s">
        <v>260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61"/>
    </row>
    <row r="35" spans="2:14" s="62" customFormat="1" ht="14.25">
      <c r="B35" s="189" t="s">
        <v>249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61"/>
    </row>
    <row r="36" spans="2:14" s="62" customFormat="1" ht="14.25">
      <c r="B36" s="180" t="s">
        <v>246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63"/>
    </row>
    <row r="37" spans="2:14" s="62" customFormat="1" ht="14.25">
      <c r="B37" s="180" t="str">
        <f>IF('入力シート'!AN27="A","押印欄に請求者の印を押印してください。","上の押印欄に請求者の印を、下〔委任状〕の押印欄に委任者の印を押印してください。")</f>
        <v>上の押印欄に請求者の印を、下〔委任状〕の押印欄に委任者の印を押印してください。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63"/>
    </row>
  </sheetData>
  <sheetProtection selectLockedCells="1"/>
  <mergeCells count="16">
    <mergeCell ref="A1:M2"/>
    <mergeCell ref="B35:M35"/>
    <mergeCell ref="J5:J6"/>
    <mergeCell ref="J31:K31"/>
    <mergeCell ref="D5:E5"/>
    <mergeCell ref="D6:E6"/>
    <mergeCell ref="H5:I5"/>
    <mergeCell ref="H6:I6"/>
    <mergeCell ref="B34:M34"/>
    <mergeCell ref="B36:M36"/>
    <mergeCell ref="B37:M37"/>
    <mergeCell ref="A3:M3"/>
    <mergeCell ref="L6:M6"/>
    <mergeCell ref="B5:B6"/>
    <mergeCell ref="F5:F6"/>
    <mergeCell ref="J30:K30"/>
  </mergeCells>
  <printOptions/>
  <pageMargins left="0.7086614173228347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11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76" width="1.8515625" style="3" customWidth="1"/>
    <col min="77" max="16384" width="9.00390625" style="3" customWidth="1"/>
  </cols>
  <sheetData>
    <row r="1" spans="26:50" ht="13.5" customHeight="1"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26:50" ht="13.5" customHeight="1"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15" ht="10.5" customHeight="1">
      <c r="A3" s="300" t="s">
        <v>0</v>
      </c>
      <c r="B3" s="301"/>
      <c r="C3" s="301"/>
      <c r="D3" s="301"/>
      <c r="E3" s="301"/>
      <c r="F3" s="302"/>
      <c r="G3" s="1" t="str">
        <f>'入力シート'!AN27</f>
        <v>?</v>
      </c>
      <c r="H3" s="365" t="s">
        <v>251</v>
      </c>
      <c r="I3" s="365"/>
      <c r="J3" s="365"/>
      <c r="K3" s="365"/>
      <c r="L3" s="365"/>
      <c r="M3" s="365"/>
      <c r="N3" s="365"/>
      <c r="O3" s="366"/>
    </row>
    <row r="4" spans="1:50" ht="10.5" customHeight="1">
      <c r="A4" s="303"/>
      <c r="B4" s="304"/>
      <c r="C4" s="304"/>
      <c r="D4" s="304"/>
      <c r="E4" s="304"/>
      <c r="F4" s="305"/>
      <c r="G4" s="4"/>
      <c r="H4" s="367"/>
      <c r="I4" s="367"/>
      <c r="J4" s="367"/>
      <c r="K4" s="367"/>
      <c r="L4" s="367"/>
      <c r="M4" s="367"/>
      <c r="N4" s="367"/>
      <c r="O4" s="368"/>
      <c r="AG4" s="364" t="s">
        <v>255</v>
      </c>
      <c r="AH4" s="342"/>
      <c r="AI4" s="342"/>
      <c r="AJ4" s="363">
        <f>'入力シート'!N10</f>
        <v>0</v>
      </c>
      <c r="AK4" s="363"/>
      <c r="AL4" s="363"/>
      <c r="AM4" s="342" t="s">
        <v>3</v>
      </c>
      <c r="AN4" s="342"/>
      <c r="AO4" s="363">
        <f>'入力シート'!Q10</f>
        <v>0</v>
      </c>
      <c r="AP4" s="363"/>
      <c r="AQ4" s="363"/>
      <c r="AR4" s="342" t="s">
        <v>2</v>
      </c>
      <c r="AS4" s="342"/>
      <c r="AT4" s="363">
        <f>'入力シート'!T10</f>
        <v>0</v>
      </c>
      <c r="AU4" s="363"/>
      <c r="AV4" s="363"/>
      <c r="AW4" s="342" t="s">
        <v>1</v>
      </c>
      <c r="AX4" s="342"/>
    </row>
    <row r="5" spans="1:50" ht="10.5" customHeight="1">
      <c r="A5" s="306"/>
      <c r="B5" s="307"/>
      <c r="C5" s="307"/>
      <c r="D5" s="307"/>
      <c r="E5" s="307"/>
      <c r="F5" s="308"/>
      <c r="G5" s="6"/>
      <c r="H5" s="369"/>
      <c r="I5" s="369"/>
      <c r="J5" s="369"/>
      <c r="K5" s="369"/>
      <c r="L5" s="369"/>
      <c r="M5" s="369"/>
      <c r="N5" s="369"/>
      <c r="O5" s="370"/>
      <c r="AG5" s="342"/>
      <c r="AH5" s="342"/>
      <c r="AI5" s="342"/>
      <c r="AJ5" s="363"/>
      <c r="AK5" s="363"/>
      <c r="AL5" s="363"/>
      <c r="AM5" s="342"/>
      <c r="AN5" s="342"/>
      <c r="AO5" s="363"/>
      <c r="AP5" s="363"/>
      <c r="AQ5" s="363"/>
      <c r="AR5" s="342"/>
      <c r="AS5" s="342"/>
      <c r="AT5" s="363"/>
      <c r="AU5" s="363"/>
      <c r="AV5" s="363"/>
      <c r="AW5" s="342"/>
      <c r="AX5" s="342"/>
    </row>
    <row r="6" ht="10.5" customHeight="1"/>
    <row r="7" spans="2:14" ht="10.5" customHeight="1">
      <c r="B7" s="288" t="s">
        <v>5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8"/>
      <c r="N7" s="342" t="s">
        <v>4</v>
      </c>
    </row>
    <row r="8" spans="2:50" ht="10.5" customHeight="1"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8"/>
      <c r="N8" s="342"/>
      <c r="Q8" s="438" t="s">
        <v>262</v>
      </c>
      <c r="R8" s="439"/>
      <c r="S8" s="439"/>
      <c r="T8" s="439"/>
      <c r="U8" s="439"/>
      <c r="V8" s="439"/>
      <c r="W8" s="439"/>
      <c r="X8" s="439"/>
      <c r="Y8" s="439"/>
      <c r="Z8" s="439"/>
      <c r="AA8" s="440"/>
      <c r="AB8" s="1"/>
      <c r="AC8" s="75" t="s">
        <v>105</v>
      </c>
      <c r="AD8" s="75"/>
      <c r="AE8" s="429">
        <f>IF(OR(G3="A",G3="B"),CONCATENATE('入力シート'!K31,"-",'入力シート'!BG31),IF(OR(G3="C",G3="D"),CONCATENATE('入力シート'!K84,"-",'入力シート'!BG84),""))</f>
      </c>
      <c r="AF8" s="429"/>
      <c r="AG8" s="429"/>
      <c r="AH8" s="429"/>
      <c r="AI8" s="429"/>
      <c r="AJ8" s="429"/>
      <c r="AK8" s="75" t="s">
        <v>104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2"/>
    </row>
    <row r="9" spans="17:50" ht="17.25" customHeight="1">
      <c r="Q9" s="441"/>
      <c r="R9" s="442"/>
      <c r="S9" s="442"/>
      <c r="T9" s="442"/>
      <c r="U9" s="442"/>
      <c r="V9" s="442"/>
      <c r="W9" s="442"/>
      <c r="X9" s="442"/>
      <c r="Y9" s="442"/>
      <c r="Z9" s="442"/>
      <c r="AA9" s="443"/>
      <c r="AB9" s="354">
        <f>IF(OR(G3="A",G3="B"),'入力シート'!K34,IF(OR(G3="C",G3="D"),'入力シート'!K87,""))</f>
      </c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5"/>
    </row>
    <row r="10" spans="17:50" ht="12.75" customHeight="1">
      <c r="Q10" s="430" t="s">
        <v>146</v>
      </c>
      <c r="R10" s="431"/>
      <c r="S10" s="431"/>
      <c r="T10" s="431"/>
      <c r="U10" s="431"/>
      <c r="V10" s="431"/>
      <c r="W10" s="431"/>
      <c r="X10" s="431"/>
      <c r="Y10" s="431"/>
      <c r="Z10" s="431"/>
      <c r="AA10" s="432"/>
      <c r="AB10" s="356">
        <f>IF(OR(G3="A",G3="B"),'入力シート'!K37,IF(OR(G3="C",G3="D"),'入力シート'!K90,""))</f>
      </c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8"/>
    </row>
    <row r="11" spans="17:50" ht="10.5" customHeight="1">
      <c r="Q11" s="433" t="s">
        <v>263</v>
      </c>
      <c r="R11" s="434"/>
      <c r="S11" s="434"/>
      <c r="T11" s="434"/>
      <c r="U11" s="434"/>
      <c r="V11" s="434"/>
      <c r="W11" s="434"/>
      <c r="X11" s="434"/>
      <c r="Y11" s="434"/>
      <c r="Z11" s="434"/>
      <c r="AA11" s="435"/>
      <c r="AB11" s="211">
        <f>IF(OR(G3="A",G3="B"),'入力シート'!K40,IF(OR(G3="C",G3="D"),'入力シート'!K93,""))</f>
      </c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</row>
    <row r="12" spans="17:50" ht="12.75" customHeight="1">
      <c r="Q12" s="433"/>
      <c r="R12" s="434"/>
      <c r="S12" s="434"/>
      <c r="T12" s="434"/>
      <c r="U12" s="434"/>
      <c r="V12" s="434"/>
      <c r="W12" s="434"/>
      <c r="X12" s="434"/>
      <c r="Y12" s="434"/>
      <c r="Z12" s="434"/>
      <c r="AA12" s="435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</row>
    <row r="13" spans="17:50" ht="10.5" customHeight="1">
      <c r="Q13" s="448" t="s">
        <v>261</v>
      </c>
      <c r="R13" s="439"/>
      <c r="S13" s="439"/>
      <c r="T13" s="439"/>
      <c r="U13" s="439"/>
      <c r="V13" s="439"/>
      <c r="W13" s="439"/>
      <c r="X13" s="439"/>
      <c r="Y13" s="439"/>
      <c r="Z13" s="439"/>
      <c r="AA13" s="440"/>
      <c r="AB13" s="444">
        <f>IF(OR(G3="A",G3="B"),'入力シート'!K43,IF(OR(G3="C",G3="D"),'入力シート'!K96,""))</f>
      </c>
      <c r="AC13" s="445"/>
      <c r="AD13" s="445"/>
      <c r="AE13" s="445"/>
      <c r="AF13" s="445"/>
      <c r="AG13" s="445"/>
      <c r="AH13" s="445"/>
      <c r="AI13" s="445">
        <f>IF(OR(G3="A",G3="B"),CONCATENATE('入力シート'!M46,"　",'入力シート'!V46),IF(OR(G3="C",G3="D"),CONCATENATE('入力シート'!M99,"　",'入力シート'!V99),""))</f>
      </c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1"/>
      <c r="AU13" s="1"/>
      <c r="AV13" s="1"/>
      <c r="AW13" s="1"/>
      <c r="AX13" s="2"/>
    </row>
    <row r="14" spans="17:50" ht="12" customHeight="1">
      <c r="Q14" s="449"/>
      <c r="R14" s="450"/>
      <c r="S14" s="450"/>
      <c r="T14" s="450"/>
      <c r="U14" s="450"/>
      <c r="V14" s="450"/>
      <c r="W14" s="450"/>
      <c r="X14" s="450"/>
      <c r="Y14" s="450"/>
      <c r="Z14" s="450"/>
      <c r="AA14" s="451"/>
      <c r="AB14" s="446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"/>
      <c r="AU14" s="202" t="s">
        <v>133</v>
      </c>
      <c r="AV14" s="202"/>
      <c r="AW14" s="4"/>
      <c r="AX14" s="5"/>
    </row>
    <row r="15" spans="17:50" ht="12" customHeight="1">
      <c r="Q15" s="441"/>
      <c r="R15" s="442"/>
      <c r="S15" s="442"/>
      <c r="T15" s="442"/>
      <c r="U15" s="442"/>
      <c r="V15" s="442"/>
      <c r="W15" s="442"/>
      <c r="X15" s="442"/>
      <c r="Y15" s="442"/>
      <c r="Z15" s="442"/>
      <c r="AA15" s="443"/>
      <c r="AB15" s="447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6"/>
      <c r="AU15" s="205"/>
      <c r="AV15" s="205"/>
      <c r="AW15" s="6"/>
      <c r="AX15" s="7"/>
    </row>
    <row r="16" spans="23:44" ht="10.5" customHeight="1">
      <c r="W16" s="362">
        <f>IF(OR(G3="A",G3="B"),"施設管理者（"&amp;'入力シート'!K43&amp;"）の印を押印してください。→",IF(OR(G3="C",G3="D"),'入力シート'!K96&amp;"の印を押印してください。※法人印は不可→",""))</f>
      </c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</row>
    <row r="17" ht="10.5" customHeight="1"/>
    <row r="18" ht="10.5" customHeight="1"/>
    <row r="19" spans="13:39" ht="10.5" customHeight="1">
      <c r="M19" s="394" t="s">
        <v>117</v>
      </c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</row>
    <row r="20" spans="13:39" ht="10.5" customHeight="1"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</row>
    <row r="21" ht="10.5" customHeight="1"/>
    <row r="22" spans="1:50" ht="10.5" customHeight="1">
      <c r="A22" s="395" t="s">
        <v>264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</row>
    <row r="23" spans="1:50" ht="10.5" customHeight="1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</row>
    <row r="24" spans="1:50" ht="10.5" customHeight="1">
      <c r="A24" s="395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</row>
    <row r="25" spans="1:50" ht="10.5" customHeight="1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</row>
    <row r="26" spans="9:36" ht="10.5" customHeight="1">
      <c r="I26" s="396">
        <f>AF26*1073</f>
        <v>0</v>
      </c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AF26" s="371">
        <f>'市区町村別内訳シート'!L31</f>
        <v>0</v>
      </c>
      <c r="AG26" s="371"/>
      <c r="AH26" s="371"/>
      <c r="AI26" s="371"/>
      <c r="AJ26" s="371"/>
    </row>
    <row r="27" spans="1:40" ht="10.5" customHeight="1">
      <c r="A27" s="381" t="s">
        <v>118</v>
      </c>
      <c r="B27" s="381"/>
      <c r="C27" s="381"/>
      <c r="D27" s="381"/>
      <c r="E27" s="381"/>
      <c r="F27" s="381"/>
      <c r="G27" s="381"/>
      <c r="H27" s="381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28" t="s">
        <v>119</v>
      </c>
      <c r="V27" s="328"/>
      <c r="W27" s="380" t="s">
        <v>256</v>
      </c>
      <c r="X27" s="381"/>
      <c r="Y27" s="381"/>
      <c r="Z27" s="381"/>
      <c r="AA27" s="381"/>
      <c r="AB27" s="381"/>
      <c r="AC27" s="381"/>
      <c r="AD27" s="381"/>
      <c r="AE27" s="381"/>
      <c r="AF27" s="371"/>
      <c r="AG27" s="371"/>
      <c r="AH27" s="371"/>
      <c r="AI27" s="371"/>
      <c r="AJ27" s="371"/>
      <c r="AK27" s="381" t="s">
        <v>120</v>
      </c>
      <c r="AL27" s="381"/>
      <c r="AM27" s="381"/>
      <c r="AN27" s="381"/>
    </row>
    <row r="28" spans="1:40" ht="10.5" customHeight="1" thickBot="1">
      <c r="A28" s="381"/>
      <c r="B28" s="381"/>
      <c r="C28" s="381"/>
      <c r="D28" s="381"/>
      <c r="E28" s="381"/>
      <c r="F28" s="381"/>
      <c r="G28" s="381"/>
      <c r="H28" s="381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28"/>
      <c r="V28" s="328"/>
      <c r="W28" s="381"/>
      <c r="X28" s="381"/>
      <c r="Y28" s="381"/>
      <c r="Z28" s="381"/>
      <c r="AA28" s="381"/>
      <c r="AB28" s="381"/>
      <c r="AC28" s="381"/>
      <c r="AD28" s="381"/>
      <c r="AE28" s="381"/>
      <c r="AF28" s="372"/>
      <c r="AG28" s="372"/>
      <c r="AH28" s="372"/>
      <c r="AI28" s="372"/>
      <c r="AJ28" s="372"/>
      <c r="AK28" s="381"/>
      <c r="AL28" s="381"/>
      <c r="AM28" s="381"/>
      <c r="AN28" s="381"/>
    </row>
    <row r="29" ht="10.5" customHeight="1"/>
    <row r="30" ht="10.5" customHeight="1"/>
    <row r="31" spans="1:9" ht="10.5" customHeight="1">
      <c r="A31" s="381" t="s">
        <v>106</v>
      </c>
      <c r="B31" s="381"/>
      <c r="C31" s="381"/>
      <c r="D31" s="381"/>
      <c r="E31" s="381"/>
      <c r="F31" s="381"/>
      <c r="G31" s="381"/>
      <c r="H31" s="381"/>
      <c r="I31" s="381"/>
    </row>
    <row r="32" spans="1:9" ht="10.5" customHeight="1">
      <c r="A32" s="381"/>
      <c r="B32" s="381"/>
      <c r="C32" s="381"/>
      <c r="D32" s="381"/>
      <c r="E32" s="381"/>
      <c r="F32" s="381"/>
      <c r="G32" s="381"/>
      <c r="H32" s="381"/>
      <c r="I32" s="381"/>
    </row>
    <row r="33" spans="2:49" ht="13.5" customHeight="1">
      <c r="B33" s="9"/>
      <c r="C33" s="1"/>
      <c r="D33" s="1"/>
      <c r="E33" s="1"/>
      <c r="F33" s="1"/>
      <c r="G33" s="1"/>
      <c r="H33" s="2"/>
      <c r="I33" s="427">
        <f>'入力シート'!K52</f>
        <v>0</v>
      </c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31">
        <f>'入力シート'!K56</f>
        <v>0</v>
      </c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1"/>
      <c r="AS33" s="1"/>
      <c r="AT33" s="1"/>
      <c r="AU33" s="1"/>
      <c r="AV33" s="1"/>
      <c r="AW33" s="2"/>
    </row>
    <row r="34" spans="2:49" ht="10.5" customHeight="1">
      <c r="B34" s="294" t="s">
        <v>124</v>
      </c>
      <c r="C34" s="295"/>
      <c r="D34" s="295"/>
      <c r="E34" s="295"/>
      <c r="F34" s="295"/>
      <c r="G34" s="295"/>
      <c r="H34" s="296"/>
      <c r="I34" s="398">
        <f>'入力シート'!K53</f>
        <v>0</v>
      </c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3">
        <f>'入力シート'!X53</f>
        <v>0</v>
      </c>
      <c r="W34" s="373"/>
      <c r="X34" s="373"/>
      <c r="Y34" s="373"/>
      <c r="Z34" s="373"/>
      <c r="AA34" s="373"/>
      <c r="AB34" s="373"/>
      <c r="AC34" s="373"/>
      <c r="AD34" s="373"/>
      <c r="AE34" s="373"/>
      <c r="AF34" s="379">
        <f>'入力シート'!K57</f>
        <v>0</v>
      </c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3">
        <f>'入力シート'!X57</f>
        <v>0</v>
      </c>
      <c r="AS34" s="373"/>
      <c r="AT34" s="373"/>
      <c r="AU34" s="373"/>
      <c r="AV34" s="373"/>
      <c r="AW34" s="374"/>
    </row>
    <row r="35" spans="2:49" ht="10.5" customHeight="1">
      <c r="B35" s="294"/>
      <c r="C35" s="295"/>
      <c r="D35" s="295"/>
      <c r="E35" s="295"/>
      <c r="F35" s="295"/>
      <c r="G35" s="295"/>
      <c r="H35" s="296"/>
      <c r="I35" s="321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375"/>
      <c r="AS35" s="375"/>
      <c r="AT35" s="375"/>
      <c r="AU35" s="375"/>
      <c r="AV35" s="375"/>
      <c r="AW35" s="376"/>
    </row>
    <row r="36" spans="2:49" ht="10.5" customHeight="1">
      <c r="B36" s="297"/>
      <c r="C36" s="298"/>
      <c r="D36" s="298"/>
      <c r="E36" s="298"/>
      <c r="F36" s="298"/>
      <c r="G36" s="298"/>
      <c r="H36" s="299"/>
      <c r="I36" s="323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77"/>
      <c r="AS36" s="377"/>
      <c r="AT36" s="377"/>
      <c r="AU36" s="377"/>
      <c r="AV36" s="377"/>
      <c r="AW36" s="378"/>
    </row>
    <row r="37" spans="2:49" ht="10.5" customHeight="1">
      <c r="B37" s="300" t="s">
        <v>109</v>
      </c>
      <c r="C37" s="301"/>
      <c r="D37" s="301"/>
      <c r="E37" s="301"/>
      <c r="F37" s="301"/>
      <c r="G37" s="301"/>
      <c r="H37" s="302"/>
      <c r="I37" s="318">
        <f>'入力シート'!K60</f>
        <v>0</v>
      </c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20"/>
      <c r="V37" s="300" t="s">
        <v>116</v>
      </c>
      <c r="W37" s="301"/>
      <c r="X37" s="301"/>
      <c r="Y37" s="301"/>
      <c r="Z37" s="301"/>
      <c r="AA37" s="301"/>
      <c r="AB37" s="302"/>
      <c r="AC37" s="399" t="str">
        <f>IF(ISERROR(MID('入力シート'!$K$63,LENB('入力シート'!$K$63)-6,1)),"0",MID('入力シート'!$K$63,LENB('入力シート'!$K$63)-6,1))</f>
        <v>0</v>
      </c>
      <c r="AD37" s="310"/>
      <c r="AE37" s="311"/>
      <c r="AF37" s="309" t="str">
        <f>IF(ISERROR(MID('入力シート'!$K$63,LENB('入力シート'!$K$63)-5,1)),"0",MID('入力シート'!$K$63,LENB('入力シート'!$K$63)-5,1))</f>
        <v>0</v>
      </c>
      <c r="AG37" s="310"/>
      <c r="AH37" s="311"/>
      <c r="AI37" s="309" t="str">
        <f>IF(ISERROR(MID('入力シート'!$K$63,LENB('入力シート'!$K$63)-4,1)),"0",MID('入力シート'!$K$63,LENB('入力シート'!$K$63)-4,1))</f>
        <v>0</v>
      </c>
      <c r="AJ37" s="310"/>
      <c r="AK37" s="311"/>
      <c r="AL37" s="309" t="str">
        <f>IF(ISERROR(MID('入力シート'!$K$63,LENB('入力シート'!$K$63)-3,1)),"0",MID('入力シート'!$K$63,LENB('入力シート'!$K$63)-3,1))</f>
        <v>0</v>
      </c>
      <c r="AM37" s="310"/>
      <c r="AN37" s="311"/>
      <c r="AO37" s="309" t="str">
        <f>IF(ISERROR(MID('入力シート'!$K$63,LENB('入力シート'!$K$63)-2,1)),"0",MID('入力シート'!$K$63,LENB('入力シート'!$K$63)-2,1))</f>
        <v>0</v>
      </c>
      <c r="AP37" s="310"/>
      <c r="AQ37" s="311"/>
      <c r="AR37" s="309" t="str">
        <f>IF(ISERROR(MID('入力シート'!$K$63,LENB('入力シート'!$K$63)-1,1)),"0",MID('入力シート'!$K$63,LENB('入力シート'!$K$63)-1,1))</f>
        <v>0</v>
      </c>
      <c r="AS37" s="310"/>
      <c r="AT37" s="311"/>
      <c r="AU37" s="309" t="str">
        <f>IF(ISERROR(MID('入力シート'!$K$63,LENB('入力シート'!$K$63),1)),"0",MID('入力シート'!$K$63,LENB('入力シート'!$K$63),1))</f>
        <v>0</v>
      </c>
      <c r="AV37" s="310"/>
      <c r="AW37" s="359"/>
    </row>
    <row r="38" spans="2:49" ht="10.5" customHeight="1">
      <c r="B38" s="303"/>
      <c r="C38" s="304"/>
      <c r="D38" s="304"/>
      <c r="E38" s="304"/>
      <c r="F38" s="304"/>
      <c r="G38" s="304"/>
      <c r="H38" s="305"/>
      <c r="I38" s="321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322"/>
      <c r="V38" s="303"/>
      <c r="W38" s="304"/>
      <c r="X38" s="304"/>
      <c r="Y38" s="304"/>
      <c r="Z38" s="304"/>
      <c r="AA38" s="304"/>
      <c r="AB38" s="305"/>
      <c r="AC38" s="400"/>
      <c r="AD38" s="313"/>
      <c r="AE38" s="314"/>
      <c r="AF38" s="312"/>
      <c r="AG38" s="313"/>
      <c r="AH38" s="314"/>
      <c r="AI38" s="312"/>
      <c r="AJ38" s="313"/>
      <c r="AK38" s="314"/>
      <c r="AL38" s="312"/>
      <c r="AM38" s="313"/>
      <c r="AN38" s="314"/>
      <c r="AO38" s="312"/>
      <c r="AP38" s="313"/>
      <c r="AQ38" s="314"/>
      <c r="AR38" s="312"/>
      <c r="AS38" s="313"/>
      <c r="AT38" s="314"/>
      <c r="AU38" s="312"/>
      <c r="AV38" s="313"/>
      <c r="AW38" s="360"/>
    </row>
    <row r="39" spans="2:49" ht="10.5" customHeight="1">
      <c r="B39" s="306"/>
      <c r="C39" s="307"/>
      <c r="D39" s="307"/>
      <c r="E39" s="307"/>
      <c r="F39" s="307"/>
      <c r="G39" s="307"/>
      <c r="H39" s="308"/>
      <c r="I39" s="323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5"/>
      <c r="V39" s="306"/>
      <c r="W39" s="307"/>
      <c r="X39" s="307"/>
      <c r="Y39" s="307"/>
      <c r="Z39" s="307"/>
      <c r="AA39" s="307"/>
      <c r="AB39" s="308"/>
      <c r="AC39" s="401"/>
      <c r="AD39" s="316"/>
      <c r="AE39" s="317"/>
      <c r="AF39" s="315"/>
      <c r="AG39" s="316"/>
      <c r="AH39" s="317"/>
      <c r="AI39" s="315"/>
      <c r="AJ39" s="316"/>
      <c r="AK39" s="317"/>
      <c r="AL39" s="315"/>
      <c r="AM39" s="316"/>
      <c r="AN39" s="317"/>
      <c r="AO39" s="315"/>
      <c r="AP39" s="316"/>
      <c r="AQ39" s="317"/>
      <c r="AR39" s="315"/>
      <c r="AS39" s="316"/>
      <c r="AT39" s="317"/>
      <c r="AU39" s="315"/>
      <c r="AV39" s="316"/>
      <c r="AW39" s="361"/>
    </row>
    <row r="40" spans="2:49" ht="10.5" customHeight="1">
      <c r="B40" s="235" t="s">
        <v>134</v>
      </c>
      <c r="C40" s="199"/>
      <c r="D40" s="199"/>
      <c r="E40" s="199"/>
      <c r="F40" s="330" t="s">
        <v>135</v>
      </c>
      <c r="G40" s="331"/>
      <c r="H40" s="332"/>
      <c r="I40" s="382">
        <f>WIDECHAR(LEFT('入力シート'!K66,30))</f>
      </c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4"/>
    </row>
    <row r="41" spans="2:49" ht="10.5" customHeight="1">
      <c r="B41" s="201"/>
      <c r="C41" s="202"/>
      <c r="D41" s="202"/>
      <c r="E41" s="202"/>
      <c r="F41" s="333"/>
      <c r="G41" s="334"/>
      <c r="H41" s="335"/>
      <c r="I41" s="385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7"/>
    </row>
    <row r="42" spans="2:49" ht="10.5" customHeight="1">
      <c r="B42" s="201"/>
      <c r="C42" s="202"/>
      <c r="D42" s="202"/>
      <c r="E42" s="202"/>
      <c r="F42" s="336" t="s">
        <v>136</v>
      </c>
      <c r="G42" s="337"/>
      <c r="H42" s="338"/>
      <c r="I42" s="388">
        <f>WIDECHAR(MID('入力シート'!K66,31,30))</f>
      </c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90"/>
    </row>
    <row r="43" spans="2:49" ht="10.5" customHeight="1">
      <c r="B43" s="204"/>
      <c r="C43" s="205"/>
      <c r="D43" s="205"/>
      <c r="E43" s="205"/>
      <c r="F43" s="339"/>
      <c r="G43" s="340"/>
      <c r="H43" s="341"/>
      <c r="I43" s="391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3"/>
    </row>
    <row r="44" spans="2:49" ht="10.5" customHeight="1">
      <c r="B44" s="235" t="s">
        <v>137</v>
      </c>
      <c r="C44" s="199"/>
      <c r="D44" s="199"/>
      <c r="E44" s="199"/>
      <c r="F44" s="199"/>
      <c r="G44" s="199"/>
      <c r="H44" s="200"/>
      <c r="I44" s="455">
        <f>'入力シート'!K69</f>
        <v>0</v>
      </c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7"/>
    </row>
    <row r="45" spans="2:49" ht="10.5" customHeight="1">
      <c r="B45" s="201"/>
      <c r="C45" s="202"/>
      <c r="D45" s="202"/>
      <c r="E45" s="202"/>
      <c r="F45" s="202"/>
      <c r="G45" s="202"/>
      <c r="H45" s="203"/>
      <c r="I45" s="458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60"/>
    </row>
    <row r="46" spans="2:49" ht="10.5" customHeight="1">
      <c r="B46" s="201"/>
      <c r="C46" s="202"/>
      <c r="D46" s="202"/>
      <c r="E46" s="202"/>
      <c r="F46" s="202"/>
      <c r="G46" s="202"/>
      <c r="H46" s="203"/>
      <c r="I46" s="458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60"/>
    </row>
    <row r="47" spans="2:49" ht="10.5" customHeight="1">
      <c r="B47" s="201"/>
      <c r="C47" s="202"/>
      <c r="D47" s="202"/>
      <c r="E47" s="202"/>
      <c r="F47" s="202"/>
      <c r="G47" s="202"/>
      <c r="H47" s="203"/>
      <c r="I47" s="458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60"/>
    </row>
    <row r="48" spans="2:49" ht="10.5" customHeight="1">
      <c r="B48" s="201"/>
      <c r="C48" s="202"/>
      <c r="D48" s="202"/>
      <c r="E48" s="202"/>
      <c r="F48" s="202"/>
      <c r="G48" s="202"/>
      <c r="H48" s="203"/>
      <c r="I48" s="458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60"/>
    </row>
    <row r="49" spans="2:49" ht="10.5" customHeight="1">
      <c r="B49" s="204"/>
      <c r="C49" s="205"/>
      <c r="D49" s="205"/>
      <c r="E49" s="205"/>
      <c r="F49" s="205"/>
      <c r="G49" s="205"/>
      <c r="H49" s="206"/>
      <c r="I49" s="461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3"/>
    </row>
    <row r="50" spans="2:49" ht="10.5" customHeight="1">
      <c r="B50" s="198" t="s">
        <v>107</v>
      </c>
      <c r="C50" s="199"/>
      <c r="D50" s="199"/>
      <c r="E50" s="199"/>
      <c r="F50" s="199"/>
      <c r="G50" s="199"/>
      <c r="H50" s="200"/>
      <c r="I50" s="350" t="str">
        <f>'入力シート'!M4&amp;"　"&amp;'入力シート'!V4</f>
        <v>　</v>
      </c>
      <c r="J50" s="351"/>
      <c r="K50" s="351"/>
      <c r="L50" s="351"/>
      <c r="M50" s="351"/>
      <c r="N50" s="351"/>
      <c r="O50" s="351"/>
      <c r="P50" s="351"/>
      <c r="Q50" s="351"/>
      <c r="R50" s="199" t="s">
        <v>121</v>
      </c>
      <c r="S50" s="326" t="str">
        <f>'入力シート'!M3&amp;" "&amp;'入力シート'!V3</f>
        <v> </v>
      </c>
      <c r="T50" s="326"/>
      <c r="U50" s="326"/>
      <c r="V50" s="326"/>
      <c r="W50" s="326"/>
      <c r="X50" s="326"/>
      <c r="Y50" s="326"/>
      <c r="Z50" s="326"/>
      <c r="AA50" s="326"/>
      <c r="AB50" s="200" t="s">
        <v>122</v>
      </c>
      <c r="AC50" s="198" t="s">
        <v>108</v>
      </c>
      <c r="AD50" s="199"/>
      <c r="AE50" s="199"/>
      <c r="AF50" s="199"/>
      <c r="AG50" s="199"/>
      <c r="AH50" s="199"/>
      <c r="AI50" s="200"/>
      <c r="AJ50" s="452">
        <f>'入力シート'!K7</f>
        <v>0</v>
      </c>
      <c r="AK50" s="343"/>
      <c r="AL50" s="343"/>
      <c r="AM50" s="343"/>
      <c r="AN50" s="402" t="s">
        <v>123</v>
      </c>
      <c r="AO50" s="343">
        <f>'入力シート'!P7</f>
        <v>0</v>
      </c>
      <c r="AP50" s="422"/>
      <c r="AQ50" s="422"/>
      <c r="AR50" s="422"/>
      <c r="AS50" s="348" t="s">
        <v>123</v>
      </c>
      <c r="AT50" s="343">
        <f>'入力シート'!V7</f>
        <v>0</v>
      </c>
      <c r="AU50" s="344"/>
      <c r="AV50" s="344"/>
      <c r="AW50" s="345"/>
    </row>
    <row r="51" spans="2:49" ht="10.5" customHeight="1">
      <c r="B51" s="204"/>
      <c r="C51" s="205"/>
      <c r="D51" s="205"/>
      <c r="E51" s="205"/>
      <c r="F51" s="205"/>
      <c r="G51" s="205"/>
      <c r="H51" s="206"/>
      <c r="I51" s="352"/>
      <c r="J51" s="353"/>
      <c r="K51" s="353"/>
      <c r="L51" s="353"/>
      <c r="M51" s="353"/>
      <c r="N51" s="353"/>
      <c r="O51" s="353"/>
      <c r="P51" s="353"/>
      <c r="Q51" s="353"/>
      <c r="R51" s="205"/>
      <c r="S51" s="327"/>
      <c r="T51" s="327"/>
      <c r="U51" s="327"/>
      <c r="V51" s="327"/>
      <c r="W51" s="327"/>
      <c r="X51" s="327"/>
      <c r="Y51" s="327"/>
      <c r="Z51" s="327"/>
      <c r="AA51" s="327"/>
      <c r="AB51" s="206"/>
      <c r="AC51" s="204"/>
      <c r="AD51" s="205"/>
      <c r="AE51" s="205"/>
      <c r="AF51" s="205"/>
      <c r="AG51" s="205"/>
      <c r="AH51" s="205"/>
      <c r="AI51" s="206"/>
      <c r="AJ51" s="453"/>
      <c r="AK51" s="454"/>
      <c r="AL51" s="454"/>
      <c r="AM51" s="454"/>
      <c r="AN51" s="403"/>
      <c r="AO51" s="423"/>
      <c r="AP51" s="423"/>
      <c r="AQ51" s="423"/>
      <c r="AR51" s="423"/>
      <c r="AS51" s="349"/>
      <c r="AT51" s="346"/>
      <c r="AU51" s="346"/>
      <c r="AV51" s="346"/>
      <c r="AW51" s="347"/>
    </row>
    <row r="52" ht="10.5" customHeight="1"/>
    <row r="53" ht="10.5" customHeight="1"/>
    <row r="54" ht="10.5" customHeight="1"/>
    <row r="55" spans="1:50" ht="10.5" customHeight="1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2"/>
    </row>
    <row r="56" spans="1:50" ht="10.5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25" t="str">
        <f>IF(G3="A","","委任状")</f>
        <v>委任状</v>
      </c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5"/>
    </row>
    <row r="57" spans="1:50" ht="10.5" customHeight="1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5"/>
    </row>
    <row r="58" spans="1:50" ht="10.5" customHeight="1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92" t="str">
        <f>IF(G3="A","","令和")</f>
        <v>令和</v>
      </c>
      <c r="AH58" s="292"/>
      <c r="AI58" s="292"/>
      <c r="AJ58" s="293">
        <f>IF(OR(G3="A",G3="?"),"",AJ4)</f>
      </c>
      <c r="AK58" s="293"/>
      <c r="AL58" s="293"/>
      <c r="AM58" s="202" t="str">
        <f>IF(G3="A","","年")</f>
        <v>年</v>
      </c>
      <c r="AN58" s="202"/>
      <c r="AO58" s="293">
        <f>IF(OR(G3="A",G3="?"),"",AO4)</f>
      </c>
      <c r="AP58" s="293"/>
      <c r="AQ58" s="293"/>
      <c r="AR58" s="202" t="str">
        <f>IF(G3="A","","月")</f>
        <v>月</v>
      </c>
      <c r="AS58" s="202"/>
      <c r="AT58" s="293">
        <f>IF(OR(G3="A",G3="?"),"",AT4)</f>
      </c>
      <c r="AU58" s="293"/>
      <c r="AV58" s="293"/>
      <c r="AW58" s="202" t="str">
        <f>IF(G3="A","","日")</f>
        <v>日</v>
      </c>
      <c r="AX58" s="203"/>
    </row>
    <row r="59" spans="1:50" ht="10.5" customHeight="1">
      <c r="A59" s="10"/>
      <c r="B59" s="288" t="str">
        <f>IF(G3="A","","大阪府知事")</f>
        <v>大阪府知事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8"/>
      <c r="N59" s="342" t="str">
        <f>IF(G3="A","","様")</f>
        <v>様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92"/>
      <c r="AH59" s="292"/>
      <c r="AI59" s="292"/>
      <c r="AJ59" s="293"/>
      <c r="AK59" s="293"/>
      <c r="AL59" s="293"/>
      <c r="AM59" s="202"/>
      <c r="AN59" s="202"/>
      <c r="AO59" s="293"/>
      <c r="AP59" s="293"/>
      <c r="AQ59" s="293"/>
      <c r="AR59" s="202"/>
      <c r="AS59" s="202"/>
      <c r="AT59" s="293"/>
      <c r="AU59" s="293"/>
      <c r="AV59" s="293"/>
      <c r="AW59" s="202"/>
      <c r="AX59" s="203"/>
    </row>
    <row r="60" spans="1:50" ht="10.5" customHeight="1">
      <c r="A60" s="10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8"/>
      <c r="N60" s="34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5"/>
    </row>
    <row r="61" spans="1:50" ht="10.5" customHeight="1">
      <c r="A61" s="1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72"/>
      <c r="O61" s="4"/>
      <c r="P61" s="4"/>
      <c r="Q61" s="4"/>
      <c r="R61" s="407" t="str">
        <f>IF(G3="A","","病院等所在地")</f>
        <v>病院等所在地</v>
      </c>
      <c r="S61" s="408"/>
      <c r="T61" s="408"/>
      <c r="U61" s="408"/>
      <c r="V61" s="408"/>
      <c r="W61" s="408"/>
      <c r="X61" s="408"/>
      <c r="Y61" s="408"/>
      <c r="Z61" s="408"/>
      <c r="AA61" s="409"/>
      <c r="AB61" s="289">
        <f>IF(OR(G3="A",G3="?"),"",CONCATENATE("〒",'入力シート'!K31,"-",'入力シート'!BG31))</f>
      </c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1"/>
    </row>
    <row r="62" spans="1:50" ht="14.25" customHeight="1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10"/>
      <c r="S62" s="411"/>
      <c r="T62" s="411"/>
      <c r="U62" s="411"/>
      <c r="V62" s="411"/>
      <c r="W62" s="411"/>
      <c r="X62" s="411"/>
      <c r="Y62" s="411"/>
      <c r="Z62" s="411"/>
      <c r="AA62" s="412"/>
      <c r="AB62" s="436">
        <f>IF(OR(G3="A",G3="?"),"",'入力シート'!K34)</f>
      </c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  <c r="AW62" s="436"/>
      <c r="AX62" s="437"/>
    </row>
    <row r="63" spans="1:50" ht="10.5" customHeight="1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04" t="str">
        <f>IF(G3="A","","フリガナ")</f>
        <v>フリガナ</v>
      </c>
      <c r="S63" s="405"/>
      <c r="T63" s="405"/>
      <c r="U63" s="405"/>
      <c r="V63" s="405"/>
      <c r="W63" s="405"/>
      <c r="X63" s="405"/>
      <c r="Y63" s="405"/>
      <c r="Z63" s="405"/>
      <c r="AA63" s="406"/>
      <c r="AB63" s="357">
        <f>IF(OR(G3="A",G3="?"),"",'入力シート'!K37)</f>
      </c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8"/>
    </row>
    <row r="64" spans="1:50" ht="10.5" customHeight="1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07" t="str">
        <f>IF(G3="A","","病院等の名称")</f>
        <v>病院等の名称</v>
      </c>
      <c r="S64" s="408"/>
      <c r="T64" s="408"/>
      <c r="U64" s="408"/>
      <c r="V64" s="408"/>
      <c r="W64" s="408"/>
      <c r="X64" s="408"/>
      <c r="Y64" s="408"/>
      <c r="Z64" s="408"/>
      <c r="AA64" s="409"/>
      <c r="AB64" s="208">
        <f>IF(OR(G3="A",G3="?"),"",'入力シート'!K40)</f>
      </c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9"/>
    </row>
    <row r="65" spans="1:50" ht="10.5" customHeight="1">
      <c r="A65" s="1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10"/>
      <c r="S65" s="411"/>
      <c r="T65" s="411"/>
      <c r="U65" s="411"/>
      <c r="V65" s="411"/>
      <c r="W65" s="411"/>
      <c r="X65" s="411"/>
      <c r="Y65" s="411"/>
      <c r="Z65" s="411"/>
      <c r="AA65" s="412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5"/>
    </row>
    <row r="66" spans="1:50" ht="10.5" customHeight="1">
      <c r="A66" s="1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13" t="str">
        <f>IF(G3="A","","不在者投票管理経費請求者　職・氏名")</f>
        <v>不在者投票管理経費請求者　職・氏名</v>
      </c>
      <c r="S66" s="414"/>
      <c r="T66" s="414"/>
      <c r="U66" s="414"/>
      <c r="V66" s="414"/>
      <c r="W66" s="414"/>
      <c r="X66" s="414"/>
      <c r="Y66" s="414"/>
      <c r="Z66" s="414"/>
      <c r="AA66" s="415"/>
      <c r="AB66" s="424">
        <f>IF(OR(G3="A",G3="?"),"",'入力シート'!K43)</f>
      </c>
      <c r="AC66" s="424"/>
      <c r="AD66" s="424"/>
      <c r="AE66" s="424"/>
      <c r="AF66" s="424"/>
      <c r="AG66" s="424"/>
      <c r="AH66" s="424"/>
      <c r="AI66" s="424" t="str">
        <f>IF(G3="A","",CONCATENATE('入力シート'!M46,"　",'入力シート'!V46))</f>
        <v>　</v>
      </c>
      <c r="AJ66" s="424"/>
      <c r="AK66" s="424"/>
      <c r="AL66" s="424"/>
      <c r="AM66" s="424"/>
      <c r="AN66" s="424"/>
      <c r="AO66" s="424"/>
      <c r="AP66" s="424"/>
      <c r="AQ66" s="424"/>
      <c r="AR66" s="424"/>
      <c r="AS66" s="424"/>
      <c r="AT66" s="4"/>
      <c r="AU66" s="4"/>
      <c r="AV66" s="4"/>
      <c r="AW66" s="4"/>
      <c r="AX66" s="5"/>
    </row>
    <row r="67" spans="1:50" ht="13.5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16"/>
      <c r="S67" s="417"/>
      <c r="T67" s="417"/>
      <c r="U67" s="417"/>
      <c r="V67" s="417"/>
      <c r="W67" s="417"/>
      <c r="X67" s="417"/>
      <c r="Y67" s="417"/>
      <c r="Z67" s="417"/>
      <c r="AA67" s="418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"/>
      <c r="AU67" s="202" t="str">
        <f>IF(G3="A","","㊞")</f>
        <v>㊞</v>
      </c>
      <c r="AV67" s="202"/>
      <c r="AW67" s="4"/>
      <c r="AX67" s="5"/>
    </row>
    <row r="68" spans="1:50" ht="10.5" customHeight="1">
      <c r="A68" s="1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19"/>
      <c r="S68" s="420"/>
      <c r="T68" s="420"/>
      <c r="U68" s="420"/>
      <c r="V68" s="420"/>
      <c r="W68" s="420"/>
      <c r="X68" s="420"/>
      <c r="Y68" s="420"/>
      <c r="Z68" s="420"/>
      <c r="AA68" s="421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6"/>
      <c r="AU68" s="205"/>
      <c r="AV68" s="205"/>
      <c r="AW68" s="6"/>
      <c r="AX68" s="7"/>
    </row>
    <row r="69" spans="1:50" ht="10.5" customHeight="1">
      <c r="A69" s="1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362">
        <f>IF(OR(G3="A",G3="?"),"","施設管理者（"&amp;'入力シート'!K43&amp;"）の印を押印してください。※施設印は不可→")</f>
      </c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4"/>
      <c r="AT69" s="4"/>
      <c r="AU69" s="4"/>
      <c r="AV69" s="4"/>
      <c r="AW69" s="4"/>
      <c r="AX69" s="5"/>
    </row>
    <row r="70" spans="1:50" ht="10.5" customHeight="1">
      <c r="A70" s="1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4"/>
      <c r="AT70" s="4"/>
      <c r="AU70" s="4"/>
      <c r="AV70" s="4"/>
      <c r="AW70" s="4"/>
      <c r="AX70" s="5"/>
    </row>
    <row r="71" spans="1:50" ht="10.5" customHeight="1">
      <c r="A71" s="225" t="str">
        <f>IF(G3="A","","　令和５年４月９日執行の大阪府知事選挙及び大阪府議会議員選挙")</f>
        <v>　令和５年４月９日執行の大阪府知事選挙及び大阪府議会議員選挙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4" t="str">
        <f>IF(G3="A","","　における不在者投票管理経費の")</f>
        <v>　における不在者投票管理経費の</v>
      </c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76"/>
      <c r="AX71" s="77"/>
    </row>
    <row r="72" spans="1:50" ht="10.5" customHeight="1">
      <c r="A72" s="225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76"/>
      <c r="AX72" s="77"/>
    </row>
    <row r="73" spans="1:50" ht="10.5" customHeight="1">
      <c r="A73" s="426">
        <f>IF(G3="B","受　　　領",IF(G3="C","請　　　求",IF(G3="D","請求及び受領","")))</f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 t="str">
        <f>IF(G3="A","","について")</f>
        <v>について</v>
      </c>
      <c r="N73" s="224"/>
      <c r="O73" s="224"/>
      <c r="P73" s="224"/>
      <c r="Q73" s="224"/>
      <c r="R73" s="224" t="str">
        <f>IF(G3="A","","下記の者に委任します。")</f>
        <v>下記の者に委任します。</v>
      </c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69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69"/>
      <c r="AS73" s="69"/>
      <c r="AT73" s="69"/>
      <c r="AU73" s="69"/>
      <c r="AV73" s="69"/>
      <c r="AW73" s="69"/>
      <c r="AX73" s="71"/>
    </row>
    <row r="74" spans="1:50" ht="10.5" customHeight="1">
      <c r="A74" s="426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7"/>
    </row>
    <row r="75" spans="1:50" ht="10.5" customHeight="1">
      <c r="A75" s="1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5"/>
    </row>
    <row r="76" spans="1:50" ht="15" customHeight="1">
      <c r="A76" s="10"/>
      <c r="B76" s="235" t="str">
        <f>IF(G3="A","","所在地（住所）")</f>
        <v>所在地（住所）</v>
      </c>
      <c r="C76" s="236"/>
      <c r="D76" s="236"/>
      <c r="E76" s="237"/>
      <c r="F76" s="198">
        <f>IF(OR(G3="B",G3="C",G3="D"),'入力シート'!K87,"")</f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200"/>
      <c r="Z76" s="207" t="str">
        <f>IF(G3="A","","法人の名称")</f>
        <v>法人の名称</v>
      </c>
      <c r="AA76" s="208"/>
      <c r="AB76" s="208"/>
      <c r="AC76" s="209"/>
      <c r="AD76" s="208">
        <f>IF(OR(G3="B",G3="C",G3="D"),'入力シート'!K93,"")</f>
      </c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9"/>
      <c r="AX76" s="5"/>
    </row>
    <row r="77" spans="1:50" ht="7.5" customHeight="1">
      <c r="A77" s="10"/>
      <c r="B77" s="238"/>
      <c r="C77" s="239"/>
      <c r="D77" s="239"/>
      <c r="E77" s="240"/>
      <c r="F77" s="201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3"/>
      <c r="Z77" s="210"/>
      <c r="AA77" s="211"/>
      <c r="AB77" s="211"/>
      <c r="AC77" s="212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2"/>
      <c r="AX77" s="5"/>
    </row>
    <row r="78" spans="1:50" ht="10.5" customHeight="1">
      <c r="A78" s="10"/>
      <c r="B78" s="238"/>
      <c r="C78" s="239"/>
      <c r="D78" s="239"/>
      <c r="E78" s="240"/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3"/>
      <c r="Z78" s="213"/>
      <c r="AA78" s="214"/>
      <c r="AB78" s="214"/>
      <c r="AC78" s="215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5"/>
      <c r="AX78" s="5"/>
    </row>
    <row r="79" spans="1:50" ht="10.5" customHeight="1">
      <c r="A79" s="10"/>
      <c r="B79" s="238"/>
      <c r="C79" s="239"/>
      <c r="D79" s="239"/>
      <c r="E79" s="240"/>
      <c r="F79" s="201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3"/>
      <c r="Z79" s="216" t="str">
        <f>IF(G3="A","","受領者の職・氏名")</f>
        <v>受領者の職・氏名</v>
      </c>
      <c r="AA79" s="217"/>
      <c r="AB79" s="217"/>
      <c r="AC79" s="218"/>
      <c r="AD79" s="222">
        <f>IF(OR(G3="B",G3="C",G3="D"),'入力シート'!K96,"")</f>
      </c>
      <c r="AE79" s="222"/>
      <c r="AF79" s="222"/>
      <c r="AG79" s="222"/>
      <c r="AH79" s="222"/>
      <c r="AI79" s="222"/>
      <c r="AJ79" s="222"/>
      <c r="AK79" s="202">
        <f>IF(OR(G3="B",G3="C",G3="D"),CONCATENATE('入力シート'!M99,"　",'入力シート'!V99),"")</f>
      </c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3"/>
      <c r="AX79" s="5"/>
    </row>
    <row r="80" spans="1:50" ht="8.25" customHeight="1">
      <c r="A80" s="10"/>
      <c r="B80" s="238"/>
      <c r="C80" s="239"/>
      <c r="D80" s="239"/>
      <c r="E80" s="240"/>
      <c r="F80" s="201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3"/>
      <c r="Z80" s="216"/>
      <c r="AA80" s="217"/>
      <c r="AB80" s="217"/>
      <c r="AC80" s="218"/>
      <c r="AD80" s="222"/>
      <c r="AE80" s="222"/>
      <c r="AF80" s="222"/>
      <c r="AG80" s="222"/>
      <c r="AH80" s="222"/>
      <c r="AI80" s="222"/>
      <c r="AJ80" s="22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3"/>
      <c r="AX80" s="5"/>
    </row>
    <row r="81" spans="1:50" ht="10.5" customHeight="1">
      <c r="A81" s="10"/>
      <c r="B81" s="241"/>
      <c r="C81" s="242"/>
      <c r="D81" s="242"/>
      <c r="E81" s="243"/>
      <c r="F81" s="204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6"/>
      <c r="Z81" s="219"/>
      <c r="AA81" s="220"/>
      <c r="AB81" s="220"/>
      <c r="AC81" s="221"/>
      <c r="AD81" s="223"/>
      <c r="AE81" s="223"/>
      <c r="AF81" s="223"/>
      <c r="AG81" s="223"/>
      <c r="AH81" s="223"/>
      <c r="AI81" s="223"/>
      <c r="AJ81" s="223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6"/>
      <c r="AX81" s="5"/>
    </row>
    <row r="82" spans="1:50" ht="10.5" customHeight="1">
      <c r="A82" s="1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79"/>
      <c r="O82" s="79"/>
      <c r="P82" s="79"/>
      <c r="Q82" s="79"/>
      <c r="R82" s="79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13"/>
      <c r="AE82" s="14"/>
      <c r="AF82" s="14"/>
      <c r="AG82" s="13"/>
      <c r="AH82" s="13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5"/>
    </row>
    <row r="83" spans="1:50" ht="7.5" customHeight="1">
      <c r="A83" s="1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7"/>
    </row>
    <row r="84" spans="1:50" ht="7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ht="10.5" customHeight="1"/>
    <row r="86" spans="47:49" ht="10.5" customHeight="1">
      <c r="AU86" s="329" t="s">
        <v>158</v>
      </c>
      <c r="AV86" s="329"/>
      <c r="AW86" s="329"/>
    </row>
    <row r="87" spans="1:50" ht="10.5" customHeight="1">
      <c r="A87" s="328" t="s">
        <v>157</v>
      </c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</row>
    <row r="88" spans="1:50" ht="10.5" customHeight="1" thickBot="1">
      <c r="A88" s="32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</row>
    <row r="89" spans="2:49" ht="15" customHeight="1">
      <c r="B89" s="275" t="s">
        <v>250</v>
      </c>
      <c r="C89" s="276"/>
      <c r="D89" s="265" t="s">
        <v>160</v>
      </c>
      <c r="E89" s="266"/>
      <c r="F89" s="266"/>
      <c r="G89" s="266"/>
      <c r="H89" s="266"/>
      <c r="I89" s="266"/>
      <c r="J89" s="266"/>
      <c r="K89" s="266"/>
      <c r="L89" s="286"/>
      <c r="M89" s="267" t="s">
        <v>162</v>
      </c>
      <c r="N89" s="268"/>
      <c r="O89" s="268"/>
      <c r="P89" s="268"/>
      <c r="Q89" s="269"/>
      <c r="R89" s="275" t="s">
        <v>250</v>
      </c>
      <c r="S89" s="276"/>
      <c r="T89" s="265" t="s">
        <v>160</v>
      </c>
      <c r="U89" s="266"/>
      <c r="V89" s="266"/>
      <c r="W89" s="266"/>
      <c r="X89" s="266"/>
      <c r="Y89" s="266"/>
      <c r="Z89" s="266"/>
      <c r="AA89" s="266"/>
      <c r="AB89" s="266"/>
      <c r="AC89" s="267" t="s">
        <v>162</v>
      </c>
      <c r="AD89" s="268"/>
      <c r="AE89" s="268"/>
      <c r="AF89" s="268"/>
      <c r="AG89" s="269"/>
      <c r="AH89" s="275" t="s">
        <v>250</v>
      </c>
      <c r="AI89" s="276"/>
      <c r="AJ89" s="265" t="s">
        <v>160</v>
      </c>
      <c r="AK89" s="266"/>
      <c r="AL89" s="266"/>
      <c r="AM89" s="266"/>
      <c r="AN89" s="266"/>
      <c r="AO89" s="266"/>
      <c r="AP89" s="266"/>
      <c r="AQ89" s="266"/>
      <c r="AR89" s="266"/>
      <c r="AS89" s="267" t="s">
        <v>162</v>
      </c>
      <c r="AT89" s="268"/>
      <c r="AU89" s="268"/>
      <c r="AV89" s="268"/>
      <c r="AW89" s="269"/>
    </row>
    <row r="90" spans="2:49" ht="15" customHeight="1" thickBot="1">
      <c r="B90" s="277"/>
      <c r="C90" s="278"/>
      <c r="D90" s="270" t="s">
        <v>161</v>
      </c>
      <c r="E90" s="271"/>
      <c r="F90" s="271"/>
      <c r="G90" s="271"/>
      <c r="H90" s="271"/>
      <c r="I90" s="271"/>
      <c r="J90" s="271"/>
      <c r="K90" s="271"/>
      <c r="L90" s="287"/>
      <c r="M90" s="272" t="s">
        <v>163</v>
      </c>
      <c r="N90" s="273"/>
      <c r="O90" s="273"/>
      <c r="P90" s="273"/>
      <c r="Q90" s="274"/>
      <c r="R90" s="277"/>
      <c r="S90" s="278"/>
      <c r="T90" s="270" t="s">
        <v>161</v>
      </c>
      <c r="U90" s="271"/>
      <c r="V90" s="271"/>
      <c r="W90" s="271"/>
      <c r="X90" s="271"/>
      <c r="Y90" s="271"/>
      <c r="Z90" s="271"/>
      <c r="AA90" s="271"/>
      <c r="AB90" s="271"/>
      <c r="AC90" s="272" t="s">
        <v>163</v>
      </c>
      <c r="AD90" s="273"/>
      <c r="AE90" s="273"/>
      <c r="AF90" s="273"/>
      <c r="AG90" s="274"/>
      <c r="AH90" s="277"/>
      <c r="AI90" s="278"/>
      <c r="AJ90" s="270" t="s">
        <v>161</v>
      </c>
      <c r="AK90" s="271"/>
      <c r="AL90" s="271"/>
      <c r="AM90" s="271"/>
      <c r="AN90" s="271"/>
      <c r="AO90" s="271"/>
      <c r="AP90" s="271"/>
      <c r="AQ90" s="271"/>
      <c r="AR90" s="271"/>
      <c r="AS90" s="272" t="s">
        <v>163</v>
      </c>
      <c r="AT90" s="273"/>
      <c r="AU90" s="273"/>
      <c r="AV90" s="273"/>
      <c r="AW90" s="274"/>
    </row>
    <row r="91" spans="2:49" ht="30" customHeight="1" thickTop="1">
      <c r="B91" s="284">
        <v>1</v>
      </c>
      <c r="C91" s="285"/>
      <c r="D91" s="282" t="s">
        <v>165</v>
      </c>
      <c r="E91" s="283"/>
      <c r="F91" s="283"/>
      <c r="G91" s="283"/>
      <c r="H91" s="283"/>
      <c r="I91" s="283"/>
      <c r="J91" s="283"/>
      <c r="K91" s="283"/>
      <c r="L91" s="283"/>
      <c r="M91" s="279">
        <f>'市区町村別内訳シート'!D7</f>
        <v>0</v>
      </c>
      <c r="N91" s="280"/>
      <c r="O91" s="280"/>
      <c r="P91" s="280"/>
      <c r="Q91" s="281"/>
      <c r="R91" s="284">
        <v>26</v>
      </c>
      <c r="S91" s="285"/>
      <c r="T91" s="282" t="s">
        <v>189</v>
      </c>
      <c r="U91" s="283"/>
      <c r="V91" s="283"/>
      <c r="W91" s="283"/>
      <c r="X91" s="283"/>
      <c r="Y91" s="283"/>
      <c r="Z91" s="283"/>
      <c r="AA91" s="283"/>
      <c r="AB91" s="283"/>
      <c r="AC91" s="279">
        <f>'市区町村別内訳シート'!H7</f>
        <v>0</v>
      </c>
      <c r="AD91" s="280"/>
      <c r="AE91" s="280"/>
      <c r="AF91" s="280"/>
      <c r="AG91" s="281"/>
      <c r="AH91" s="284">
        <v>51</v>
      </c>
      <c r="AI91" s="285"/>
      <c r="AJ91" s="282" t="s">
        <v>214</v>
      </c>
      <c r="AK91" s="283"/>
      <c r="AL91" s="283"/>
      <c r="AM91" s="283"/>
      <c r="AN91" s="283"/>
      <c r="AO91" s="283"/>
      <c r="AP91" s="283"/>
      <c r="AQ91" s="283"/>
      <c r="AR91" s="283"/>
      <c r="AS91" s="279">
        <f>'市区町村別内訳シート'!L7</f>
        <v>0</v>
      </c>
      <c r="AT91" s="280"/>
      <c r="AU91" s="280"/>
      <c r="AV91" s="280"/>
      <c r="AW91" s="281"/>
    </row>
    <row r="92" spans="2:49" ht="30" customHeight="1">
      <c r="B92" s="232">
        <v>2</v>
      </c>
      <c r="C92" s="233"/>
      <c r="D92" s="227" t="s">
        <v>166</v>
      </c>
      <c r="E92" s="228"/>
      <c r="F92" s="228"/>
      <c r="G92" s="228"/>
      <c r="H92" s="228"/>
      <c r="I92" s="228"/>
      <c r="J92" s="228"/>
      <c r="K92" s="228"/>
      <c r="L92" s="228"/>
      <c r="M92" s="229">
        <f>'市区町村別内訳シート'!D8</f>
        <v>0</v>
      </c>
      <c r="N92" s="230"/>
      <c r="O92" s="230"/>
      <c r="P92" s="230"/>
      <c r="Q92" s="231"/>
      <c r="R92" s="232">
        <v>27</v>
      </c>
      <c r="S92" s="233"/>
      <c r="T92" s="227" t="s">
        <v>190</v>
      </c>
      <c r="U92" s="228"/>
      <c r="V92" s="228"/>
      <c r="W92" s="228"/>
      <c r="X92" s="228"/>
      <c r="Y92" s="228"/>
      <c r="Z92" s="228"/>
      <c r="AA92" s="228"/>
      <c r="AB92" s="228"/>
      <c r="AC92" s="229">
        <f>'市区町村別内訳シート'!H8</f>
        <v>0</v>
      </c>
      <c r="AD92" s="230"/>
      <c r="AE92" s="230"/>
      <c r="AF92" s="230"/>
      <c r="AG92" s="231"/>
      <c r="AH92" s="232">
        <v>52</v>
      </c>
      <c r="AI92" s="233"/>
      <c r="AJ92" s="227" t="s">
        <v>215</v>
      </c>
      <c r="AK92" s="228"/>
      <c r="AL92" s="228"/>
      <c r="AM92" s="228"/>
      <c r="AN92" s="228"/>
      <c r="AO92" s="228"/>
      <c r="AP92" s="228"/>
      <c r="AQ92" s="228"/>
      <c r="AR92" s="228"/>
      <c r="AS92" s="229">
        <f>'市区町村別内訳シート'!L8</f>
        <v>0</v>
      </c>
      <c r="AT92" s="230"/>
      <c r="AU92" s="230"/>
      <c r="AV92" s="230"/>
      <c r="AW92" s="231"/>
    </row>
    <row r="93" spans="2:49" ht="30" customHeight="1">
      <c r="B93" s="232">
        <v>3</v>
      </c>
      <c r="C93" s="233"/>
      <c r="D93" s="227" t="s">
        <v>167</v>
      </c>
      <c r="E93" s="228"/>
      <c r="F93" s="228"/>
      <c r="G93" s="228"/>
      <c r="H93" s="228"/>
      <c r="I93" s="228"/>
      <c r="J93" s="228"/>
      <c r="K93" s="228"/>
      <c r="L93" s="228"/>
      <c r="M93" s="229">
        <f>'市区町村別内訳シート'!D9</f>
        <v>0</v>
      </c>
      <c r="N93" s="230"/>
      <c r="O93" s="230"/>
      <c r="P93" s="230"/>
      <c r="Q93" s="231"/>
      <c r="R93" s="232">
        <v>28</v>
      </c>
      <c r="S93" s="233"/>
      <c r="T93" s="227" t="s">
        <v>191</v>
      </c>
      <c r="U93" s="228"/>
      <c r="V93" s="228"/>
      <c r="W93" s="228"/>
      <c r="X93" s="228"/>
      <c r="Y93" s="228"/>
      <c r="Z93" s="228"/>
      <c r="AA93" s="228"/>
      <c r="AB93" s="228"/>
      <c r="AC93" s="229">
        <f>'市区町村別内訳シート'!H9</f>
        <v>0</v>
      </c>
      <c r="AD93" s="230"/>
      <c r="AE93" s="230"/>
      <c r="AF93" s="230"/>
      <c r="AG93" s="231"/>
      <c r="AH93" s="232">
        <v>53</v>
      </c>
      <c r="AI93" s="233"/>
      <c r="AJ93" s="227" t="s">
        <v>216</v>
      </c>
      <c r="AK93" s="228"/>
      <c r="AL93" s="228"/>
      <c r="AM93" s="228"/>
      <c r="AN93" s="228"/>
      <c r="AO93" s="228"/>
      <c r="AP93" s="228"/>
      <c r="AQ93" s="228"/>
      <c r="AR93" s="228"/>
      <c r="AS93" s="229">
        <f>'市区町村別内訳シート'!L9</f>
        <v>0</v>
      </c>
      <c r="AT93" s="230"/>
      <c r="AU93" s="230"/>
      <c r="AV93" s="230"/>
      <c r="AW93" s="231"/>
    </row>
    <row r="94" spans="2:49" ht="30" customHeight="1">
      <c r="B94" s="232">
        <v>4</v>
      </c>
      <c r="C94" s="233"/>
      <c r="D94" s="227" t="s">
        <v>168</v>
      </c>
      <c r="E94" s="228"/>
      <c r="F94" s="228"/>
      <c r="G94" s="228"/>
      <c r="H94" s="228"/>
      <c r="I94" s="228"/>
      <c r="J94" s="228"/>
      <c r="K94" s="228"/>
      <c r="L94" s="228"/>
      <c r="M94" s="229">
        <f>'市区町村別内訳シート'!D10</f>
        <v>0</v>
      </c>
      <c r="N94" s="230"/>
      <c r="O94" s="230"/>
      <c r="P94" s="230"/>
      <c r="Q94" s="231"/>
      <c r="R94" s="232">
        <v>29</v>
      </c>
      <c r="S94" s="233"/>
      <c r="T94" s="227" t="s">
        <v>192</v>
      </c>
      <c r="U94" s="228"/>
      <c r="V94" s="228"/>
      <c r="W94" s="228"/>
      <c r="X94" s="228"/>
      <c r="Y94" s="228"/>
      <c r="Z94" s="228"/>
      <c r="AA94" s="228"/>
      <c r="AB94" s="228"/>
      <c r="AC94" s="229">
        <f>'市区町村別内訳シート'!H10</f>
        <v>0</v>
      </c>
      <c r="AD94" s="230"/>
      <c r="AE94" s="230"/>
      <c r="AF94" s="230"/>
      <c r="AG94" s="231"/>
      <c r="AH94" s="232">
        <v>54</v>
      </c>
      <c r="AI94" s="233"/>
      <c r="AJ94" s="227" t="s">
        <v>217</v>
      </c>
      <c r="AK94" s="228"/>
      <c r="AL94" s="228"/>
      <c r="AM94" s="228"/>
      <c r="AN94" s="228"/>
      <c r="AO94" s="228"/>
      <c r="AP94" s="228"/>
      <c r="AQ94" s="228"/>
      <c r="AR94" s="228"/>
      <c r="AS94" s="229">
        <f>'市区町村別内訳シート'!L10</f>
        <v>0</v>
      </c>
      <c r="AT94" s="230"/>
      <c r="AU94" s="230"/>
      <c r="AV94" s="230"/>
      <c r="AW94" s="231"/>
    </row>
    <row r="95" spans="2:49" ht="30" customHeight="1">
      <c r="B95" s="232">
        <v>5</v>
      </c>
      <c r="C95" s="233"/>
      <c r="D95" s="227" t="s">
        <v>169</v>
      </c>
      <c r="E95" s="228"/>
      <c r="F95" s="228"/>
      <c r="G95" s="228"/>
      <c r="H95" s="228"/>
      <c r="I95" s="228"/>
      <c r="J95" s="228"/>
      <c r="K95" s="228"/>
      <c r="L95" s="228"/>
      <c r="M95" s="229">
        <f>'市区町村別内訳シート'!D11</f>
        <v>0</v>
      </c>
      <c r="N95" s="230"/>
      <c r="O95" s="230"/>
      <c r="P95" s="230"/>
      <c r="Q95" s="231"/>
      <c r="R95" s="232">
        <v>30</v>
      </c>
      <c r="S95" s="233"/>
      <c r="T95" s="227" t="s">
        <v>193</v>
      </c>
      <c r="U95" s="228"/>
      <c r="V95" s="228"/>
      <c r="W95" s="228"/>
      <c r="X95" s="228"/>
      <c r="Y95" s="228"/>
      <c r="Z95" s="228"/>
      <c r="AA95" s="228"/>
      <c r="AB95" s="228"/>
      <c r="AC95" s="229">
        <f>'市区町村別内訳シート'!H11</f>
        <v>0</v>
      </c>
      <c r="AD95" s="230"/>
      <c r="AE95" s="230"/>
      <c r="AF95" s="230"/>
      <c r="AG95" s="231"/>
      <c r="AH95" s="232">
        <v>55</v>
      </c>
      <c r="AI95" s="233"/>
      <c r="AJ95" s="227" t="s">
        <v>218</v>
      </c>
      <c r="AK95" s="228"/>
      <c r="AL95" s="228"/>
      <c r="AM95" s="228"/>
      <c r="AN95" s="228"/>
      <c r="AO95" s="228"/>
      <c r="AP95" s="228"/>
      <c r="AQ95" s="228"/>
      <c r="AR95" s="228"/>
      <c r="AS95" s="229">
        <f>'市区町村別内訳シート'!L11</f>
        <v>0</v>
      </c>
      <c r="AT95" s="230"/>
      <c r="AU95" s="230"/>
      <c r="AV95" s="230"/>
      <c r="AW95" s="231"/>
    </row>
    <row r="96" spans="2:49" ht="30" customHeight="1">
      <c r="B96" s="232">
        <v>6</v>
      </c>
      <c r="C96" s="233"/>
      <c r="D96" s="227" t="s">
        <v>170</v>
      </c>
      <c r="E96" s="228"/>
      <c r="F96" s="228"/>
      <c r="G96" s="228"/>
      <c r="H96" s="228"/>
      <c r="I96" s="228"/>
      <c r="J96" s="228"/>
      <c r="K96" s="228"/>
      <c r="L96" s="228"/>
      <c r="M96" s="229">
        <f>'市区町村別内訳シート'!D12</f>
        <v>0</v>
      </c>
      <c r="N96" s="230"/>
      <c r="O96" s="230"/>
      <c r="P96" s="230"/>
      <c r="Q96" s="231"/>
      <c r="R96" s="232">
        <v>31</v>
      </c>
      <c r="S96" s="233"/>
      <c r="T96" s="227" t="s">
        <v>194</v>
      </c>
      <c r="U96" s="228"/>
      <c r="V96" s="228"/>
      <c r="W96" s="228"/>
      <c r="X96" s="228"/>
      <c r="Y96" s="228"/>
      <c r="Z96" s="228"/>
      <c r="AA96" s="228"/>
      <c r="AB96" s="228"/>
      <c r="AC96" s="229">
        <f>'市区町村別内訳シート'!H12</f>
        <v>0</v>
      </c>
      <c r="AD96" s="230"/>
      <c r="AE96" s="230"/>
      <c r="AF96" s="230"/>
      <c r="AG96" s="231"/>
      <c r="AH96" s="232">
        <v>56</v>
      </c>
      <c r="AI96" s="233"/>
      <c r="AJ96" s="227" t="s">
        <v>219</v>
      </c>
      <c r="AK96" s="228"/>
      <c r="AL96" s="228"/>
      <c r="AM96" s="228"/>
      <c r="AN96" s="228"/>
      <c r="AO96" s="228"/>
      <c r="AP96" s="228"/>
      <c r="AQ96" s="228"/>
      <c r="AR96" s="228"/>
      <c r="AS96" s="229">
        <f>'市区町村別内訳シート'!L12</f>
        <v>0</v>
      </c>
      <c r="AT96" s="230"/>
      <c r="AU96" s="230"/>
      <c r="AV96" s="230"/>
      <c r="AW96" s="231"/>
    </row>
    <row r="97" spans="2:49" ht="30" customHeight="1">
      <c r="B97" s="232">
        <v>7</v>
      </c>
      <c r="C97" s="233"/>
      <c r="D97" s="227" t="s">
        <v>171</v>
      </c>
      <c r="E97" s="228"/>
      <c r="F97" s="228"/>
      <c r="G97" s="228"/>
      <c r="H97" s="228"/>
      <c r="I97" s="228"/>
      <c r="J97" s="228"/>
      <c r="K97" s="228"/>
      <c r="L97" s="228"/>
      <c r="M97" s="229">
        <f>'市区町村別内訳シート'!D13</f>
        <v>0</v>
      </c>
      <c r="N97" s="230"/>
      <c r="O97" s="230"/>
      <c r="P97" s="230"/>
      <c r="Q97" s="231"/>
      <c r="R97" s="232">
        <v>32</v>
      </c>
      <c r="S97" s="233"/>
      <c r="T97" s="227" t="s">
        <v>195</v>
      </c>
      <c r="U97" s="228"/>
      <c r="V97" s="228"/>
      <c r="W97" s="228"/>
      <c r="X97" s="228"/>
      <c r="Y97" s="228"/>
      <c r="Z97" s="228"/>
      <c r="AA97" s="228"/>
      <c r="AB97" s="228"/>
      <c r="AC97" s="229">
        <f>'市区町村別内訳シート'!H13</f>
        <v>0</v>
      </c>
      <c r="AD97" s="230"/>
      <c r="AE97" s="230"/>
      <c r="AF97" s="230"/>
      <c r="AG97" s="231"/>
      <c r="AH97" s="232">
        <v>57</v>
      </c>
      <c r="AI97" s="233"/>
      <c r="AJ97" s="227" t="s">
        <v>220</v>
      </c>
      <c r="AK97" s="228"/>
      <c r="AL97" s="228"/>
      <c r="AM97" s="228"/>
      <c r="AN97" s="228"/>
      <c r="AO97" s="228"/>
      <c r="AP97" s="228"/>
      <c r="AQ97" s="228"/>
      <c r="AR97" s="228"/>
      <c r="AS97" s="229">
        <f>'市区町村別内訳シート'!L13</f>
        <v>0</v>
      </c>
      <c r="AT97" s="230"/>
      <c r="AU97" s="230"/>
      <c r="AV97" s="230"/>
      <c r="AW97" s="231"/>
    </row>
    <row r="98" spans="2:49" ht="30" customHeight="1">
      <c r="B98" s="232">
        <v>8</v>
      </c>
      <c r="C98" s="233"/>
      <c r="D98" s="227" t="s">
        <v>172</v>
      </c>
      <c r="E98" s="228"/>
      <c r="F98" s="228"/>
      <c r="G98" s="228"/>
      <c r="H98" s="228"/>
      <c r="I98" s="228"/>
      <c r="J98" s="228"/>
      <c r="K98" s="228"/>
      <c r="L98" s="228"/>
      <c r="M98" s="229">
        <f>'市区町村別内訳シート'!D14</f>
        <v>0</v>
      </c>
      <c r="N98" s="230"/>
      <c r="O98" s="230"/>
      <c r="P98" s="230"/>
      <c r="Q98" s="231"/>
      <c r="R98" s="232">
        <v>33</v>
      </c>
      <c r="S98" s="233"/>
      <c r="T98" s="227" t="s">
        <v>196</v>
      </c>
      <c r="U98" s="228"/>
      <c r="V98" s="228"/>
      <c r="W98" s="228"/>
      <c r="X98" s="228"/>
      <c r="Y98" s="228"/>
      <c r="Z98" s="228"/>
      <c r="AA98" s="228"/>
      <c r="AB98" s="228"/>
      <c r="AC98" s="229">
        <f>'市区町村別内訳シート'!H14</f>
        <v>0</v>
      </c>
      <c r="AD98" s="230"/>
      <c r="AE98" s="230"/>
      <c r="AF98" s="230"/>
      <c r="AG98" s="231"/>
      <c r="AH98" s="232">
        <v>58</v>
      </c>
      <c r="AI98" s="233"/>
      <c r="AJ98" s="227" t="s">
        <v>221</v>
      </c>
      <c r="AK98" s="228"/>
      <c r="AL98" s="228"/>
      <c r="AM98" s="228"/>
      <c r="AN98" s="228"/>
      <c r="AO98" s="228"/>
      <c r="AP98" s="228"/>
      <c r="AQ98" s="228"/>
      <c r="AR98" s="228"/>
      <c r="AS98" s="229">
        <f>'市区町村別内訳シート'!L14</f>
        <v>0</v>
      </c>
      <c r="AT98" s="230"/>
      <c r="AU98" s="230"/>
      <c r="AV98" s="230"/>
      <c r="AW98" s="231"/>
    </row>
    <row r="99" spans="2:49" ht="30" customHeight="1">
      <c r="B99" s="232">
        <v>9</v>
      </c>
      <c r="C99" s="233"/>
      <c r="D99" s="227" t="s">
        <v>173</v>
      </c>
      <c r="E99" s="228"/>
      <c r="F99" s="228"/>
      <c r="G99" s="228"/>
      <c r="H99" s="228"/>
      <c r="I99" s="228"/>
      <c r="J99" s="228"/>
      <c r="K99" s="228"/>
      <c r="L99" s="228"/>
      <c r="M99" s="229">
        <f>'市区町村別内訳シート'!D15</f>
        <v>0</v>
      </c>
      <c r="N99" s="230"/>
      <c r="O99" s="230"/>
      <c r="P99" s="230"/>
      <c r="Q99" s="231"/>
      <c r="R99" s="232">
        <v>34</v>
      </c>
      <c r="S99" s="233"/>
      <c r="T99" s="227" t="s">
        <v>197</v>
      </c>
      <c r="U99" s="228"/>
      <c r="V99" s="228"/>
      <c r="W99" s="228"/>
      <c r="X99" s="228"/>
      <c r="Y99" s="228"/>
      <c r="Z99" s="228"/>
      <c r="AA99" s="228"/>
      <c r="AB99" s="228"/>
      <c r="AC99" s="229">
        <f>'市区町村別内訳シート'!H15</f>
        <v>0</v>
      </c>
      <c r="AD99" s="230"/>
      <c r="AE99" s="230"/>
      <c r="AF99" s="230"/>
      <c r="AG99" s="231"/>
      <c r="AH99" s="232">
        <v>59</v>
      </c>
      <c r="AI99" s="233"/>
      <c r="AJ99" s="227" t="s">
        <v>222</v>
      </c>
      <c r="AK99" s="228"/>
      <c r="AL99" s="228"/>
      <c r="AM99" s="228"/>
      <c r="AN99" s="228"/>
      <c r="AO99" s="228"/>
      <c r="AP99" s="228"/>
      <c r="AQ99" s="228"/>
      <c r="AR99" s="228"/>
      <c r="AS99" s="229">
        <f>'市区町村別内訳シート'!L15</f>
        <v>0</v>
      </c>
      <c r="AT99" s="230"/>
      <c r="AU99" s="230"/>
      <c r="AV99" s="230"/>
      <c r="AW99" s="231"/>
    </row>
    <row r="100" spans="2:49" ht="30" customHeight="1">
      <c r="B100" s="232">
        <v>10</v>
      </c>
      <c r="C100" s="233"/>
      <c r="D100" s="227" t="s">
        <v>174</v>
      </c>
      <c r="E100" s="228"/>
      <c r="F100" s="228"/>
      <c r="G100" s="228"/>
      <c r="H100" s="228"/>
      <c r="I100" s="228"/>
      <c r="J100" s="228"/>
      <c r="K100" s="228"/>
      <c r="L100" s="228"/>
      <c r="M100" s="229">
        <f>'市区町村別内訳シート'!D16</f>
        <v>0</v>
      </c>
      <c r="N100" s="230"/>
      <c r="O100" s="230"/>
      <c r="P100" s="230"/>
      <c r="Q100" s="231"/>
      <c r="R100" s="232">
        <v>35</v>
      </c>
      <c r="S100" s="233"/>
      <c r="T100" s="227" t="s">
        <v>198</v>
      </c>
      <c r="U100" s="228"/>
      <c r="V100" s="228"/>
      <c r="W100" s="228"/>
      <c r="X100" s="228"/>
      <c r="Y100" s="228"/>
      <c r="Z100" s="228"/>
      <c r="AA100" s="228"/>
      <c r="AB100" s="228"/>
      <c r="AC100" s="229">
        <f>'市区町村別内訳シート'!H16</f>
        <v>0</v>
      </c>
      <c r="AD100" s="230"/>
      <c r="AE100" s="230"/>
      <c r="AF100" s="230"/>
      <c r="AG100" s="231"/>
      <c r="AH100" s="232">
        <v>60</v>
      </c>
      <c r="AI100" s="233"/>
      <c r="AJ100" s="227" t="s">
        <v>223</v>
      </c>
      <c r="AK100" s="228"/>
      <c r="AL100" s="228"/>
      <c r="AM100" s="228"/>
      <c r="AN100" s="228"/>
      <c r="AO100" s="228"/>
      <c r="AP100" s="228"/>
      <c r="AQ100" s="228"/>
      <c r="AR100" s="228"/>
      <c r="AS100" s="229">
        <f>'市区町村別内訳シート'!L16</f>
        <v>0</v>
      </c>
      <c r="AT100" s="230"/>
      <c r="AU100" s="230"/>
      <c r="AV100" s="230"/>
      <c r="AW100" s="231"/>
    </row>
    <row r="101" spans="2:49" ht="30" customHeight="1">
      <c r="B101" s="232">
        <v>11</v>
      </c>
      <c r="C101" s="233"/>
      <c r="D101" s="227" t="s">
        <v>175</v>
      </c>
      <c r="E101" s="228"/>
      <c r="F101" s="228"/>
      <c r="G101" s="228"/>
      <c r="H101" s="228"/>
      <c r="I101" s="228"/>
      <c r="J101" s="228"/>
      <c r="K101" s="228"/>
      <c r="L101" s="228"/>
      <c r="M101" s="229">
        <f>'市区町村別内訳シート'!D17</f>
        <v>0</v>
      </c>
      <c r="N101" s="230"/>
      <c r="O101" s="230"/>
      <c r="P101" s="230"/>
      <c r="Q101" s="231"/>
      <c r="R101" s="232">
        <v>36</v>
      </c>
      <c r="S101" s="233"/>
      <c r="T101" s="227" t="s">
        <v>199</v>
      </c>
      <c r="U101" s="228"/>
      <c r="V101" s="228"/>
      <c r="W101" s="228"/>
      <c r="X101" s="228"/>
      <c r="Y101" s="228"/>
      <c r="Z101" s="228"/>
      <c r="AA101" s="228"/>
      <c r="AB101" s="228"/>
      <c r="AC101" s="229">
        <f>'市区町村別内訳シート'!H17</f>
        <v>0</v>
      </c>
      <c r="AD101" s="230"/>
      <c r="AE101" s="230"/>
      <c r="AF101" s="230"/>
      <c r="AG101" s="231"/>
      <c r="AH101" s="232">
        <v>61</v>
      </c>
      <c r="AI101" s="233"/>
      <c r="AJ101" s="227" t="s">
        <v>224</v>
      </c>
      <c r="AK101" s="228"/>
      <c r="AL101" s="228"/>
      <c r="AM101" s="228"/>
      <c r="AN101" s="228"/>
      <c r="AO101" s="228"/>
      <c r="AP101" s="228"/>
      <c r="AQ101" s="228"/>
      <c r="AR101" s="228"/>
      <c r="AS101" s="229">
        <f>'市区町村別内訳シート'!L17</f>
        <v>0</v>
      </c>
      <c r="AT101" s="230"/>
      <c r="AU101" s="230"/>
      <c r="AV101" s="230"/>
      <c r="AW101" s="231"/>
    </row>
    <row r="102" spans="2:49" ht="30" customHeight="1">
      <c r="B102" s="232">
        <v>12</v>
      </c>
      <c r="C102" s="233"/>
      <c r="D102" s="227" t="s">
        <v>176</v>
      </c>
      <c r="E102" s="228"/>
      <c r="F102" s="228"/>
      <c r="G102" s="228"/>
      <c r="H102" s="228"/>
      <c r="I102" s="228"/>
      <c r="J102" s="228"/>
      <c r="K102" s="228"/>
      <c r="L102" s="228"/>
      <c r="M102" s="229">
        <f>'市区町村別内訳シート'!D18</f>
        <v>0</v>
      </c>
      <c r="N102" s="230"/>
      <c r="O102" s="230"/>
      <c r="P102" s="230"/>
      <c r="Q102" s="231"/>
      <c r="R102" s="232">
        <v>37</v>
      </c>
      <c r="S102" s="233"/>
      <c r="T102" s="227" t="s">
        <v>200</v>
      </c>
      <c r="U102" s="228"/>
      <c r="V102" s="228"/>
      <c r="W102" s="228"/>
      <c r="X102" s="228"/>
      <c r="Y102" s="228"/>
      <c r="Z102" s="228"/>
      <c r="AA102" s="228"/>
      <c r="AB102" s="228"/>
      <c r="AC102" s="229">
        <f>'市区町村別内訳シート'!H18</f>
        <v>0</v>
      </c>
      <c r="AD102" s="230"/>
      <c r="AE102" s="230"/>
      <c r="AF102" s="230"/>
      <c r="AG102" s="231"/>
      <c r="AH102" s="232">
        <v>62</v>
      </c>
      <c r="AI102" s="233"/>
      <c r="AJ102" s="227" t="s">
        <v>225</v>
      </c>
      <c r="AK102" s="228"/>
      <c r="AL102" s="228"/>
      <c r="AM102" s="228"/>
      <c r="AN102" s="228"/>
      <c r="AO102" s="228"/>
      <c r="AP102" s="228"/>
      <c r="AQ102" s="228"/>
      <c r="AR102" s="228"/>
      <c r="AS102" s="229">
        <f>'市区町村別内訳シート'!L18</f>
        <v>0</v>
      </c>
      <c r="AT102" s="230"/>
      <c r="AU102" s="230"/>
      <c r="AV102" s="230"/>
      <c r="AW102" s="231"/>
    </row>
    <row r="103" spans="2:49" ht="30" customHeight="1">
      <c r="B103" s="232">
        <v>13</v>
      </c>
      <c r="C103" s="233"/>
      <c r="D103" s="227" t="s">
        <v>159</v>
      </c>
      <c r="E103" s="228"/>
      <c r="F103" s="228"/>
      <c r="G103" s="228"/>
      <c r="H103" s="228"/>
      <c r="I103" s="228"/>
      <c r="J103" s="228"/>
      <c r="K103" s="228"/>
      <c r="L103" s="228"/>
      <c r="M103" s="229">
        <f>'市区町村別内訳シート'!D19</f>
        <v>0</v>
      </c>
      <c r="N103" s="230"/>
      <c r="O103" s="230"/>
      <c r="P103" s="230"/>
      <c r="Q103" s="231"/>
      <c r="R103" s="232">
        <v>38</v>
      </c>
      <c r="S103" s="233"/>
      <c r="T103" s="227" t="s">
        <v>201</v>
      </c>
      <c r="U103" s="228"/>
      <c r="V103" s="228"/>
      <c r="W103" s="228"/>
      <c r="X103" s="228"/>
      <c r="Y103" s="228"/>
      <c r="Z103" s="228"/>
      <c r="AA103" s="228"/>
      <c r="AB103" s="228"/>
      <c r="AC103" s="229">
        <f>'市区町村別内訳シート'!H19</f>
        <v>0</v>
      </c>
      <c r="AD103" s="230"/>
      <c r="AE103" s="230"/>
      <c r="AF103" s="230"/>
      <c r="AG103" s="231"/>
      <c r="AH103" s="232">
        <v>63</v>
      </c>
      <c r="AI103" s="233"/>
      <c r="AJ103" s="227" t="s">
        <v>226</v>
      </c>
      <c r="AK103" s="228"/>
      <c r="AL103" s="228"/>
      <c r="AM103" s="228"/>
      <c r="AN103" s="228"/>
      <c r="AO103" s="228"/>
      <c r="AP103" s="228"/>
      <c r="AQ103" s="228"/>
      <c r="AR103" s="228"/>
      <c r="AS103" s="229">
        <f>'市区町村別内訳シート'!L19</f>
        <v>0</v>
      </c>
      <c r="AT103" s="230"/>
      <c r="AU103" s="230"/>
      <c r="AV103" s="230"/>
      <c r="AW103" s="231"/>
    </row>
    <row r="104" spans="2:49" ht="30" customHeight="1">
      <c r="B104" s="232">
        <v>14</v>
      </c>
      <c r="C104" s="233"/>
      <c r="D104" s="227" t="s">
        <v>177</v>
      </c>
      <c r="E104" s="228"/>
      <c r="F104" s="228"/>
      <c r="G104" s="228"/>
      <c r="H104" s="228"/>
      <c r="I104" s="228"/>
      <c r="J104" s="228"/>
      <c r="K104" s="228"/>
      <c r="L104" s="228"/>
      <c r="M104" s="229">
        <f>'市区町村別内訳シート'!D20</f>
        <v>0</v>
      </c>
      <c r="N104" s="230"/>
      <c r="O104" s="230"/>
      <c r="P104" s="230"/>
      <c r="Q104" s="231"/>
      <c r="R104" s="232">
        <v>39</v>
      </c>
      <c r="S104" s="233"/>
      <c r="T104" s="227" t="s">
        <v>202</v>
      </c>
      <c r="U104" s="228"/>
      <c r="V104" s="228"/>
      <c r="W104" s="228"/>
      <c r="X104" s="228"/>
      <c r="Y104" s="228"/>
      <c r="Z104" s="228"/>
      <c r="AA104" s="228"/>
      <c r="AB104" s="228"/>
      <c r="AC104" s="229">
        <f>'市区町村別内訳シート'!H20</f>
        <v>0</v>
      </c>
      <c r="AD104" s="230"/>
      <c r="AE104" s="230"/>
      <c r="AF104" s="230"/>
      <c r="AG104" s="231"/>
      <c r="AH104" s="232">
        <v>64</v>
      </c>
      <c r="AI104" s="233"/>
      <c r="AJ104" s="227" t="s">
        <v>227</v>
      </c>
      <c r="AK104" s="228"/>
      <c r="AL104" s="228"/>
      <c r="AM104" s="228"/>
      <c r="AN104" s="228"/>
      <c r="AO104" s="228"/>
      <c r="AP104" s="228"/>
      <c r="AQ104" s="228"/>
      <c r="AR104" s="228"/>
      <c r="AS104" s="229">
        <f>'市区町村別内訳シート'!L20</f>
        <v>0</v>
      </c>
      <c r="AT104" s="230"/>
      <c r="AU104" s="230"/>
      <c r="AV104" s="230"/>
      <c r="AW104" s="231"/>
    </row>
    <row r="105" spans="2:49" ht="30" customHeight="1">
      <c r="B105" s="232">
        <v>15</v>
      </c>
      <c r="C105" s="233"/>
      <c r="D105" s="227" t="s">
        <v>178</v>
      </c>
      <c r="E105" s="228"/>
      <c r="F105" s="228"/>
      <c r="G105" s="228"/>
      <c r="H105" s="228"/>
      <c r="I105" s="228"/>
      <c r="J105" s="228"/>
      <c r="K105" s="228"/>
      <c r="L105" s="228"/>
      <c r="M105" s="229">
        <f>'市区町村別内訳シート'!D21</f>
        <v>0</v>
      </c>
      <c r="N105" s="230"/>
      <c r="O105" s="230"/>
      <c r="P105" s="230"/>
      <c r="Q105" s="231"/>
      <c r="R105" s="232">
        <v>40</v>
      </c>
      <c r="S105" s="233"/>
      <c r="T105" s="227" t="s">
        <v>203</v>
      </c>
      <c r="U105" s="228"/>
      <c r="V105" s="228"/>
      <c r="W105" s="228"/>
      <c r="X105" s="228"/>
      <c r="Y105" s="228"/>
      <c r="Z105" s="228"/>
      <c r="AA105" s="228"/>
      <c r="AB105" s="228"/>
      <c r="AC105" s="229">
        <f>'市区町村別内訳シート'!H21</f>
        <v>0</v>
      </c>
      <c r="AD105" s="230"/>
      <c r="AE105" s="230"/>
      <c r="AF105" s="230"/>
      <c r="AG105" s="231"/>
      <c r="AH105" s="232">
        <v>65</v>
      </c>
      <c r="AI105" s="233"/>
      <c r="AJ105" s="227" t="s">
        <v>228</v>
      </c>
      <c r="AK105" s="228"/>
      <c r="AL105" s="228"/>
      <c r="AM105" s="228"/>
      <c r="AN105" s="228"/>
      <c r="AO105" s="228"/>
      <c r="AP105" s="228"/>
      <c r="AQ105" s="228"/>
      <c r="AR105" s="228"/>
      <c r="AS105" s="229">
        <f>'市区町村別内訳シート'!L21</f>
        <v>0</v>
      </c>
      <c r="AT105" s="230"/>
      <c r="AU105" s="230"/>
      <c r="AV105" s="230"/>
      <c r="AW105" s="231"/>
    </row>
    <row r="106" spans="2:49" ht="30" customHeight="1">
      <c r="B106" s="232">
        <v>16</v>
      </c>
      <c r="C106" s="233"/>
      <c r="D106" s="227" t="s">
        <v>179</v>
      </c>
      <c r="E106" s="228"/>
      <c r="F106" s="228"/>
      <c r="G106" s="228"/>
      <c r="H106" s="228"/>
      <c r="I106" s="228"/>
      <c r="J106" s="228"/>
      <c r="K106" s="228"/>
      <c r="L106" s="228"/>
      <c r="M106" s="229">
        <f>'市区町村別内訳シート'!D22</f>
        <v>0</v>
      </c>
      <c r="N106" s="230"/>
      <c r="O106" s="230"/>
      <c r="P106" s="230"/>
      <c r="Q106" s="231"/>
      <c r="R106" s="232">
        <v>41</v>
      </c>
      <c r="S106" s="233"/>
      <c r="T106" s="227" t="s">
        <v>204</v>
      </c>
      <c r="U106" s="228"/>
      <c r="V106" s="228"/>
      <c r="W106" s="228"/>
      <c r="X106" s="228"/>
      <c r="Y106" s="228"/>
      <c r="Z106" s="228"/>
      <c r="AA106" s="228"/>
      <c r="AB106" s="228"/>
      <c r="AC106" s="229">
        <f>'市区町村別内訳シート'!H22</f>
        <v>0</v>
      </c>
      <c r="AD106" s="230"/>
      <c r="AE106" s="230"/>
      <c r="AF106" s="230"/>
      <c r="AG106" s="231"/>
      <c r="AH106" s="232">
        <v>66</v>
      </c>
      <c r="AI106" s="233"/>
      <c r="AJ106" s="227" t="s">
        <v>229</v>
      </c>
      <c r="AK106" s="228"/>
      <c r="AL106" s="228"/>
      <c r="AM106" s="228"/>
      <c r="AN106" s="228"/>
      <c r="AO106" s="228"/>
      <c r="AP106" s="228"/>
      <c r="AQ106" s="228"/>
      <c r="AR106" s="228"/>
      <c r="AS106" s="229">
        <f>'市区町村別内訳シート'!L22</f>
        <v>0</v>
      </c>
      <c r="AT106" s="230"/>
      <c r="AU106" s="230"/>
      <c r="AV106" s="230"/>
      <c r="AW106" s="231"/>
    </row>
    <row r="107" spans="2:49" ht="30" customHeight="1">
      <c r="B107" s="232">
        <v>17</v>
      </c>
      <c r="C107" s="233"/>
      <c r="D107" s="227" t="s">
        <v>180</v>
      </c>
      <c r="E107" s="228"/>
      <c r="F107" s="228"/>
      <c r="G107" s="228"/>
      <c r="H107" s="228"/>
      <c r="I107" s="228"/>
      <c r="J107" s="228"/>
      <c r="K107" s="228"/>
      <c r="L107" s="228"/>
      <c r="M107" s="229">
        <f>'市区町村別内訳シート'!D23</f>
        <v>0</v>
      </c>
      <c r="N107" s="230"/>
      <c r="O107" s="230"/>
      <c r="P107" s="230"/>
      <c r="Q107" s="231"/>
      <c r="R107" s="232">
        <v>42</v>
      </c>
      <c r="S107" s="233"/>
      <c r="T107" s="227" t="s">
        <v>205</v>
      </c>
      <c r="U107" s="228"/>
      <c r="V107" s="228"/>
      <c r="W107" s="228"/>
      <c r="X107" s="228"/>
      <c r="Y107" s="228"/>
      <c r="Z107" s="228"/>
      <c r="AA107" s="228"/>
      <c r="AB107" s="228"/>
      <c r="AC107" s="229">
        <f>'市区町村別内訳シート'!H23</f>
        <v>0</v>
      </c>
      <c r="AD107" s="230"/>
      <c r="AE107" s="230"/>
      <c r="AF107" s="230"/>
      <c r="AG107" s="231"/>
      <c r="AH107" s="232">
        <v>67</v>
      </c>
      <c r="AI107" s="233"/>
      <c r="AJ107" s="227" t="s">
        <v>230</v>
      </c>
      <c r="AK107" s="228"/>
      <c r="AL107" s="228"/>
      <c r="AM107" s="228"/>
      <c r="AN107" s="228"/>
      <c r="AO107" s="228"/>
      <c r="AP107" s="228"/>
      <c r="AQ107" s="228"/>
      <c r="AR107" s="228"/>
      <c r="AS107" s="229">
        <f>'市区町村別内訳シート'!L23</f>
        <v>0</v>
      </c>
      <c r="AT107" s="230"/>
      <c r="AU107" s="230"/>
      <c r="AV107" s="230"/>
      <c r="AW107" s="231"/>
    </row>
    <row r="108" spans="2:49" ht="30" customHeight="1">
      <c r="B108" s="232">
        <v>18</v>
      </c>
      <c r="C108" s="233"/>
      <c r="D108" s="227" t="s">
        <v>181</v>
      </c>
      <c r="E108" s="228"/>
      <c r="F108" s="228"/>
      <c r="G108" s="228"/>
      <c r="H108" s="228"/>
      <c r="I108" s="228"/>
      <c r="J108" s="228"/>
      <c r="K108" s="228"/>
      <c r="L108" s="228"/>
      <c r="M108" s="229">
        <f>'市区町村別内訳シート'!D24</f>
        <v>0</v>
      </c>
      <c r="N108" s="230"/>
      <c r="O108" s="230"/>
      <c r="P108" s="230"/>
      <c r="Q108" s="231"/>
      <c r="R108" s="232">
        <v>43</v>
      </c>
      <c r="S108" s="233"/>
      <c r="T108" s="227" t="s">
        <v>206</v>
      </c>
      <c r="U108" s="228"/>
      <c r="V108" s="228"/>
      <c r="W108" s="228"/>
      <c r="X108" s="228"/>
      <c r="Y108" s="228"/>
      <c r="Z108" s="228"/>
      <c r="AA108" s="228"/>
      <c r="AB108" s="228"/>
      <c r="AC108" s="229">
        <f>'市区町村別内訳シート'!H24</f>
        <v>0</v>
      </c>
      <c r="AD108" s="230"/>
      <c r="AE108" s="230"/>
      <c r="AF108" s="230"/>
      <c r="AG108" s="231"/>
      <c r="AH108" s="232">
        <v>68</v>
      </c>
      <c r="AI108" s="233"/>
      <c r="AJ108" s="227" t="s">
        <v>231</v>
      </c>
      <c r="AK108" s="228"/>
      <c r="AL108" s="228"/>
      <c r="AM108" s="228"/>
      <c r="AN108" s="228"/>
      <c r="AO108" s="228"/>
      <c r="AP108" s="228"/>
      <c r="AQ108" s="228"/>
      <c r="AR108" s="228"/>
      <c r="AS108" s="229">
        <f>'市区町村別内訳シート'!L24</f>
        <v>0</v>
      </c>
      <c r="AT108" s="230"/>
      <c r="AU108" s="230"/>
      <c r="AV108" s="230"/>
      <c r="AW108" s="231"/>
    </row>
    <row r="109" spans="2:49" ht="30" customHeight="1">
      <c r="B109" s="232">
        <v>19</v>
      </c>
      <c r="C109" s="233"/>
      <c r="D109" s="227" t="s">
        <v>182</v>
      </c>
      <c r="E109" s="228"/>
      <c r="F109" s="228"/>
      <c r="G109" s="228"/>
      <c r="H109" s="228"/>
      <c r="I109" s="228"/>
      <c r="J109" s="228"/>
      <c r="K109" s="228"/>
      <c r="L109" s="228"/>
      <c r="M109" s="229">
        <f>'市区町村別内訳シート'!D25</f>
        <v>0</v>
      </c>
      <c r="N109" s="230"/>
      <c r="O109" s="230"/>
      <c r="P109" s="230"/>
      <c r="Q109" s="231"/>
      <c r="R109" s="232">
        <v>44</v>
      </c>
      <c r="S109" s="233"/>
      <c r="T109" s="227" t="s">
        <v>207</v>
      </c>
      <c r="U109" s="228"/>
      <c r="V109" s="228"/>
      <c r="W109" s="228"/>
      <c r="X109" s="228"/>
      <c r="Y109" s="228"/>
      <c r="Z109" s="228"/>
      <c r="AA109" s="228"/>
      <c r="AB109" s="228"/>
      <c r="AC109" s="229">
        <f>'市区町村別内訳シート'!H25</f>
        <v>0</v>
      </c>
      <c r="AD109" s="230"/>
      <c r="AE109" s="230"/>
      <c r="AF109" s="230"/>
      <c r="AG109" s="231"/>
      <c r="AH109" s="232">
        <v>69</v>
      </c>
      <c r="AI109" s="233"/>
      <c r="AJ109" s="227" t="s">
        <v>232</v>
      </c>
      <c r="AK109" s="228"/>
      <c r="AL109" s="228"/>
      <c r="AM109" s="228"/>
      <c r="AN109" s="228"/>
      <c r="AO109" s="228"/>
      <c r="AP109" s="228"/>
      <c r="AQ109" s="228"/>
      <c r="AR109" s="228"/>
      <c r="AS109" s="229">
        <f>'市区町村別内訳シート'!L25</f>
        <v>0</v>
      </c>
      <c r="AT109" s="230"/>
      <c r="AU109" s="230"/>
      <c r="AV109" s="230"/>
      <c r="AW109" s="231"/>
    </row>
    <row r="110" spans="2:49" ht="30" customHeight="1">
      <c r="B110" s="232">
        <v>20</v>
      </c>
      <c r="C110" s="233"/>
      <c r="D110" s="227" t="s">
        <v>183</v>
      </c>
      <c r="E110" s="228"/>
      <c r="F110" s="228"/>
      <c r="G110" s="228"/>
      <c r="H110" s="228"/>
      <c r="I110" s="228"/>
      <c r="J110" s="228"/>
      <c r="K110" s="228"/>
      <c r="L110" s="228"/>
      <c r="M110" s="229">
        <f>'市区町村別内訳シート'!D26</f>
        <v>0</v>
      </c>
      <c r="N110" s="230"/>
      <c r="O110" s="230"/>
      <c r="P110" s="230"/>
      <c r="Q110" s="231"/>
      <c r="R110" s="232">
        <v>45</v>
      </c>
      <c r="S110" s="233"/>
      <c r="T110" s="227" t="s">
        <v>208</v>
      </c>
      <c r="U110" s="228"/>
      <c r="V110" s="228"/>
      <c r="W110" s="228"/>
      <c r="X110" s="228"/>
      <c r="Y110" s="228"/>
      <c r="Z110" s="228"/>
      <c r="AA110" s="228"/>
      <c r="AB110" s="228"/>
      <c r="AC110" s="229">
        <f>'市区町村別内訳シート'!H26</f>
        <v>0</v>
      </c>
      <c r="AD110" s="230"/>
      <c r="AE110" s="230"/>
      <c r="AF110" s="230"/>
      <c r="AG110" s="231"/>
      <c r="AH110" s="232">
        <v>70</v>
      </c>
      <c r="AI110" s="233"/>
      <c r="AJ110" s="227" t="s">
        <v>233</v>
      </c>
      <c r="AK110" s="228"/>
      <c r="AL110" s="228"/>
      <c r="AM110" s="228"/>
      <c r="AN110" s="228"/>
      <c r="AO110" s="228"/>
      <c r="AP110" s="228"/>
      <c r="AQ110" s="228"/>
      <c r="AR110" s="228"/>
      <c r="AS110" s="229">
        <f>'市区町村別内訳シート'!L26</f>
        <v>0</v>
      </c>
      <c r="AT110" s="230"/>
      <c r="AU110" s="230"/>
      <c r="AV110" s="230"/>
      <c r="AW110" s="231"/>
    </row>
    <row r="111" spans="2:49" ht="30" customHeight="1">
      <c r="B111" s="232">
        <v>21</v>
      </c>
      <c r="C111" s="233"/>
      <c r="D111" s="227" t="s">
        <v>184</v>
      </c>
      <c r="E111" s="228"/>
      <c r="F111" s="228"/>
      <c r="G111" s="228"/>
      <c r="H111" s="228"/>
      <c r="I111" s="228"/>
      <c r="J111" s="228"/>
      <c r="K111" s="228"/>
      <c r="L111" s="228"/>
      <c r="M111" s="229">
        <f>'市区町村別内訳シート'!D27</f>
        <v>0</v>
      </c>
      <c r="N111" s="230"/>
      <c r="O111" s="230"/>
      <c r="P111" s="230"/>
      <c r="Q111" s="231"/>
      <c r="R111" s="232">
        <v>46</v>
      </c>
      <c r="S111" s="233"/>
      <c r="T111" s="227" t="s">
        <v>209</v>
      </c>
      <c r="U111" s="228"/>
      <c r="V111" s="228"/>
      <c r="W111" s="228"/>
      <c r="X111" s="228"/>
      <c r="Y111" s="228"/>
      <c r="Z111" s="228"/>
      <c r="AA111" s="228"/>
      <c r="AB111" s="228"/>
      <c r="AC111" s="229">
        <f>'市区町村別内訳シート'!H27</f>
        <v>0</v>
      </c>
      <c r="AD111" s="230"/>
      <c r="AE111" s="230"/>
      <c r="AF111" s="230"/>
      <c r="AG111" s="231"/>
      <c r="AH111" s="232">
        <v>71</v>
      </c>
      <c r="AI111" s="233"/>
      <c r="AJ111" s="227" t="s">
        <v>234</v>
      </c>
      <c r="AK111" s="228"/>
      <c r="AL111" s="228"/>
      <c r="AM111" s="228"/>
      <c r="AN111" s="228"/>
      <c r="AO111" s="228"/>
      <c r="AP111" s="228"/>
      <c r="AQ111" s="228"/>
      <c r="AR111" s="228"/>
      <c r="AS111" s="229">
        <f>'市区町村別内訳シート'!L27</f>
        <v>0</v>
      </c>
      <c r="AT111" s="230"/>
      <c r="AU111" s="230"/>
      <c r="AV111" s="230"/>
      <c r="AW111" s="231"/>
    </row>
    <row r="112" spans="2:49" ht="30" customHeight="1">
      <c r="B112" s="232">
        <v>22</v>
      </c>
      <c r="C112" s="233"/>
      <c r="D112" s="227" t="s">
        <v>187</v>
      </c>
      <c r="E112" s="228"/>
      <c r="F112" s="228"/>
      <c r="G112" s="228"/>
      <c r="H112" s="228"/>
      <c r="I112" s="228"/>
      <c r="J112" s="228"/>
      <c r="K112" s="228"/>
      <c r="L112" s="228"/>
      <c r="M112" s="229">
        <f>'市区町村別内訳シート'!D28</f>
        <v>0</v>
      </c>
      <c r="N112" s="230"/>
      <c r="O112" s="230"/>
      <c r="P112" s="230"/>
      <c r="Q112" s="231"/>
      <c r="R112" s="232">
        <v>47</v>
      </c>
      <c r="S112" s="233"/>
      <c r="T112" s="227" t="s">
        <v>210</v>
      </c>
      <c r="U112" s="228"/>
      <c r="V112" s="228"/>
      <c r="W112" s="228"/>
      <c r="X112" s="228"/>
      <c r="Y112" s="228"/>
      <c r="Z112" s="228"/>
      <c r="AA112" s="228"/>
      <c r="AB112" s="228"/>
      <c r="AC112" s="229">
        <f>'市区町村別内訳シート'!H28</f>
        <v>0</v>
      </c>
      <c r="AD112" s="230"/>
      <c r="AE112" s="230"/>
      <c r="AF112" s="230"/>
      <c r="AG112" s="231"/>
      <c r="AH112" s="232">
        <v>72</v>
      </c>
      <c r="AI112" s="233"/>
      <c r="AJ112" s="227" t="s">
        <v>235</v>
      </c>
      <c r="AK112" s="228"/>
      <c r="AL112" s="228"/>
      <c r="AM112" s="228"/>
      <c r="AN112" s="228"/>
      <c r="AO112" s="228"/>
      <c r="AP112" s="228"/>
      <c r="AQ112" s="228"/>
      <c r="AR112" s="228"/>
      <c r="AS112" s="229">
        <f>'市区町村別内訳シート'!L28</f>
        <v>0</v>
      </c>
      <c r="AT112" s="230"/>
      <c r="AU112" s="230"/>
      <c r="AV112" s="230"/>
      <c r="AW112" s="231"/>
    </row>
    <row r="113" spans="2:49" ht="30" customHeight="1">
      <c r="B113" s="232">
        <v>23</v>
      </c>
      <c r="C113" s="233"/>
      <c r="D113" s="227" t="s">
        <v>185</v>
      </c>
      <c r="E113" s="228"/>
      <c r="F113" s="228"/>
      <c r="G113" s="228"/>
      <c r="H113" s="228"/>
      <c r="I113" s="228"/>
      <c r="J113" s="228"/>
      <c r="K113" s="228"/>
      <c r="L113" s="234"/>
      <c r="M113" s="229">
        <f>'市区町村別内訳シート'!D29</f>
        <v>0</v>
      </c>
      <c r="N113" s="230"/>
      <c r="O113" s="230"/>
      <c r="P113" s="230"/>
      <c r="Q113" s="231"/>
      <c r="R113" s="232">
        <v>48</v>
      </c>
      <c r="S113" s="233"/>
      <c r="T113" s="227" t="s">
        <v>211</v>
      </c>
      <c r="U113" s="228"/>
      <c r="V113" s="228"/>
      <c r="W113" s="228"/>
      <c r="X113" s="228"/>
      <c r="Y113" s="228"/>
      <c r="Z113" s="228"/>
      <c r="AA113" s="228"/>
      <c r="AB113" s="228"/>
      <c r="AC113" s="229">
        <f>'市区町村別内訳シート'!H29</f>
        <v>0</v>
      </c>
      <c r="AD113" s="230"/>
      <c r="AE113" s="230"/>
      <c r="AF113" s="230"/>
      <c r="AG113" s="231"/>
      <c r="AH113" s="232"/>
      <c r="AI113" s="264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60"/>
      <c r="AT113" s="260"/>
      <c r="AU113" s="260"/>
      <c r="AV113" s="260"/>
      <c r="AW113" s="261"/>
    </row>
    <row r="114" spans="2:49" ht="30" customHeight="1" thickBot="1">
      <c r="B114" s="232">
        <v>24</v>
      </c>
      <c r="C114" s="233"/>
      <c r="D114" s="227" t="s">
        <v>188</v>
      </c>
      <c r="E114" s="228"/>
      <c r="F114" s="228"/>
      <c r="G114" s="228"/>
      <c r="H114" s="228"/>
      <c r="I114" s="228"/>
      <c r="J114" s="228"/>
      <c r="K114" s="228"/>
      <c r="L114" s="234"/>
      <c r="M114" s="229">
        <f>'市区町村別内訳シート'!D30</f>
        <v>0</v>
      </c>
      <c r="N114" s="230"/>
      <c r="O114" s="230"/>
      <c r="P114" s="230"/>
      <c r="Q114" s="231"/>
      <c r="R114" s="232">
        <v>49</v>
      </c>
      <c r="S114" s="233"/>
      <c r="T114" s="227" t="s">
        <v>212</v>
      </c>
      <c r="U114" s="228"/>
      <c r="V114" s="228"/>
      <c r="W114" s="228"/>
      <c r="X114" s="228"/>
      <c r="Y114" s="228"/>
      <c r="Z114" s="228"/>
      <c r="AA114" s="228"/>
      <c r="AB114" s="228"/>
      <c r="AC114" s="229">
        <f>'市区町村別内訳シート'!H30</f>
        <v>0</v>
      </c>
      <c r="AD114" s="230"/>
      <c r="AE114" s="230"/>
      <c r="AF114" s="230"/>
      <c r="AG114" s="231"/>
      <c r="AH114" s="262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55"/>
      <c r="AT114" s="255"/>
      <c r="AU114" s="255"/>
      <c r="AV114" s="255"/>
      <c r="AW114" s="256"/>
    </row>
    <row r="115" spans="2:49" ht="30" customHeight="1" thickBot="1" thickTop="1">
      <c r="B115" s="249">
        <v>25</v>
      </c>
      <c r="C115" s="250"/>
      <c r="D115" s="244" t="s">
        <v>186</v>
      </c>
      <c r="E115" s="245"/>
      <c r="F115" s="245"/>
      <c r="G115" s="245"/>
      <c r="H115" s="245"/>
      <c r="I115" s="245"/>
      <c r="J115" s="245"/>
      <c r="K115" s="245"/>
      <c r="L115" s="251"/>
      <c r="M115" s="246">
        <f>'市区町村別内訳シート'!D31</f>
        <v>0</v>
      </c>
      <c r="N115" s="247"/>
      <c r="O115" s="247"/>
      <c r="P115" s="247"/>
      <c r="Q115" s="248"/>
      <c r="R115" s="249">
        <v>50</v>
      </c>
      <c r="S115" s="250"/>
      <c r="T115" s="244" t="s">
        <v>213</v>
      </c>
      <c r="U115" s="245"/>
      <c r="V115" s="245"/>
      <c r="W115" s="245"/>
      <c r="X115" s="245"/>
      <c r="Y115" s="245"/>
      <c r="Z115" s="245"/>
      <c r="AA115" s="245"/>
      <c r="AB115" s="245"/>
      <c r="AC115" s="246">
        <f>'市区町村別内訳シート'!H31</f>
        <v>0</v>
      </c>
      <c r="AD115" s="247"/>
      <c r="AE115" s="247"/>
      <c r="AF115" s="247"/>
      <c r="AG115" s="248"/>
      <c r="AH115" s="252" t="s">
        <v>164</v>
      </c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4"/>
      <c r="AS115" s="257">
        <f>'市区町村別内訳シート'!$L$31</f>
        <v>0</v>
      </c>
      <c r="AT115" s="258"/>
      <c r="AU115" s="258"/>
      <c r="AV115" s="258"/>
      <c r="AW115" s="259"/>
    </row>
    <row r="116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</sheetData>
  <sheetProtection selectLockedCells="1"/>
  <mergeCells count="341">
    <mergeCell ref="Q8:AA9"/>
    <mergeCell ref="AB13:AH15"/>
    <mergeCell ref="AI13:AS15"/>
    <mergeCell ref="Q13:AA15"/>
    <mergeCell ref="AB63:AX63"/>
    <mergeCell ref="AU67:AV68"/>
    <mergeCell ref="AJ50:AM51"/>
    <mergeCell ref="V34:AE36"/>
    <mergeCell ref="I44:AW49"/>
    <mergeCell ref="AK27:AN28"/>
    <mergeCell ref="A73:L74"/>
    <mergeCell ref="M73:Q74"/>
    <mergeCell ref="R73:AB74"/>
    <mergeCell ref="I33:U33"/>
    <mergeCell ref="AE8:AJ8"/>
    <mergeCell ref="R61:AA62"/>
    <mergeCell ref="Q10:AA10"/>
    <mergeCell ref="Q11:AA12"/>
    <mergeCell ref="AF33:AQ33"/>
    <mergeCell ref="AB62:AX62"/>
    <mergeCell ref="T69:AR69"/>
    <mergeCell ref="AN50:AN51"/>
    <mergeCell ref="R63:AA63"/>
    <mergeCell ref="R64:AA65"/>
    <mergeCell ref="R66:AA68"/>
    <mergeCell ref="AO50:AR51"/>
    <mergeCell ref="AB66:AH68"/>
    <mergeCell ref="AI66:AS68"/>
    <mergeCell ref="Q56:AE57"/>
    <mergeCell ref="AO58:AQ59"/>
    <mergeCell ref="W27:AE28"/>
    <mergeCell ref="I40:AW41"/>
    <mergeCell ref="I42:AW43"/>
    <mergeCell ref="A31:I32"/>
    <mergeCell ref="M19:AM20"/>
    <mergeCell ref="A22:AX25"/>
    <mergeCell ref="A27:H28"/>
    <mergeCell ref="I26:T28"/>
    <mergeCell ref="I34:U36"/>
    <mergeCell ref="AC37:AE39"/>
    <mergeCell ref="H3:O5"/>
    <mergeCell ref="U27:V28"/>
    <mergeCell ref="AF26:AJ28"/>
    <mergeCell ref="AO37:AQ39"/>
    <mergeCell ref="AR34:AW36"/>
    <mergeCell ref="AF34:AQ36"/>
    <mergeCell ref="AL37:AN39"/>
    <mergeCell ref="V37:AB39"/>
    <mergeCell ref="AI37:AK39"/>
    <mergeCell ref="AR37:AT39"/>
    <mergeCell ref="B7:L8"/>
    <mergeCell ref="N7:N8"/>
    <mergeCell ref="A3:F5"/>
    <mergeCell ref="AW4:AX5"/>
    <mergeCell ref="AT4:AV5"/>
    <mergeCell ref="AR4:AS5"/>
    <mergeCell ref="AO4:AQ5"/>
    <mergeCell ref="AM4:AN5"/>
    <mergeCell ref="AJ4:AL5"/>
    <mergeCell ref="AG4:AI5"/>
    <mergeCell ref="AT50:AW51"/>
    <mergeCell ref="AS50:AS51"/>
    <mergeCell ref="B44:H49"/>
    <mergeCell ref="I50:Q51"/>
    <mergeCell ref="AU14:AV15"/>
    <mergeCell ref="AB9:AX9"/>
    <mergeCell ref="AB10:AX10"/>
    <mergeCell ref="AB11:AX12"/>
    <mergeCell ref="AU37:AW39"/>
    <mergeCell ref="W16:AR16"/>
    <mergeCell ref="AF37:AH39"/>
    <mergeCell ref="I37:U39"/>
    <mergeCell ref="S50:AA51"/>
    <mergeCell ref="A87:AX88"/>
    <mergeCell ref="AU86:AW86"/>
    <mergeCell ref="B40:E43"/>
    <mergeCell ref="F40:H41"/>
    <mergeCell ref="F42:H43"/>
    <mergeCell ref="AT58:AV59"/>
    <mergeCell ref="N59:N60"/>
    <mergeCell ref="AC90:AG90"/>
    <mergeCell ref="R89:S90"/>
    <mergeCell ref="AS91:AW91"/>
    <mergeCell ref="B34:H36"/>
    <mergeCell ref="AW58:AX59"/>
    <mergeCell ref="B37:H39"/>
    <mergeCell ref="R50:R51"/>
    <mergeCell ref="AB50:AB51"/>
    <mergeCell ref="AC50:AI51"/>
    <mergeCell ref="B50:H51"/>
    <mergeCell ref="AR58:AS59"/>
    <mergeCell ref="AB64:AX65"/>
    <mergeCell ref="AM58:AN59"/>
    <mergeCell ref="B59:L60"/>
    <mergeCell ref="AB61:AX61"/>
    <mergeCell ref="AG58:AI59"/>
    <mergeCell ref="AJ58:AL59"/>
    <mergeCell ref="D89:L89"/>
    <mergeCell ref="D90:L90"/>
    <mergeCell ref="M89:Q89"/>
    <mergeCell ref="M90:Q90"/>
    <mergeCell ref="AC92:AG92"/>
    <mergeCell ref="B89:C90"/>
    <mergeCell ref="D91:L91"/>
    <mergeCell ref="M91:Q91"/>
    <mergeCell ref="B91:C91"/>
    <mergeCell ref="R91:S91"/>
    <mergeCell ref="AH92:AI92"/>
    <mergeCell ref="AH89:AI90"/>
    <mergeCell ref="T89:AB89"/>
    <mergeCell ref="AC89:AG89"/>
    <mergeCell ref="T90:AB90"/>
    <mergeCell ref="AJ92:AR92"/>
    <mergeCell ref="AC91:AG91"/>
    <mergeCell ref="T91:AB91"/>
    <mergeCell ref="AH91:AI91"/>
    <mergeCell ref="AJ91:AR91"/>
    <mergeCell ref="AS92:AW92"/>
    <mergeCell ref="AJ89:AR89"/>
    <mergeCell ref="AS89:AW89"/>
    <mergeCell ref="AJ90:AR90"/>
    <mergeCell ref="AS90:AW90"/>
    <mergeCell ref="M93:Q93"/>
    <mergeCell ref="R93:S93"/>
    <mergeCell ref="T93:AB93"/>
    <mergeCell ref="AC93:AG93"/>
    <mergeCell ref="AH93:AI93"/>
    <mergeCell ref="AJ93:AR93"/>
    <mergeCell ref="AH95:AI95"/>
    <mergeCell ref="AJ95:AR95"/>
    <mergeCell ref="AS93:AW93"/>
    <mergeCell ref="B92:C92"/>
    <mergeCell ref="D92:L92"/>
    <mergeCell ref="M92:Q92"/>
    <mergeCell ref="R92:S92"/>
    <mergeCell ref="T92:AB92"/>
    <mergeCell ref="B93:C93"/>
    <mergeCell ref="D93:L93"/>
    <mergeCell ref="B95:C95"/>
    <mergeCell ref="D95:L95"/>
    <mergeCell ref="M95:Q95"/>
    <mergeCell ref="R95:S95"/>
    <mergeCell ref="T95:AB95"/>
    <mergeCell ref="AC95:AG95"/>
    <mergeCell ref="AS95:AW95"/>
    <mergeCell ref="B94:C94"/>
    <mergeCell ref="D94:L94"/>
    <mergeCell ref="M94:Q94"/>
    <mergeCell ref="R94:S94"/>
    <mergeCell ref="T94:AB94"/>
    <mergeCell ref="AC94:AG94"/>
    <mergeCell ref="AH94:AI94"/>
    <mergeCell ref="AJ94:AR94"/>
    <mergeCell ref="AS94:AW94"/>
    <mergeCell ref="AJ96:AR96"/>
    <mergeCell ref="AS96:AW96"/>
    <mergeCell ref="B97:C97"/>
    <mergeCell ref="D97:L97"/>
    <mergeCell ref="M97:Q97"/>
    <mergeCell ref="R97:S97"/>
    <mergeCell ref="T97:AB97"/>
    <mergeCell ref="AC97:AG97"/>
    <mergeCell ref="AH97:AI97"/>
    <mergeCell ref="AJ97:AR97"/>
    <mergeCell ref="AH99:AI99"/>
    <mergeCell ref="AJ99:AR99"/>
    <mergeCell ref="AS97:AW97"/>
    <mergeCell ref="B96:C96"/>
    <mergeCell ref="D96:L96"/>
    <mergeCell ref="M96:Q96"/>
    <mergeCell ref="R96:S96"/>
    <mergeCell ref="T96:AB96"/>
    <mergeCell ref="AC96:AG96"/>
    <mergeCell ref="AH96:AI96"/>
    <mergeCell ref="B99:C99"/>
    <mergeCell ref="D99:L99"/>
    <mergeCell ref="M99:Q99"/>
    <mergeCell ref="R99:S99"/>
    <mergeCell ref="T99:AB99"/>
    <mergeCell ref="AC99:AG99"/>
    <mergeCell ref="AS99:AW99"/>
    <mergeCell ref="B98:C98"/>
    <mergeCell ref="D98:L98"/>
    <mergeCell ref="M98:Q98"/>
    <mergeCell ref="R98:S98"/>
    <mergeCell ref="T98:AB98"/>
    <mergeCell ref="AC98:AG98"/>
    <mergeCell ref="AH98:AI98"/>
    <mergeCell ref="AJ98:AR98"/>
    <mergeCell ref="AS98:AW98"/>
    <mergeCell ref="AJ100:AR100"/>
    <mergeCell ref="AS100:AW100"/>
    <mergeCell ref="B101:C101"/>
    <mergeCell ref="D101:L101"/>
    <mergeCell ref="M101:Q101"/>
    <mergeCell ref="R101:S101"/>
    <mergeCell ref="T101:AB101"/>
    <mergeCell ref="AC101:AG101"/>
    <mergeCell ref="AH101:AI101"/>
    <mergeCell ref="AJ101:AR101"/>
    <mergeCell ref="AH103:AI103"/>
    <mergeCell ref="AJ103:AR103"/>
    <mergeCell ref="AS101:AW101"/>
    <mergeCell ref="B100:C100"/>
    <mergeCell ref="D100:L100"/>
    <mergeCell ref="M100:Q100"/>
    <mergeCell ref="R100:S100"/>
    <mergeCell ref="T100:AB100"/>
    <mergeCell ref="AC100:AG100"/>
    <mergeCell ref="AH100:AI100"/>
    <mergeCell ref="B103:C103"/>
    <mergeCell ref="D103:L103"/>
    <mergeCell ref="M103:Q103"/>
    <mergeCell ref="R103:S103"/>
    <mergeCell ref="T103:AB103"/>
    <mergeCell ref="AC103:AG103"/>
    <mergeCell ref="AS103:AW103"/>
    <mergeCell ref="B102:C102"/>
    <mergeCell ref="D102:L102"/>
    <mergeCell ref="M102:Q102"/>
    <mergeCell ref="R102:S102"/>
    <mergeCell ref="T102:AB102"/>
    <mergeCell ref="AC102:AG102"/>
    <mergeCell ref="AH102:AI102"/>
    <mergeCell ref="AJ102:AR102"/>
    <mergeCell ref="AS102:AW102"/>
    <mergeCell ref="AJ104:AR104"/>
    <mergeCell ref="AS104:AW104"/>
    <mergeCell ref="B105:C105"/>
    <mergeCell ref="D105:L105"/>
    <mergeCell ref="M105:Q105"/>
    <mergeCell ref="R105:S105"/>
    <mergeCell ref="T105:AB105"/>
    <mergeCell ref="AC105:AG105"/>
    <mergeCell ref="AH105:AI105"/>
    <mergeCell ref="AJ105:AR105"/>
    <mergeCell ref="AH107:AI107"/>
    <mergeCell ref="AJ107:AR107"/>
    <mergeCell ref="AS105:AW105"/>
    <mergeCell ref="B104:C104"/>
    <mergeCell ref="D104:L104"/>
    <mergeCell ref="M104:Q104"/>
    <mergeCell ref="R104:S104"/>
    <mergeCell ref="T104:AB104"/>
    <mergeCell ref="AC104:AG104"/>
    <mergeCell ref="AH104:AI104"/>
    <mergeCell ref="B107:C107"/>
    <mergeCell ref="D107:L107"/>
    <mergeCell ref="M107:Q107"/>
    <mergeCell ref="R107:S107"/>
    <mergeCell ref="T107:AB107"/>
    <mergeCell ref="AC107:AG107"/>
    <mergeCell ref="AS107:AW107"/>
    <mergeCell ref="B106:C106"/>
    <mergeCell ref="D106:L106"/>
    <mergeCell ref="M106:Q106"/>
    <mergeCell ref="R106:S106"/>
    <mergeCell ref="T106:AB106"/>
    <mergeCell ref="AC106:AG106"/>
    <mergeCell ref="AH106:AI106"/>
    <mergeCell ref="AJ106:AR106"/>
    <mergeCell ref="AS106:AW106"/>
    <mergeCell ref="B109:C109"/>
    <mergeCell ref="D109:L109"/>
    <mergeCell ref="M109:Q109"/>
    <mergeCell ref="R109:S109"/>
    <mergeCell ref="AS109:AW109"/>
    <mergeCell ref="B108:C108"/>
    <mergeCell ref="D108:L108"/>
    <mergeCell ref="M108:Q108"/>
    <mergeCell ref="R108:S108"/>
    <mergeCell ref="T108:AB108"/>
    <mergeCell ref="AC108:AG108"/>
    <mergeCell ref="AH108:AI108"/>
    <mergeCell ref="AJ108:AR108"/>
    <mergeCell ref="AS108:AW108"/>
    <mergeCell ref="T111:AB111"/>
    <mergeCell ref="AC111:AG111"/>
    <mergeCell ref="AH109:AI109"/>
    <mergeCell ref="AJ109:AR109"/>
    <mergeCell ref="T109:AB109"/>
    <mergeCell ref="AC109:AG109"/>
    <mergeCell ref="AS111:AW111"/>
    <mergeCell ref="B110:C110"/>
    <mergeCell ref="D110:L110"/>
    <mergeCell ref="M110:Q110"/>
    <mergeCell ref="R110:S110"/>
    <mergeCell ref="T110:AB110"/>
    <mergeCell ref="AC110:AG110"/>
    <mergeCell ref="AH110:AI110"/>
    <mergeCell ref="AJ110:AR110"/>
    <mergeCell ref="M113:Q113"/>
    <mergeCell ref="R113:S113"/>
    <mergeCell ref="AS110:AW110"/>
    <mergeCell ref="AH113:AI113"/>
    <mergeCell ref="AJ113:AR113"/>
    <mergeCell ref="AH111:AI111"/>
    <mergeCell ref="AJ111:AR111"/>
    <mergeCell ref="AJ112:AR112"/>
    <mergeCell ref="AS112:AW112"/>
    <mergeCell ref="M111:Q111"/>
    <mergeCell ref="B112:C112"/>
    <mergeCell ref="D112:L112"/>
    <mergeCell ref="M112:Q112"/>
    <mergeCell ref="R112:S112"/>
    <mergeCell ref="T112:AB112"/>
    <mergeCell ref="B111:C111"/>
    <mergeCell ref="D111:L111"/>
    <mergeCell ref="R111:S111"/>
    <mergeCell ref="AH115:AR115"/>
    <mergeCell ref="AC114:AG114"/>
    <mergeCell ref="AS114:AW114"/>
    <mergeCell ref="AS115:AW115"/>
    <mergeCell ref="AH112:AI112"/>
    <mergeCell ref="AS113:AW113"/>
    <mergeCell ref="AH114:AR114"/>
    <mergeCell ref="D114:L114"/>
    <mergeCell ref="M114:Q114"/>
    <mergeCell ref="R114:S114"/>
    <mergeCell ref="T115:AB115"/>
    <mergeCell ref="AC115:AG115"/>
    <mergeCell ref="B115:C115"/>
    <mergeCell ref="D115:L115"/>
    <mergeCell ref="M115:Q115"/>
    <mergeCell ref="R115:S115"/>
    <mergeCell ref="AF71:AV72"/>
    <mergeCell ref="A71:AE72"/>
    <mergeCell ref="T114:AB114"/>
    <mergeCell ref="AC112:AG112"/>
    <mergeCell ref="B113:C113"/>
    <mergeCell ref="D113:L113"/>
    <mergeCell ref="T113:AB113"/>
    <mergeCell ref="AC113:AG113"/>
    <mergeCell ref="B114:C114"/>
    <mergeCell ref="B76:E81"/>
    <mergeCell ref="F76:Y81"/>
    <mergeCell ref="Z76:AC78"/>
    <mergeCell ref="Z79:AC81"/>
    <mergeCell ref="AD76:AW78"/>
    <mergeCell ref="AD79:AJ81"/>
    <mergeCell ref="AK79:AW81"/>
  </mergeCells>
  <conditionalFormatting sqref="AS91:AW112 M91:Q115 AC91:AG115">
    <cfRule type="cellIs" priority="9" dxfId="1" operator="equal">
      <formula>0</formula>
    </cfRule>
  </conditionalFormatting>
  <printOptions/>
  <pageMargins left="0.7086614173228347" right="0.1968503937007874" top="0.1968503937007874" bottom="0.1968503937007874" header="0.31496062992125984" footer="0.31496062992125984"/>
  <pageSetup fitToHeight="0" fitToWidth="1" horizontalDpi="600" verticalDpi="600" orientation="portrait" paperSize="9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2023-03-13T03:45:09Z</cp:lastPrinted>
  <dcterms:created xsi:type="dcterms:W3CDTF">2011-07-14T00:18:51Z</dcterms:created>
  <dcterms:modified xsi:type="dcterms:W3CDTF">2023-04-09T03:04:50Z</dcterms:modified>
  <cp:category/>
  <cp:version/>
  <cp:contentType/>
  <cp:contentStatus/>
</cp:coreProperties>
</file>