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" windowWidth="9600" windowHeight="8928" activeTab="0"/>
  </bookViews>
  <sheets>
    <sheet name="知事選挙" sheetId="1" r:id="rId1"/>
  </sheets>
  <definedNames>
    <definedName name="_xlnm.Print_Area" localSheetId="0">'知事選挙'!$A$1:$Y$18</definedName>
  </definedNames>
  <calcPr fullCalcOnLoad="1"/>
</workbook>
</file>

<file path=xl/sharedStrings.xml><?xml version="1.0" encoding="utf-8"?>
<sst xmlns="http://schemas.openxmlformats.org/spreadsheetml/2006/main" count="56" uniqueCount="51">
  <si>
    <t>計</t>
  </si>
  <si>
    <t>所属党派</t>
  </si>
  <si>
    <t>たつみ　コータロー</t>
  </si>
  <si>
    <t>2回目</t>
  </si>
  <si>
    <t>1回目</t>
  </si>
  <si>
    <t>ポスター</t>
  </si>
  <si>
    <t>ビラ</t>
  </si>
  <si>
    <t>雑費</t>
  </si>
  <si>
    <t>休泊費</t>
  </si>
  <si>
    <t>食糧費</t>
  </si>
  <si>
    <t>文具費</t>
  </si>
  <si>
    <t>広告費</t>
  </si>
  <si>
    <t>報告書受理日</t>
  </si>
  <si>
    <t>公費負担相当額</t>
  </si>
  <si>
    <t>支出の部</t>
  </si>
  <si>
    <t>候補者氏名</t>
  </si>
  <si>
    <t>大阪維新の会</t>
  </si>
  <si>
    <t>吉村　洋文</t>
  </si>
  <si>
    <t>○</t>
  </si>
  <si>
    <t>無所属</t>
  </si>
  <si>
    <t>集合会場費</t>
  </si>
  <si>
    <t>選挙事務所費</t>
  </si>
  <si>
    <t>(○は当選者）</t>
  </si>
  <si>
    <t>印刷費</t>
  </si>
  <si>
    <t>交通費</t>
  </si>
  <si>
    <t>通信費</t>
  </si>
  <si>
    <t>家屋費</t>
  </si>
  <si>
    <t>人件費</t>
  </si>
  <si>
    <t>その他の収入</t>
  </si>
  <si>
    <t>寄附</t>
  </si>
  <si>
    <t>収入の部</t>
  </si>
  <si>
    <t>(単位：円）</t>
  </si>
  <si>
    <t>稲垣　ひでや</t>
  </si>
  <si>
    <t>新党くにもり</t>
  </si>
  <si>
    <t>さとう　さやか</t>
  </si>
  <si>
    <t>政治家女子４８党</t>
  </si>
  <si>
    <t>谷口　真由美</t>
  </si>
  <si>
    <t>吉野　敏明</t>
  </si>
  <si>
    <t>参政党</t>
  </si>
  <si>
    <t>3回目</t>
  </si>
  <si>
    <t>令和５年４月９日執行大阪府知事選挙に係る収支の状況</t>
  </si>
  <si>
    <t>（構成比）</t>
  </si>
  <si>
    <t>６人</t>
  </si>
  <si>
    <t>３人</t>
  </si>
  <si>
    <t>２人</t>
  </si>
  <si>
    <t>【選挙運動に関する支出金額の制限額　60,500,000円】</t>
  </si>
  <si>
    <t>※1 候補者名は、通称を記載している。</t>
  </si>
  <si>
    <t>※2 平均金額は、小数点以下を切り上げている。</t>
  </si>
  <si>
    <t>※3 構成比は、小数点以下第二位を四捨五入しているため、合計しても必ずしも100とはならない。</t>
  </si>
  <si>
    <t>平均（公費負担相当額は、供託物が没収となった者を除く。）</t>
  </si>
  <si>
    <t>【別紙１】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</si>
</sst>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General&quot;任&quot;"/>
    <numFmt numFmtId="182" formatCode="General&quot;人&quot;"/>
    <numFmt numFmtId="183" formatCode="\(0.0%\)"/>
    <numFmt numFmtId="184" formatCode="#,##0&quot;円&quot;"/>
    <numFmt numFmtId="185" formatCode="#,##0&quot;件&quot;"/>
    <numFmt numFmtId="186" formatCode="0_ "/>
    <numFmt numFmtId="187" formatCode="0_);[Red]\(0\)"/>
    <numFmt numFmtId="188" formatCode="#,##0_);[Red]\(#,##0\)"/>
    <numFmt numFmtId="189" formatCode="#,###&quot;円&quot;"/>
    <numFmt numFmtId="190" formatCode="#,##0_ "/>
    <numFmt numFmtId="191" formatCode="\(#,###\)"/>
    <numFmt numFmtId="192" formatCode="m/d;@"/>
    <numFmt numFmtId="193" formatCode="#,###&quot;人&quot;"/>
    <numFmt numFmtId="194" formatCode="[$-411]ggge&quot;年&quot;m&quot;月&quot;d&quot;日&quot;;@"/>
    <numFmt numFmtId="195" formatCode="#,##0.0_ ;[Red]\-#,##0.0\ "/>
    <numFmt numFmtId="196" formatCode="#,##0_ ;[Red]\-#,##0\ "/>
    <numFmt numFmtId="197" formatCode="[$-411]ge\.m\.d;@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8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明朝"/>
      <family val="1"/>
    </font>
    <font>
      <b/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38" fontId="22" fillId="0" borderId="10" xfId="49" applyFont="1" applyBorder="1" applyAlignment="1">
      <alignment vertical="center"/>
    </xf>
    <xf numFmtId="38" fontId="22" fillId="0" borderId="11" xfId="49" applyFont="1" applyBorder="1" applyAlignment="1">
      <alignment horizontal="right" vertical="center"/>
    </xf>
    <xf numFmtId="38" fontId="22" fillId="0" borderId="12" xfId="49" applyFont="1" applyBorder="1" applyAlignment="1">
      <alignment vertical="center"/>
    </xf>
    <xf numFmtId="38" fontId="22" fillId="0" borderId="13" xfId="49" applyFont="1" applyBorder="1" applyAlignment="1">
      <alignment vertical="center"/>
    </xf>
    <xf numFmtId="38" fontId="22" fillId="0" borderId="14" xfId="49" applyFont="1" applyBorder="1" applyAlignment="1">
      <alignment vertical="center"/>
    </xf>
    <xf numFmtId="38" fontId="22" fillId="0" borderId="15" xfId="51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38" fontId="22" fillId="0" borderId="14" xfId="51" applyFont="1" applyFill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3" fillId="0" borderId="14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/>
    </xf>
    <xf numFmtId="38" fontId="22" fillId="0" borderId="14" xfId="49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16" xfId="0" applyFont="1" applyBorder="1" applyAlignment="1">
      <alignment vertical="center"/>
    </xf>
    <xf numFmtId="180" fontId="24" fillId="0" borderId="17" xfId="42" applyNumberFormat="1" applyFont="1" applyBorder="1" applyAlignment="1">
      <alignment vertical="center"/>
    </xf>
    <xf numFmtId="180" fontId="23" fillId="0" borderId="18" xfId="42" applyNumberFormat="1" applyFont="1" applyBorder="1" applyAlignment="1">
      <alignment horizontal="center" vertical="center"/>
    </xf>
    <xf numFmtId="180" fontId="0" fillId="0" borderId="19" xfId="42" applyNumberFormat="1" applyFont="1" applyBorder="1" applyAlignment="1">
      <alignment horizontal="center" vertical="center"/>
    </xf>
    <xf numFmtId="180" fontId="22" fillId="0" borderId="15" xfId="42" applyNumberFormat="1" applyFont="1" applyBorder="1" applyAlignment="1">
      <alignment vertical="center"/>
    </xf>
    <xf numFmtId="180" fontId="22" fillId="0" borderId="19" xfId="42" applyNumberFormat="1" applyFont="1" applyBorder="1" applyAlignment="1">
      <alignment vertical="center"/>
    </xf>
    <xf numFmtId="180" fontId="0" fillId="0" borderId="0" xfId="42" applyNumberFormat="1" applyFont="1" applyAlignment="1">
      <alignment vertical="center"/>
    </xf>
    <xf numFmtId="38" fontId="22" fillId="0" borderId="20" xfId="49" applyFont="1" applyBorder="1" applyAlignment="1">
      <alignment vertical="center"/>
    </xf>
    <xf numFmtId="38" fontId="22" fillId="0" borderId="21" xfId="49" applyFont="1" applyBorder="1" applyAlignment="1">
      <alignment vertical="center"/>
    </xf>
    <xf numFmtId="180" fontId="22" fillId="0" borderId="22" xfId="42" applyNumberFormat="1" applyFont="1" applyBorder="1" applyAlignment="1">
      <alignment vertical="center"/>
    </xf>
    <xf numFmtId="194" fontId="22" fillId="0" borderId="16" xfId="0" applyNumberFormat="1" applyFont="1" applyBorder="1" applyAlignment="1">
      <alignment horizontal="center" vertical="center" shrinkToFit="1"/>
    </xf>
    <xf numFmtId="194" fontId="22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80" fontId="24" fillId="0" borderId="17" xfId="42" applyNumberFormat="1" applyFont="1" applyBorder="1" applyAlignment="1">
      <alignment horizontal="center" vertical="center"/>
    </xf>
    <xf numFmtId="180" fontId="22" fillId="0" borderId="17" xfId="42" applyNumberFormat="1" applyFont="1" applyBorder="1" applyAlignment="1">
      <alignment horizontal="center" vertical="center" shrinkToFit="1"/>
    </xf>
    <xf numFmtId="180" fontId="0" fillId="0" borderId="17" xfId="42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97" fontId="22" fillId="0" borderId="14" xfId="0" applyNumberFormat="1" applyFont="1" applyBorder="1" applyAlignment="1">
      <alignment horizontal="left" vertical="center" shrinkToFit="1"/>
    </xf>
    <xf numFmtId="197" fontId="22" fillId="0" borderId="14" xfId="0" applyNumberFormat="1" applyFont="1" applyBorder="1" applyAlignment="1">
      <alignment horizontal="left" vertical="center"/>
    </xf>
    <xf numFmtId="197" fontId="22" fillId="0" borderId="23" xfId="0" applyNumberFormat="1" applyFont="1" applyBorder="1" applyAlignment="1">
      <alignment horizontal="left" vertical="center"/>
    </xf>
    <xf numFmtId="197" fontId="22" fillId="0" borderId="24" xfId="0" applyNumberFormat="1" applyFont="1" applyBorder="1" applyAlignment="1">
      <alignment horizontal="left" vertical="center"/>
    </xf>
    <xf numFmtId="38" fontId="22" fillId="0" borderId="13" xfId="49" applyFont="1" applyBorder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view="pageBreakPreview" zoomScale="60" zoomScalePageLayoutView="0" workbookViewId="0" topLeftCell="D1">
      <selection activeCell="Y2" sqref="Y2"/>
    </sheetView>
  </sheetViews>
  <sheetFormatPr defaultColWidth="9.00390625" defaultRowHeight="30" customHeight="1"/>
  <cols>
    <col min="1" max="1" width="4.625" style="0" customWidth="1"/>
    <col min="2" max="2" width="25.00390625" style="0" customWidth="1"/>
    <col min="3" max="3" width="26.25390625" style="0" customWidth="1"/>
    <col min="4" max="18" width="15.625" style="0" customWidth="1"/>
    <col min="19" max="19" width="14.00390625" style="0" customWidth="1"/>
    <col min="20" max="25" width="15.625" style="0" customWidth="1"/>
  </cols>
  <sheetData>
    <row r="1" ht="30" customHeight="1">
      <c r="Y1" s="19" t="s">
        <v>50</v>
      </c>
    </row>
    <row r="2" spans="1:13" ht="30" customHeight="1">
      <c r="A2" s="44" t="s">
        <v>40</v>
      </c>
      <c r="B2" s="45"/>
      <c r="C2" s="45"/>
      <c r="D2" s="45"/>
      <c r="E2" s="45"/>
      <c r="F2" s="45"/>
      <c r="G2" s="45"/>
      <c r="H2" s="45"/>
      <c r="I2" s="45"/>
      <c r="M2" s="18"/>
    </row>
    <row r="3" spans="1:25" ht="28.5" customHeight="1">
      <c r="A3" s="37" t="s">
        <v>45</v>
      </c>
      <c r="L3" s="17"/>
      <c r="Y3" s="16" t="s">
        <v>31</v>
      </c>
    </row>
    <row r="4" spans="1:25" ht="29.25" customHeight="1">
      <c r="A4" s="60" t="s">
        <v>15</v>
      </c>
      <c r="B4" s="61"/>
      <c r="C4" s="62"/>
      <c r="D4" s="47" t="s">
        <v>30</v>
      </c>
      <c r="E4" s="47"/>
      <c r="F4" s="47"/>
      <c r="G4" s="47" t="s">
        <v>14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66" t="s">
        <v>13</v>
      </c>
      <c r="U4" s="67"/>
      <c r="V4" s="67"/>
      <c r="W4" s="47" t="s">
        <v>12</v>
      </c>
      <c r="X4" s="47"/>
      <c r="Y4" s="47"/>
    </row>
    <row r="5" spans="1:25" ht="29.25" customHeight="1">
      <c r="A5" s="63"/>
      <c r="B5" s="64"/>
      <c r="C5" s="65"/>
      <c r="D5" s="46" t="s">
        <v>29</v>
      </c>
      <c r="E5" s="47" t="s">
        <v>28</v>
      </c>
      <c r="F5" s="47" t="s">
        <v>0</v>
      </c>
      <c r="G5" s="49" t="s">
        <v>27</v>
      </c>
      <c r="H5" s="50" t="s">
        <v>26</v>
      </c>
      <c r="I5" s="51"/>
      <c r="J5" s="52"/>
      <c r="K5" s="48" t="s">
        <v>25</v>
      </c>
      <c r="L5" s="48" t="s">
        <v>24</v>
      </c>
      <c r="M5" s="48" t="s">
        <v>23</v>
      </c>
      <c r="N5" s="47" t="s">
        <v>11</v>
      </c>
      <c r="O5" s="68" t="s">
        <v>10</v>
      </c>
      <c r="P5" s="68" t="s">
        <v>9</v>
      </c>
      <c r="Q5" s="47" t="s">
        <v>8</v>
      </c>
      <c r="R5" s="47" t="s">
        <v>7</v>
      </c>
      <c r="S5" s="47" t="s">
        <v>0</v>
      </c>
      <c r="T5" s="47" t="s">
        <v>6</v>
      </c>
      <c r="U5" s="47" t="s">
        <v>5</v>
      </c>
      <c r="V5" s="47" t="s">
        <v>0</v>
      </c>
      <c r="W5" s="47" t="s">
        <v>4</v>
      </c>
      <c r="X5" s="47" t="s">
        <v>3</v>
      </c>
      <c r="Y5" s="47" t="s">
        <v>39</v>
      </c>
    </row>
    <row r="6" spans="1:25" ht="29.25" customHeight="1">
      <c r="A6" s="58" t="s">
        <v>22</v>
      </c>
      <c r="B6" s="59"/>
      <c r="C6" s="15" t="s">
        <v>1</v>
      </c>
      <c r="D6" s="46"/>
      <c r="E6" s="47"/>
      <c r="F6" s="47"/>
      <c r="G6" s="47"/>
      <c r="H6" s="9" t="s">
        <v>21</v>
      </c>
      <c r="I6" s="9" t="s">
        <v>20</v>
      </c>
      <c r="J6" s="9" t="s">
        <v>0</v>
      </c>
      <c r="K6" s="57"/>
      <c r="L6" s="49"/>
      <c r="M6" s="49"/>
      <c r="N6" s="47"/>
      <c r="O6" s="49"/>
      <c r="P6" s="49"/>
      <c r="Q6" s="47"/>
      <c r="R6" s="47"/>
      <c r="S6" s="47"/>
      <c r="T6" s="47"/>
      <c r="U6" s="47"/>
      <c r="V6" s="47"/>
      <c r="W6" s="47"/>
      <c r="X6" s="47"/>
      <c r="Y6" s="47"/>
    </row>
    <row r="7" spans="1:25" ht="29.25" customHeight="1">
      <c r="A7" s="14"/>
      <c r="B7" s="7" t="s">
        <v>32</v>
      </c>
      <c r="C7" s="11" t="s">
        <v>33</v>
      </c>
      <c r="D7" s="5">
        <v>3210000</v>
      </c>
      <c r="E7" s="5">
        <v>85000</v>
      </c>
      <c r="F7" s="5">
        <f aca="true" t="shared" si="0" ref="F7:F12">D7+E7</f>
        <v>3295000</v>
      </c>
      <c r="G7" s="5">
        <v>995000</v>
      </c>
      <c r="H7" s="8">
        <v>0</v>
      </c>
      <c r="I7" s="8">
        <v>0</v>
      </c>
      <c r="J7" s="13">
        <f aca="true" t="shared" si="1" ref="J7:J12">SUM(H7:I7)</f>
        <v>0</v>
      </c>
      <c r="K7" s="8">
        <v>0</v>
      </c>
      <c r="L7" s="8">
        <v>17560</v>
      </c>
      <c r="M7" s="8">
        <v>1085467</v>
      </c>
      <c r="N7" s="8">
        <v>11550</v>
      </c>
      <c r="O7" s="8">
        <v>1705</v>
      </c>
      <c r="P7" s="8">
        <v>363674</v>
      </c>
      <c r="Q7" s="8">
        <v>758345</v>
      </c>
      <c r="R7" s="8">
        <v>52067</v>
      </c>
      <c r="S7" s="4">
        <f aca="true" t="shared" si="2" ref="S7:S12">G7+J7+K7+L7+M7+N7+O7+P7+Q7+R7</f>
        <v>3285368</v>
      </c>
      <c r="T7" s="42">
        <v>0</v>
      </c>
      <c r="U7" s="42">
        <v>0</v>
      </c>
      <c r="V7" s="4">
        <f aca="true" t="shared" si="3" ref="V7:V12">T7+U7</f>
        <v>0</v>
      </c>
      <c r="W7" s="38">
        <v>45031</v>
      </c>
      <c r="X7" s="38"/>
      <c r="Y7" s="39"/>
    </row>
    <row r="8" spans="1:25" ht="29.25" customHeight="1">
      <c r="A8" s="14"/>
      <c r="B8" s="7" t="s">
        <v>34</v>
      </c>
      <c r="C8" s="11" t="s">
        <v>35</v>
      </c>
      <c r="D8" s="5">
        <v>210030</v>
      </c>
      <c r="E8" s="5">
        <v>0</v>
      </c>
      <c r="F8" s="5">
        <f t="shared" si="0"/>
        <v>210030</v>
      </c>
      <c r="G8" s="5">
        <v>0</v>
      </c>
      <c r="H8" s="6">
        <v>0</v>
      </c>
      <c r="I8" s="6">
        <v>0</v>
      </c>
      <c r="J8" s="13">
        <f t="shared" si="1"/>
        <v>0</v>
      </c>
      <c r="K8" s="6">
        <v>0</v>
      </c>
      <c r="L8" s="6">
        <v>0</v>
      </c>
      <c r="M8" s="6">
        <v>171600</v>
      </c>
      <c r="N8" s="6">
        <v>38430</v>
      </c>
      <c r="O8" s="6">
        <v>0</v>
      </c>
      <c r="P8" s="6">
        <v>0</v>
      </c>
      <c r="Q8" s="6">
        <v>0</v>
      </c>
      <c r="R8" s="8">
        <v>0</v>
      </c>
      <c r="S8" s="4">
        <f t="shared" si="2"/>
        <v>210030</v>
      </c>
      <c r="T8" s="42">
        <v>0</v>
      </c>
      <c r="U8" s="42">
        <v>0</v>
      </c>
      <c r="V8" s="4">
        <f t="shared" si="3"/>
        <v>0</v>
      </c>
      <c r="W8" s="38">
        <v>45037</v>
      </c>
      <c r="X8" s="38"/>
      <c r="Y8" s="39"/>
    </row>
    <row r="9" spans="1:25" ht="29.25" customHeight="1">
      <c r="A9" s="14"/>
      <c r="B9" s="7" t="s">
        <v>2</v>
      </c>
      <c r="C9" s="11" t="s">
        <v>19</v>
      </c>
      <c r="D9" s="5">
        <v>9827709</v>
      </c>
      <c r="E9" s="5">
        <v>0</v>
      </c>
      <c r="F9" s="5">
        <f t="shared" si="0"/>
        <v>9827709</v>
      </c>
      <c r="G9" s="5">
        <v>222995</v>
      </c>
      <c r="H9" s="6">
        <v>1236720</v>
      </c>
      <c r="I9" s="6">
        <v>129780</v>
      </c>
      <c r="J9" s="13">
        <f t="shared" si="1"/>
        <v>1366500</v>
      </c>
      <c r="K9" s="6">
        <v>50664</v>
      </c>
      <c r="L9" s="6">
        <v>5710</v>
      </c>
      <c r="M9" s="6">
        <v>3569500</v>
      </c>
      <c r="N9" s="6">
        <v>3881284</v>
      </c>
      <c r="O9" s="6">
        <v>27789</v>
      </c>
      <c r="P9" s="6">
        <v>80900</v>
      </c>
      <c r="Q9" s="6">
        <v>0</v>
      </c>
      <c r="R9" s="8">
        <v>75233</v>
      </c>
      <c r="S9" s="4">
        <f t="shared" si="2"/>
        <v>9280575</v>
      </c>
      <c r="T9" s="42">
        <v>0</v>
      </c>
      <c r="U9" s="42">
        <v>0</v>
      </c>
      <c r="V9" s="4">
        <f t="shared" si="3"/>
        <v>0</v>
      </c>
      <c r="W9" s="38">
        <v>45037</v>
      </c>
      <c r="X9" s="38">
        <v>45055</v>
      </c>
      <c r="Y9" s="39"/>
    </row>
    <row r="10" spans="1:25" ht="29.25" customHeight="1">
      <c r="A10" s="14"/>
      <c r="B10" s="7" t="s">
        <v>37</v>
      </c>
      <c r="C10" s="11" t="s">
        <v>38</v>
      </c>
      <c r="D10" s="5">
        <v>6719073</v>
      </c>
      <c r="E10" s="5">
        <v>5000000</v>
      </c>
      <c r="F10" s="5">
        <f t="shared" si="0"/>
        <v>11719073</v>
      </c>
      <c r="G10" s="5">
        <v>135000</v>
      </c>
      <c r="H10" s="6">
        <v>657571</v>
      </c>
      <c r="I10" s="6">
        <v>3200</v>
      </c>
      <c r="J10" s="13">
        <f t="shared" si="1"/>
        <v>660771</v>
      </c>
      <c r="K10" s="6">
        <v>947</v>
      </c>
      <c r="L10" s="6">
        <v>59560</v>
      </c>
      <c r="M10" s="6">
        <v>2432731</v>
      </c>
      <c r="N10" s="6">
        <v>4157982</v>
      </c>
      <c r="O10" s="6">
        <v>13340</v>
      </c>
      <c r="P10" s="6">
        <v>7062</v>
      </c>
      <c r="Q10" s="6">
        <v>0</v>
      </c>
      <c r="R10" s="8">
        <v>140822</v>
      </c>
      <c r="S10" s="4">
        <f t="shared" si="2"/>
        <v>7608215</v>
      </c>
      <c r="T10" s="42">
        <v>0</v>
      </c>
      <c r="U10" s="42">
        <v>0</v>
      </c>
      <c r="V10" s="4">
        <f t="shared" si="3"/>
        <v>0</v>
      </c>
      <c r="W10" s="38">
        <v>45036</v>
      </c>
      <c r="X10" s="38">
        <v>45043</v>
      </c>
      <c r="Y10" s="39">
        <v>45069</v>
      </c>
    </row>
    <row r="11" spans="1:25" ht="29.25" customHeight="1">
      <c r="A11" s="12" t="s">
        <v>18</v>
      </c>
      <c r="B11" s="7" t="s">
        <v>17</v>
      </c>
      <c r="C11" s="11" t="s">
        <v>16</v>
      </c>
      <c r="D11" s="5">
        <v>5179261</v>
      </c>
      <c r="E11" s="5">
        <v>0</v>
      </c>
      <c r="F11" s="5">
        <f t="shared" si="0"/>
        <v>5179261</v>
      </c>
      <c r="G11" s="5">
        <v>0</v>
      </c>
      <c r="H11" s="6">
        <v>129261</v>
      </c>
      <c r="I11" s="6">
        <v>0</v>
      </c>
      <c r="J11" s="13">
        <f t="shared" si="1"/>
        <v>129261</v>
      </c>
      <c r="K11" s="6">
        <v>11890</v>
      </c>
      <c r="L11" s="6">
        <v>72260</v>
      </c>
      <c r="M11" s="6">
        <v>6066079</v>
      </c>
      <c r="N11" s="6">
        <v>1548250</v>
      </c>
      <c r="O11" s="6">
        <v>50660</v>
      </c>
      <c r="P11" s="6">
        <v>45544</v>
      </c>
      <c r="Q11" s="6">
        <v>0</v>
      </c>
      <c r="R11" s="8">
        <v>14558</v>
      </c>
      <c r="S11" s="4">
        <f t="shared" si="2"/>
        <v>7938502</v>
      </c>
      <c r="T11" s="5">
        <v>1683000</v>
      </c>
      <c r="U11" s="5">
        <v>1880480</v>
      </c>
      <c r="V11" s="4">
        <f t="shared" si="3"/>
        <v>3563480</v>
      </c>
      <c r="W11" s="38">
        <v>45039</v>
      </c>
      <c r="X11" s="38">
        <v>45042</v>
      </c>
      <c r="Y11" s="40">
        <v>45075</v>
      </c>
    </row>
    <row r="12" spans="1:25" ht="29.25" customHeight="1" thickBot="1">
      <c r="A12" s="14"/>
      <c r="B12" s="7" t="s">
        <v>36</v>
      </c>
      <c r="C12" s="11" t="s">
        <v>19</v>
      </c>
      <c r="D12" s="5">
        <v>22510000</v>
      </c>
      <c r="E12" s="5">
        <v>0</v>
      </c>
      <c r="F12" s="5">
        <f t="shared" si="0"/>
        <v>22510000</v>
      </c>
      <c r="G12" s="5">
        <v>1532650</v>
      </c>
      <c r="H12" s="6">
        <v>510000</v>
      </c>
      <c r="I12" s="6">
        <v>51755</v>
      </c>
      <c r="J12" s="13">
        <f t="shared" si="1"/>
        <v>561755</v>
      </c>
      <c r="K12" s="6">
        <v>18480</v>
      </c>
      <c r="L12" s="6">
        <v>963719</v>
      </c>
      <c r="M12" s="6">
        <v>7134380</v>
      </c>
      <c r="N12" s="6">
        <v>13552521</v>
      </c>
      <c r="O12" s="6">
        <v>330</v>
      </c>
      <c r="P12" s="6">
        <v>2794</v>
      </c>
      <c r="Q12" s="6">
        <v>215696</v>
      </c>
      <c r="R12" s="6">
        <v>285917</v>
      </c>
      <c r="S12" s="29">
        <f t="shared" si="2"/>
        <v>24268242</v>
      </c>
      <c r="T12" s="4">
        <v>1683000</v>
      </c>
      <c r="U12" s="4">
        <v>1880480</v>
      </c>
      <c r="V12" s="4">
        <f t="shared" si="3"/>
        <v>3563480</v>
      </c>
      <c r="W12" s="38">
        <v>45035</v>
      </c>
      <c r="X12" s="38"/>
      <c r="Y12" s="41"/>
    </row>
    <row r="13" spans="1:25" ht="29.25" customHeight="1" thickTop="1">
      <c r="A13" s="21"/>
      <c r="B13" s="53" t="s">
        <v>0</v>
      </c>
      <c r="C13" s="54"/>
      <c r="D13" s="28">
        <f>SUM(D7:D12)</f>
        <v>47656073</v>
      </c>
      <c r="E13" s="28">
        <f aca="true" t="shared" si="4" ref="E13:R13">SUM(E7:E12)</f>
        <v>5085000</v>
      </c>
      <c r="F13" s="28">
        <f t="shared" si="4"/>
        <v>52741073</v>
      </c>
      <c r="G13" s="28">
        <f t="shared" si="4"/>
        <v>2885645</v>
      </c>
      <c r="H13" s="28">
        <f t="shared" si="4"/>
        <v>2533552</v>
      </c>
      <c r="I13" s="28">
        <f t="shared" si="4"/>
        <v>184735</v>
      </c>
      <c r="J13" s="28">
        <f t="shared" si="4"/>
        <v>2718287</v>
      </c>
      <c r="K13" s="28">
        <f t="shared" si="4"/>
        <v>81981</v>
      </c>
      <c r="L13" s="28">
        <f t="shared" si="4"/>
        <v>1118809</v>
      </c>
      <c r="M13" s="28">
        <f t="shared" si="4"/>
        <v>20459757</v>
      </c>
      <c r="N13" s="28">
        <f t="shared" si="4"/>
        <v>23190017</v>
      </c>
      <c r="O13" s="28">
        <f>SUM(O7:O12)</f>
        <v>93824</v>
      </c>
      <c r="P13" s="28">
        <f>SUM(P7:P12)</f>
        <v>499974</v>
      </c>
      <c r="Q13" s="28">
        <f t="shared" si="4"/>
        <v>974041</v>
      </c>
      <c r="R13" s="28">
        <f t="shared" si="4"/>
        <v>568597</v>
      </c>
      <c r="S13" s="28">
        <f>SUM(S7:S12)</f>
        <v>52590932</v>
      </c>
      <c r="T13" s="28">
        <f>SUM(T7:T12)</f>
        <v>3366000</v>
      </c>
      <c r="U13" s="28">
        <f>SUM(U7:U12)</f>
        <v>3760960</v>
      </c>
      <c r="V13" s="28">
        <f>SUM(V7:V12)</f>
        <v>7126960</v>
      </c>
      <c r="W13" s="32" t="s">
        <v>42</v>
      </c>
      <c r="X13" s="31" t="s">
        <v>43</v>
      </c>
      <c r="Y13" s="33" t="s">
        <v>44</v>
      </c>
    </row>
    <row r="14" spans="1:25" s="27" customFormat="1" ht="29.25" customHeight="1" thickBot="1">
      <c r="A14" s="22"/>
      <c r="B14" s="23"/>
      <c r="C14" s="24" t="s">
        <v>41</v>
      </c>
      <c r="D14" s="25">
        <f>D13/F13</f>
        <v>0.9035855793074213</v>
      </c>
      <c r="E14" s="25">
        <f>E13/F13</f>
        <v>0.09641442069257863</v>
      </c>
      <c r="F14" s="25">
        <f>F13/F13</f>
        <v>1</v>
      </c>
      <c r="G14" s="25">
        <f>G13/$S$13</f>
        <v>0.054869630376582795</v>
      </c>
      <c r="H14" s="25">
        <f aca="true" t="shared" si="5" ref="H14:S14">H13/$S$13</f>
        <v>0.04817469292995226</v>
      </c>
      <c r="I14" s="25">
        <f t="shared" si="5"/>
        <v>0.003512677812973537</v>
      </c>
      <c r="J14" s="25">
        <f t="shared" si="5"/>
        <v>0.051687370742925794</v>
      </c>
      <c r="K14" s="25">
        <f t="shared" si="5"/>
        <v>0.0015588428818869382</v>
      </c>
      <c r="L14" s="25">
        <f t="shared" si="5"/>
        <v>0.021273800586002166</v>
      </c>
      <c r="M14" s="25">
        <f t="shared" si="5"/>
        <v>0.3890358322609685</v>
      </c>
      <c r="N14" s="25">
        <f t="shared" si="5"/>
        <v>0.44095086582607057</v>
      </c>
      <c r="O14" s="25">
        <f t="shared" si="5"/>
        <v>0.0017840337950276294</v>
      </c>
      <c r="P14" s="25">
        <f t="shared" si="5"/>
        <v>0.009506848062704042</v>
      </c>
      <c r="Q14" s="25">
        <f t="shared" si="5"/>
        <v>0.018521082683988183</v>
      </c>
      <c r="R14" s="25">
        <f t="shared" si="5"/>
        <v>0.01081169278384342</v>
      </c>
      <c r="S14" s="30">
        <f t="shared" si="5"/>
        <v>1</v>
      </c>
      <c r="T14" s="26">
        <f>T13/$V$13</f>
        <v>0.4722911311414685</v>
      </c>
      <c r="U14" s="26">
        <f>U13/$V$13</f>
        <v>0.5277088688585315</v>
      </c>
      <c r="V14" s="26">
        <f>V13/$V$13</f>
        <v>1</v>
      </c>
      <c r="W14" s="34"/>
      <c r="X14" s="35"/>
      <c r="Y14" s="36"/>
    </row>
    <row r="15" spans="1:25" ht="42.75" customHeight="1" thickTop="1">
      <c r="A15" s="10"/>
      <c r="B15" s="55" t="s">
        <v>49</v>
      </c>
      <c r="C15" s="56"/>
      <c r="D15" s="3">
        <f>ROUNDUP(D13/6,0)</f>
        <v>7942679</v>
      </c>
      <c r="E15" s="3">
        <f aca="true" t="shared" si="6" ref="E15:M15">ROUNDUP(E13/6,0)</f>
        <v>847500</v>
      </c>
      <c r="F15" s="3">
        <f t="shared" si="6"/>
        <v>8790179</v>
      </c>
      <c r="G15" s="3">
        <f t="shared" si="6"/>
        <v>480941</v>
      </c>
      <c r="H15" s="3">
        <f t="shared" si="6"/>
        <v>422259</v>
      </c>
      <c r="I15" s="3">
        <f t="shared" si="6"/>
        <v>30790</v>
      </c>
      <c r="J15" s="3">
        <f t="shared" si="6"/>
        <v>453048</v>
      </c>
      <c r="K15" s="3">
        <f t="shared" si="6"/>
        <v>13664</v>
      </c>
      <c r="L15" s="3">
        <f t="shared" si="6"/>
        <v>186469</v>
      </c>
      <c r="M15" s="3">
        <f t="shared" si="6"/>
        <v>3409960</v>
      </c>
      <c r="N15" s="2">
        <f aca="true" t="shared" si="7" ref="N15:S15">ROUNDUP(N13/6,0)</f>
        <v>3865003</v>
      </c>
      <c r="O15" s="2">
        <f t="shared" si="7"/>
        <v>15638</v>
      </c>
      <c r="P15" s="2">
        <f t="shared" si="7"/>
        <v>83329</v>
      </c>
      <c r="Q15" s="2">
        <f t="shared" si="7"/>
        <v>162341</v>
      </c>
      <c r="R15" s="2">
        <f t="shared" si="7"/>
        <v>94767</v>
      </c>
      <c r="S15" s="2">
        <f t="shared" si="7"/>
        <v>8765156</v>
      </c>
      <c r="T15" s="2">
        <f>ROUNDUP(T13/2,0)</f>
        <v>1683000</v>
      </c>
      <c r="U15" s="2">
        <f>ROUNDUP(U13/2,0)</f>
        <v>1880480</v>
      </c>
      <c r="V15" s="2">
        <f>ROUNDUP(V13/2,0)</f>
        <v>3563480</v>
      </c>
      <c r="W15" s="1"/>
      <c r="X15" s="1"/>
      <c r="Y15" s="20"/>
    </row>
    <row r="16" ht="30" customHeight="1">
      <c r="B16" s="43" t="s">
        <v>46</v>
      </c>
    </row>
    <row r="17" ht="30" customHeight="1">
      <c r="B17" s="43" t="s">
        <v>47</v>
      </c>
    </row>
    <row r="18" ht="30" customHeight="1">
      <c r="B18" s="43" t="s">
        <v>48</v>
      </c>
    </row>
  </sheetData>
  <sheetProtection/>
  <mergeCells count="29">
    <mergeCell ref="Y5:Y6"/>
    <mergeCell ref="X5:X6"/>
    <mergeCell ref="W5:W6"/>
    <mergeCell ref="V5:V6"/>
    <mergeCell ref="G4:S4"/>
    <mergeCell ref="T4:V4"/>
    <mergeCell ref="W4:Y4"/>
    <mergeCell ref="O5:O6"/>
    <mergeCell ref="P5:P6"/>
    <mergeCell ref="N5:N6"/>
    <mergeCell ref="Q5:Q6"/>
    <mergeCell ref="U5:U6"/>
    <mergeCell ref="T5:T6"/>
    <mergeCell ref="S5:S6"/>
    <mergeCell ref="R5:R6"/>
    <mergeCell ref="L5:L6"/>
    <mergeCell ref="B13:C13"/>
    <mergeCell ref="B15:C15"/>
    <mergeCell ref="K5:K6"/>
    <mergeCell ref="A6:B6"/>
    <mergeCell ref="A4:C5"/>
    <mergeCell ref="G5:G6"/>
    <mergeCell ref="F5:F6"/>
    <mergeCell ref="A2:I2"/>
    <mergeCell ref="D5:D6"/>
    <mergeCell ref="D4:F4"/>
    <mergeCell ref="M5:M6"/>
    <mergeCell ref="H5:J5"/>
    <mergeCell ref="E5:E6"/>
  </mergeCells>
  <printOptions/>
  <pageMargins left="0.5511811023622047" right="0.35433070866141736" top="0.984251968503937" bottom="0.984251968503937" header="0.5118110236220472" footer="0.5118110236220472"/>
  <pageSetup fitToHeight="0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安部　淳</cp:lastModifiedBy>
  <cp:lastPrinted>2024-03-19T07:57:23Z</cp:lastPrinted>
  <dcterms:created xsi:type="dcterms:W3CDTF">2009-12-16T08:43:47Z</dcterms:created>
  <dcterms:modified xsi:type="dcterms:W3CDTF">2024-03-19T07:57:55Z</dcterms:modified>
  <cp:category/>
  <cp:version/>
  <cp:contentType/>
  <cp:contentStatus/>
</cp:coreProperties>
</file>