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720" windowHeight="5355" activeTab="0"/>
  </bookViews>
  <sheets>
    <sheet name="情報主任会議資料" sheetId="1" r:id="rId1"/>
  </sheets>
  <definedNames>
    <definedName name="_xlnm.Print_Area" localSheetId="0">'情報主任会議資料'!$A$1:$P$28</definedName>
  </definedNames>
  <calcPr fullCalcOnLoad="1"/>
</workbook>
</file>

<file path=xl/sharedStrings.xml><?xml version="1.0" encoding="utf-8"?>
<sst xmlns="http://schemas.openxmlformats.org/spreadsheetml/2006/main" count="80" uniqueCount="78">
  <si>
    <t>紙・紙束・ファイル綴り（ただし、執務室･廊下以外に所在するもの）</t>
  </si>
  <si>
    <t>合計</t>
  </si>
  <si>
    <t>上記以外のシステムネットワーク</t>
  </si>
  <si>
    <t>USB</t>
  </si>
  <si>
    <t>ＦＤ</t>
  </si>
  <si>
    <t>ＣＤ・ＣＤＲ・ＣＤRＷ・DVDディスク</t>
  </si>
  <si>
    <t>SDカード・MO</t>
  </si>
  <si>
    <t>紙・紙束・ファイル綴り(ただし、執務室内又は廊下に所在するもの）</t>
  </si>
  <si>
    <t>上記以外のパソコン</t>
  </si>
  <si>
    <t>IT推進課管理の庁内ネットワーク
（g-doc共有フォルダ）</t>
  </si>
  <si>
    <t>外付けハードディスク</t>
  </si>
  <si>
    <t>写真　※プリントされたもの。電子データは含まない。</t>
  </si>
  <si>
    <t>録音テープ</t>
  </si>
  <si>
    <t>ビデオテープ・DVD（ただし映像データ）</t>
  </si>
  <si>
    <t>媒体がある事務数</t>
  </si>
  <si>
    <t>職員端末機パソコン及びそのハードディスク内　※職場内で共有する職員端末機も含む</t>
  </si>
  <si>
    <t>①
うち保管場所外への持ち出し有</t>
  </si>
  <si>
    <t xml:space="preserve">②
うち個人使用のもの
</t>
  </si>
  <si>
    <t>③
うち保管場所が机・机横キャビネット内</t>
  </si>
  <si>
    <t>④
うち利用・閲覧可能な職員の制限有</t>
  </si>
  <si>
    <t xml:space="preserve">⑤
うち保管場所の施錠有
</t>
  </si>
  <si>
    <t>集計表(印刷しない)</t>
  </si>
  <si>
    <t>合計　（事務で使う媒体種類数）</t>
  </si>
  <si>
    <t>外部記憶媒体（USB・ＣＤ・DVD・SDカード・ＭＯ等）</t>
  </si>
  <si>
    <t>紙・紙ファイル</t>
  </si>
  <si>
    <t>庁内システムネットワークの共有サーバ</t>
  </si>
  <si>
    <t xml:space="preserve">⑥
うち事務担当者と管理責任者が同一
</t>
  </si>
  <si>
    <t>保管媒体総種類数：各所属で個人情報を取り扱っている事務ごとに、保管媒体数を合計したもの(11,224)</t>
  </si>
  <si>
    <t>１つの事務において使用する
媒体種類数</t>
  </si>
  <si>
    <t>１つの事務において使用する
「パソコン又は外部記憶媒体」種類数</t>
  </si>
  <si>
    <t>１つの事務において使用する
外部記憶媒体種類数</t>
  </si>
  <si>
    <t>うち３以上</t>
  </si>
  <si>
    <t>１の媒体により管理</t>
  </si>
  <si>
    <t>２の媒体により管理</t>
  </si>
  <si>
    <t>３の媒体により管理</t>
  </si>
  <si>
    <t>４の媒体により管理</t>
  </si>
  <si>
    <t>５の媒体により管理</t>
  </si>
  <si>
    <t>６の媒体により管理</t>
  </si>
  <si>
    <t>７の媒体により管理</t>
  </si>
  <si>
    <t>８の媒体により管理</t>
  </si>
  <si>
    <t>９の媒体により管理</t>
  </si>
  <si>
    <t>10以上の媒体により管理</t>
  </si>
  <si>
    <t>※下段数字は、各項目の媒体合計に対する割合</t>
  </si>
  <si>
    <t>H</t>
  </si>
  <si>
    <t>K</t>
  </si>
  <si>
    <t>L</t>
  </si>
  <si>
    <t>M</t>
  </si>
  <si>
    <t>B</t>
  </si>
  <si>
    <t>⑥
うち管理責任者が不在</t>
  </si>
  <si>
    <t xml:space="preserve">①
うち電子データを３以上の媒体にて管理 </t>
  </si>
  <si>
    <t xml:space="preserve">④
うち個人的利用のもの
</t>
  </si>
  <si>
    <t>⑤－１
うち保管場所が机・机横キャビネット内</t>
  </si>
  <si>
    <t xml:space="preserve">③
うち利用・閲覧可能な職員の制限無
</t>
  </si>
  <si>
    <t xml:space="preserve">⑤－２
うち保管場所の施錠無
</t>
  </si>
  <si>
    <t>F</t>
  </si>
  <si>
    <t>G</t>
  </si>
  <si>
    <t>プリント写真・録音テープ・ビデオテープ・DVD（ただし映像）</t>
  </si>
  <si>
    <t>※同一事務が複数媒体に管理されている場合に重複カウント</t>
  </si>
  <si>
    <t>※同一事務が複数媒体に管理されている場合に重複カウント</t>
  </si>
  <si>
    <t>業務において取り扱う個人情報の実態把握作業の結果データ</t>
  </si>
  <si>
    <t>個人情報を取り扱っている事務数（2,086）</t>
  </si>
  <si>
    <t>保管媒体総種類数</t>
  </si>
  <si>
    <t>共有or職員端末機(パソコン)のハードディスク</t>
  </si>
  <si>
    <r>
      <t>個人情報取扱事務数：各所属で個人情報を取り扱っている事務を合計したもの（5,520）</t>
    </r>
    <r>
      <rPr>
        <b/>
        <sz val="12"/>
        <rFont val="ＭＳ Ｐゴシック"/>
        <family val="3"/>
      </rPr>
      <t xml:space="preserve">
（例：同一の事務を7出先事務所で行っている場合、1事務×7事務所＝7事務総数としてカウント）</t>
    </r>
  </si>
  <si>
    <t>個人情報取扱
事務数　
A</t>
  </si>
  <si>
    <t>C</t>
  </si>
  <si>
    <t>D</t>
  </si>
  <si>
    <t>E</t>
  </si>
  <si>
    <t>I</t>
  </si>
  <si>
    <t>H/C+D+F+G</t>
  </si>
  <si>
    <t>I/D+E</t>
  </si>
  <si>
    <t>J</t>
  </si>
  <si>
    <t>J/F+G</t>
  </si>
  <si>
    <t>K/C+F+G</t>
  </si>
  <si>
    <t>L/C+F+G</t>
  </si>
  <si>
    <t>M/C+D+E+F+G</t>
  </si>
  <si>
    <t>B/A</t>
  </si>
  <si>
    <t>②
うち執務室外への持ち出し有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</si>
</sst>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.0%"/>
    <numFmt numFmtId="180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8" fillId="0" borderId="1" xfId="0" applyNumberFormat="1" applyFont="1" applyFill="1" applyBorder="1" applyAlignment="1">
      <alignment vertical="center" wrapText="1"/>
    </xf>
    <xf numFmtId="180" fontId="7" fillId="0" borderId="2" xfId="0" applyNumberFormat="1" applyFont="1" applyFill="1" applyBorder="1" applyAlignment="1">
      <alignment horizontal="right" vertical="center"/>
    </xf>
    <xf numFmtId="180" fontId="7" fillId="2" borderId="2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vertical="center"/>
    </xf>
    <xf numFmtId="179" fontId="7" fillId="2" borderId="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80" fontId="0" fillId="0" borderId="2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79" fontId="0" fillId="0" borderId="0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80" fontId="10" fillId="0" borderId="7" xfId="0" applyNumberFormat="1" applyFont="1" applyFill="1" applyBorder="1" applyAlignment="1">
      <alignment horizontal="right" vertical="center"/>
    </xf>
    <xf numFmtId="180" fontId="10" fillId="0" borderId="5" xfId="0" applyNumberFormat="1" applyFont="1" applyFill="1" applyBorder="1" applyAlignment="1">
      <alignment horizontal="right" vertical="center"/>
    </xf>
    <xf numFmtId="180" fontId="10" fillId="0" borderId="2" xfId="0" applyNumberFormat="1" applyFont="1" applyFill="1" applyBorder="1" applyAlignment="1">
      <alignment horizontal="right" vertical="center"/>
    </xf>
    <xf numFmtId="180" fontId="10" fillId="0" borderId="5" xfId="0" applyNumberFormat="1" applyFont="1" applyFill="1" applyBorder="1" applyAlignment="1">
      <alignment horizontal="left" vertical="center"/>
    </xf>
    <xf numFmtId="180" fontId="10" fillId="2" borderId="2" xfId="0" applyNumberFormat="1" applyFont="1" applyFill="1" applyBorder="1" applyAlignment="1">
      <alignment horizontal="right" vertical="center"/>
    </xf>
    <xf numFmtId="179" fontId="10" fillId="0" borderId="4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2" borderId="3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horizontal="left" vertical="center"/>
    </xf>
    <xf numFmtId="179" fontId="10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8" fontId="10" fillId="0" borderId="7" xfId="0" applyNumberFormat="1" applyFont="1" applyFill="1" applyBorder="1" applyAlignment="1">
      <alignment vertical="center" wrapText="1"/>
    </xf>
    <xf numFmtId="178" fontId="10" fillId="0" borderId="5" xfId="0" applyNumberFormat="1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vertical="center" wrapText="1"/>
    </xf>
    <xf numFmtId="178" fontId="10" fillId="0" borderId="5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8" fontId="10" fillId="0" borderId="1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179" fontId="10" fillId="0" borderId="9" xfId="0" applyNumberFormat="1" applyFont="1" applyBorder="1" applyAlignment="1">
      <alignment vertical="center"/>
    </xf>
    <xf numFmtId="179" fontId="10" fillId="0" borderId="8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9" fontId="10" fillId="0" borderId="9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8" fontId="8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0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525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28575</xdr:rowOff>
    </xdr:from>
    <xdr:to>
      <xdr:col>8</xdr:col>
      <xdr:colOff>314325</xdr:colOff>
      <xdr:row>40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9972675" y="21116925"/>
          <a:ext cx="285750" cy="2428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33</xdr:row>
      <xdr:rowOff>47625</xdr:rowOff>
    </xdr:from>
    <xdr:to>
      <xdr:col>12</xdr:col>
      <xdr:colOff>323850</xdr:colOff>
      <xdr:row>40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15068550" y="21135975"/>
          <a:ext cx="285750" cy="2447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28575</xdr:rowOff>
    </xdr:from>
    <xdr:to>
      <xdr:col>4</xdr:col>
      <xdr:colOff>314325</xdr:colOff>
      <xdr:row>40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105400" y="21116925"/>
          <a:ext cx="285750" cy="2409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5076825" y="1895475"/>
          <a:ext cx="6029325" cy="6096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1143000</xdr:colOff>
      <xdr:row>5</xdr:row>
      <xdr:rowOff>0</xdr:rowOff>
    </xdr:from>
    <xdr:to>
      <xdr:col>14</xdr:col>
      <xdr:colOff>1152525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11087100" y="3238500"/>
          <a:ext cx="7524750" cy="6381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7</xdr:row>
      <xdr:rowOff>676275</xdr:rowOff>
    </xdr:from>
    <xdr:to>
      <xdr:col>6</xdr:col>
      <xdr:colOff>523875</xdr:colOff>
      <xdr:row>8</xdr:row>
      <xdr:rowOff>790575</xdr:rowOff>
    </xdr:to>
    <xdr:sp>
      <xdr:nvSpPr>
        <xdr:cNvPr id="7" name="AutoShape 9"/>
        <xdr:cNvSpPr>
          <a:spLocks/>
        </xdr:cNvSpPr>
      </xdr:nvSpPr>
      <xdr:spPr>
        <a:xfrm>
          <a:off x="3676650" y="5286375"/>
          <a:ext cx="4295775" cy="1038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個人情報取扱事務総数（5,520）のうち、３以上の媒体に電子情報を保管する事務数(312)（5.7％）</a:t>
          </a:r>
        </a:p>
      </xdr:txBody>
    </xdr:sp>
    <xdr:clientData/>
  </xdr:twoCellAnchor>
  <xdr:twoCellAnchor>
    <xdr:from>
      <xdr:col>3</xdr:col>
      <xdr:colOff>1028700</xdr:colOff>
      <xdr:row>8</xdr:row>
      <xdr:rowOff>1152525</xdr:rowOff>
    </xdr:from>
    <xdr:to>
      <xdr:col>5</xdr:col>
      <xdr:colOff>628650</xdr:colOff>
      <xdr:row>13</xdr:row>
      <xdr:rowOff>114300</xdr:rowOff>
    </xdr:to>
    <xdr:sp>
      <xdr:nvSpPr>
        <xdr:cNvPr id="8" name="AutoShape 10"/>
        <xdr:cNvSpPr>
          <a:spLocks/>
        </xdr:cNvSpPr>
      </xdr:nvSpPr>
      <xdr:spPr>
        <a:xfrm>
          <a:off x="4524375" y="6686550"/>
          <a:ext cx="2257425" cy="20097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執務室外へ持ち出しが可能な紙ファイル・外部記憶媒体総数(10,086)のうち、持ち出してされているもの(1,414) （14.0％）</a:t>
          </a:r>
        </a:p>
      </xdr:txBody>
    </xdr:sp>
    <xdr:clientData/>
  </xdr:twoCellAnchor>
  <xdr:twoCellAnchor>
    <xdr:from>
      <xdr:col>5</xdr:col>
      <xdr:colOff>771525</xdr:colOff>
      <xdr:row>8</xdr:row>
      <xdr:rowOff>1171575</xdr:rowOff>
    </xdr:from>
    <xdr:to>
      <xdr:col>7</xdr:col>
      <xdr:colOff>552450</xdr:colOff>
      <xdr:row>13</xdr:row>
      <xdr:rowOff>85725</xdr:rowOff>
    </xdr:to>
    <xdr:sp>
      <xdr:nvSpPr>
        <xdr:cNvPr id="9" name="AutoShape 11"/>
        <xdr:cNvSpPr>
          <a:spLocks/>
        </xdr:cNvSpPr>
      </xdr:nvSpPr>
      <xdr:spPr>
        <a:xfrm>
          <a:off x="6924675" y="6705600"/>
          <a:ext cx="2257425" cy="19621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個人情報が収納されている庁内ネットワークサーバー・共有パソコン(3,050)のうち、職員が自由にアクセス閲覧できる個数(906)
（29.７％）</a:t>
          </a:r>
        </a:p>
      </xdr:txBody>
    </xdr:sp>
    <xdr:clientData/>
  </xdr:twoCellAnchor>
  <xdr:twoCellAnchor>
    <xdr:from>
      <xdr:col>9</xdr:col>
      <xdr:colOff>790575</xdr:colOff>
      <xdr:row>8</xdr:row>
      <xdr:rowOff>1171575</xdr:rowOff>
    </xdr:from>
    <xdr:to>
      <xdr:col>11</xdr:col>
      <xdr:colOff>476250</xdr:colOff>
      <xdr:row>13</xdr:row>
      <xdr:rowOff>95250</xdr:rowOff>
    </xdr:to>
    <xdr:sp>
      <xdr:nvSpPr>
        <xdr:cNvPr id="10" name="AutoShape 12"/>
        <xdr:cNvSpPr>
          <a:spLocks/>
        </xdr:cNvSpPr>
      </xdr:nvSpPr>
      <xdr:spPr>
        <a:xfrm>
          <a:off x="11896725" y="6705600"/>
          <a:ext cx="2257425" cy="19716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保管媒体種類総数(8,174)のうち、組織的利用にもかかわらず、個々の職員が使用している机内で保管している媒体種類数(2,152)（26.3％）</a:t>
          </a:r>
        </a:p>
      </xdr:txBody>
    </xdr:sp>
    <xdr:clientData/>
  </xdr:twoCellAnchor>
  <xdr:twoCellAnchor>
    <xdr:from>
      <xdr:col>7</xdr:col>
      <xdr:colOff>752475</xdr:colOff>
      <xdr:row>8</xdr:row>
      <xdr:rowOff>1171575</xdr:rowOff>
    </xdr:from>
    <xdr:to>
      <xdr:col>9</xdr:col>
      <xdr:colOff>533400</xdr:colOff>
      <xdr:row>13</xdr:row>
      <xdr:rowOff>76200</xdr:rowOff>
    </xdr:to>
    <xdr:sp>
      <xdr:nvSpPr>
        <xdr:cNvPr id="11" name="AutoShape 13"/>
        <xdr:cNvSpPr>
          <a:spLocks/>
        </xdr:cNvSpPr>
      </xdr:nvSpPr>
      <xdr:spPr>
        <a:xfrm>
          <a:off x="9382125" y="6705600"/>
          <a:ext cx="2257425" cy="19526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外部記憶媒体種類総数(1,349)のうち、個人的に利用している媒体種類数(114)（8.5％）</a:t>
          </a:r>
        </a:p>
      </xdr:txBody>
    </xdr:sp>
    <xdr:clientData/>
  </xdr:twoCellAnchor>
  <xdr:twoCellAnchor>
    <xdr:from>
      <xdr:col>11</xdr:col>
      <xdr:colOff>762000</xdr:colOff>
      <xdr:row>8</xdr:row>
      <xdr:rowOff>1171575</xdr:rowOff>
    </xdr:from>
    <xdr:to>
      <xdr:col>13</xdr:col>
      <xdr:colOff>590550</xdr:colOff>
      <xdr:row>13</xdr:row>
      <xdr:rowOff>85725</xdr:rowOff>
    </xdr:to>
    <xdr:sp>
      <xdr:nvSpPr>
        <xdr:cNvPr id="12" name="AutoShape 14"/>
        <xdr:cNvSpPr>
          <a:spLocks/>
        </xdr:cNvSpPr>
      </xdr:nvSpPr>
      <xdr:spPr>
        <a:xfrm>
          <a:off x="14439900" y="6705600"/>
          <a:ext cx="2257425" cy="19621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保管媒体種類総数(8,174)のうち、ロッカー等で施錠せずに保管している媒体種類数(3,658)（44.8％）</a:t>
          </a:r>
        </a:p>
      </xdr:txBody>
    </xdr:sp>
    <xdr:clientData/>
  </xdr:twoCellAnchor>
  <xdr:twoCellAnchor>
    <xdr:from>
      <xdr:col>13</xdr:col>
      <xdr:colOff>762000</xdr:colOff>
      <xdr:row>8</xdr:row>
      <xdr:rowOff>1171575</xdr:rowOff>
    </xdr:from>
    <xdr:to>
      <xdr:col>15</xdr:col>
      <xdr:colOff>495300</xdr:colOff>
      <xdr:row>13</xdr:row>
      <xdr:rowOff>76200</xdr:rowOff>
    </xdr:to>
    <xdr:sp>
      <xdr:nvSpPr>
        <xdr:cNvPr id="13" name="AutoShape 15"/>
        <xdr:cNvSpPr>
          <a:spLocks/>
        </xdr:cNvSpPr>
      </xdr:nvSpPr>
      <xdr:spPr>
        <a:xfrm>
          <a:off x="16868775" y="6705600"/>
          <a:ext cx="2257425" cy="19526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庁内ネットワークサーバー等も含む全ての保管媒体種類総数
(11,244)のうち、管理責任者を定めていない媒体種類数(3,400)
（30.3％）</a:t>
          </a:r>
        </a:p>
      </xdr:txBody>
    </xdr:sp>
    <xdr:clientData/>
  </xdr:twoCellAnchor>
  <xdr:twoCellAnchor>
    <xdr:from>
      <xdr:col>0</xdr:col>
      <xdr:colOff>266700</xdr:colOff>
      <xdr:row>3</xdr:row>
      <xdr:rowOff>9525</xdr:rowOff>
    </xdr:from>
    <xdr:to>
      <xdr:col>1</xdr:col>
      <xdr:colOff>0</xdr:colOff>
      <xdr:row>6</xdr:row>
      <xdr:rowOff>28575</xdr:rowOff>
    </xdr:to>
    <xdr:sp>
      <xdr:nvSpPr>
        <xdr:cNvPr id="14" name="Line 16"/>
        <xdr:cNvSpPr>
          <a:spLocks/>
        </xdr:cNvSpPr>
      </xdr:nvSpPr>
      <xdr:spPr>
        <a:xfrm flipH="1">
          <a:off x="266700" y="1905000"/>
          <a:ext cx="9525" cy="19907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5</xdr:row>
      <xdr:rowOff>104775</xdr:rowOff>
    </xdr:from>
    <xdr:to>
      <xdr:col>6</xdr:col>
      <xdr:colOff>771525</xdr:colOff>
      <xdr:row>5</xdr:row>
      <xdr:rowOff>466725</xdr:rowOff>
    </xdr:to>
    <xdr:sp>
      <xdr:nvSpPr>
        <xdr:cNvPr id="15" name="Rectangle 17"/>
        <xdr:cNvSpPr>
          <a:spLocks/>
        </xdr:cNvSpPr>
      </xdr:nvSpPr>
      <xdr:spPr>
        <a:xfrm>
          <a:off x="914400" y="3343275"/>
          <a:ext cx="7305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個人情報取扱事務＝大阪府個人情報保護条例第６条に規定する事務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5" zoomScaleNormal="75" workbookViewId="0" topLeftCell="A1">
      <selection activeCell="F15" sqref="F15"/>
    </sheetView>
  </sheetViews>
  <sheetFormatPr defaultColWidth="9.00390625" defaultRowHeight="13.5"/>
  <cols>
    <col min="1" max="1" width="3.625" style="0" customWidth="1"/>
    <col min="2" max="2" width="26.50390625" style="0" customWidth="1"/>
    <col min="3" max="3" width="15.75390625" style="0" customWidth="1"/>
    <col min="4" max="4" width="20.75390625" style="0" customWidth="1"/>
    <col min="5" max="5" width="14.125" style="0" customWidth="1"/>
    <col min="6" max="6" width="17.00390625" style="0" customWidth="1"/>
    <col min="7" max="7" width="15.50390625" style="0" customWidth="1"/>
    <col min="8" max="8" width="17.25390625" style="0" customWidth="1"/>
    <col min="9" max="9" width="15.25390625" style="0" customWidth="1"/>
    <col min="10" max="10" width="17.625" style="0" customWidth="1"/>
    <col min="11" max="11" width="16.125" style="0" customWidth="1"/>
    <col min="12" max="12" width="17.75390625" style="0" customWidth="1"/>
    <col min="13" max="13" width="14.125" style="0" customWidth="1"/>
    <col min="14" max="14" width="17.75390625" style="0" customWidth="1"/>
    <col min="15" max="15" width="15.375" style="0" customWidth="1"/>
    <col min="16" max="16" width="22.50390625" style="0" customWidth="1"/>
  </cols>
  <sheetData>
    <row r="1" spans="1:16" ht="42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ht="48.75" customHeight="1" thickBot="1"/>
    <row r="3" spans="2:4" ht="58.5" customHeight="1" thickBot="1">
      <c r="B3" s="75" t="s">
        <v>60</v>
      </c>
      <c r="C3" s="76"/>
      <c r="D3" s="77"/>
    </row>
    <row r="4" ht="47.25" customHeight="1" thickBot="1"/>
    <row r="5" spans="2:9" ht="58.5" customHeight="1" thickBot="1">
      <c r="B5" s="80" t="s">
        <v>63</v>
      </c>
      <c r="C5" s="81"/>
      <c r="D5" s="81"/>
      <c r="E5" s="81"/>
      <c r="F5" s="81"/>
      <c r="G5" s="81"/>
      <c r="H5" s="81"/>
      <c r="I5" s="82"/>
    </row>
    <row r="6" ht="49.5" customHeight="1" thickBot="1"/>
    <row r="7" spans="2:15" ht="58.5" customHeight="1" thickBot="1">
      <c r="B7" s="75" t="s">
        <v>27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ht="72.75" customHeight="1"/>
    <row r="9" spans="2:4" ht="115.5" customHeight="1">
      <c r="B9" s="52" t="s">
        <v>64</v>
      </c>
      <c r="C9" s="53" t="s">
        <v>49</v>
      </c>
      <c r="D9" s="24"/>
    </row>
    <row r="10" spans="2:5" ht="30.75" customHeight="1" thickBot="1">
      <c r="B10" s="54">
        <v>5520</v>
      </c>
      <c r="C10" s="55">
        <v>312</v>
      </c>
      <c r="D10" s="56" t="s">
        <v>47</v>
      </c>
      <c r="E10" s="32"/>
    </row>
    <row r="11" spans="2:5" ht="29.25" customHeight="1" thickBot="1" thickTop="1">
      <c r="B11" s="42"/>
      <c r="C11" s="57">
        <f>+C10/$B$10</f>
        <v>0.05652173913043478</v>
      </c>
      <c r="D11" s="56" t="s">
        <v>76</v>
      </c>
      <c r="E11" s="32"/>
    </row>
    <row r="12" spans="3:10" ht="46.5" customHeight="1" thickTop="1">
      <c r="C12" s="22"/>
      <c r="D12" s="22"/>
      <c r="E12" s="22"/>
      <c r="F12" s="22"/>
      <c r="G12" s="22"/>
      <c r="H12" s="22"/>
      <c r="I12" s="22"/>
      <c r="J12" s="22"/>
    </row>
    <row r="13" ht="18" customHeight="1"/>
    <row r="14" ht="19.5" customHeight="1">
      <c r="A14" s="2"/>
    </row>
    <row r="15" spans="2:16" ht="111" customHeight="1">
      <c r="B15" s="47"/>
      <c r="C15" s="48" t="s">
        <v>61</v>
      </c>
      <c r="D15" s="49"/>
      <c r="E15" s="50" t="s">
        <v>77</v>
      </c>
      <c r="F15" s="49"/>
      <c r="G15" s="50" t="s">
        <v>52</v>
      </c>
      <c r="H15" s="51"/>
      <c r="I15" s="50" t="s">
        <v>50</v>
      </c>
      <c r="J15" s="49"/>
      <c r="K15" s="50" t="s">
        <v>51</v>
      </c>
      <c r="L15" s="49"/>
      <c r="M15" s="50" t="s">
        <v>53</v>
      </c>
      <c r="N15" s="51"/>
      <c r="O15" s="50" t="s">
        <v>48</v>
      </c>
      <c r="P15" s="45"/>
    </row>
    <row r="16" spans="2:16" ht="27.75" customHeight="1">
      <c r="B16" s="67" t="s">
        <v>24</v>
      </c>
      <c r="C16" s="34">
        <f>+C50+C52</f>
        <v>6825</v>
      </c>
      <c r="D16" s="37" t="s">
        <v>65</v>
      </c>
      <c r="E16" s="36">
        <f>+E50+E52</f>
        <v>1194</v>
      </c>
      <c r="F16" s="37"/>
      <c r="G16" s="38"/>
      <c r="H16" s="37"/>
      <c r="I16" s="38"/>
      <c r="J16" s="35"/>
      <c r="K16" s="36">
        <f>+I50+I52</f>
        <v>1369</v>
      </c>
      <c r="L16" s="37"/>
      <c r="M16" s="36">
        <f>+C16-M50-M52</f>
        <v>3010</v>
      </c>
      <c r="N16" s="37"/>
      <c r="O16" s="36">
        <f>+O50+O52</f>
        <v>2083</v>
      </c>
      <c r="P16" s="45"/>
    </row>
    <row r="17" spans="2:16" ht="27.75" customHeight="1">
      <c r="B17" s="67"/>
      <c r="C17" s="39"/>
      <c r="D17" s="40"/>
      <c r="E17" s="41">
        <f>+E16/$C$16</f>
        <v>0.17494505494505494</v>
      </c>
      <c r="F17" s="40"/>
      <c r="G17" s="42"/>
      <c r="H17" s="43"/>
      <c r="I17" s="42"/>
      <c r="J17" s="40"/>
      <c r="K17" s="41">
        <f>+K16/$C$16</f>
        <v>0.20058608058608057</v>
      </c>
      <c r="L17" s="43"/>
      <c r="M17" s="41">
        <f>+M16/$C$16</f>
        <v>0.441025641025641</v>
      </c>
      <c r="N17" s="43"/>
      <c r="O17" s="41">
        <f>+O16/$C$16</f>
        <v>0.3052014652014652</v>
      </c>
      <c r="P17" s="45"/>
    </row>
    <row r="18" spans="2:16" ht="27.75" customHeight="1">
      <c r="B18" s="67" t="s">
        <v>62</v>
      </c>
      <c r="C18" s="34">
        <f>+C54+C56</f>
        <v>1912</v>
      </c>
      <c r="D18" s="37" t="s">
        <v>66</v>
      </c>
      <c r="E18" s="36">
        <f>+E54+E56</f>
        <v>91</v>
      </c>
      <c r="F18" s="37"/>
      <c r="G18" s="36">
        <f>+C18-K54-K56</f>
        <v>575</v>
      </c>
      <c r="H18" s="37"/>
      <c r="I18" s="38"/>
      <c r="J18" s="35"/>
      <c r="K18" s="38"/>
      <c r="L18" s="37"/>
      <c r="M18" s="38"/>
      <c r="N18" s="37"/>
      <c r="O18" s="36">
        <f>+O54+O56</f>
        <v>731</v>
      </c>
      <c r="P18" s="45"/>
    </row>
    <row r="19" spans="2:16" ht="27.75" customHeight="1">
      <c r="B19" s="67"/>
      <c r="C19" s="39"/>
      <c r="D19" s="43"/>
      <c r="E19" s="41">
        <f>+E18/$C$18</f>
        <v>0.047594142259414225</v>
      </c>
      <c r="F19" s="43"/>
      <c r="G19" s="41">
        <f>+G18/$C$18</f>
        <v>0.30073221757322177</v>
      </c>
      <c r="H19" s="43"/>
      <c r="I19" s="42"/>
      <c r="J19" s="40"/>
      <c r="K19" s="42"/>
      <c r="L19" s="43"/>
      <c r="M19" s="42"/>
      <c r="N19" s="43"/>
      <c r="O19" s="41">
        <f>+O18/$C$18</f>
        <v>0.38232217573221755</v>
      </c>
      <c r="P19" s="45"/>
    </row>
    <row r="20" spans="2:16" ht="27.75" customHeight="1">
      <c r="B20" s="67" t="s">
        <v>25</v>
      </c>
      <c r="C20" s="34">
        <f>+C58+C60</f>
        <v>1138</v>
      </c>
      <c r="D20" s="37" t="s">
        <v>67</v>
      </c>
      <c r="E20" s="38"/>
      <c r="F20" s="37"/>
      <c r="G20" s="36">
        <f>+C20-K58-K60</f>
        <v>331</v>
      </c>
      <c r="H20" s="37"/>
      <c r="I20" s="38"/>
      <c r="J20" s="35"/>
      <c r="K20" s="38"/>
      <c r="L20" s="37"/>
      <c r="M20" s="38"/>
      <c r="N20" s="37"/>
      <c r="O20" s="36">
        <f>+O56+O58</f>
        <v>191</v>
      </c>
      <c r="P20" s="45"/>
    </row>
    <row r="21" spans="2:16" ht="27.75" customHeight="1">
      <c r="B21" s="67"/>
      <c r="C21" s="39"/>
      <c r="D21" s="43"/>
      <c r="E21" s="42"/>
      <c r="F21" s="43"/>
      <c r="G21" s="41">
        <f>+G20/$C$20</f>
        <v>0.29086115992970124</v>
      </c>
      <c r="H21" s="43"/>
      <c r="I21" s="42"/>
      <c r="J21" s="40"/>
      <c r="K21" s="42"/>
      <c r="L21" s="43"/>
      <c r="M21" s="42"/>
      <c r="N21" s="43"/>
      <c r="O21" s="41">
        <f>+O20/$C$20</f>
        <v>0.1678383128295255</v>
      </c>
      <c r="P21" s="45"/>
    </row>
    <row r="22" spans="2:16" ht="27.75" customHeight="1">
      <c r="B22" s="67" t="s">
        <v>23</v>
      </c>
      <c r="C22" s="34">
        <f>+C62+C64+C66+C68+C70</f>
        <v>1132</v>
      </c>
      <c r="D22" s="37" t="s">
        <v>54</v>
      </c>
      <c r="E22" s="36">
        <f>+E62+E64+E66+E68+E70</f>
        <v>84</v>
      </c>
      <c r="F22" s="37"/>
      <c r="G22" s="38"/>
      <c r="H22" s="37"/>
      <c r="I22" s="36">
        <f>+G62+G64+G66+G68+G70</f>
        <v>111</v>
      </c>
      <c r="J22" s="37"/>
      <c r="K22" s="36">
        <f>+I62+I64+I66+I68+I70</f>
        <v>718</v>
      </c>
      <c r="L22" s="37"/>
      <c r="M22" s="36">
        <f>+C22-M62-M64-M66-M68-M70</f>
        <v>548</v>
      </c>
      <c r="N22" s="37"/>
      <c r="O22" s="36">
        <f>+O62+O64+O66+O68+O70</f>
        <v>335</v>
      </c>
      <c r="P22" s="45"/>
    </row>
    <row r="23" spans="2:16" ht="27.75" customHeight="1">
      <c r="B23" s="67"/>
      <c r="C23" s="39"/>
      <c r="D23" s="40"/>
      <c r="E23" s="41">
        <f>+E22/$C$22</f>
        <v>0.07420494699646643</v>
      </c>
      <c r="F23" s="43"/>
      <c r="G23" s="42"/>
      <c r="H23" s="43"/>
      <c r="I23" s="41">
        <f>+I22/$C$22</f>
        <v>0.0980565371024735</v>
      </c>
      <c r="J23" s="43"/>
      <c r="K23" s="41">
        <f>+K22/$C$22</f>
        <v>0.6342756183745583</v>
      </c>
      <c r="L23" s="43"/>
      <c r="M23" s="41">
        <f>+M22/$C$22</f>
        <v>0.4840989399293286</v>
      </c>
      <c r="N23" s="43"/>
      <c r="O23" s="41">
        <f>+O22/$C$22</f>
        <v>0.2959363957597173</v>
      </c>
      <c r="P23" s="45"/>
    </row>
    <row r="24" spans="2:16" ht="27.75" customHeight="1">
      <c r="B24" s="67" t="s">
        <v>56</v>
      </c>
      <c r="C24" s="34">
        <f>+C72+C74+C76</f>
        <v>217</v>
      </c>
      <c r="D24" s="37" t="s">
        <v>55</v>
      </c>
      <c r="E24" s="36">
        <f>+E72+E74+E76</f>
        <v>45</v>
      </c>
      <c r="F24" s="37"/>
      <c r="G24" s="38"/>
      <c r="H24" s="37"/>
      <c r="I24" s="36">
        <f>+G72+G74+G76</f>
        <v>3</v>
      </c>
      <c r="J24" s="37"/>
      <c r="K24" s="36">
        <f>+I72+I74+I76</f>
        <v>65</v>
      </c>
      <c r="L24" s="37"/>
      <c r="M24" s="36">
        <f>+C24-M72-M74-M76</f>
        <v>100</v>
      </c>
      <c r="N24" s="37"/>
      <c r="O24" s="36">
        <f>+O72+O74+O76</f>
        <v>60</v>
      </c>
      <c r="P24" s="45"/>
    </row>
    <row r="25" spans="2:16" ht="27.75" customHeight="1">
      <c r="B25" s="67"/>
      <c r="C25" s="39"/>
      <c r="D25" s="40"/>
      <c r="E25" s="41">
        <f>+E24/$C$24</f>
        <v>0.2073732718894009</v>
      </c>
      <c r="F25" s="40"/>
      <c r="G25" s="42"/>
      <c r="H25" s="43"/>
      <c r="I25" s="41">
        <f>+I24/$C$24</f>
        <v>0.013824884792626729</v>
      </c>
      <c r="J25" s="43"/>
      <c r="K25" s="41">
        <f>+K24/$C$24</f>
        <v>0.2995391705069124</v>
      </c>
      <c r="L25" s="43"/>
      <c r="M25" s="41">
        <f>+M24/$C$24</f>
        <v>0.4608294930875576</v>
      </c>
      <c r="N25" s="43"/>
      <c r="O25" s="41">
        <f>+O24/$C$24</f>
        <v>0.2764976958525346</v>
      </c>
      <c r="P25" s="45"/>
    </row>
    <row r="26" spans="2:16" ht="27.75" customHeight="1" thickBot="1">
      <c r="B26" s="67" t="s">
        <v>22</v>
      </c>
      <c r="C26" s="34">
        <f>+C16+C18+C20+C22+C24</f>
        <v>11224</v>
      </c>
      <c r="D26" s="35"/>
      <c r="E26" s="36">
        <f>+E16+E18+E20+E22+E24</f>
        <v>1414</v>
      </c>
      <c r="F26" s="37" t="s">
        <v>43</v>
      </c>
      <c r="G26" s="36">
        <f>+G16+G18+G20+G22+G24</f>
        <v>906</v>
      </c>
      <c r="H26" s="37" t="s">
        <v>68</v>
      </c>
      <c r="I26" s="36">
        <f>+I16+I18+I20+I22+I24</f>
        <v>114</v>
      </c>
      <c r="J26" s="37" t="s">
        <v>71</v>
      </c>
      <c r="K26" s="36">
        <f>+K16+K18+K20+K22+K24</f>
        <v>2152</v>
      </c>
      <c r="L26" s="37" t="s">
        <v>44</v>
      </c>
      <c r="M26" s="36">
        <f>+M16+M18+M20+M22+M24</f>
        <v>3658</v>
      </c>
      <c r="N26" s="37" t="s">
        <v>45</v>
      </c>
      <c r="O26" s="36">
        <f>+O16+O18+O20+O22+O24</f>
        <v>3400</v>
      </c>
      <c r="P26" s="46" t="s">
        <v>46</v>
      </c>
    </row>
    <row r="27" spans="2:17" ht="27.75" customHeight="1" thickBot="1" thickTop="1">
      <c r="B27" s="67"/>
      <c r="C27" s="44"/>
      <c r="D27" s="58"/>
      <c r="E27" s="60">
        <f>+E26/($C$16+$C$18+$C$22+$C$24)</f>
        <v>0.14019432877255603</v>
      </c>
      <c r="F27" s="59" t="s">
        <v>69</v>
      </c>
      <c r="G27" s="60">
        <f>+G26/($C$20+$C$18)</f>
        <v>0.29704918032786887</v>
      </c>
      <c r="H27" s="59" t="s">
        <v>70</v>
      </c>
      <c r="I27" s="60">
        <f>+I26/($C$22+$C$24)</f>
        <v>0.08450704225352113</v>
      </c>
      <c r="J27" s="59" t="s">
        <v>72</v>
      </c>
      <c r="K27" s="60">
        <f>+K26/($C$16+$C$22+$C$24)</f>
        <v>0.2632737949596281</v>
      </c>
      <c r="L27" s="59" t="s">
        <v>73</v>
      </c>
      <c r="M27" s="60">
        <f>+M26/($C$16+$C$22+$C$24)</f>
        <v>0.447516515781747</v>
      </c>
      <c r="N27" s="59" t="s">
        <v>74</v>
      </c>
      <c r="O27" s="60">
        <f>+O26/($C$16+$C$18+$C$20+$C$22+$C$24)</f>
        <v>0.3029223093371347</v>
      </c>
      <c r="P27" s="61" t="s">
        <v>75</v>
      </c>
      <c r="Q27" s="32"/>
    </row>
    <row r="28" spans="3:8" ht="56.25" customHeight="1" thickTop="1">
      <c r="C28" s="72" t="s">
        <v>57</v>
      </c>
      <c r="D28" s="72"/>
      <c r="E28" s="10"/>
      <c r="F28" s="10"/>
      <c r="H28" s="33"/>
    </row>
    <row r="29" spans="3:6" ht="333.75" customHeight="1">
      <c r="C29" s="11"/>
      <c r="E29" s="10"/>
      <c r="F29" s="10"/>
    </row>
    <row r="30" spans="2:14" ht="57" customHeight="1">
      <c r="B30" s="74"/>
      <c r="C30" s="74"/>
      <c r="D30" s="64" t="s">
        <v>28</v>
      </c>
      <c r="E30" s="65"/>
      <c r="F30" s="23"/>
      <c r="G30" s="64" t="s">
        <v>29</v>
      </c>
      <c r="H30" s="66"/>
      <c r="I30" s="65"/>
      <c r="J30" s="23"/>
      <c r="K30" s="64" t="s">
        <v>30</v>
      </c>
      <c r="L30" s="66"/>
      <c r="M30" s="65"/>
      <c r="N30" s="28"/>
    </row>
    <row r="31" spans="2:14" ht="24.75" customHeight="1">
      <c r="B31" s="74"/>
      <c r="C31" s="74"/>
      <c r="D31" s="12"/>
      <c r="E31" s="13" t="s">
        <v>31</v>
      </c>
      <c r="F31" s="12"/>
      <c r="G31" s="12"/>
      <c r="H31" s="12"/>
      <c r="I31" s="13" t="s">
        <v>31</v>
      </c>
      <c r="J31" s="12"/>
      <c r="K31" s="12"/>
      <c r="L31" s="12"/>
      <c r="M31" s="13" t="s">
        <v>31</v>
      </c>
      <c r="N31" s="29"/>
    </row>
    <row r="32" spans="2:14" ht="24.75" customHeight="1">
      <c r="B32" s="63" t="s">
        <v>32</v>
      </c>
      <c r="C32" s="63"/>
      <c r="D32" s="21">
        <v>1844</v>
      </c>
      <c r="E32" s="14"/>
      <c r="F32" s="14"/>
      <c r="G32" s="15">
        <v>1882</v>
      </c>
      <c r="H32" s="17"/>
      <c r="I32" s="14"/>
      <c r="J32" s="14"/>
      <c r="K32" s="15">
        <v>910</v>
      </c>
      <c r="L32" s="17"/>
      <c r="M32" s="14"/>
      <c r="N32" s="30"/>
    </row>
    <row r="33" spans="2:14" ht="24.75" customHeight="1">
      <c r="B33" s="63" t="s">
        <v>33</v>
      </c>
      <c r="C33" s="63"/>
      <c r="D33" s="21">
        <v>3768</v>
      </c>
      <c r="E33" s="16"/>
      <c r="F33" s="16"/>
      <c r="G33" s="15">
        <v>1408</v>
      </c>
      <c r="H33" s="26"/>
      <c r="I33" s="16"/>
      <c r="J33" s="16"/>
      <c r="K33" s="15">
        <v>148</v>
      </c>
      <c r="L33" s="26"/>
      <c r="M33" s="16"/>
      <c r="N33" s="30"/>
    </row>
    <row r="34" spans="2:14" ht="24.75" customHeight="1">
      <c r="B34" s="63" t="s">
        <v>34</v>
      </c>
      <c r="C34" s="63"/>
      <c r="D34" s="21">
        <v>3066</v>
      </c>
      <c r="E34" s="17"/>
      <c r="F34" s="17"/>
      <c r="G34" s="15">
        <v>591</v>
      </c>
      <c r="H34" s="17"/>
      <c r="I34" s="17"/>
      <c r="J34" s="17"/>
      <c r="K34" s="15">
        <v>41</v>
      </c>
      <c r="L34" s="17"/>
      <c r="M34" s="17"/>
      <c r="N34" s="31"/>
    </row>
    <row r="35" spans="2:14" ht="24.75" customHeight="1">
      <c r="B35" s="63" t="s">
        <v>35</v>
      </c>
      <c r="C35" s="63"/>
      <c r="D35" s="21">
        <v>1412</v>
      </c>
      <c r="E35" s="18"/>
      <c r="F35" s="18"/>
      <c r="G35" s="15">
        <v>300</v>
      </c>
      <c r="H35" s="27"/>
      <c r="I35" s="18"/>
      <c r="J35" s="18"/>
      <c r="K35" s="15">
        <v>5</v>
      </c>
      <c r="L35" s="27"/>
      <c r="M35" s="18"/>
      <c r="N35" s="30"/>
    </row>
    <row r="36" spans="2:14" ht="24.75" customHeight="1">
      <c r="B36" s="63" t="s">
        <v>36</v>
      </c>
      <c r="C36" s="63"/>
      <c r="D36" s="21">
        <v>605</v>
      </c>
      <c r="E36" s="18"/>
      <c r="F36" s="18"/>
      <c r="G36" s="15">
        <v>120</v>
      </c>
      <c r="H36" s="27"/>
      <c r="I36" s="18"/>
      <c r="J36" s="18"/>
      <c r="K36" s="15">
        <v>0</v>
      </c>
      <c r="L36" s="27"/>
      <c r="M36" s="18"/>
      <c r="N36" s="30"/>
    </row>
    <row r="37" spans="2:14" ht="24.75" customHeight="1">
      <c r="B37" s="63" t="s">
        <v>37</v>
      </c>
      <c r="C37" s="63"/>
      <c r="D37" s="21">
        <v>306</v>
      </c>
      <c r="E37" s="18">
        <f>SUM(D34:D41)</f>
        <v>5612</v>
      </c>
      <c r="F37" s="18"/>
      <c r="G37" s="15">
        <v>84</v>
      </c>
      <c r="H37" s="27"/>
      <c r="I37" s="18">
        <f>SUM(G34:G41)</f>
        <v>1109</v>
      </c>
      <c r="J37" s="18"/>
      <c r="K37" s="15">
        <v>0</v>
      </c>
      <c r="L37" s="27"/>
      <c r="M37" s="18">
        <f>SUM(K34:K41)</f>
        <v>46</v>
      </c>
      <c r="N37" s="30"/>
    </row>
    <row r="38" spans="2:14" ht="24.75" customHeight="1">
      <c r="B38" s="63" t="s">
        <v>38</v>
      </c>
      <c r="C38" s="63"/>
      <c r="D38" s="21">
        <v>182</v>
      </c>
      <c r="E38" s="19">
        <f>+E37/$D$42</f>
        <v>0.5</v>
      </c>
      <c r="F38" s="19"/>
      <c r="G38" s="15">
        <v>14</v>
      </c>
      <c r="H38" s="27"/>
      <c r="I38" s="19">
        <f>+I37/$D$42</f>
        <v>0.09880612972202424</v>
      </c>
      <c r="J38" s="19"/>
      <c r="K38" s="15">
        <v>0</v>
      </c>
      <c r="L38" s="27"/>
      <c r="M38" s="19">
        <f>+M37/$D$42</f>
        <v>0.004098360655737705</v>
      </c>
      <c r="N38" s="25"/>
    </row>
    <row r="39" spans="2:14" ht="24.75" customHeight="1">
      <c r="B39" s="63" t="s">
        <v>39</v>
      </c>
      <c r="C39" s="63"/>
      <c r="D39" s="21">
        <v>32</v>
      </c>
      <c r="E39" s="18"/>
      <c r="F39" s="18"/>
      <c r="G39" s="15">
        <v>0</v>
      </c>
      <c r="H39" s="27"/>
      <c r="I39" s="18"/>
      <c r="J39" s="18"/>
      <c r="K39" s="15">
        <v>0</v>
      </c>
      <c r="L39" s="27"/>
      <c r="M39" s="18"/>
      <c r="N39" s="30"/>
    </row>
    <row r="40" spans="2:14" ht="24.75" customHeight="1">
      <c r="B40" s="63" t="s">
        <v>40</v>
      </c>
      <c r="C40" s="63"/>
      <c r="D40" s="21">
        <v>9</v>
      </c>
      <c r="E40" s="18"/>
      <c r="F40" s="18"/>
      <c r="G40" s="15">
        <v>0</v>
      </c>
      <c r="H40" s="27"/>
      <c r="I40" s="18"/>
      <c r="J40" s="18"/>
      <c r="K40" s="15">
        <v>0</v>
      </c>
      <c r="L40" s="27"/>
      <c r="M40" s="18"/>
      <c r="N40" s="30"/>
    </row>
    <row r="41" spans="2:14" ht="24.75" customHeight="1">
      <c r="B41" s="69" t="s">
        <v>41</v>
      </c>
      <c r="C41" s="70"/>
      <c r="D41" s="21">
        <v>0</v>
      </c>
      <c r="E41" s="16"/>
      <c r="F41" s="16"/>
      <c r="G41" s="15">
        <v>0</v>
      </c>
      <c r="H41" s="26"/>
      <c r="I41" s="16"/>
      <c r="J41" s="16"/>
      <c r="K41" s="15">
        <v>0</v>
      </c>
      <c r="L41" s="26"/>
      <c r="M41" s="16"/>
      <c r="N41" s="30"/>
    </row>
    <row r="42" spans="2:14" ht="24.75" customHeight="1">
      <c r="B42" s="62" t="s">
        <v>1</v>
      </c>
      <c r="C42" s="62"/>
      <c r="D42" s="15">
        <v>11224</v>
      </c>
      <c r="E42" s="20"/>
      <c r="F42" s="20"/>
      <c r="G42" s="15">
        <f>SUM(G32:G41)</f>
        <v>4399</v>
      </c>
      <c r="H42" s="15"/>
      <c r="I42" s="15"/>
      <c r="J42" s="15"/>
      <c r="K42" s="15">
        <f>SUM(K32:K41)</f>
        <v>1104</v>
      </c>
      <c r="L42" s="15"/>
      <c r="M42" s="15"/>
      <c r="N42" s="31"/>
    </row>
    <row r="43" spans="3:8" ht="51.75" customHeight="1">
      <c r="C43" s="11"/>
      <c r="D43" s="11" t="s">
        <v>58</v>
      </c>
      <c r="E43" s="10"/>
      <c r="F43" s="10"/>
      <c r="G43" s="10" t="s">
        <v>42</v>
      </c>
      <c r="H43" s="10"/>
    </row>
    <row r="44" spans="3:6" ht="18" customHeight="1">
      <c r="C44" s="11"/>
      <c r="E44" s="10"/>
      <c r="F44" s="10"/>
    </row>
    <row r="45" spans="3:6" ht="18" customHeight="1">
      <c r="C45" s="11"/>
      <c r="E45" s="10"/>
      <c r="F45" s="10"/>
    </row>
    <row r="46" spans="3:6" ht="18" customHeight="1">
      <c r="C46" s="11"/>
      <c r="E46" s="10"/>
      <c r="F46" s="10"/>
    </row>
    <row r="48" ht="13.5">
      <c r="B48" s="8" t="s">
        <v>21</v>
      </c>
    </row>
    <row r="49" spans="2:15" ht="48">
      <c r="B49" s="1"/>
      <c r="C49" s="3" t="s">
        <v>14</v>
      </c>
      <c r="D49" s="3"/>
      <c r="E49" s="3" t="s">
        <v>16</v>
      </c>
      <c r="F49" s="3"/>
      <c r="G49" s="3" t="s">
        <v>17</v>
      </c>
      <c r="H49" s="3"/>
      <c r="I49" s="3" t="s">
        <v>18</v>
      </c>
      <c r="J49" s="3"/>
      <c r="K49" s="3" t="s">
        <v>19</v>
      </c>
      <c r="L49" s="3"/>
      <c r="M49" s="3" t="s">
        <v>20</v>
      </c>
      <c r="N49" s="3"/>
      <c r="O49" s="3" t="s">
        <v>26</v>
      </c>
    </row>
    <row r="50" spans="2:15" ht="14.25">
      <c r="B50" s="68" t="s">
        <v>7</v>
      </c>
      <c r="C50" s="4">
        <v>4834</v>
      </c>
      <c r="D50" s="4"/>
      <c r="E50" s="4">
        <v>780</v>
      </c>
      <c r="F50" s="4"/>
      <c r="G50" s="5"/>
      <c r="H50" s="5"/>
      <c r="I50" s="4">
        <v>1369</v>
      </c>
      <c r="J50" s="4"/>
      <c r="K50" s="5"/>
      <c r="L50" s="5"/>
      <c r="M50" s="4">
        <v>2187</v>
      </c>
      <c r="N50" s="4"/>
      <c r="O50" s="4">
        <v>1507</v>
      </c>
    </row>
    <row r="51" spans="2:15" ht="14.25">
      <c r="B51" s="68"/>
      <c r="C51" s="6"/>
      <c r="D51" s="6"/>
      <c r="E51" s="6">
        <f>+E50/3368</f>
        <v>0.23159144893111638</v>
      </c>
      <c r="F51" s="6"/>
      <c r="G51" s="7"/>
      <c r="H51" s="7"/>
      <c r="I51" s="6">
        <f>+I50/3368</f>
        <v>0.4064726840855107</v>
      </c>
      <c r="J51" s="6"/>
      <c r="K51" s="7"/>
      <c r="L51" s="7"/>
      <c r="M51" s="6">
        <f>+M50/3368</f>
        <v>0.6493467933491687</v>
      </c>
      <c r="N51" s="6"/>
      <c r="O51" s="6"/>
    </row>
    <row r="52" spans="2:15" ht="14.25">
      <c r="B52" s="71" t="s">
        <v>0</v>
      </c>
      <c r="C52" s="4">
        <v>1991</v>
      </c>
      <c r="D52" s="4"/>
      <c r="E52" s="4">
        <v>414</v>
      </c>
      <c r="F52" s="4"/>
      <c r="G52" s="5"/>
      <c r="H52" s="5"/>
      <c r="I52" s="5"/>
      <c r="J52" s="5"/>
      <c r="K52" s="5"/>
      <c r="L52" s="5"/>
      <c r="M52" s="4">
        <v>1628</v>
      </c>
      <c r="N52" s="4"/>
      <c r="O52" s="4">
        <v>576</v>
      </c>
    </row>
    <row r="53" spans="2:15" ht="14.25">
      <c r="B53" s="71"/>
      <c r="C53" s="6"/>
      <c r="D53" s="6"/>
      <c r="E53" s="6" t="e">
        <f>+E52/#REF!</f>
        <v>#REF!</v>
      </c>
      <c r="F53" s="6"/>
      <c r="G53" s="7"/>
      <c r="H53" s="7"/>
      <c r="I53" s="7"/>
      <c r="J53" s="7"/>
      <c r="K53" s="7"/>
      <c r="L53" s="7"/>
      <c r="M53" s="6" t="e">
        <f>+M52/#REF!</f>
        <v>#REF!</v>
      </c>
      <c r="N53" s="6"/>
      <c r="O53" s="6"/>
    </row>
    <row r="54" spans="2:15" ht="14.25">
      <c r="B54" s="68" t="s">
        <v>15</v>
      </c>
      <c r="C54" s="4">
        <v>1670</v>
      </c>
      <c r="D54" s="4"/>
      <c r="E54" s="4">
        <v>66</v>
      </c>
      <c r="F54" s="4"/>
      <c r="G54" s="5"/>
      <c r="H54" s="5"/>
      <c r="I54" s="4">
        <v>1253</v>
      </c>
      <c r="J54" s="4"/>
      <c r="K54" s="4">
        <v>1195</v>
      </c>
      <c r="L54" s="4"/>
      <c r="M54" s="4">
        <v>948</v>
      </c>
      <c r="N54" s="4"/>
      <c r="O54" s="4">
        <v>637</v>
      </c>
    </row>
    <row r="55" spans="2:15" ht="14.25">
      <c r="B55" s="68"/>
      <c r="C55" s="6"/>
      <c r="D55" s="6"/>
      <c r="E55" s="6">
        <f>+E54/$C$18</f>
        <v>0.034518828451882845</v>
      </c>
      <c r="F55" s="6"/>
      <c r="G55" s="7"/>
      <c r="H55" s="7"/>
      <c r="I55" s="6">
        <f>+I54/$C$18</f>
        <v>0.6553347280334728</v>
      </c>
      <c r="J55" s="6"/>
      <c r="K55" s="6">
        <f>+K54/$C$18</f>
        <v>0.625</v>
      </c>
      <c r="L55" s="6"/>
      <c r="M55" s="6">
        <f>+M54/$C$18</f>
        <v>0.49581589958158995</v>
      </c>
      <c r="N55" s="6"/>
      <c r="O55" s="6"/>
    </row>
    <row r="56" spans="2:15" ht="14.25">
      <c r="B56" s="68" t="s">
        <v>8</v>
      </c>
      <c r="C56" s="4">
        <v>242</v>
      </c>
      <c r="D56" s="4"/>
      <c r="E56" s="4">
        <v>25</v>
      </c>
      <c r="F56" s="4"/>
      <c r="G56" s="5"/>
      <c r="H56" s="5"/>
      <c r="I56" s="4">
        <v>173</v>
      </c>
      <c r="J56" s="4"/>
      <c r="K56" s="4">
        <v>142</v>
      </c>
      <c r="L56" s="4"/>
      <c r="M56" s="4">
        <v>103</v>
      </c>
      <c r="N56" s="4"/>
      <c r="O56" s="4">
        <v>94</v>
      </c>
    </row>
    <row r="57" spans="2:15" ht="14.25">
      <c r="B57" s="68"/>
      <c r="C57" s="6"/>
      <c r="D57" s="6"/>
      <c r="E57" s="6" t="e">
        <f>+E56/#REF!</f>
        <v>#REF!</v>
      </c>
      <c r="F57" s="6"/>
      <c r="G57" s="7"/>
      <c r="H57" s="7"/>
      <c r="I57" s="6" t="e">
        <f>+I56/#REF!</f>
        <v>#REF!</v>
      </c>
      <c r="J57" s="6"/>
      <c r="K57" s="6" t="e">
        <f>+K56/#REF!</f>
        <v>#REF!</v>
      </c>
      <c r="L57" s="6"/>
      <c r="M57" s="6" t="e">
        <f>+M56/#REF!</f>
        <v>#REF!</v>
      </c>
      <c r="N57" s="6"/>
      <c r="O57" s="6"/>
    </row>
    <row r="58" spans="2:15" ht="14.25">
      <c r="B58" s="68" t="s">
        <v>9</v>
      </c>
      <c r="C58" s="4">
        <v>243</v>
      </c>
      <c r="D58" s="4"/>
      <c r="E58" s="5"/>
      <c r="F58" s="5"/>
      <c r="G58" s="5"/>
      <c r="H58" s="5"/>
      <c r="I58" s="5"/>
      <c r="J58" s="5"/>
      <c r="K58" s="4">
        <v>152</v>
      </c>
      <c r="L58" s="4"/>
      <c r="M58" s="5"/>
      <c r="N58" s="5"/>
      <c r="O58" s="4">
        <v>97</v>
      </c>
    </row>
    <row r="59" spans="2:15" ht="14.25">
      <c r="B59" s="68"/>
      <c r="C59" s="6"/>
      <c r="D59" s="6"/>
      <c r="E59" s="7"/>
      <c r="F59" s="7"/>
      <c r="G59" s="7"/>
      <c r="H59" s="7"/>
      <c r="I59" s="7"/>
      <c r="J59" s="7"/>
      <c r="K59" s="6">
        <f>+K58/$C$20</f>
        <v>0.1335676625659051</v>
      </c>
      <c r="L59" s="6"/>
      <c r="M59" s="7"/>
      <c r="N59" s="7"/>
      <c r="O59" s="6"/>
    </row>
    <row r="60" spans="2:15" ht="14.25">
      <c r="B60" s="68" t="s">
        <v>2</v>
      </c>
      <c r="C60" s="4">
        <v>895</v>
      </c>
      <c r="D60" s="4"/>
      <c r="E60" s="5"/>
      <c r="F60" s="5"/>
      <c r="G60" s="5"/>
      <c r="H60" s="5"/>
      <c r="I60" s="5"/>
      <c r="J60" s="5"/>
      <c r="K60" s="4">
        <v>655</v>
      </c>
      <c r="L60" s="4"/>
      <c r="M60" s="5"/>
      <c r="N60" s="5"/>
      <c r="O60" s="4">
        <v>186</v>
      </c>
    </row>
    <row r="61" spans="2:15" ht="14.25">
      <c r="B61" s="68"/>
      <c r="C61" s="6"/>
      <c r="D61" s="6"/>
      <c r="E61" s="7"/>
      <c r="F61" s="7"/>
      <c r="G61" s="7"/>
      <c r="H61" s="7"/>
      <c r="I61" s="7"/>
      <c r="J61" s="7"/>
      <c r="K61" s="6" t="e">
        <f>+K60/#REF!</f>
        <v>#REF!</v>
      </c>
      <c r="L61" s="6"/>
      <c r="M61" s="7"/>
      <c r="N61" s="7"/>
      <c r="O61" s="6"/>
    </row>
    <row r="62" spans="2:15" ht="14.25">
      <c r="B62" s="68" t="s">
        <v>10</v>
      </c>
      <c r="C62" s="4">
        <v>506</v>
      </c>
      <c r="D62" s="4"/>
      <c r="E62" s="4">
        <v>20</v>
      </c>
      <c r="F62" s="4"/>
      <c r="G62" s="4">
        <v>29</v>
      </c>
      <c r="H62" s="4"/>
      <c r="I62" s="4">
        <v>376</v>
      </c>
      <c r="J62" s="4"/>
      <c r="K62" s="4">
        <v>329</v>
      </c>
      <c r="L62" s="4"/>
      <c r="M62" s="4">
        <v>206</v>
      </c>
      <c r="N62" s="4"/>
      <c r="O62" s="4">
        <v>130</v>
      </c>
    </row>
    <row r="63" spans="2:15" ht="14.25">
      <c r="B63" s="68"/>
      <c r="C63" s="6"/>
      <c r="D63" s="6"/>
      <c r="E63" s="6">
        <f>+E62/$C$22</f>
        <v>0.0176678445229682</v>
      </c>
      <c r="F63" s="6"/>
      <c r="G63" s="6">
        <f>+G62/$C$22</f>
        <v>0.02561837455830389</v>
      </c>
      <c r="H63" s="6"/>
      <c r="I63" s="6">
        <f>+I62/$C$22</f>
        <v>0.3321554770318021</v>
      </c>
      <c r="J63" s="6"/>
      <c r="K63" s="6">
        <f>+K62/$C$22</f>
        <v>0.29063604240282687</v>
      </c>
      <c r="L63" s="6"/>
      <c r="M63" s="6">
        <f>+M62/$C$22</f>
        <v>0.18197879858657243</v>
      </c>
      <c r="N63" s="6"/>
      <c r="O63" s="6"/>
    </row>
    <row r="64" spans="2:15" ht="14.25">
      <c r="B64" s="68" t="s">
        <v>3</v>
      </c>
      <c r="C64" s="4">
        <v>221</v>
      </c>
      <c r="D64" s="4"/>
      <c r="E64" s="4">
        <v>30</v>
      </c>
      <c r="F64" s="4"/>
      <c r="G64" s="4">
        <v>58</v>
      </c>
      <c r="H64" s="4"/>
      <c r="I64" s="4">
        <v>121</v>
      </c>
      <c r="J64" s="4"/>
      <c r="K64" s="4">
        <v>121</v>
      </c>
      <c r="L64" s="4"/>
      <c r="M64" s="4">
        <v>172</v>
      </c>
      <c r="N64" s="4"/>
      <c r="O64" s="4">
        <v>83</v>
      </c>
    </row>
    <row r="65" spans="2:15" ht="14.25">
      <c r="B65" s="68"/>
      <c r="C65" s="6"/>
      <c r="D65" s="6"/>
      <c r="E65" s="6" t="e">
        <f>+E64/#REF!</f>
        <v>#REF!</v>
      </c>
      <c r="F65" s="6"/>
      <c r="G65" s="6" t="e">
        <f>+G64/#REF!</f>
        <v>#REF!</v>
      </c>
      <c r="H65" s="6"/>
      <c r="I65" s="6" t="e">
        <f>+I64/#REF!</f>
        <v>#REF!</v>
      </c>
      <c r="J65" s="6"/>
      <c r="K65" s="6" t="e">
        <f>+K64/#REF!</f>
        <v>#REF!</v>
      </c>
      <c r="L65" s="6"/>
      <c r="M65" s="6" t="e">
        <f>+M64/#REF!</f>
        <v>#REF!</v>
      </c>
      <c r="N65" s="6"/>
      <c r="O65" s="6"/>
    </row>
    <row r="66" spans="2:15" ht="14.25">
      <c r="B66" s="68" t="s">
        <v>4</v>
      </c>
      <c r="C66" s="4">
        <v>89</v>
      </c>
      <c r="D66" s="4"/>
      <c r="E66" s="4">
        <v>12</v>
      </c>
      <c r="F66" s="4"/>
      <c r="G66" s="4">
        <v>5</v>
      </c>
      <c r="H66" s="4"/>
      <c r="I66" s="4">
        <v>53</v>
      </c>
      <c r="J66" s="4"/>
      <c r="K66" s="4">
        <v>38</v>
      </c>
      <c r="L66" s="4"/>
      <c r="M66" s="4">
        <v>46</v>
      </c>
      <c r="N66" s="4"/>
      <c r="O66" s="4">
        <v>22</v>
      </c>
    </row>
    <row r="67" spans="2:15" ht="14.25">
      <c r="B67" s="68"/>
      <c r="C67" s="6"/>
      <c r="D67" s="6"/>
      <c r="E67" s="6" t="e">
        <f>+E66/#REF!</f>
        <v>#REF!</v>
      </c>
      <c r="F67" s="6"/>
      <c r="G67" s="6" t="e">
        <f>+G66/#REF!</f>
        <v>#REF!</v>
      </c>
      <c r="H67" s="6"/>
      <c r="I67" s="6" t="e">
        <f>+I66/#REF!</f>
        <v>#REF!</v>
      </c>
      <c r="J67" s="6"/>
      <c r="K67" s="6" t="e">
        <f>+K66/#REF!</f>
        <v>#REF!</v>
      </c>
      <c r="L67" s="6"/>
      <c r="M67" s="6" t="e">
        <f>+M66/#REF!</f>
        <v>#REF!</v>
      </c>
      <c r="N67" s="6"/>
      <c r="O67" s="6"/>
    </row>
    <row r="68" spans="2:15" ht="14.25">
      <c r="B68" s="68" t="s">
        <v>5</v>
      </c>
      <c r="C68" s="4">
        <v>122</v>
      </c>
      <c r="D68" s="4"/>
      <c r="E68" s="4">
        <v>15</v>
      </c>
      <c r="F68" s="4"/>
      <c r="G68" s="4">
        <v>3</v>
      </c>
      <c r="H68" s="4"/>
      <c r="I68" s="4">
        <v>56</v>
      </c>
      <c r="J68" s="4"/>
      <c r="K68" s="4">
        <v>44</v>
      </c>
      <c r="L68" s="4"/>
      <c r="M68" s="4">
        <v>55</v>
      </c>
      <c r="N68" s="4"/>
      <c r="O68" s="4">
        <v>37</v>
      </c>
    </row>
    <row r="69" spans="2:15" ht="14.25">
      <c r="B69" s="68"/>
      <c r="C69" s="6"/>
      <c r="D69" s="6"/>
      <c r="E69" s="6" t="e">
        <f>+E68/#REF!</f>
        <v>#REF!</v>
      </c>
      <c r="F69" s="6"/>
      <c r="G69" s="6" t="e">
        <f>+G68/#REF!</f>
        <v>#REF!</v>
      </c>
      <c r="H69" s="6"/>
      <c r="I69" s="6" t="e">
        <f>+I68/#REF!</f>
        <v>#REF!</v>
      </c>
      <c r="J69" s="6"/>
      <c r="K69" s="6" t="e">
        <f>+K68/#REF!</f>
        <v>#REF!</v>
      </c>
      <c r="L69" s="6"/>
      <c r="M69" s="6" t="e">
        <f>+M68/#REF!</f>
        <v>#REF!</v>
      </c>
      <c r="N69" s="6"/>
      <c r="O69" s="6"/>
    </row>
    <row r="70" spans="2:15" ht="14.25">
      <c r="B70" s="68" t="s">
        <v>6</v>
      </c>
      <c r="C70" s="4">
        <v>194</v>
      </c>
      <c r="D70" s="4"/>
      <c r="E70" s="4">
        <v>7</v>
      </c>
      <c r="F70" s="4"/>
      <c r="G70" s="4">
        <v>16</v>
      </c>
      <c r="H70" s="4"/>
      <c r="I70" s="4">
        <v>112</v>
      </c>
      <c r="J70" s="4"/>
      <c r="K70" s="4">
        <v>77</v>
      </c>
      <c r="L70" s="4"/>
      <c r="M70" s="4">
        <v>105</v>
      </c>
      <c r="N70" s="4"/>
      <c r="O70" s="4">
        <v>63</v>
      </c>
    </row>
    <row r="71" spans="2:15" ht="14.25">
      <c r="B71" s="68"/>
      <c r="C71" s="6"/>
      <c r="D71" s="6"/>
      <c r="E71" s="6" t="e">
        <f>+E70/#REF!</f>
        <v>#REF!</v>
      </c>
      <c r="F71" s="6"/>
      <c r="G71" s="6" t="e">
        <f>+G70/#REF!</f>
        <v>#REF!</v>
      </c>
      <c r="H71" s="6"/>
      <c r="I71" s="6" t="e">
        <f>+I70/#REF!</f>
        <v>#REF!</v>
      </c>
      <c r="J71" s="6"/>
      <c r="K71" s="6" t="e">
        <f>+K70/#REF!</f>
        <v>#REF!</v>
      </c>
      <c r="L71" s="6"/>
      <c r="M71" s="6" t="e">
        <f>+M70/#REF!</f>
        <v>#REF!</v>
      </c>
      <c r="N71" s="6"/>
      <c r="O71" s="6"/>
    </row>
    <row r="72" spans="2:15" ht="14.25">
      <c r="B72" s="68" t="s">
        <v>11</v>
      </c>
      <c r="C72" s="4">
        <v>188</v>
      </c>
      <c r="D72" s="4"/>
      <c r="E72" s="4">
        <v>41</v>
      </c>
      <c r="F72" s="4"/>
      <c r="G72" s="4">
        <v>2</v>
      </c>
      <c r="H72" s="4"/>
      <c r="I72" s="4">
        <v>47</v>
      </c>
      <c r="J72" s="4"/>
      <c r="K72" s="4">
        <v>67</v>
      </c>
      <c r="L72" s="4"/>
      <c r="M72" s="4">
        <v>101</v>
      </c>
      <c r="N72" s="4"/>
      <c r="O72" s="4">
        <v>51</v>
      </c>
    </row>
    <row r="73" spans="2:15" ht="14.25">
      <c r="B73" s="68"/>
      <c r="C73" s="6"/>
      <c r="D73" s="6"/>
      <c r="E73" s="6">
        <f>+E72/$C$24</f>
        <v>0.1889400921658986</v>
      </c>
      <c r="F73" s="6"/>
      <c r="G73" s="6">
        <f>+G72/$C$24</f>
        <v>0.009216589861751152</v>
      </c>
      <c r="H73" s="6"/>
      <c r="I73" s="6">
        <f>+I72/$C$24</f>
        <v>0.21658986175115208</v>
      </c>
      <c r="J73" s="6"/>
      <c r="K73" s="6">
        <f>+K72/$C$24</f>
        <v>0.3087557603686636</v>
      </c>
      <c r="L73" s="6"/>
      <c r="M73" s="6">
        <f>+M72/$C$24</f>
        <v>0.46543778801843316</v>
      </c>
      <c r="N73" s="6"/>
      <c r="O73" s="6"/>
    </row>
    <row r="74" spans="2:15" ht="14.25">
      <c r="B74" s="68" t="s">
        <v>12</v>
      </c>
      <c r="C74" s="4">
        <v>10</v>
      </c>
      <c r="D74" s="4"/>
      <c r="E74" s="4">
        <v>0</v>
      </c>
      <c r="F74" s="4"/>
      <c r="G74" s="4">
        <v>0</v>
      </c>
      <c r="H74" s="4"/>
      <c r="I74" s="4">
        <v>16</v>
      </c>
      <c r="J74" s="4"/>
      <c r="K74" s="4">
        <v>6</v>
      </c>
      <c r="L74" s="4"/>
      <c r="M74" s="4">
        <v>5</v>
      </c>
      <c r="N74" s="4"/>
      <c r="O74" s="4">
        <v>3</v>
      </c>
    </row>
    <row r="75" spans="2:15" ht="14.25">
      <c r="B75" s="68"/>
      <c r="C75" s="6"/>
      <c r="D75" s="6"/>
      <c r="E75" s="6" t="e">
        <f>+E74/#REF!</f>
        <v>#REF!</v>
      </c>
      <c r="F75" s="6"/>
      <c r="G75" s="6" t="e">
        <f>+G74/#REF!</f>
        <v>#REF!</v>
      </c>
      <c r="H75" s="6"/>
      <c r="I75" s="6" t="e">
        <f>+I74/#REF!</f>
        <v>#REF!</v>
      </c>
      <c r="J75" s="6"/>
      <c r="K75" s="6" t="e">
        <f>+K74/#REF!</f>
        <v>#REF!</v>
      </c>
      <c r="L75" s="6"/>
      <c r="M75" s="6" t="e">
        <f>+M74/#REF!</f>
        <v>#REF!</v>
      </c>
      <c r="N75" s="6"/>
      <c r="O75" s="6"/>
    </row>
    <row r="76" spans="2:15" ht="14.25">
      <c r="B76" s="68" t="s">
        <v>13</v>
      </c>
      <c r="C76" s="4">
        <v>19</v>
      </c>
      <c r="D76" s="4"/>
      <c r="E76" s="4">
        <v>4</v>
      </c>
      <c r="F76" s="4"/>
      <c r="G76" s="4">
        <v>1</v>
      </c>
      <c r="H76" s="4"/>
      <c r="I76" s="4">
        <v>2</v>
      </c>
      <c r="J76" s="4"/>
      <c r="K76" s="4">
        <v>11</v>
      </c>
      <c r="L76" s="4"/>
      <c r="M76" s="4">
        <v>11</v>
      </c>
      <c r="N76" s="4"/>
      <c r="O76" s="4">
        <v>6</v>
      </c>
    </row>
    <row r="77" spans="2:15" ht="14.25">
      <c r="B77" s="68"/>
      <c r="C77" s="6"/>
      <c r="D77" s="6"/>
      <c r="E77" s="6" t="e">
        <f>+E76/#REF!</f>
        <v>#REF!</v>
      </c>
      <c r="F77" s="6"/>
      <c r="G77" s="6" t="e">
        <f>+G76/#REF!</f>
        <v>#REF!</v>
      </c>
      <c r="H77" s="6"/>
      <c r="I77" s="6" t="e">
        <f>+I76/#REF!</f>
        <v>#REF!</v>
      </c>
      <c r="J77" s="6"/>
      <c r="K77" s="6" t="e">
        <f>+K76/#REF!</f>
        <v>#REF!</v>
      </c>
      <c r="L77" s="6"/>
      <c r="M77" s="6" t="e">
        <f>+M76/#REF!</f>
        <v>#REF!</v>
      </c>
      <c r="N77" s="6"/>
      <c r="O77" s="6"/>
    </row>
    <row r="78" spans="3:4" ht="17.25" customHeight="1">
      <c r="C78" s="9">
        <f>SUM(C50:C77)</f>
        <v>11224</v>
      </c>
      <c r="D78" s="9"/>
    </row>
  </sheetData>
  <mergeCells count="40">
    <mergeCell ref="B76:B77"/>
    <mergeCell ref="B66:B67"/>
    <mergeCell ref="B68:B69"/>
    <mergeCell ref="B70:B71"/>
    <mergeCell ref="B72:B73"/>
    <mergeCell ref="A1:P1"/>
    <mergeCell ref="B74:B75"/>
    <mergeCell ref="B62:B63"/>
    <mergeCell ref="B64:B65"/>
    <mergeCell ref="B5:I5"/>
    <mergeCell ref="B26:B27"/>
    <mergeCell ref="B24:B25"/>
    <mergeCell ref="B30:C31"/>
    <mergeCell ref="B33:C33"/>
    <mergeCell ref="C28:D28"/>
    <mergeCell ref="G30:I30"/>
    <mergeCell ref="B58:B59"/>
    <mergeCell ref="B54:B55"/>
    <mergeCell ref="B56:B57"/>
    <mergeCell ref="B60:B61"/>
    <mergeCell ref="B34:C34"/>
    <mergeCell ref="B35:C35"/>
    <mergeCell ref="B40:C40"/>
    <mergeCell ref="B41:C41"/>
    <mergeCell ref="B50:B51"/>
    <mergeCell ref="B52:B53"/>
    <mergeCell ref="B16:B17"/>
    <mergeCell ref="B22:B23"/>
    <mergeCell ref="B18:B19"/>
    <mergeCell ref="B20:B21"/>
    <mergeCell ref="B3:D3"/>
    <mergeCell ref="B42:C42"/>
    <mergeCell ref="B36:C36"/>
    <mergeCell ref="B37:C37"/>
    <mergeCell ref="B38:C38"/>
    <mergeCell ref="B39:C39"/>
    <mergeCell ref="D30:E30"/>
    <mergeCell ref="B7:O7"/>
    <mergeCell ref="K30:M30"/>
    <mergeCell ref="B32:C32"/>
  </mergeCells>
  <printOptions horizontalCentered="1"/>
  <pageMargins left="0.5" right="0.42" top="0.5118110236220472" bottom="0.31496062992125984" header="0.35433070866141736" footer="0.2362204724409449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2009-12-02T05:38:32Z</cp:lastPrinted>
  <dcterms:created xsi:type="dcterms:W3CDTF">2009-07-09T00:36:14Z</dcterms:created>
  <dcterms:modified xsi:type="dcterms:W3CDTF">2009-12-04T07:40:48Z</dcterms:modified>
  <cp:category/>
  <cp:version/>
  <cp:contentType/>
  <cp:contentStatus/>
</cp:coreProperties>
</file>