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56" activeTab="0"/>
  </bookViews>
  <sheets>
    <sheet name="基本情報" sheetId="1" r:id="rId1"/>
    <sheet name="収支情報" sheetId="2" r:id="rId2"/>
    <sheet name="その他" sheetId="3" r:id="rId3"/>
  </sheets>
  <externalReferences>
    <externalReference r:id="rId6"/>
  </externalReferences>
  <definedNames>
    <definedName name="_xlfn.SUMIFS" hidden="1">#NAME?</definedName>
    <definedName name="_xlnm.Print_Area" localSheetId="2">'その他'!$A$1:$H$15</definedName>
    <definedName name="_xlnm.Print_Area" localSheetId="0">'基本情報'!$A$1:$AR$29</definedName>
    <definedName name="_xlnm.Print_Area" localSheetId="1">'収支情報'!$A$1:$I$110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<sst xmlns="http://schemas.openxmlformats.org/spreadsheetml/2006/main" count="228" uniqueCount="187">
  <si>
    <t>区分</t>
  </si>
  <si>
    <t>府収入</t>
  </si>
  <si>
    <t>施設使用料</t>
  </si>
  <si>
    <t>行政財産目的外使用料</t>
  </si>
  <si>
    <t>雑入</t>
  </si>
  <si>
    <t>合　　計</t>
  </si>
  <si>
    <t>府支出</t>
  </si>
  <si>
    <t>府費負担（府支出－府収入）</t>
  </si>
  <si>
    <t>府支出（補修費）</t>
  </si>
  <si>
    <t>備考欄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</si>
  <si>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</si>
  <si>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</si>
  <si>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</si>
  <si>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</si>
  <si>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</si>
  <si>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</si>
  <si>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</si>
  <si>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</si>
  <si>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</si>
  <si>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</si>
  <si>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</si>
  <si>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</si>
  <si>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</si>
  <si>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</si>
  <si>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</si>
  <si>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</si>
  <si>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</si>
  <si>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</si>
  <si>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</si>
  <si>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</si>
  <si>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</si>
  <si>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</si>
  <si>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</si>
  <si>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</si>
  <si>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</si>
  <si>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</si>
  <si>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</si>
  <si>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</si>
  <si>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</si>
  <si>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</si>
  <si>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</si>
  <si>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</si>
  <si>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</si>
  <si>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</si>
  <si>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</si>
  <si>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</si>
  <si>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</si>
  <si>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</si>
  <si>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</si>
  <si>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</si>
  <si>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</si>
  <si>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</si>
  <si>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</si>
  <si>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</si>
  <si>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</si>
  <si>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</si>
  <si>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</si>
  <si>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</si>
  <si>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</si>
  <si>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</si>
  <si>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</si>
  <si>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</si>
  <si>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</si>
  <si>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</si>
  <si>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</si>
  <si>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</si>
  <si>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</si>
  <si>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公の施設基本情報</t>
  </si>
  <si>
    <t>施設名（愛称）</t>
  </si>
  <si>
    <t>料金区分</t>
  </si>
  <si>
    <t>料金水準の考え方</t>
  </si>
  <si>
    <t>主な料金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</si>
  <si>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</si>
  <si>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</si>
  <si>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</si>
  <si>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</si>
  <si>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</si>
  <si>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</si>
  <si>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</si>
  <si>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</si>
  <si>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</si>
  <si>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令和元年度</t>
  </si>
  <si>
    <t>資
産
の
部</t>
  </si>
  <si>
    <t>負
債
及
び
純
資
産
の
部</t>
  </si>
  <si>
    <t>行政コスト計算書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</si>
  <si>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</si>
  <si>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</si>
  <si>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</si>
  <si>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</si>
  <si>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</si>
  <si>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</si>
  <si>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</si>
  <si>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</si>
  <si>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</si>
  <si>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</si>
  <si>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</si>
  <si>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</si>
  <si>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</si>
  <si>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</si>
  <si>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</si>
  <si>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</si>
  <si>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</si>
  <si>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</si>
  <si>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</si>
  <si>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</si>
  <si>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</si>
  <si>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</si>
  <si>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</si>
  <si>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</si>
  <si>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</si>
  <si>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</si>
  <si>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</si>
  <si>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</si>
  <si>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t>施設管理費</t>
  </si>
  <si>
    <t>人件費</t>
  </si>
  <si>
    <t>事業費</t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</si>
  <si>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</si>
  <si>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</si>
  <si>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</si>
  <si>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【府営公園】　泉佐野丘陵緑地
　(えん＋公園）</t>
  </si>
  <si>
    <t>・利用目的による区分：無し</t>
  </si>
  <si>
    <t>―</t>
  </si>
  <si>
    <t>施設管理費
（直営分）</t>
  </si>
  <si>
    <t>施設管理委託料
（市場化テスト分）</t>
  </si>
  <si>
    <t>小計</t>
  </si>
  <si>
    <t>特になし</t>
  </si>
  <si>
    <t>アンケート調査（良い：２．０、やや良い：１．０、やや悪い：－１．０、悪い：－２．０）　
※指定管理者制度導入公園とは設問内容異なる</t>
  </si>
  <si>
    <r>
      <rPr>
        <b/>
        <sz val="11"/>
        <rFont val="ＭＳ Ｐゴシック"/>
        <family val="3"/>
      </rPr>
      <t>根拠条例・規則名</t>
    </r>
  </si>
  <si>
    <r>
      <rPr>
        <b/>
        <sz val="11"/>
        <rFont val="ＭＳ Ｐゴシック"/>
        <family val="3"/>
      </rPr>
      <t>条例等に規定された設置目的</t>
    </r>
  </si>
  <si>
    <r>
      <rPr>
        <b/>
        <sz val="11"/>
        <rFont val="ＭＳ Ｐゴシック"/>
        <family val="3"/>
      </rPr>
      <t xml:space="preserve">開設年月日（経過年数）
</t>
    </r>
    <r>
      <rPr>
        <b/>
        <sz val="10"/>
        <rFont val="]"/>
        <family val="2"/>
      </rPr>
      <t>[</t>
    </r>
    <r>
      <rPr>
        <b/>
        <sz val="10"/>
        <rFont val="ＭＳ Ｐゴシック"/>
        <family val="3"/>
      </rPr>
      <t>改築・大規模改修等の実施年度］</t>
    </r>
  </si>
  <si>
    <r>
      <rPr>
        <b/>
        <sz val="11"/>
        <rFont val="ＭＳ Ｐゴシック"/>
        <family val="3"/>
      </rPr>
      <t>所在地等</t>
    </r>
  </si>
  <si>
    <r>
      <rPr>
        <b/>
        <sz val="11"/>
        <rFont val="ＭＳ Ｐゴシック"/>
        <family val="3"/>
      </rPr>
      <t>敷地面積（敷地所有者）</t>
    </r>
  </si>
  <si>
    <r>
      <rPr>
        <b/>
        <sz val="11"/>
        <rFont val="ＭＳ Ｐゴシック"/>
        <family val="3"/>
      </rPr>
      <t>建物規模（施設構造）</t>
    </r>
  </si>
  <si>
    <r>
      <rPr>
        <b/>
        <sz val="11"/>
        <rFont val="ＭＳ Ｐゴシック"/>
        <family val="3"/>
      </rPr>
      <t>延床面積（建物所有者）</t>
    </r>
  </si>
  <si>
    <r>
      <rPr>
        <b/>
        <sz val="11"/>
        <rFont val="ＭＳ Ｐゴシック"/>
        <family val="3"/>
      </rPr>
      <t>主な施設内容</t>
    </r>
  </si>
  <si>
    <r>
      <rPr>
        <b/>
        <sz val="11"/>
        <rFont val="ＭＳ Ｐゴシック"/>
        <family val="3"/>
      </rPr>
      <t>施設建設時の財源内訳</t>
    </r>
  </si>
  <si>
    <r>
      <rPr>
        <b/>
        <sz val="11"/>
        <rFont val="ＭＳ Ｐゴシック"/>
        <family val="3"/>
      </rPr>
      <t>管理運営形態</t>
    </r>
  </si>
  <si>
    <r>
      <rPr>
        <b/>
        <sz val="11"/>
        <rFont val="ＭＳ Ｐゴシック"/>
        <family val="3"/>
      </rPr>
      <t>施設で実施している主な事業</t>
    </r>
  </si>
  <si>
    <r>
      <rPr>
        <b/>
        <sz val="11"/>
        <rFont val="ＭＳ Ｐゴシック"/>
        <family val="3"/>
      </rPr>
      <t>開館日・開館時間</t>
    </r>
  </si>
  <si>
    <r>
      <rPr>
        <b/>
        <sz val="11"/>
        <rFont val="ＭＳ Ｐゴシック"/>
        <family val="3"/>
      </rPr>
      <t>利用者数（過去</t>
    </r>
    <r>
      <rPr>
        <b/>
        <sz val="11"/>
        <rFont val="]"/>
        <family val="2"/>
      </rPr>
      <t>5</t>
    </r>
    <r>
      <rPr>
        <b/>
        <sz val="11"/>
        <rFont val="ＭＳ Ｐゴシック"/>
        <family val="3"/>
      </rPr>
      <t>年間）</t>
    </r>
  </si>
  <si>
    <t>その他法人</t>
  </si>
  <si>
    <t>(千円)</t>
  </si>
  <si>
    <t>担当部・課・
グループ</t>
  </si>
  <si>
    <t>パークセンター：地上１階　（木造）</t>
  </si>
  <si>
    <r>
      <t>■大阪府の予算　　</t>
    </r>
    <r>
      <rPr>
        <b/>
        <sz val="10"/>
        <color indexed="8"/>
        <rFont val="ＭＳ Ｐゴシック"/>
        <family val="3"/>
      </rPr>
      <t>（19公園分の総額を記載）</t>
    </r>
  </si>
  <si>
    <r>
      <t>■大阪府の決算　　</t>
    </r>
    <r>
      <rPr>
        <b/>
        <sz val="10"/>
        <rFont val="ＭＳ Ｐゴシック"/>
        <family val="3"/>
      </rPr>
      <t>（公園ごとの収支を算定していないため、19公園分の総額を記載）</t>
    </r>
  </si>
  <si>
    <r>
      <t>■大阪府の決算　　</t>
    </r>
    <r>
      <rPr>
        <b/>
        <sz val="10"/>
        <color indexed="8"/>
        <rFont val="ＭＳ Ｐゴシック"/>
        <family val="3"/>
      </rPr>
      <t>（公園ごとの収支を算定していないため、19公園分の総額を記載）</t>
    </r>
  </si>
  <si>
    <t>大阪府都市公園条例</t>
  </si>
  <si>
    <t>大阪府都市公園条例施行規則</t>
  </si>
  <si>
    <t>広域のレクリエ―ション需要を目的として設置し、もって公共の福祉の増進に資する</t>
  </si>
  <si>
    <t>〒５９８－００２４　泉佐野市上之郷９０番地　　TEL０７２－４６７－２４９１</t>
  </si>
  <si>
    <t>１4.9ha （大阪府）</t>
  </si>
  <si>
    <t>３７０㎡ （大阪府）</t>
  </si>
  <si>
    <t>合　　　計</t>
  </si>
  <si>
    <t>左の財源内訳</t>
  </si>
  <si>
    <t>地方債</t>
  </si>
  <si>
    <t>国　　庫</t>
  </si>
  <si>
    <t>その他</t>
  </si>
  <si>
    <t>一般財源</t>
  </si>
  <si>
    <t>億円</t>
  </si>
  <si>
    <t>都市公園施設の整備、管理、運営</t>
  </si>
  <si>
    <t>年度</t>
  </si>
  <si>
    <t>平成30年度</t>
  </si>
  <si>
    <t>令和元年度</t>
  </si>
  <si>
    <t>令和2年度</t>
  </si>
  <si>
    <t>令和3年度</t>
  </si>
  <si>
    <t>人</t>
  </si>
  <si>
    <t>人</t>
  </si>
  <si>
    <t>利用者数　①
（府営１9公園分）</t>
  </si>
  <si>
    <r>
      <t xml:space="preserve">利用者数
</t>
    </r>
    <r>
      <rPr>
        <sz val="10"/>
        <rFont val="游ゴシック"/>
        <family val="3"/>
      </rPr>
      <t>（泉佐野丘陵緑地分）</t>
    </r>
  </si>
  <si>
    <t>園路及び広場（園路、橋梁、芝生の広場、みはらしの広場、てっぺん広場、レンジャー広場、水辺の広場）
修景施設（望みの丘、谷口池、向井池、レンジャー棚田、郷の棚田、植栽地、樹林地）
休憩施設（郷の館、水辺の広場休憩所）
便益施設（林の中の駐車場、臨時駐車場、芝生広場便所、水辺広場便所）
管理施設（パークセンター、レンジャーハウス、レンジャー工房、レンジャー倉庫）</t>
  </si>
  <si>
    <t>午前９時３０分～午後５時（３月１日～１１月３０日）
午前９時３０分～午後４時３０分（上記以外）　※閉館日は毎週月曜日（祝日の場合は翌日）及び年末年始</t>
  </si>
  <si>
    <t>都市整備部公園課
公園活性化グループ</t>
  </si>
  <si>
    <t>9月1日～10月9日</t>
  </si>
  <si>
    <t>415人</t>
  </si>
  <si>
    <t>１．施設の概要（令和5年4月1日時点）</t>
  </si>
  <si>
    <t>平成２６年　８月３０日　（R5.4.1現在経過年数8年）</t>
  </si>
  <si>
    <t>２．料金体系（令和5年4月1日時点）</t>
  </si>
  <si>
    <t>令和4年度</t>
  </si>
  <si>
    <t>令和5年度</t>
  </si>
  <si>
    <t>令和4年度</t>
  </si>
  <si>
    <t>令和5年度</t>
  </si>
  <si>
    <t>里山景観への満足は１．７、自然環境とのふれあいは１．５、トイレや園内の清掃は１．８、全般的な満足度は１．６</t>
  </si>
  <si>
    <r>
      <t>【R</t>
    </r>
    <r>
      <rPr>
        <sz val="11"/>
        <rFont val="游ゴシック"/>
        <family val="3"/>
      </rPr>
      <t>5】 府直営</t>
    </r>
  </si>
  <si>
    <r>
      <t>（【R</t>
    </r>
    <r>
      <rPr>
        <sz val="11"/>
        <rFont val="游ゴシック"/>
        <family val="3"/>
      </rPr>
      <t>4】 同上）</t>
    </r>
  </si>
  <si>
    <t>府の決算（財務諸表等）はこちら</t>
  </si>
  <si>
    <t>令和2年度~令和4年度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</si>
</sst>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,&quot;人&quot;"/>
    <numFmt numFmtId="202" formatCode="#,##0,&quot;円&quot;"/>
  </numFmts>
  <fonts count="8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1"/>
      <name val="]"/>
      <family val="2"/>
    </font>
    <font>
      <b/>
      <sz val="10"/>
      <name val="]"/>
      <family val="2"/>
    </font>
    <font>
      <b/>
      <sz val="10"/>
      <color indexed="8"/>
      <name val="ＭＳ Ｐゴシック"/>
      <family val="3"/>
    </font>
    <font>
      <sz val="10"/>
      <name val="游ゴシック"/>
      <family val="3"/>
    </font>
    <font>
      <sz val="11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b/>
      <sz val="11"/>
      <name val="游ゴシック"/>
      <family val="3"/>
    </font>
    <font>
      <sz val="10.5"/>
      <name val="游ゴシック"/>
      <family val="3"/>
    </font>
    <font>
      <u val="single"/>
      <sz val="11"/>
      <color indexed="12"/>
      <name val="游ゴシック"/>
      <family val="3"/>
    </font>
    <font>
      <b/>
      <i/>
      <sz val="10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u val="single"/>
      <sz val="11"/>
      <color indexed="12"/>
      <name val="Calibri"/>
      <family val="3"/>
    </font>
    <font>
      <sz val="11"/>
      <color indexed="8"/>
      <name val="Calibri"/>
      <family val="3"/>
    </font>
    <font>
      <sz val="10"/>
      <name val="Calibri"/>
      <family val="3"/>
    </font>
    <font>
      <sz val="10.5"/>
      <name val="Calibri"/>
      <family val="3"/>
    </font>
    <font>
      <b/>
      <i/>
      <sz val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49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6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96" fontId="0" fillId="0" borderId="0" xfId="49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49" applyNumberFormat="1" applyFont="1" applyAlignment="1">
      <alignment horizontal="left" vertical="center"/>
    </xf>
    <xf numFmtId="196" fontId="0" fillId="0" borderId="0" xfId="49" applyNumberFormat="1" applyFont="1" applyAlignment="1">
      <alignment horizontal="left" vertical="center"/>
    </xf>
    <xf numFmtId="194" fontId="60" fillId="33" borderId="11" xfId="49" applyNumberFormat="1" applyFont="1" applyFill="1" applyBorder="1" applyAlignment="1">
      <alignment horizontal="center" vertical="center"/>
    </xf>
    <xf numFmtId="196" fontId="60" fillId="33" borderId="11" xfId="49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shrinkToFit="1"/>
    </xf>
    <xf numFmtId="0" fontId="60" fillId="33" borderId="14" xfId="0" applyFont="1" applyFill="1" applyBorder="1" applyAlignment="1">
      <alignment shrinkToFit="1"/>
    </xf>
    <xf numFmtId="0" fontId="60" fillId="33" borderId="15" xfId="0" applyFont="1" applyFill="1" applyBorder="1" applyAlignment="1">
      <alignment shrinkToFit="1"/>
    </xf>
    <xf numFmtId="0" fontId="60" fillId="33" borderId="0" xfId="0" applyFont="1" applyFill="1" applyAlignment="1">
      <alignment shrinkToFit="1"/>
    </xf>
    <xf numFmtId="0" fontId="60" fillId="33" borderId="11" xfId="0" applyFont="1" applyFill="1" applyBorder="1" applyAlignment="1">
      <alignment horizontal="center" vertical="center" shrinkToFit="1"/>
    </xf>
    <xf numFmtId="0" fontId="60" fillId="33" borderId="0" xfId="0" applyFont="1" applyFill="1" applyAlignment="1">
      <alignment/>
    </xf>
    <xf numFmtId="0" fontId="60" fillId="33" borderId="14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0" fillId="33" borderId="13" xfId="0" applyFont="1" applyFill="1" applyBorder="1" applyAlignment="1">
      <alignment/>
    </xf>
    <xf numFmtId="194" fontId="60" fillId="33" borderId="11" xfId="49" applyNumberFormat="1" applyFont="1" applyFill="1" applyBorder="1" applyAlignment="1">
      <alignment horizontal="center"/>
    </xf>
    <xf numFmtId="196" fontId="60" fillId="33" borderId="11" xfId="49" applyNumberFormat="1" applyFont="1" applyFill="1" applyBorder="1" applyAlignment="1">
      <alignment horizontal="center"/>
    </xf>
    <xf numFmtId="194" fontId="0" fillId="0" borderId="11" xfId="49" applyNumberFormat="1" applyFont="1" applyBorder="1" applyAlignment="1">
      <alignment vertical="center"/>
    </xf>
    <xf numFmtId="194" fontId="0" fillId="0" borderId="16" xfId="49" applyNumberFormat="1" applyFont="1" applyBorder="1" applyAlignment="1">
      <alignment vertical="center"/>
    </xf>
    <xf numFmtId="194" fontId="0" fillId="0" borderId="0" xfId="49" applyNumberFormat="1" applyFont="1" applyAlignment="1">
      <alignment vertical="center"/>
    </xf>
    <xf numFmtId="196" fontId="0" fillId="0" borderId="11" xfId="49" applyNumberFormat="1" applyFont="1" applyBorder="1" applyAlignment="1">
      <alignment vertical="center"/>
    </xf>
    <xf numFmtId="196" fontId="0" fillId="0" borderId="16" xfId="49" applyNumberFormat="1" applyFont="1" applyBorder="1" applyAlignment="1">
      <alignment vertical="center"/>
    </xf>
    <xf numFmtId="0" fontId="67" fillId="0" borderId="0" xfId="0" applyFont="1" applyAlignment="1">
      <alignment/>
    </xf>
    <xf numFmtId="0" fontId="60" fillId="34" borderId="10" xfId="0" applyFont="1" applyFill="1" applyBorder="1" applyAlignment="1">
      <alignment vertical="center"/>
    </xf>
    <xf numFmtId="0" fontId="60" fillId="34" borderId="12" xfId="0" applyFont="1" applyFill="1" applyBorder="1" applyAlignment="1">
      <alignment vertical="center"/>
    </xf>
    <xf numFmtId="0" fontId="60" fillId="33" borderId="17" xfId="0" applyFont="1" applyFill="1" applyBorder="1" applyAlignment="1">
      <alignment vertical="center" shrinkToFit="1"/>
    </xf>
    <xf numFmtId="0" fontId="60" fillId="33" borderId="18" xfId="0" applyFont="1" applyFill="1" applyBorder="1" applyAlignment="1">
      <alignment vertical="center" shrinkToFit="1"/>
    </xf>
    <xf numFmtId="0" fontId="60" fillId="33" borderId="19" xfId="0" applyFont="1" applyFill="1" applyBorder="1" applyAlignment="1">
      <alignment vertical="center" shrinkToFit="1"/>
    </xf>
    <xf numFmtId="0" fontId="60" fillId="33" borderId="10" xfId="0" applyFont="1" applyFill="1" applyBorder="1" applyAlignment="1">
      <alignment vertical="center" shrinkToFit="1"/>
    </xf>
    <xf numFmtId="0" fontId="60" fillId="33" borderId="12" xfId="0" applyFont="1" applyFill="1" applyBorder="1" applyAlignment="1">
      <alignment vertical="center" shrinkToFit="1"/>
    </xf>
    <xf numFmtId="0" fontId="60" fillId="33" borderId="20" xfId="0" applyFont="1" applyFill="1" applyBorder="1" applyAlignment="1">
      <alignment vertical="center" shrinkToFit="1"/>
    </xf>
    <xf numFmtId="181" fontId="68" fillId="35" borderId="10" xfId="0" applyNumberFormat="1" applyFont="1" applyFill="1" applyBorder="1" applyAlignment="1">
      <alignment vertical="center"/>
    </xf>
    <xf numFmtId="181" fontId="68" fillId="35" borderId="11" xfId="0" applyNumberFormat="1" applyFont="1" applyFill="1" applyBorder="1" applyAlignment="1">
      <alignment vertical="center"/>
    </xf>
    <xf numFmtId="0" fontId="60" fillId="33" borderId="10" xfId="0" applyFont="1" applyFill="1" applyBorder="1" applyAlignment="1">
      <alignment vertical="center"/>
    </xf>
    <xf numFmtId="194" fontId="60" fillId="8" borderId="11" xfId="49" applyNumberFormat="1" applyFont="1" applyFill="1" applyBorder="1" applyAlignment="1">
      <alignment vertical="center"/>
    </xf>
    <xf numFmtId="194" fontId="60" fillId="8" borderId="20" xfId="49" applyNumberFormat="1" applyFont="1" applyFill="1" applyBorder="1" applyAlignment="1">
      <alignment vertical="center"/>
    </xf>
    <xf numFmtId="196" fontId="60" fillId="8" borderId="11" xfId="49" applyNumberFormat="1" applyFont="1" applyFill="1" applyBorder="1" applyAlignment="1">
      <alignment vertical="center"/>
    </xf>
    <xf numFmtId="196" fontId="60" fillId="8" borderId="20" xfId="49" applyNumberFormat="1" applyFont="1" applyFill="1" applyBorder="1" applyAlignment="1">
      <alignment vertical="center"/>
    </xf>
    <xf numFmtId="194" fontId="0" fillId="0" borderId="0" xfId="49" applyNumberFormat="1" applyFont="1" applyAlignment="1">
      <alignment horizontal="right" vertical="center"/>
    </xf>
    <xf numFmtId="9" fontId="60" fillId="0" borderId="0" xfId="42" applyFont="1" applyAlignment="1">
      <alignment/>
    </xf>
    <xf numFmtId="9" fontId="0" fillId="0" borderId="0" xfId="42" applyFont="1" applyAlignment="1">
      <alignment/>
    </xf>
    <xf numFmtId="9" fontId="0" fillId="0" borderId="0" xfId="42" applyFont="1" applyAlignment="1">
      <alignment/>
    </xf>
    <xf numFmtId="196" fontId="69" fillId="0" borderId="21" xfId="49" applyNumberFormat="1" applyFont="1" applyBorder="1" applyAlignment="1">
      <alignment horizontal="center"/>
    </xf>
    <xf numFmtId="196" fontId="69" fillId="0" borderId="0" xfId="49" applyNumberFormat="1" applyFont="1" applyFill="1" applyBorder="1" applyAlignment="1">
      <alignment/>
    </xf>
    <xf numFmtId="196" fontId="60" fillId="0" borderId="0" xfId="49" applyNumberFormat="1" applyFont="1" applyFill="1" applyBorder="1" applyAlignment="1">
      <alignment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194" fontId="0" fillId="0" borderId="20" xfId="49" applyNumberFormat="1" applyFont="1" applyBorder="1" applyAlignment="1">
      <alignment vertical="center"/>
    </xf>
    <xf numFmtId="194" fontId="60" fillId="8" borderId="22" xfId="49" applyNumberFormat="1" applyFont="1" applyFill="1" applyBorder="1" applyAlignment="1">
      <alignment vertical="center"/>
    </xf>
    <xf numFmtId="194" fontId="60" fillId="8" borderId="23" xfId="49" applyNumberFormat="1" applyFont="1" applyFill="1" applyBorder="1" applyAlignment="1">
      <alignment vertical="center"/>
    </xf>
    <xf numFmtId="196" fontId="60" fillId="8" borderId="22" xfId="49" applyNumberFormat="1" applyFont="1" applyFill="1" applyBorder="1" applyAlignment="1">
      <alignment vertical="center"/>
    </xf>
    <xf numFmtId="196" fontId="60" fillId="8" borderId="23" xfId="49" applyNumberFormat="1" applyFont="1" applyFill="1" applyBorder="1" applyAlignment="1">
      <alignment vertical="center"/>
    </xf>
    <xf numFmtId="194" fontId="60" fillId="8" borderId="24" xfId="49" applyNumberFormat="1" applyFont="1" applyFill="1" applyBorder="1" applyAlignment="1">
      <alignment vertical="center"/>
    </xf>
    <xf numFmtId="196" fontId="60" fillId="8" borderId="24" xfId="49" applyNumberFormat="1" applyFont="1" applyFill="1" applyBorder="1" applyAlignment="1">
      <alignment vertical="center"/>
    </xf>
    <xf numFmtId="194" fontId="60" fillId="8" borderId="25" xfId="49" applyNumberFormat="1" applyFont="1" applyFill="1" applyBorder="1" applyAlignment="1">
      <alignment vertical="center"/>
    </xf>
    <xf numFmtId="196" fontId="60" fillId="8" borderId="25" xfId="49" applyNumberFormat="1" applyFont="1" applyFill="1" applyBorder="1" applyAlignment="1">
      <alignment vertical="center"/>
    </xf>
    <xf numFmtId="176" fontId="60" fillId="33" borderId="26" xfId="0" applyNumberFormat="1" applyFont="1" applyFill="1" applyBorder="1" applyAlignment="1">
      <alignment vertical="center"/>
    </xf>
    <xf numFmtId="0" fontId="60" fillId="33" borderId="27" xfId="0" applyFont="1" applyFill="1" applyBorder="1" applyAlignment="1">
      <alignment/>
    </xf>
    <xf numFmtId="0" fontId="60" fillId="33" borderId="28" xfId="0" applyFont="1" applyFill="1" applyBorder="1" applyAlignment="1">
      <alignment/>
    </xf>
    <xf numFmtId="194" fontId="0" fillId="0" borderId="19" xfId="49" applyNumberFormat="1" applyFont="1" applyBorder="1" applyAlignment="1">
      <alignment vertical="center"/>
    </xf>
    <xf numFmtId="196" fontId="0" fillId="0" borderId="19" xfId="49" applyNumberFormat="1" applyFont="1" applyBorder="1" applyAlignment="1">
      <alignment vertical="center"/>
    </xf>
    <xf numFmtId="194" fontId="60" fillId="8" borderId="29" xfId="49" applyNumberFormat="1" applyFont="1" applyFill="1" applyBorder="1" applyAlignment="1">
      <alignment vertical="center"/>
    </xf>
    <xf numFmtId="194" fontId="0" fillId="0" borderId="0" xfId="49" applyNumberFormat="1" applyFont="1" applyBorder="1" applyAlignment="1">
      <alignment vertical="center"/>
    </xf>
    <xf numFmtId="194" fontId="0" fillId="36" borderId="11" xfId="49" applyNumberFormat="1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" fillId="0" borderId="0" xfId="63" applyAlignment="1">
      <alignment vertical="center" wrapText="1"/>
      <protection/>
    </xf>
    <xf numFmtId="181" fontId="70" fillId="0" borderId="0" xfId="49" applyNumberFormat="1" applyFont="1" applyAlignment="1">
      <alignment horizontal="left" vertical="center"/>
    </xf>
    <xf numFmtId="196" fontId="0" fillId="0" borderId="0" xfId="49" applyNumberFormat="1" applyFont="1" applyAlignment="1">
      <alignment horizontal="right"/>
    </xf>
    <xf numFmtId="197" fontId="60" fillId="8" borderId="11" xfId="49" applyNumberFormat="1" applyFont="1" applyFill="1" applyBorder="1" applyAlignment="1">
      <alignment vertical="center"/>
    </xf>
    <xf numFmtId="194" fontId="70" fillId="0" borderId="0" xfId="49" applyNumberFormat="1" applyFont="1" applyAlignment="1">
      <alignment horizontal="left" vertical="center"/>
    </xf>
    <xf numFmtId="194" fontId="70" fillId="0" borderId="0" xfId="49" applyNumberFormat="1" applyFont="1" applyAlignment="1">
      <alignment horizontal="right" vertical="center"/>
    </xf>
    <xf numFmtId="196" fontId="70" fillId="0" borderId="0" xfId="49" applyNumberFormat="1" applyFont="1" applyAlignment="1">
      <alignment horizontal="left" vertical="center"/>
    </xf>
    <xf numFmtId="196" fontId="70" fillId="0" borderId="0" xfId="49" applyNumberFormat="1" applyFont="1" applyAlignment="1">
      <alignment vertical="center"/>
    </xf>
    <xf numFmtId="0" fontId="67" fillId="0" borderId="21" xfId="0" applyFont="1" applyBorder="1" applyAlignment="1">
      <alignment/>
    </xf>
    <xf numFmtId="197" fontId="60" fillId="8" borderId="11" xfId="49" applyNumberFormat="1" applyFont="1" applyFill="1" applyBorder="1" applyAlignment="1">
      <alignment horizontal="right" vertical="center"/>
    </xf>
    <xf numFmtId="0" fontId="73" fillId="0" borderId="18" xfId="63" applyFont="1" applyBorder="1" applyAlignment="1">
      <alignment vertical="center" wrapText="1"/>
      <protection/>
    </xf>
    <xf numFmtId="0" fontId="73" fillId="0" borderId="30" xfId="63" applyFont="1" applyBorder="1">
      <alignment/>
      <protection/>
    </xf>
    <xf numFmtId="0" fontId="73" fillId="0" borderId="13" xfId="63" applyFont="1" applyBorder="1" applyAlignment="1">
      <alignment vertical="center"/>
      <protection/>
    </xf>
    <xf numFmtId="0" fontId="73" fillId="0" borderId="0" xfId="63" applyFont="1" applyAlignment="1">
      <alignment vertical="center" wrapText="1"/>
      <protection/>
    </xf>
    <xf numFmtId="0" fontId="73" fillId="0" borderId="31" xfId="63" applyFont="1" applyBorder="1">
      <alignment/>
      <protection/>
    </xf>
    <xf numFmtId="0" fontId="73" fillId="0" borderId="21" xfId="63" applyFont="1" applyBorder="1" applyAlignment="1">
      <alignment vertical="center" wrapText="1"/>
      <protection/>
    </xf>
    <xf numFmtId="0" fontId="73" fillId="0" borderId="32" xfId="63" applyFont="1" applyBorder="1">
      <alignment/>
      <protection/>
    </xf>
    <xf numFmtId="196" fontId="74" fillId="8" borderId="11" xfId="49" applyNumberFormat="1" applyFont="1" applyFill="1" applyBorder="1" applyAlignment="1">
      <alignment vertical="center"/>
    </xf>
    <xf numFmtId="196" fontId="73" fillId="0" borderId="11" xfId="49" applyNumberFormat="1" applyFont="1" applyBorder="1" applyAlignment="1">
      <alignment vertical="center"/>
    </xf>
    <xf numFmtId="196" fontId="73" fillId="0" borderId="16" xfId="49" applyNumberFormat="1" applyFont="1" applyBorder="1" applyAlignment="1">
      <alignment vertical="center"/>
    </xf>
    <xf numFmtId="196" fontId="74" fillId="8" borderId="20" xfId="49" applyNumberFormat="1" applyFont="1" applyFill="1" applyBorder="1" applyAlignment="1">
      <alignment vertical="center"/>
    </xf>
    <xf numFmtId="196" fontId="73" fillId="0" borderId="0" xfId="49" applyNumberFormat="1" applyFont="1" applyBorder="1" applyAlignment="1">
      <alignment vertical="center"/>
    </xf>
    <xf numFmtId="196" fontId="73" fillId="0" borderId="0" xfId="49" applyNumberFormat="1" applyFont="1" applyBorder="1" applyAlignment="1">
      <alignment/>
    </xf>
    <xf numFmtId="196" fontId="74" fillId="33" borderId="11" xfId="49" applyNumberFormat="1" applyFont="1" applyFill="1" applyBorder="1" applyAlignment="1">
      <alignment horizontal="center" vertical="center"/>
    </xf>
    <xf numFmtId="9" fontId="73" fillId="0" borderId="0" xfId="42" applyFont="1" applyBorder="1" applyAlignment="1">
      <alignment/>
    </xf>
    <xf numFmtId="196" fontId="74" fillId="33" borderId="11" xfId="49" applyNumberFormat="1" applyFont="1" applyFill="1" applyBorder="1" applyAlignment="1">
      <alignment horizontal="center"/>
    </xf>
    <xf numFmtId="181" fontId="73" fillId="0" borderId="11" xfId="0" applyNumberFormat="1" applyFont="1" applyFill="1" applyBorder="1" applyAlignment="1">
      <alignment vertical="center"/>
    </xf>
    <xf numFmtId="194" fontId="60" fillId="8" borderId="33" xfId="49" applyNumberFormat="1" applyFont="1" applyFill="1" applyBorder="1" applyAlignment="1">
      <alignment vertical="center"/>
    </xf>
    <xf numFmtId="194" fontId="60" fillId="8" borderId="34" xfId="49" applyNumberFormat="1" applyFont="1" applyFill="1" applyBorder="1" applyAlignment="1">
      <alignment vertical="center"/>
    </xf>
    <xf numFmtId="196" fontId="74" fillId="8" borderId="33" xfId="49" applyNumberFormat="1" applyFont="1" applyFill="1" applyBorder="1" applyAlignment="1">
      <alignment vertical="center"/>
    </xf>
    <xf numFmtId="196" fontId="74" fillId="8" borderId="15" xfId="49" applyNumberFormat="1" applyFont="1" applyFill="1" applyBorder="1" applyAlignment="1">
      <alignment vertical="center"/>
    </xf>
    <xf numFmtId="196" fontId="73" fillId="0" borderId="10" xfId="49" applyNumberFormat="1" applyFont="1" applyBorder="1" applyAlignment="1">
      <alignment vertical="center"/>
    </xf>
    <xf numFmtId="196" fontId="74" fillId="8" borderId="10" xfId="49" applyNumberFormat="1" applyFont="1" applyFill="1" applyBorder="1" applyAlignment="1">
      <alignment vertical="center"/>
    </xf>
    <xf numFmtId="196" fontId="73" fillId="0" borderId="17" xfId="49" applyNumberFormat="1" applyFont="1" applyBorder="1" applyAlignment="1">
      <alignment vertical="center"/>
    </xf>
    <xf numFmtId="196" fontId="74" fillId="8" borderId="34" xfId="49" applyNumberFormat="1" applyFont="1" applyFill="1" applyBorder="1" applyAlignment="1">
      <alignment vertical="center"/>
    </xf>
    <xf numFmtId="196" fontId="74" fillId="8" borderId="35" xfId="49" applyNumberFormat="1" applyFont="1" applyFill="1" applyBorder="1" applyAlignment="1">
      <alignment vertical="center"/>
    </xf>
    <xf numFmtId="196" fontId="73" fillId="0" borderId="14" xfId="49" applyNumberFormat="1" applyFont="1" applyBorder="1" applyAlignment="1">
      <alignment vertical="center"/>
    </xf>
    <xf numFmtId="0" fontId="0" fillId="36" borderId="11" xfId="0" applyFont="1" applyFill="1" applyBorder="1" applyAlignment="1">
      <alignment vertical="center" wrapText="1"/>
    </xf>
    <xf numFmtId="197" fontId="74" fillId="8" borderId="11" xfId="49" applyNumberFormat="1" applyFont="1" applyFill="1" applyBorder="1" applyAlignment="1">
      <alignment vertical="center"/>
    </xf>
    <xf numFmtId="196" fontId="74" fillId="8" borderId="29" xfId="49" applyNumberFormat="1" applyFont="1" applyFill="1" applyBorder="1" applyAlignment="1">
      <alignment vertical="center"/>
    </xf>
    <xf numFmtId="196" fontId="74" fillId="8" borderId="36" xfId="49" applyNumberFormat="1" applyFont="1" applyFill="1" applyBorder="1" applyAlignment="1">
      <alignment vertical="center"/>
    </xf>
    <xf numFmtId="196" fontId="74" fillId="8" borderId="37" xfId="49" applyNumberFormat="1" applyFont="1" applyFill="1" applyBorder="1" applyAlignment="1">
      <alignment vertical="center"/>
    </xf>
    <xf numFmtId="196" fontId="0" fillId="0" borderId="0" xfId="49" applyNumberFormat="1" applyFont="1" applyBorder="1" applyAlignment="1">
      <alignment vertical="center"/>
    </xf>
    <xf numFmtId="196" fontId="70" fillId="0" borderId="0" xfId="49" applyNumberFormat="1" applyFont="1" applyBorder="1" applyAlignment="1">
      <alignment vertical="center"/>
    </xf>
    <xf numFmtId="196" fontId="0" fillId="0" borderId="0" xfId="49" applyNumberFormat="1" applyFont="1" applyBorder="1" applyAlignment="1">
      <alignment/>
    </xf>
    <xf numFmtId="196" fontId="0" fillId="0" borderId="0" xfId="49" applyNumberFormat="1" applyFont="1" applyBorder="1" applyAlignment="1">
      <alignment horizontal="right"/>
    </xf>
    <xf numFmtId="196" fontId="73" fillId="0" borderId="19" xfId="49" applyNumberFormat="1" applyFont="1" applyBorder="1" applyAlignment="1">
      <alignment vertical="center"/>
    </xf>
    <xf numFmtId="197" fontId="74" fillId="8" borderId="11" xfId="49" applyNumberFormat="1" applyFont="1" applyFill="1" applyBorder="1" applyAlignment="1">
      <alignment horizontal="right" vertical="center"/>
    </xf>
    <xf numFmtId="194" fontId="60" fillId="8" borderId="36" xfId="49" applyNumberFormat="1" applyFont="1" applyFill="1" applyBorder="1" applyAlignment="1">
      <alignment vertical="center"/>
    </xf>
    <xf numFmtId="0" fontId="7" fillId="0" borderId="0" xfId="63" applyFont="1" applyAlignment="1">
      <alignment horizontal="center" vertical="center" wrapText="1"/>
      <protection/>
    </xf>
    <xf numFmtId="0" fontId="14" fillId="0" borderId="0" xfId="63" applyFont="1" applyAlignment="1">
      <alignment vertical="center" wrapText="1"/>
      <protection/>
    </xf>
    <xf numFmtId="0" fontId="5" fillId="0" borderId="21" xfId="63" applyFont="1" applyBorder="1" applyAlignment="1">
      <alignment horizontal="right" vertical="center" wrapText="1"/>
      <protection/>
    </xf>
    <xf numFmtId="0" fontId="74" fillId="34" borderId="11" xfId="63" applyFont="1" applyFill="1" applyBorder="1" applyAlignment="1">
      <alignment horizontal="left" vertical="center"/>
      <protection/>
    </xf>
    <xf numFmtId="0" fontId="75" fillId="0" borderId="11" xfId="43" applyFont="1" applyFill="1" applyBorder="1" applyAlignment="1" applyProtection="1">
      <alignment horizontal="left" vertical="center" wrapText="1"/>
      <protection/>
    </xf>
    <xf numFmtId="0" fontId="74" fillId="34" borderId="11" xfId="63" applyFont="1" applyFill="1" applyBorder="1" applyAlignment="1">
      <alignment horizontal="left" vertical="center" wrapText="1"/>
      <protection/>
    </xf>
    <xf numFmtId="0" fontId="75" fillId="36" borderId="11" xfId="43" applyFont="1" applyFill="1" applyBorder="1" applyAlignment="1" applyProtection="1">
      <alignment horizontal="left" vertical="center" wrapText="1"/>
      <protection/>
    </xf>
    <xf numFmtId="0" fontId="75" fillId="36" borderId="11" xfId="43" applyFont="1" applyFill="1" applyBorder="1" applyAlignment="1" applyProtection="1">
      <alignment vertical="center" wrapText="1"/>
      <protection/>
    </xf>
    <xf numFmtId="0" fontId="6" fillId="0" borderId="18" xfId="63" applyBorder="1" applyAlignment="1">
      <alignment vertical="center" wrapText="1"/>
      <protection/>
    </xf>
    <xf numFmtId="0" fontId="9" fillId="0" borderId="21" xfId="63" applyFont="1" applyBorder="1" applyAlignment="1">
      <alignment horizontal="left" vertical="center"/>
      <protection/>
    </xf>
    <xf numFmtId="0" fontId="6" fillId="0" borderId="21" xfId="63" applyBorder="1" applyAlignment="1">
      <alignment vertical="center"/>
      <protection/>
    </xf>
    <xf numFmtId="0" fontId="17" fillId="34" borderId="11" xfId="63" applyFont="1" applyFill="1" applyBorder="1" applyAlignment="1">
      <alignment vertical="center" wrapText="1"/>
      <protection/>
    </xf>
    <xf numFmtId="0" fontId="75" fillId="0" borderId="10" xfId="43" applyFont="1" applyBorder="1" applyAlignment="1" applyProtection="1">
      <alignment horizontal="left" vertical="center" wrapText="1"/>
      <protection/>
    </xf>
    <xf numFmtId="0" fontId="75" fillId="0" borderId="12" xfId="43" applyFont="1" applyBorder="1" applyAlignment="1" applyProtection="1">
      <alignment horizontal="left" vertical="center" wrapText="1"/>
      <protection/>
    </xf>
    <xf numFmtId="0" fontId="75" fillId="0" borderId="13" xfId="43" applyFont="1" applyBorder="1" applyAlignment="1" applyProtection="1">
      <alignment horizontal="left" vertical="center" wrapText="1"/>
      <protection/>
    </xf>
    <xf numFmtId="0" fontId="73" fillId="0" borderId="10" xfId="63" applyFont="1" applyBorder="1" applyAlignment="1">
      <alignment vertical="center" wrapText="1"/>
      <protection/>
    </xf>
    <xf numFmtId="0" fontId="73" fillId="0" borderId="12" xfId="63" applyFont="1" applyBorder="1" applyAlignment="1">
      <alignment vertical="center" wrapText="1"/>
      <protection/>
    </xf>
    <xf numFmtId="0" fontId="73" fillId="0" borderId="13" xfId="63" applyFont="1" applyBorder="1" applyAlignment="1">
      <alignment vertical="center" wrapText="1"/>
      <protection/>
    </xf>
    <xf numFmtId="0" fontId="73" fillId="0" borderId="11" xfId="63" applyFont="1" applyBorder="1" applyAlignment="1">
      <alignment horizontal="center" vertical="center"/>
      <protection/>
    </xf>
    <xf numFmtId="0" fontId="73" fillId="0" borderId="11" xfId="63" applyFont="1" applyBorder="1" applyAlignment="1">
      <alignment vertical="center"/>
      <protection/>
    </xf>
    <xf numFmtId="0" fontId="17" fillId="34" borderId="11" xfId="63" applyFont="1" applyFill="1" applyBorder="1" applyAlignment="1">
      <alignment horizontal="left" vertical="center" wrapText="1"/>
      <protection/>
    </xf>
    <xf numFmtId="49" fontId="73" fillId="36" borderId="10" xfId="63" applyNumberFormat="1" applyFont="1" applyFill="1" applyBorder="1" applyAlignment="1">
      <alignment horizontal="left" vertical="center" wrapText="1"/>
      <protection/>
    </xf>
    <xf numFmtId="49" fontId="73" fillId="36" borderId="12" xfId="63" applyNumberFormat="1" applyFont="1" applyFill="1" applyBorder="1" applyAlignment="1">
      <alignment horizontal="left" vertical="center" wrapText="1"/>
      <protection/>
    </xf>
    <xf numFmtId="0" fontId="73" fillId="36" borderId="12" xfId="63" applyFont="1" applyFill="1" applyBorder="1" applyAlignment="1">
      <alignment vertical="center" wrapText="1"/>
      <protection/>
    </xf>
    <xf numFmtId="0" fontId="73" fillId="36" borderId="13" xfId="63" applyFont="1" applyFill="1" applyBorder="1" applyAlignment="1">
      <alignment vertical="center" wrapText="1"/>
      <protection/>
    </xf>
    <xf numFmtId="0" fontId="73" fillId="0" borderId="10" xfId="63" applyFont="1" applyBorder="1" applyAlignment="1">
      <alignment horizontal="left" vertical="center" wrapText="1"/>
      <protection/>
    </xf>
    <xf numFmtId="0" fontId="73" fillId="0" borderId="12" xfId="63" applyFont="1" applyBorder="1" applyAlignment="1">
      <alignment horizontal="left" vertical="center" wrapText="1"/>
      <protection/>
    </xf>
    <xf numFmtId="4" fontId="73" fillId="0" borderId="10" xfId="63" applyNumberFormat="1" applyFont="1" applyBorder="1" applyAlignment="1">
      <alignment horizontal="left" vertical="center" wrapText="1"/>
      <protection/>
    </xf>
    <xf numFmtId="178" fontId="73" fillId="0" borderId="10" xfId="63" applyNumberFormat="1" applyFont="1" applyBorder="1" applyAlignment="1">
      <alignment vertical="center"/>
      <protection/>
    </xf>
    <xf numFmtId="178" fontId="73" fillId="0" borderId="12" xfId="63" applyNumberFormat="1" applyFont="1" applyBorder="1" applyAlignment="1">
      <alignment vertical="center"/>
      <protection/>
    </xf>
    <xf numFmtId="0" fontId="73" fillId="0" borderId="12" xfId="63" applyFont="1" applyBorder="1" applyAlignment="1">
      <alignment vertical="center"/>
      <protection/>
    </xf>
    <xf numFmtId="0" fontId="76" fillId="0" borderId="10" xfId="63" applyFont="1" applyBorder="1" applyAlignment="1">
      <alignment horizontal="left" vertical="center" wrapText="1"/>
      <protection/>
    </xf>
    <xf numFmtId="0" fontId="0" fillId="0" borderId="12" xfId="63" applyFont="1" applyBorder="1" applyAlignment="1">
      <alignment horizontal="left" vertical="center" wrapText="1"/>
      <protection/>
    </xf>
    <xf numFmtId="0" fontId="0" fillId="0" borderId="12" xfId="63" applyFont="1" applyBorder="1" applyAlignment="1">
      <alignment vertical="center" wrapText="1"/>
      <protection/>
    </xf>
    <xf numFmtId="0" fontId="0" fillId="0" borderId="13" xfId="63" applyFont="1" applyBorder="1" applyAlignment="1">
      <alignment vertical="center" wrapText="1"/>
      <protection/>
    </xf>
    <xf numFmtId="179" fontId="73" fillId="0" borderId="10" xfId="63" applyNumberFormat="1" applyFont="1" applyBorder="1" applyAlignment="1">
      <alignment vertical="center"/>
      <protection/>
    </xf>
    <xf numFmtId="179" fontId="73" fillId="0" borderId="12" xfId="63" applyNumberFormat="1" applyFont="1" applyBorder="1" applyAlignment="1">
      <alignment vertical="center"/>
      <protection/>
    </xf>
    <xf numFmtId="176" fontId="73" fillId="0" borderId="12" xfId="63" applyNumberFormat="1" applyFont="1" applyBorder="1" applyAlignment="1">
      <alignment horizontal="center" vertical="center"/>
      <protection/>
    </xf>
    <xf numFmtId="0" fontId="73" fillId="0" borderId="13" xfId="63" applyFont="1" applyBorder="1" applyAlignment="1">
      <alignment horizontal="center" vertical="center"/>
      <protection/>
    </xf>
    <xf numFmtId="0" fontId="17" fillId="34" borderId="17" xfId="63" applyFont="1" applyFill="1" applyBorder="1" applyAlignment="1">
      <alignment horizontal="left" vertical="center" wrapText="1"/>
      <protection/>
    </xf>
    <xf numFmtId="0" fontId="17" fillId="34" borderId="18" xfId="63" applyFont="1" applyFill="1" applyBorder="1" applyAlignment="1">
      <alignment horizontal="left" vertical="center" wrapText="1"/>
      <protection/>
    </xf>
    <xf numFmtId="0" fontId="17" fillId="34" borderId="30" xfId="63" applyFont="1" applyFill="1" applyBorder="1" applyAlignment="1">
      <alignment horizontal="left" vertical="center" wrapText="1"/>
      <protection/>
    </xf>
    <xf numFmtId="0" fontId="17" fillId="34" borderId="15" xfId="63" applyFont="1" applyFill="1" applyBorder="1" applyAlignment="1">
      <alignment horizontal="left" vertical="center" wrapText="1"/>
      <protection/>
    </xf>
    <xf numFmtId="0" fontId="17" fillId="34" borderId="21" xfId="63" applyFont="1" applyFill="1" applyBorder="1" applyAlignment="1">
      <alignment horizontal="left" vertical="center" wrapText="1"/>
      <protection/>
    </xf>
    <xf numFmtId="0" fontId="17" fillId="34" borderId="32" xfId="63" applyFont="1" applyFill="1" applyBorder="1" applyAlignment="1">
      <alignment horizontal="left" vertical="center" wrapText="1"/>
      <protection/>
    </xf>
    <xf numFmtId="0" fontId="73" fillId="0" borderId="14" xfId="63" applyFont="1" applyBorder="1" applyAlignment="1">
      <alignment horizontal="left" vertical="center" wrapText="1"/>
      <protection/>
    </xf>
    <xf numFmtId="0" fontId="73" fillId="0" borderId="0" xfId="63" applyFont="1" applyAlignment="1">
      <alignment vertical="center" wrapText="1"/>
      <protection/>
    </xf>
    <xf numFmtId="0" fontId="73" fillId="0" borderId="31" xfId="63" applyFont="1" applyBorder="1" applyAlignment="1">
      <alignment vertical="center" wrapText="1"/>
      <protection/>
    </xf>
    <xf numFmtId="0" fontId="73" fillId="36" borderId="14" xfId="63" applyFont="1" applyFill="1" applyBorder="1" applyAlignment="1">
      <alignment horizontal="left" vertical="center" wrapText="1"/>
      <protection/>
    </xf>
    <xf numFmtId="0" fontId="73" fillId="36" borderId="0" xfId="63" applyFont="1" applyFill="1" applyAlignment="1">
      <alignment vertical="center" wrapText="1"/>
      <protection/>
    </xf>
    <xf numFmtId="0" fontId="73" fillId="36" borderId="31" xfId="63" applyFont="1" applyFill="1" applyBorder="1" applyAlignment="1">
      <alignment vertical="center" wrapText="1"/>
      <protection/>
    </xf>
    <xf numFmtId="0" fontId="17" fillId="34" borderId="14" xfId="63" applyFont="1" applyFill="1" applyBorder="1" applyAlignment="1">
      <alignment horizontal="left" vertical="center" wrapText="1"/>
      <protection/>
    </xf>
    <xf numFmtId="0" fontId="17" fillId="34" borderId="0" xfId="63" applyFont="1" applyFill="1" applyAlignment="1">
      <alignment horizontal="left" vertical="center" wrapText="1"/>
      <protection/>
    </xf>
    <xf numFmtId="0" fontId="17" fillId="34" borderId="31" xfId="63" applyFont="1" applyFill="1" applyBorder="1" applyAlignment="1">
      <alignment horizontal="left" vertical="center" wrapText="1"/>
      <protection/>
    </xf>
    <xf numFmtId="0" fontId="17" fillId="0" borderId="15" xfId="63" applyFont="1" applyBorder="1" applyAlignment="1">
      <alignment horizontal="left" vertical="center" wrapText="1"/>
      <protection/>
    </xf>
    <xf numFmtId="0" fontId="17" fillId="0" borderId="21" xfId="63" applyFont="1" applyBorder="1" applyAlignment="1">
      <alignment horizontal="left" vertical="center" wrapText="1"/>
      <protection/>
    </xf>
    <xf numFmtId="0" fontId="17" fillId="0" borderId="32" xfId="63" applyFont="1" applyBorder="1" applyAlignment="1">
      <alignment horizontal="left" vertical="center" wrapText="1"/>
      <protection/>
    </xf>
    <xf numFmtId="0" fontId="73" fillId="0" borderId="17" xfId="63" applyFont="1" applyBorder="1" applyAlignment="1">
      <alignment horizontal="center" vertical="center"/>
      <protection/>
    </xf>
    <xf numFmtId="0" fontId="73" fillId="0" borderId="18" xfId="63" applyFont="1" applyBorder="1" applyAlignment="1">
      <alignment horizontal="center" vertical="center"/>
      <protection/>
    </xf>
    <xf numFmtId="0" fontId="73" fillId="0" borderId="30" xfId="63" applyFont="1" applyBorder="1" applyAlignment="1">
      <alignment horizontal="center" vertical="center"/>
      <protection/>
    </xf>
    <xf numFmtId="0" fontId="73" fillId="0" borderId="15" xfId="63" applyFont="1" applyBorder="1" applyAlignment="1">
      <alignment horizontal="center" vertical="center"/>
      <protection/>
    </xf>
    <xf numFmtId="0" fontId="73" fillId="0" borderId="21" xfId="63" applyFont="1" applyBorder="1" applyAlignment="1">
      <alignment horizontal="center" vertical="center"/>
      <protection/>
    </xf>
    <xf numFmtId="0" fontId="73" fillId="0" borderId="32" xfId="63" applyFont="1" applyBorder="1" applyAlignment="1">
      <alignment horizontal="center" vertical="center"/>
      <protection/>
    </xf>
    <xf numFmtId="0" fontId="77" fillId="0" borderId="17" xfId="63" applyFont="1" applyBorder="1" applyAlignment="1">
      <alignment vertical="center" wrapText="1"/>
      <protection/>
    </xf>
    <xf numFmtId="0" fontId="77" fillId="0" borderId="18" xfId="63" applyFont="1" applyBorder="1" applyAlignment="1">
      <alignment vertical="center" wrapText="1"/>
      <protection/>
    </xf>
    <xf numFmtId="0" fontId="77" fillId="0" borderId="30" xfId="63" applyFont="1" applyBorder="1" applyAlignment="1">
      <alignment vertical="center" wrapText="1"/>
      <protection/>
    </xf>
    <xf numFmtId="0" fontId="77" fillId="0" borderId="14" xfId="63" applyFont="1" applyBorder="1" applyAlignment="1">
      <alignment vertical="center" wrapText="1"/>
      <protection/>
    </xf>
    <xf numFmtId="0" fontId="77" fillId="0" borderId="0" xfId="63" applyFont="1" applyAlignment="1">
      <alignment vertical="center" wrapText="1"/>
      <protection/>
    </xf>
    <xf numFmtId="0" fontId="77" fillId="0" borderId="31" xfId="63" applyFont="1" applyBorder="1" applyAlignment="1">
      <alignment vertical="center" wrapText="1"/>
      <protection/>
    </xf>
    <xf numFmtId="0" fontId="77" fillId="0" borderId="21" xfId="63" applyFont="1" applyBorder="1" applyAlignment="1">
      <alignment vertical="center" wrapText="1"/>
      <protection/>
    </xf>
    <xf numFmtId="0" fontId="77" fillId="0" borderId="32" xfId="63" applyFont="1" applyBorder="1" applyAlignment="1">
      <alignment vertical="center" wrapText="1"/>
      <protection/>
    </xf>
    <xf numFmtId="0" fontId="73" fillId="37" borderId="10" xfId="63" applyFont="1" applyFill="1" applyBorder="1" applyAlignment="1">
      <alignment horizontal="center" vertical="center"/>
      <protection/>
    </xf>
    <xf numFmtId="0" fontId="73" fillId="37" borderId="12" xfId="63" applyFont="1" applyFill="1" applyBorder="1" applyAlignment="1">
      <alignment horizontal="center" vertical="center"/>
      <protection/>
    </xf>
    <xf numFmtId="0" fontId="73" fillId="37" borderId="13" xfId="63" applyFont="1" applyFill="1" applyBorder="1" applyAlignment="1">
      <alignment horizontal="center" vertical="center"/>
      <protection/>
    </xf>
    <xf numFmtId="176" fontId="73" fillId="0" borderId="10" xfId="63" applyNumberFormat="1" applyFont="1" applyBorder="1" applyAlignment="1">
      <alignment horizontal="center" vertical="center" wrapText="1"/>
      <protection/>
    </xf>
    <xf numFmtId="0" fontId="73" fillId="0" borderId="12" xfId="63" applyFont="1" applyBorder="1" applyAlignment="1">
      <alignment horizontal="center" vertical="center"/>
      <protection/>
    </xf>
    <xf numFmtId="176" fontId="78" fillId="0" borderId="10" xfId="63" applyNumberFormat="1" applyFont="1" applyBorder="1" applyAlignment="1">
      <alignment vertical="center"/>
      <protection/>
    </xf>
    <xf numFmtId="176" fontId="78" fillId="0" borderId="12" xfId="63" applyNumberFormat="1" applyFont="1" applyBorder="1" applyAlignment="1">
      <alignment vertical="center"/>
      <protection/>
    </xf>
    <xf numFmtId="176" fontId="78" fillId="0" borderId="10" xfId="63" applyNumberFormat="1" applyFont="1" applyFill="1" applyBorder="1" applyAlignment="1">
      <alignment vertical="center"/>
      <protection/>
    </xf>
    <xf numFmtId="176" fontId="78" fillId="0" borderId="12" xfId="63" applyNumberFormat="1" applyFont="1" applyFill="1" applyBorder="1" applyAlignment="1">
      <alignment vertical="center"/>
      <protection/>
    </xf>
    <xf numFmtId="0" fontId="74" fillId="34" borderId="11" xfId="63" applyFont="1" applyFill="1" applyBorder="1" applyAlignment="1">
      <alignment vertical="center" wrapText="1"/>
      <protection/>
    </xf>
    <xf numFmtId="0" fontId="74" fillId="34" borderId="17" xfId="63" applyFont="1" applyFill="1" applyBorder="1" applyAlignment="1">
      <alignment horizontal="left" vertical="center" wrapText="1"/>
      <protection/>
    </xf>
    <xf numFmtId="0" fontId="74" fillId="34" borderId="18" xfId="63" applyFont="1" applyFill="1" applyBorder="1" applyAlignment="1">
      <alignment horizontal="left" vertical="center" wrapText="1"/>
      <protection/>
    </xf>
    <xf numFmtId="0" fontId="74" fillId="34" borderId="30" xfId="63" applyFont="1" applyFill="1" applyBorder="1" applyAlignment="1">
      <alignment horizontal="left" vertical="center" wrapText="1"/>
      <protection/>
    </xf>
    <xf numFmtId="0" fontId="60" fillId="33" borderId="10" xfId="0" applyFont="1" applyFill="1" applyBorder="1" applyAlignment="1">
      <alignment horizontal="left" vertical="center" shrinkToFit="1"/>
    </xf>
    <xf numFmtId="0" fontId="60" fillId="33" borderId="12" xfId="0" applyFont="1" applyFill="1" applyBorder="1" applyAlignment="1">
      <alignment horizontal="left" vertical="center" shrinkToFit="1"/>
    </xf>
    <xf numFmtId="0" fontId="60" fillId="33" borderId="13" xfId="0" applyFont="1" applyFill="1" applyBorder="1" applyAlignment="1">
      <alignment horizontal="left" vertical="center" shrinkToFit="1"/>
    </xf>
    <xf numFmtId="0" fontId="60" fillId="0" borderId="0" xfId="0" applyFont="1" applyBorder="1" applyAlignment="1">
      <alignment horizontal="left"/>
    </xf>
    <xf numFmtId="176" fontId="60" fillId="34" borderId="38" xfId="0" applyNumberFormat="1" applyFont="1" applyFill="1" applyBorder="1" applyAlignment="1">
      <alignment vertical="center" shrinkToFit="1"/>
    </xf>
    <xf numFmtId="176" fontId="60" fillId="34" borderId="39" xfId="0" applyNumberFormat="1" applyFont="1" applyFill="1" applyBorder="1" applyAlignment="1">
      <alignment vertical="center" shrinkToFit="1"/>
    </xf>
    <xf numFmtId="0" fontId="79" fillId="33" borderId="10" xfId="0" applyFont="1" applyFill="1" applyBorder="1" applyAlignment="1">
      <alignment vertical="center" shrinkToFit="1"/>
    </xf>
    <xf numFmtId="0" fontId="79" fillId="33" borderId="13" xfId="0" applyFont="1" applyFill="1" applyBorder="1" applyAlignment="1">
      <alignment vertical="center" shrinkToFit="1"/>
    </xf>
    <xf numFmtId="0" fontId="8" fillId="6" borderId="10" xfId="43" applyFill="1" applyBorder="1" applyAlignment="1" applyProtection="1">
      <alignment horizontal="center" vertical="center"/>
      <protection/>
    </xf>
    <xf numFmtId="0" fontId="8" fillId="6" borderId="12" xfId="43" applyFill="1" applyBorder="1" applyAlignment="1" applyProtection="1">
      <alignment horizontal="center" vertical="center"/>
      <protection/>
    </xf>
    <xf numFmtId="0" fontId="8" fillId="6" borderId="13" xfId="43" applyFill="1" applyBorder="1" applyAlignment="1" applyProtection="1">
      <alignment horizontal="center" vertical="center"/>
      <protection/>
    </xf>
    <xf numFmtId="176" fontId="60" fillId="34" borderId="10" xfId="0" applyNumberFormat="1" applyFont="1" applyFill="1" applyBorder="1" applyAlignment="1">
      <alignment vertical="center" shrinkToFit="1"/>
    </xf>
    <xf numFmtId="176" fontId="60" fillId="34" borderId="12" xfId="0" applyNumberFormat="1" applyFont="1" applyFill="1" applyBorder="1" applyAlignment="1">
      <alignment vertical="center" shrinkToFit="1"/>
    </xf>
    <xf numFmtId="176" fontId="60" fillId="34" borderId="13" xfId="0" applyNumberFormat="1" applyFont="1" applyFill="1" applyBorder="1" applyAlignment="1">
      <alignment vertical="center" shrinkToFit="1"/>
    </xf>
    <xf numFmtId="176" fontId="60" fillId="34" borderId="17" xfId="0" applyNumberFormat="1" applyFont="1" applyFill="1" applyBorder="1" applyAlignment="1">
      <alignment horizontal="left" vertical="center" wrapText="1" shrinkToFit="1"/>
    </xf>
    <xf numFmtId="176" fontId="60" fillId="34" borderId="18" xfId="0" applyNumberFormat="1" applyFont="1" applyFill="1" applyBorder="1" applyAlignment="1">
      <alignment horizontal="left" vertical="center" wrapText="1" shrinkToFit="1"/>
    </xf>
    <xf numFmtId="176" fontId="60" fillId="34" borderId="30" xfId="0" applyNumberFormat="1" applyFont="1" applyFill="1" applyBorder="1" applyAlignment="1">
      <alignment horizontal="left" vertical="center" wrapText="1" shrinkToFit="1"/>
    </xf>
    <xf numFmtId="176" fontId="60" fillId="34" borderId="17" xfId="0" applyNumberFormat="1" applyFont="1" applyFill="1" applyBorder="1" applyAlignment="1">
      <alignment horizontal="center" vertical="center" textRotation="255" shrinkToFit="1"/>
    </xf>
    <xf numFmtId="176" fontId="60" fillId="34" borderId="14" xfId="0" applyNumberFormat="1" applyFont="1" applyFill="1" applyBorder="1" applyAlignment="1">
      <alignment horizontal="center" vertical="center" textRotation="255" shrinkToFit="1"/>
    </xf>
    <xf numFmtId="176" fontId="60" fillId="34" borderId="15" xfId="0" applyNumberFormat="1" applyFont="1" applyFill="1" applyBorder="1" applyAlignment="1">
      <alignment horizontal="center" vertical="center" textRotation="255" shrinkToFit="1"/>
    </xf>
    <xf numFmtId="176" fontId="60" fillId="34" borderId="16" xfId="0" applyNumberFormat="1" applyFont="1" applyFill="1" applyBorder="1" applyAlignment="1">
      <alignment horizontal="center" vertical="center" textRotation="255" shrinkToFit="1"/>
    </xf>
    <xf numFmtId="176" fontId="60" fillId="34" borderId="19" xfId="0" applyNumberFormat="1" applyFont="1" applyFill="1" applyBorder="1" applyAlignment="1">
      <alignment horizontal="center" vertical="center" textRotation="255" shrinkToFit="1"/>
    </xf>
    <xf numFmtId="0" fontId="60" fillId="33" borderId="10" xfId="0" applyFont="1" applyFill="1" applyBorder="1" applyAlignment="1">
      <alignment horizontal="left"/>
    </xf>
    <xf numFmtId="0" fontId="60" fillId="33" borderId="12" xfId="0" applyFont="1" applyFill="1" applyBorder="1" applyAlignment="1">
      <alignment horizontal="left"/>
    </xf>
    <xf numFmtId="0" fontId="60" fillId="33" borderId="13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176" fontId="60" fillId="34" borderId="17" xfId="0" applyNumberFormat="1" applyFont="1" applyFill="1" applyBorder="1" applyAlignment="1">
      <alignment vertical="center" shrinkToFit="1"/>
    </xf>
    <xf numFmtId="176" fontId="60" fillId="34" borderId="18" xfId="0" applyNumberFormat="1" applyFont="1" applyFill="1" applyBorder="1" applyAlignment="1">
      <alignment vertical="center" shrinkToFit="1"/>
    </xf>
    <xf numFmtId="176" fontId="60" fillId="34" borderId="30" xfId="0" applyNumberFormat="1" applyFont="1" applyFill="1" applyBorder="1" applyAlignment="1">
      <alignment vertical="center" shrinkToFit="1"/>
    </xf>
    <xf numFmtId="176" fontId="60" fillId="33" borderId="40" xfId="0" applyNumberFormat="1" applyFont="1" applyFill="1" applyBorder="1" applyAlignment="1">
      <alignment vertical="center" shrinkToFit="1"/>
    </xf>
    <xf numFmtId="176" fontId="60" fillId="33" borderId="22" xfId="0" applyNumberFormat="1" applyFont="1" applyFill="1" applyBorder="1" applyAlignment="1">
      <alignment vertical="center" shrinkToFit="1"/>
    </xf>
    <xf numFmtId="176" fontId="60" fillId="34" borderId="13" xfId="0" applyNumberFormat="1" applyFont="1" applyFill="1" applyBorder="1" applyAlignment="1">
      <alignment horizontal="center" vertical="center" shrinkToFit="1"/>
    </xf>
    <xf numFmtId="0" fontId="60" fillId="33" borderId="17" xfId="0" applyFont="1" applyFill="1" applyBorder="1" applyAlignment="1">
      <alignment horizontal="left" vertical="center" shrinkToFit="1"/>
    </xf>
    <xf numFmtId="0" fontId="60" fillId="33" borderId="18" xfId="0" applyFont="1" applyFill="1" applyBorder="1" applyAlignment="1">
      <alignment horizontal="left" vertical="center" shrinkToFit="1"/>
    </xf>
    <xf numFmtId="0" fontId="60" fillId="33" borderId="30" xfId="0" applyFont="1" applyFill="1" applyBorder="1" applyAlignment="1">
      <alignment horizontal="left" vertical="center" shrinkToFit="1"/>
    </xf>
    <xf numFmtId="176" fontId="60" fillId="33" borderId="41" xfId="0" applyNumberFormat="1" applyFont="1" applyFill="1" applyBorder="1" applyAlignment="1">
      <alignment horizontal="left" vertical="center" shrinkToFit="1"/>
    </xf>
    <xf numFmtId="176" fontId="60" fillId="33" borderId="23" xfId="0" applyNumberFormat="1" applyFont="1" applyFill="1" applyBorder="1" applyAlignment="1">
      <alignment horizontal="left" vertical="center" shrinkToFit="1"/>
    </xf>
    <xf numFmtId="176" fontId="60" fillId="34" borderId="40" xfId="0" applyNumberFormat="1" applyFont="1" applyFill="1" applyBorder="1" applyAlignment="1">
      <alignment horizontal="left" vertical="center" shrinkToFit="1"/>
    </xf>
    <xf numFmtId="176" fontId="60" fillId="34" borderId="22" xfId="0" applyNumberFormat="1" applyFont="1" applyFill="1" applyBorder="1" applyAlignment="1">
      <alignment horizontal="left" vertical="center" shrinkToFit="1"/>
    </xf>
    <xf numFmtId="176" fontId="60" fillId="34" borderId="10" xfId="0" applyNumberFormat="1" applyFont="1" applyFill="1" applyBorder="1" applyAlignment="1">
      <alignment horizontal="left" vertical="center"/>
    </xf>
    <xf numFmtId="176" fontId="60" fillId="34" borderId="12" xfId="0" applyNumberFormat="1" applyFont="1" applyFill="1" applyBorder="1" applyAlignment="1">
      <alignment horizontal="left" vertical="center"/>
    </xf>
    <xf numFmtId="176" fontId="60" fillId="34" borderId="13" xfId="0" applyNumberFormat="1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/>
    </xf>
    <xf numFmtId="0" fontId="60" fillId="33" borderId="12" xfId="0" applyFont="1" applyFill="1" applyBorder="1" applyAlignment="1">
      <alignment horizontal="left" vertical="center"/>
    </xf>
    <xf numFmtId="0" fontId="60" fillId="33" borderId="13" xfId="0" applyFont="1" applyFill="1" applyBorder="1" applyAlignment="1">
      <alignment horizontal="left" vertical="center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79" fillId="33" borderId="17" xfId="0" applyFont="1" applyFill="1" applyBorder="1" applyAlignment="1">
      <alignment vertical="center" shrinkToFit="1"/>
    </xf>
    <xf numFmtId="0" fontId="79" fillId="33" borderId="30" xfId="0" applyFont="1" applyFill="1" applyBorder="1" applyAlignment="1">
      <alignment vertical="center" shrinkToFit="1"/>
    </xf>
    <xf numFmtId="0" fontId="60" fillId="33" borderId="40" xfId="0" applyFont="1" applyFill="1" applyBorder="1" applyAlignment="1">
      <alignment horizontal="center" vertical="center" shrinkToFit="1"/>
    </xf>
    <xf numFmtId="0" fontId="60" fillId="33" borderId="22" xfId="0" applyFont="1" applyFill="1" applyBorder="1" applyAlignment="1">
      <alignment horizontal="center" vertical="center" shrinkToFit="1"/>
    </xf>
    <xf numFmtId="0" fontId="60" fillId="33" borderId="14" xfId="0" applyFont="1" applyFill="1" applyBorder="1" applyAlignment="1">
      <alignment horizontal="left" vertical="center" shrinkToFit="1"/>
    </xf>
    <xf numFmtId="0" fontId="60" fillId="33" borderId="0" xfId="0" applyFont="1" applyFill="1" applyBorder="1" applyAlignment="1">
      <alignment horizontal="left" vertical="center" shrinkToFit="1"/>
    </xf>
    <xf numFmtId="0" fontId="60" fillId="33" borderId="31" xfId="0" applyFont="1" applyFill="1" applyBorder="1" applyAlignment="1">
      <alignment horizontal="left" vertical="center" shrinkToFit="1"/>
    </xf>
    <xf numFmtId="0" fontId="60" fillId="33" borderId="14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left" vertical="center"/>
    </xf>
    <xf numFmtId="0" fontId="60" fillId="34" borderId="12" xfId="0" applyFont="1" applyFill="1" applyBorder="1" applyAlignment="1">
      <alignment horizontal="left" vertical="center"/>
    </xf>
    <xf numFmtId="0" fontId="60" fillId="34" borderId="13" xfId="0" applyFont="1" applyFill="1" applyBorder="1" applyAlignment="1">
      <alignment horizontal="left" vertical="center"/>
    </xf>
    <xf numFmtId="0" fontId="60" fillId="0" borderId="21" xfId="0" applyFont="1" applyBorder="1" applyAlignment="1">
      <alignment horizontal="left"/>
    </xf>
    <xf numFmtId="176" fontId="79" fillId="33" borderId="10" xfId="0" applyNumberFormat="1" applyFont="1" applyFill="1" applyBorder="1" applyAlignment="1">
      <alignment vertical="center"/>
    </xf>
    <xf numFmtId="176" fontId="79" fillId="33" borderId="13" xfId="0" applyNumberFormat="1" applyFont="1" applyFill="1" applyBorder="1" applyAlignment="1">
      <alignment vertical="center"/>
    </xf>
    <xf numFmtId="176" fontId="60" fillId="33" borderId="17" xfId="0" applyNumberFormat="1" applyFont="1" applyFill="1" applyBorder="1" applyAlignment="1">
      <alignment horizontal="left" vertical="center"/>
    </xf>
    <xf numFmtId="176" fontId="60" fillId="33" borderId="18" xfId="0" applyNumberFormat="1" applyFont="1" applyFill="1" applyBorder="1" applyAlignment="1">
      <alignment horizontal="left" vertical="center"/>
    </xf>
    <xf numFmtId="176" fontId="60" fillId="33" borderId="30" xfId="0" applyNumberFormat="1" applyFont="1" applyFill="1" applyBorder="1" applyAlignment="1">
      <alignment horizontal="left" vertical="center"/>
    </xf>
    <xf numFmtId="0" fontId="60" fillId="33" borderId="41" xfId="0" applyFont="1" applyFill="1" applyBorder="1" applyAlignment="1">
      <alignment horizontal="center" vertical="center" shrinkToFit="1"/>
    </xf>
    <xf numFmtId="0" fontId="60" fillId="33" borderId="23" xfId="0" applyFont="1" applyFill="1" applyBorder="1" applyAlignment="1">
      <alignment horizontal="center" vertical="center" shrinkToFit="1"/>
    </xf>
    <xf numFmtId="0" fontId="60" fillId="33" borderId="40" xfId="0" applyFont="1" applyFill="1" applyBorder="1" applyAlignment="1">
      <alignment vertical="center" shrinkToFit="1"/>
    </xf>
    <xf numFmtId="0" fontId="60" fillId="33" borderId="22" xfId="0" applyFont="1" applyFill="1" applyBorder="1" applyAlignment="1">
      <alignment vertical="center" shrinkToFit="1"/>
    </xf>
    <xf numFmtId="0" fontId="60" fillId="33" borderId="42" xfId="0" applyFont="1" applyFill="1" applyBorder="1" applyAlignment="1">
      <alignment vertical="center" shrinkToFit="1"/>
    </xf>
    <xf numFmtId="0" fontId="60" fillId="33" borderId="24" xfId="0" applyFont="1" applyFill="1" applyBorder="1" applyAlignment="1">
      <alignment vertical="center" shrinkToFit="1"/>
    </xf>
    <xf numFmtId="176" fontId="79" fillId="33" borderId="10" xfId="0" applyNumberFormat="1" applyFont="1" applyFill="1" applyBorder="1" applyAlignment="1">
      <alignment horizontal="left" vertical="top"/>
    </xf>
    <xf numFmtId="176" fontId="79" fillId="33" borderId="13" xfId="0" applyNumberFormat="1" applyFont="1" applyFill="1" applyBorder="1" applyAlignment="1">
      <alignment horizontal="left" vertical="top"/>
    </xf>
    <xf numFmtId="176" fontId="60" fillId="34" borderId="16" xfId="0" applyNumberFormat="1" applyFont="1" applyFill="1" applyBorder="1" applyAlignment="1">
      <alignment horizontal="center" vertical="center" textRotation="255" wrapText="1"/>
    </xf>
    <xf numFmtId="176" fontId="60" fillId="34" borderId="19" xfId="0" applyNumberFormat="1" applyFont="1" applyFill="1" applyBorder="1" applyAlignment="1">
      <alignment horizontal="center" vertical="center" textRotation="255" wrapText="1"/>
    </xf>
    <xf numFmtId="176" fontId="60" fillId="34" borderId="15" xfId="0" applyNumberFormat="1" applyFont="1" applyFill="1" applyBorder="1" applyAlignment="1">
      <alignment horizontal="center" vertical="center" textRotation="255" wrapText="1"/>
    </xf>
    <xf numFmtId="176" fontId="79" fillId="33" borderId="10" xfId="0" applyNumberFormat="1" applyFont="1" applyFill="1" applyBorder="1" applyAlignment="1">
      <alignment horizontal="left" vertical="center"/>
    </xf>
    <xf numFmtId="176" fontId="79" fillId="33" borderId="13" xfId="0" applyNumberFormat="1" applyFont="1" applyFill="1" applyBorder="1" applyAlignment="1">
      <alignment horizontal="left" vertical="center"/>
    </xf>
    <xf numFmtId="176" fontId="79" fillId="33" borderId="10" xfId="0" applyNumberFormat="1" applyFont="1" applyFill="1" applyBorder="1" applyAlignment="1">
      <alignment horizontal="left" vertical="center" shrinkToFit="1"/>
    </xf>
    <xf numFmtId="176" fontId="79" fillId="33" borderId="13" xfId="0" applyNumberFormat="1" applyFont="1" applyFill="1" applyBorder="1" applyAlignment="1">
      <alignment horizontal="left" vertical="center" shrinkToFit="1"/>
    </xf>
    <xf numFmtId="176" fontId="79" fillId="33" borderId="17" xfId="0" applyNumberFormat="1" applyFont="1" applyFill="1" applyBorder="1" applyAlignment="1">
      <alignment vertical="center"/>
    </xf>
    <xf numFmtId="176" fontId="79" fillId="33" borderId="30" xfId="0" applyNumberFormat="1" applyFont="1" applyFill="1" applyBorder="1" applyAlignment="1">
      <alignment vertical="center"/>
    </xf>
    <xf numFmtId="176" fontId="60" fillId="33" borderId="43" xfId="0" applyNumberFormat="1" applyFont="1" applyFill="1" applyBorder="1" applyAlignment="1">
      <alignment horizontal="left" vertical="center"/>
    </xf>
    <xf numFmtId="176" fontId="60" fillId="33" borderId="44" xfId="0" applyNumberFormat="1" applyFont="1" applyFill="1" applyBorder="1" applyAlignment="1">
      <alignment horizontal="left" vertical="center"/>
    </xf>
    <xf numFmtId="176" fontId="60" fillId="33" borderId="25" xfId="0" applyNumberFormat="1" applyFont="1" applyFill="1" applyBorder="1" applyAlignment="1">
      <alignment horizontal="left" vertical="center"/>
    </xf>
    <xf numFmtId="176" fontId="79" fillId="33" borderId="10" xfId="0" applyNumberFormat="1" applyFont="1" applyFill="1" applyBorder="1" applyAlignment="1">
      <alignment horizontal="left" vertical="center" wrapText="1"/>
    </xf>
    <xf numFmtId="176" fontId="79" fillId="33" borderId="13" xfId="0" applyNumberFormat="1" applyFont="1" applyFill="1" applyBorder="1" applyAlignment="1">
      <alignment horizontal="left" vertical="center" wrapText="1"/>
    </xf>
    <xf numFmtId="176" fontId="60" fillId="33" borderId="14" xfId="0" applyNumberFormat="1" applyFont="1" applyFill="1" applyBorder="1" applyAlignment="1">
      <alignment horizontal="left" vertical="center" shrinkToFit="1"/>
    </xf>
    <xf numFmtId="176" fontId="60" fillId="33" borderId="0" xfId="0" applyNumberFormat="1" applyFont="1" applyFill="1" applyBorder="1" applyAlignment="1">
      <alignment horizontal="left" vertical="center" shrinkToFit="1"/>
    </xf>
    <xf numFmtId="176" fontId="60" fillId="33" borderId="31" xfId="0" applyNumberFormat="1" applyFont="1" applyFill="1" applyBorder="1" applyAlignment="1">
      <alignment horizontal="left" vertical="center" shrinkToFit="1"/>
    </xf>
    <xf numFmtId="176" fontId="60" fillId="33" borderId="40" xfId="0" applyNumberFormat="1" applyFont="1" applyFill="1" applyBorder="1" applyAlignment="1">
      <alignment horizontal="left" vertical="center" shrinkToFit="1"/>
    </xf>
    <xf numFmtId="176" fontId="60" fillId="33" borderId="22" xfId="0" applyNumberFormat="1" applyFont="1" applyFill="1" applyBorder="1" applyAlignment="1">
      <alignment horizontal="left" vertical="center" shrinkToFit="1"/>
    </xf>
    <xf numFmtId="0" fontId="68" fillId="33" borderId="10" xfId="0" applyFont="1" applyFill="1" applyBorder="1" applyAlignment="1">
      <alignment horizontal="center" vertical="center" wrapText="1" shrinkToFit="1"/>
    </xf>
    <xf numFmtId="0" fontId="68" fillId="33" borderId="12" xfId="0" applyFont="1" applyFill="1" applyBorder="1" applyAlignment="1">
      <alignment horizontal="center" vertical="center" wrapText="1" shrinkToFit="1"/>
    </xf>
    <xf numFmtId="0" fontId="68" fillId="33" borderId="13" xfId="0" applyFont="1" applyFill="1" applyBorder="1" applyAlignment="1">
      <alignment horizontal="center" vertical="center" wrapText="1" shrinkToFit="1"/>
    </xf>
    <xf numFmtId="176" fontId="60" fillId="34" borderId="16" xfId="0" applyNumberFormat="1" applyFont="1" applyFill="1" applyBorder="1" applyAlignment="1">
      <alignment horizontal="center" vertical="center" textRotation="255"/>
    </xf>
    <xf numFmtId="176" fontId="60" fillId="34" borderId="19" xfId="0" applyNumberFormat="1" applyFont="1" applyFill="1" applyBorder="1" applyAlignment="1">
      <alignment horizontal="center" vertical="center" textRotation="255"/>
    </xf>
    <xf numFmtId="176" fontId="60" fillId="34" borderId="14" xfId="0" applyNumberFormat="1" applyFont="1" applyFill="1" applyBorder="1" applyAlignment="1">
      <alignment horizontal="center" vertical="center" textRotation="255"/>
    </xf>
    <xf numFmtId="176" fontId="60" fillId="33" borderId="14" xfId="0" applyNumberFormat="1" applyFont="1" applyFill="1" applyBorder="1" applyAlignment="1">
      <alignment horizontal="left" vertical="center" wrapText="1"/>
    </xf>
    <xf numFmtId="176" fontId="60" fillId="33" borderId="0" xfId="0" applyNumberFormat="1" applyFont="1" applyFill="1" applyBorder="1" applyAlignment="1">
      <alignment horizontal="left" vertical="center" wrapText="1"/>
    </xf>
    <xf numFmtId="176" fontId="60" fillId="33" borderId="31" xfId="0" applyNumberFormat="1" applyFont="1" applyFill="1" applyBorder="1" applyAlignment="1">
      <alignment horizontal="left" vertical="center" wrapText="1"/>
    </xf>
    <xf numFmtId="176" fontId="79" fillId="33" borderId="14" xfId="0" applyNumberFormat="1" applyFont="1" applyFill="1" applyBorder="1" applyAlignment="1">
      <alignment vertical="center" wrapText="1"/>
    </xf>
    <xf numFmtId="176" fontId="79" fillId="33" borderId="31" xfId="0" applyNumberFormat="1" applyFont="1" applyFill="1" applyBorder="1" applyAlignment="1">
      <alignment vertical="center" wrapText="1"/>
    </xf>
    <xf numFmtId="176" fontId="60" fillId="33" borderId="17" xfId="0" applyNumberFormat="1" applyFont="1" applyFill="1" applyBorder="1" applyAlignment="1">
      <alignment horizontal="left" vertical="center" wrapText="1"/>
    </xf>
    <xf numFmtId="176" fontId="60" fillId="33" borderId="18" xfId="0" applyNumberFormat="1" applyFont="1" applyFill="1" applyBorder="1" applyAlignment="1">
      <alignment horizontal="left" vertical="center" wrapText="1"/>
    </xf>
    <xf numFmtId="176" fontId="60" fillId="33" borderId="30" xfId="0" applyNumberFormat="1" applyFont="1" applyFill="1" applyBorder="1" applyAlignment="1">
      <alignment horizontal="left" vertical="center" wrapText="1"/>
    </xf>
    <xf numFmtId="176" fontId="79" fillId="33" borderId="10" xfId="0" applyNumberFormat="1" applyFont="1" applyFill="1" applyBorder="1" applyAlignment="1">
      <alignment vertical="center" wrapText="1"/>
    </xf>
    <xf numFmtId="176" fontId="79" fillId="33" borderId="13" xfId="0" applyNumberFormat="1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left" vertical="center" wrapText="1"/>
    </xf>
    <xf numFmtId="0" fontId="0" fillId="36" borderId="13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vertical="center" wrapText="1"/>
    </xf>
    <xf numFmtId="0" fontId="0" fillId="36" borderId="13" xfId="0" applyFont="1" applyFill="1" applyBorder="1" applyAlignment="1">
      <alignment vertical="center" wrapText="1"/>
    </xf>
    <xf numFmtId="0" fontId="73" fillId="36" borderId="10" xfId="0" applyFont="1" applyFill="1" applyBorder="1" applyAlignment="1">
      <alignment horizontal="left" vertical="top" wrapText="1"/>
    </xf>
    <xf numFmtId="0" fontId="73" fillId="36" borderId="12" xfId="0" applyFont="1" applyFill="1" applyBorder="1" applyAlignment="1">
      <alignment horizontal="left" vertical="top" wrapText="1"/>
    </xf>
    <xf numFmtId="0" fontId="73" fillId="36" borderId="1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76" fontId="60" fillId="34" borderId="12" xfId="0" applyNumberFormat="1" applyFont="1" applyFill="1" applyBorder="1" applyAlignment="1">
      <alignment horizontal="center" vertical="center" shrinkToFit="1"/>
    </xf>
    <xf numFmtId="176" fontId="60" fillId="34" borderId="23" xfId="0" applyNumberFormat="1" applyFont="1" applyFill="1" applyBorder="1" applyAlignment="1">
      <alignment horizontal="center" vertical="center" shrinkToFit="1"/>
    </xf>
    <xf numFmtId="176" fontId="60" fillId="34" borderId="19" xfId="0" applyNumberFormat="1" applyFont="1" applyFill="1" applyBorder="1" applyAlignment="1">
      <alignment horizontal="center" vertical="center" shrinkToFit="1"/>
    </xf>
    <xf numFmtId="176" fontId="60" fillId="34" borderId="20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5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13</xdr:col>
      <xdr:colOff>66675</xdr:colOff>
      <xdr:row>1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57150"/>
          <a:ext cx="2390775" cy="48577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直営施設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  <sheetName val="list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0818.html" TargetMode="External" /><Relationship Id="rId2" Type="http://schemas.openxmlformats.org/officeDocument/2006/relationships/hyperlink" Target="http://www.pref.osaka.lg.jp/houbun/reiki/reiki_honbun/k201RG00000817.html" TargetMode="External" /><Relationship Id="rId3" Type="http://schemas.openxmlformats.org/officeDocument/2006/relationships/hyperlink" Target="http://izumisano-kyuryo.jp/" TargetMode="External" /><Relationship Id="rId4" Type="http://schemas.openxmlformats.org/officeDocument/2006/relationships/hyperlink" Target="https://www.pref.osaka.lg.jp/koen2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0/R04_z11-11kouenn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view="pageBreakPreview" zoomScaleNormal="75" zoomScaleSheetLayoutView="100" zoomScalePageLayoutView="0" workbookViewId="0" topLeftCell="A1">
      <selection activeCell="A1" sqref="A1:AR1"/>
    </sheetView>
  </sheetViews>
  <sheetFormatPr defaultColWidth="2.57421875" defaultRowHeight="15"/>
  <cols>
    <col min="1" max="1" width="3.57421875" style="90" customWidth="1"/>
    <col min="2" max="4" width="2.57421875" style="90" customWidth="1"/>
    <col min="5" max="5" width="3.57421875" style="90" customWidth="1"/>
    <col min="6" max="44" width="2.57421875" style="90" customWidth="1"/>
    <col min="45" max="16384" width="2.57421875" style="90" customWidth="1"/>
  </cols>
  <sheetData>
    <row r="1" spans="1:44" ht="39.75" customHeight="1">
      <c r="A1" s="139" t="s">
        <v>67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</row>
    <row r="2" spans="1:44" ht="17.2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</row>
    <row r="3" spans="1:44" ht="46.5" customHeight="1">
      <c r="A3" s="142" t="s">
        <v>68</v>
      </c>
      <c r="B3" s="142"/>
      <c r="C3" s="142"/>
      <c r="D3" s="142"/>
      <c r="E3" s="142"/>
      <c r="F3" s="143" t="s">
        <v>119</v>
      </c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4" t="s">
        <v>142</v>
      </c>
      <c r="T3" s="144"/>
      <c r="U3" s="144"/>
      <c r="V3" s="144"/>
      <c r="W3" s="144"/>
      <c r="X3" s="145" t="s">
        <v>172</v>
      </c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6"/>
      <c r="AL3" s="146"/>
      <c r="AM3" s="146"/>
      <c r="AN3" s="146"/>
      <c r="AO3" s="146"/>
      <c r="AP3" s="146"/>
      <c r="AQ3" s="146"/>
      <c r="AR3" s="146"/>
    </row>
    <row r="4" spans="1:44" ht="13.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</row>
    <row r="5" spans="1:44" ht="15.75">
      <c r="A5" s="148" t="s">
        <v>175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</row>
    <row r="6" spans="1:44" ht="34.5" customHeight="1">
      <c r="A6" s="150" t="s">
        <v>127</v>
      </c>
      <c r="B6" s="150"/>
      <c r="C6" s="150"/>
      <c r="D6" s="150"/>
      <c r="E6" s="150"/>
      <c r="F6" s="150"/>
      <c r="G6" s="150"/>
      <c r="H6" s="150"/>
      <c r="I6" s="150"/>
      <c r="J6" s="150"/>
      <c r="K6" s="151" t="s">
        <v>147</v>
      </c>
      <c r="L6" s="152"/>
      <c r="M6" s="152"/>
      <c r="N6" s="152"/>
      <c r="O6" s="152"/>
      <c r="P6" s="152"/>
      <c r="Q6" s="152"/>
      <c r="R6" s="152"/>
      <c r="S6" s="152"/>
      <c r="T6" s="152"/>
      <c r="U6" s="152" t="s">
        <v>148</v>
      </c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3"/>
    </row>
    <row r="7" spans="1:44" ht="40.5" customHeight="1">
      <c r="A7" s="150" t="s">
        <v>128</v>
      </c>
      <c r="B7" s="150"/>
      <c r="C7" s="150"/>
      <c r="D7" s="150"/>
      <c r="E7" s="150"/>
      <c r="F7" s="150"/>
      <c r="G7" s="150"/>
      <c r="H7" s="150"/>
      <c r="I7" s="150"/>
      <c r="J7" s="150"/>
      <c r="K7" s="154" t="s">
        <v>149</v>
      </c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6"/>
    </row>
    <row r="8" spans="1:44" ht="37.5" customHeight="1">
      <c r="A8" s="159" t="s">
        <v>129</v>
      </c>
      <c r="B8" s="159"/>
      <c r="C8" s="159"/>
      <c r="D8" s="159"/>
      <c r="E8" s="159"/>
      <c r="F8" s="159"/>
      <c r="G8" s="159"/>
      <c r="H8" s="159"/>
      <c r="I8" s="159"/>
      <c r="J8" s="159"/>
      <c r="K8" s="160" t="s">
        <v>176</v>
      </c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2"/>
      <c r="AP8" s="162"/>
      <c r="AQ8" s="162"/>
      <c r="AR8" s="163"/>
    </row>
    <row r="9" spans="1:44" ht="30" customHeight="1">
      <c r="A9" s="159" t="s">
        <v>130</v>
      </c>
      <c r="B9" s="159"/>
      <c r="C9" s="159"/>
      <c r="D9" s="159"/>
      <c r="E9" s="159"/>
      <c r="F9" s="159"/>
      <c r="G9" s="159"/>
      <c r="H9" s="159"/>
      <c r="I9" s="159"/>
      <c r="J9" s="159"/>
      <c r="K9" s="164" t="s">
        <v>150</v>
      </c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55"/>
      <c r="AP9" s="155"/>
      <c r="AQ9" s="155"/>
      <c r="AR9" s="156"/>
    </row>
    <row r="10" spans="1:44" ht="30" customHeight="1">
      <c r="A10" s="159" t="s">
        <v>131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66" t="s">
        <v>151</v>
      </c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55"/>
      <c r="AP10" s="155"/>
      <c r="AQ10" s="155"/>
      <c r="AR10" s="156"/>
    </row>
    <row r="11" spans="1:44" ht="30" customHeight="1">
      <c r="A11" s="159" t="s">
        <v>132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64" t="s">
        <v>143</v>
      </c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55"/>
      <c r="AP11" s="155"/>
      <c r="AQ11" s="155"/>
      <c r="AR11" s="156"/>
    </row>
    <row r="12" spans="1:44" ht="30" customHeight="1">
      <c r="A12" s="159" t="s">
        <v>133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66" t="s">
        <v>152</v>
      </c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55"/>
      <c r="AP12" s="155"/>
      <c r="AQ12" s="155"/>
      <c r="AR12" s="156"/>
    </row>
    <row r="13" spans="1:44" ht="119.25" customHeight="1">
      <c r="A13" s="159" t="s">
        <v>134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70" t="s">
        <v>170</v>
      </c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2"/>
      <c r="AP13" s="172"/>
      <c r="AQ13" s="172"/>
      <c r="AR13" s="173"/>
    </row>
    <row r="14" spans="1:44" ht="15" customHeight="1">
      <c r="A14" s="178" t="s">
        <v>135</v>
      </c>
      <c r="B14" s="179"/>
      <c r="C14" s="179"/>
      <c r="D14" s="179"/>
      <c r="E14" s="179"/>
      <c r="F14" s="179"/>
      <c r="G14" s="179"/>
      <c r="H14" s="179"/>
      <c r="I14" s="179"/>
      <c r="J14" s="180"/>
      <c r="K14" s="196" t="s">
        <v>153</v>
      </c>
      <c r="L14" s="197"/>
      <c r="M14" s="197"/>
      <c r="N14" s="197"/>
      <c r="O14" s="197"/>
      <c r="P14" s="197"/>
      <c r="Q14" s="198"/>
      <c r="R14" s="157" t="s">
        <v>154</v>
      </c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202"/>
      <c r="AQ14" s="203"/>
      <c r="AR14" s="204"/>
    </row>
    <row r="15" spans="1:44" ht="15" customHeight="1">
      <c r="A15" s="190"/>
      <c r="B15" s="191"/>
      <c r="C15" s="191"/>
      <c r="D15" s="191"/>
      <c r="E15" s="191"/>
      <c r="F15" s="191"/>
      <c r="G15" s="191"/>
      <c r="H15" s="191"/>
      <c r="I15" s="191"/>
      <c r="J15" s="192"/>
      <c r="K15" s="199"/>
      <c r="L15" s="200"/>
      <c r="M15" s="200"/>
      <c r="N15" s="200"/>
      <c r="O15" s="200"/>
      <c r="P15" s="200"/>
      <c r="Q15" s="201"/>
      <c r="R15" s="157" t="s">
        <v>155</v>
      </c>
      <c r="S15" s="157"/>
      <c r="T15" s="157"/>
      <c r="U15" s="157"/>
      <c r="V15" s="157"/>
      <c r="W15" s="157"/>
      <c r="X15" s="157" t="s">
        <v>156</v>
      </c>
      <c r="Y15" s="157"/>
      <c r="Z15" s="157"/>
      <c r="AA15" s="157"/>
      <c r="AB15" s="157"/>
      <c r="AC15" s="157"/>
      <c r="AD15" s="157" t="s">
        <v>157</v>
      </c>
      <c r="AE15" s="157"/>
      <c r="AF15" s="157"/>
      <c r="AG15" s="157"/>
      <c r="AH15" s="157"/>
      <c r="AI15" s="157"/>
      <c r="AJ15" s="157" t="s">
        <v>158</v>
      </c>
      <c r="AK15" s="157"/>
      <c r="AL15" s="157"/>
      <c r="AM15" s="157"/>
      <c r="AN15" s="157"/>
      <c r="AO15" s="157"/>
      <c r="AP15" s="205"/>
      <c r="AQ15" s="206"/>
      <c r="AR15" s="207"/>
    </row>
    <row r="16" spans="1:44" ht="15" customHeight="1">
      <c r="A16" s="190"/>
      <c r="B16" s="191"/>
      <c r="C16" s="191"/>
      <c r="D16" s="191"/>
      <c r="E16" s="191"/>
      <c r="F16" s="191"/>
      <c r="G16" s="191"/>
      <c r="H16" s="191"/>
      <c r="I16" s="191"/>
      <c r="J16" s="192"/>
      <c r="K16" s="167">
        <v>11.84</v>
      </c>
      <c r="L16" s="168"/>
      <c r="M16" s="168"/>
      <c r="N16" s="168"/>
      <c r="O16" s="168"/>
      <c r="P16" s="176" t="s">
        <v>159</v>
      </c>
      <c r="Q16" s="177"/>
      <c r="R16" s="174">
        <v>4.41358</v>
      </c>
      <c r="S16" s="175"/>
      <c r="T16" s="175"/>
      <c r="U16" s="175"/>
      <c r="V16" s="176" t="s">
        <v>159</v>
      </c>
      <c r="W16" s="177"/>
      <c r="X16" s="174">
        <v>4.90848</v>
      </c>
      <c r="Y16" s="175"/>
      <c r="Z16" s="175"/>
      <c r="AA16" s="175"/>
      <c r="AB16" s="176" t="s">
        <v>159</v>
      </c>
      <c r="AC16" s="177"/>
      <c r="AD16" s="174">
        <v>0</v>
      </c>
      <c r="AE16" s="175"/>
      <c r="AF16" s="175"/>
      <c r="AG16" s="175"/>
      <c r="AH16" s="176" t="s">
        <v>159</v>
      </c>
      <c r="AI16" s="177"/>
      <c r="AJ16" s="174">
        <v>2.52313</v>
      </c>
      <c r="AK16" s="175"/>
      <c r="AL16" s="175"/>
      <c r="AM16" s="175"/>
      <c r="AN16" s="176" t="s">
        <v>159</v>
      </c>
      <c r="AO16" s="177"/>
      <c r="AP16" s="205"/>
      <c r="AQ16" s="206"/>
      <c r="AR16" s="207"/>
    </row>
    <row r="17" spans="1:44" ht="15" customHeight="1">
      <c r="A17" s="193"/>
      <c r="B17" s="194"/>
      <c r="C17" s="194"/>
      <c r="D17" s="194"/>
      <c r="E17" s="194"/>
      <c r="F17" s="194"/>
      <c r="G17" s="194"/>
      <c r="H17" s="194"/>
      <c r="I17" s="194"/>
      <c r="J17" s="195"/>
      <c r="K17" s="167"/>
      <c r="L17" s="168"/>
      <c r="M17" s="168"/>
      <c r="N17" s="168"/>
      <c r="O17" s="168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208"/>
      <c r="AQ17" s="208"/>
      <c r="AR17" s="209"/>
    </row>
    <row r="18" spans="1:44" ht="19.5" customHeight="1">
      <c r="A18" s="178" t="s">
        <v>136</v>
      </c>
      <c r="B18" s="179"/>
      <c r="C18" s="179"/>
      <c r="D18" s="179"/>
      <c r="E18" s="179"/>
      <c r="F18" s="179"/>
      <c r="G18" s="179"/>
      <c r="H18" s="179"/>
      <c r="I18" s="179"/>
      <c r="J18" s="180"/>
      <c r="K18" s="184" t="s">
        <v>183</v>
      </c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6"/>
    </row>
    <row r="19" spans="1:44" ht="19.5" customHeight="1">
      <c r="A19" s="181"/>
      <c r="B19" s="182"/>
      <c r="C19" s="182"/>
      <c r="D19" s="182"/>
      <c r="E19" s="182"/>
      <c r="F19" s="182"/>
      <c r="G19" s="182"/>
      <c r="H19" s="182"/>
      <c r="I19" s="182"/>
      <c r="J19" s="183"/>
      <c r="K19" s="187" t="s">
        <v>184</v>
      </c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9"/>
    </row>
    <row r="20" spans="1:44" ht="36.75" customHeight="1">
      <c r="A20" s="178" t="s">
        <v>137</v>
      </c>
      <c r="B20" s="179"/>
      <c r="C20" s="179"/>
      <c r="D20" s="179"/>
      <c r="E20" s="179"/>
      <c r="F20" s="179"/>
      <c r="G20" s="179"/>
      <c r="H20" s="179"/>
      <c r="I20" s="179"/>
      <c r="J20" s="180"/>
      <c r="K20" s="164" t="s">
        <v>160</v>
      </c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55"/>
      <c r="AP20" s="155"/>
      <c r="AQ20" s="155"/>
      <c r="AR20" s="156"/>
    </row>
    <row r="21" spans="1:44" ht="45" customHeight="1">
      <c r="A21" s="159" t="s">
        <v>138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64" t="s">
        <v>171</v>
      </c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55"/>
      <c r="AP21" s="155"/>
      <c r="AQ21" s="155"/>
      <c r="AR21" s="156"/>
    </row>
    <row r="22" spans="1:44" ht="45" customHeight="1">
      <c r="A22" s="178" t="s">
        <v>139</v>
      </c>
      <c r="B22" s="179"/>
      <c r="C22" s="179"/>
      <c r="D22" s="179"/>
      <c r="E22" s="179"/>
      <c r="F22" s="179"/>
      <c r="G22" s="179"/>
      <c r="H22" s="179"/>
      <c r="I22" s="179"/>
      <c r="J22" s="180"/>
      <c r="K22" s="210" t="s">
        <v>161</v>
      </c>
      <c r="L22" s="211"/>
      <c r="M22" s="211"/>
      <c r="N22" s="211"/>
      <c r="O22" s="211"/>
      <c r="P22" s="211"/>
      <c r="Q22" s="211"/>
      <c r="R22" s="210" t="s">
        <v>162</v>
      </c>
      <c r="S22" s="211"/>
      <c r="T22" s="211"/>
      <c r="U22" s="211"/>
      <c r="V22" s="212"/>
      <c r="W22" s="210" t="s">
        <v>163</v>
      </c>
      <c r="X22" s="211"/>
      <c r="Y22" s="211"/>
      <c r="Z22" s="211"/>
      <c r="AA22" s="212"/>
      <c r="AB22" s="210" t="s">
        <v>164</v>
      </c>
      <c r="AC22" s="211"/>
      <c r="AD22" s="211"/>
      <c r="AE22" s="211"/>
      <c r="AF22" s="212"/>
      <c r="AG22" s="210" t="s">
        <v>165</v>
      </c>
      <c r="AH22" s="211"/>
      <c r="AI22" s="211"/>
      <c r="AJ22" s="211"/>
      <c r="AK22" s="212"/>
      <c r="AL22" s="210" t="s">
        <v>178</v>
      </c>
      <c r="AM22" s="211"/>
      <c r="AN22" s="211"/>
      <c r="AO22" s="211"/>
      <c r="AP22" s="212"/>
      <c r="AQ22" s="100"/>
      <c r="AR22" s="101"/>
    </row>
    <row r="23" spans="1:44" ht="33" customHeight="1">
      <c r="A23" s="190"/>
      <c r="B23" s="191"/>
      <c r="C23" s="191"/>
      <c r="D23" s="191"/>
      <c r="E23" s="191"/>
      <c r="F23" s="191"/>
      <c r="G23" s="191"/>
      <c r="H23" s="191"/>
      <c r="I23" s="191"/>
      <c r="J23" s="192"/>
      <c r="K23" s="213" t="s">
        <v>169</v>
      </c>
      <c r="L23" s="214"/>
      <c r="M23" s="214"/>
      <c r="N23" s="214"/>
      <c r="O23" s="214"/>
      <c r="P23" s="214"/>
      <c r="Q23" s="214"/>
      <c r="R23" s="215">
        <v>47576</v>
      </c>
      <c r="S23" s="216"/>
      <c r="T23" s="216"/>
      <c r="U23" s="216"/>
      <c r="V23" s="102" t="s">
        <v>166</v>
      </c>
      <c r="W23" s="215">
        <v>51003</v>
      </c>
      <c r="X23" s="216"/>
      <c r="Y23" s="216"/>
      <c r="Z23" s="216"/>
      <c r="AA23" s="102" t="s">
        <v>166</v>
      </c>
      <c r="AB23" s="215">
        <v>71627</v>
      </c>
      <c r="AC23" s="216"/>
      <c r="AD23" s="216"/>
      <c r="AE23" s="216"/>
      <c r="AF23" s="102" t="s">
        <v>167</v>
      </c>
      <c r="AG23" s="215">
        <v>65465</v>
      </c>
      <c r="AH23" s="216"/>
      <c r="AI23" s="216"/>
      <c r="AJ23" s="216"/>
      <c r="AK23" s="102" t="s">
        <v>167</v>
      </c>
      <c r="AL23" s="217">
        <v>58545</v>
      </c>
      <c r="AM23" s="218"/>
      <c r="AN23" s="218"/>
      <c r="AO23" s="218"/>
      <c r="AP23" s="102" t="s">
        <v>167</v>
      </c>
      <c r="AQ23" s="103"/>
      <c r="AR23" s="104"/>
    </row>
    <row r="24" spans="1:44" ht="33" customHeight="1">
      <c r="A24" s="181"/>
      <c r="B24" s="182"/>
      <c r="C24" s="182"/>
      <c r="D24" s="182"/>
      <c r="E24" s="182"/>
      <c r="F24" s="182"/>
      <c r="G24" s="182"/>
      <c r="H24" s="182"/>
      <c r="I24" s="182"/>
      <c r="J24" s="183"/>
      <c r="K24" s="213" t="s">
        <v>168</v>
      </c>
      <c r="L24" s="214"/>
      <c r="M24" s="214"/>
      <c r="N24" s="214"/>
      <c r="O24" s="214"/>
      <c r="P24" s="214"/>
      <c r="Q24" s="214"/>
      <c r="R24" s="215">
        <v>22091703</v>
      </c>
      <c r="S24" s="216"/>
      <c r="T24" s="216"/>
      <c r="U24" s="216"/>
      <c r="V24" s="102" t="s">
        <v>166</v>
      </c>
      <c r="W24" s="215">
        <v>24254283</v>
      </c>
      <c r="X24" s="216"/>
      <c r="Y24" s="216"/>
      <c r="Z24" s="216"/>
      <c r="AA24" s="102" t="s">
        <v>166</v>
      </c>
      <c r="AB24" s="215">
        <v>21762537</v>
      </c>
      <c r="AC24" s="216"/>
      <c r="AD24" s="216"/>
      <c r="AE24" s="216"/>
      <c r="AF24" s="102" t="s">
        <v>167</v>
      </c>
      <c r="AG24" s="215">
        <v>18221813</v>
      </c>
      <c r="AH24" s="216"/>
      <c r="AI24" s="216"/>
      <c r="AJ24" s="216"/>
      <c r="AK24" s="102" t="s">
        <v>167</v>
      </c>
      <c r="AL24" s="215">
        <v>24200253</v>
      </c>
      <c r="AM24" s="216"/>
      <c r="AN24" s="216"/>
      <c r="AO24" s="216"/>
      <c r="AP24" s="102" t="s">
        <v>167</v>
      </c>
      <c r="AQ24" s="105"/>
      <c r="AR24" s="106"/>
    </row>
    <row r="25" spans="1:44" ht="7.5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</row>
    <row r="26" spans="1:44" ht="15.75">
      <c r="A26" s="148" t="s">
        <v>177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</row>
    <row r="27" spans="1:44" ht="30" customHeight="1">
      <c r="A27" s="144" t="s">
        <v>69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64" t="s">
        <v>120</v>
      </c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55"/>
      <c r="AP27" s="155"/>
      <c r="AQ27" s="155"/>
      <c r="AR27" s="156"/>
    </row>
    <row r="28" spans="1:44" ht="37.5" customHeight="1">
      <c r="A28" s="220" t="s">
        <v>70</v>
      </c>
      <c r="B28" s="221"/>
      <c r="C28" s="221"/>
      <c r="D28" s="221"/>
      <c r="E28" s="221"/>
      <c r="F28" s="221"/>
      <c r="G28" s="221"/>
      <c r="H28" s="221"/>
      <c r="I28" s="221"/>
      <c r="J28" s="222"/>
      <c r="K28" s="164" t="s">
        <v>121</v>
      </c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55"/>
      <c r="AP28" s="155"/>
      <c r="AQ28" s="155"/>
      <c r="AR28" s="156"/>
    </row>
    <row r="29" spans="1:44" ht="48.75" customHeight="1">
      <c r="A29" s="219" t="s">
        <v>71</v>
      </c>
      <c r="B29" s="219"/>
      <c r="C29" s="219"/>
      <c r="D29" s="219"/>
      <c r="E29" s="219"/>
      <c r="F29" s="219"/>
      <c r="G29" s="219"/>
      <c r="H29" s="219"/>
      <c r="I29" s="219"/>
      <c r="J29" s="219"/>
      <c r="K29" s="154" t="s">
        <v>121</v>
      </c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6"/>
    </row>
  </sheetData>
  <sheetProtection/>
  <mergeCells count="78">
    <mergeCell ref="A29:J29"/>
    <mergeCell ref="K29:AR29"/>
    <mergeCell ref="A25:AR25"/>
    <mergeCell ref="A26:AR26"/>
    <mergeCell ref="A27:J27"/>
    <mergeCell ref="K27:AR27"/>
    <mergeCell ref="A28:J28"/>
    <mergeCell ref="K28:AR28"/>
    <mergeCell ref="K24:Q24"/>
    <mergeCell ref="R24:U24"/>
    <mergeCell ref="W24:Z24"/>
    <mergeCell ref="AB24:AE24"/>
    <mergeCell ref="AG24:AJ24"/>
    <mergeCell ref="AL24:AO24"/>
    <mergeCell ref="AL22:AP22"/>
    <mergeCell ref="K23:Q23"/>
    <mergeCell ref="R23:U23"/>
    <mergeCell ref="W23:Z23"/>
    <mergeCell ref="AB23:AE23"/>
    <mergeCell ref="AG23:AJ23"/>
    <mergeCell ref="AL23:AO23"/>
    <mergeCell ref="A20:J20"/>
    <mergeCell ref="K20:AR20"/>
    <mergeCell ref="A21:J21"/>
    <mergeCell ref="K21:AR21"/>
    <mergeCell ref="A22:J24"/>
    <mergeCell ref="K22:Q22"/>
    <mergeCell ref="R22:V22"/>
    <mergeCell ref="W22:AA22"/>
    <mergeCell ref="AB22:AF22"/>
    <mergeCell ref="AG22:AK22"/>
    <mergeCell ref="A18:J19"/>
    <mergeCell ref="K18:AR18"/>
    <mergeCell ref="K19:AR19"/>
    <mergeCell ref="P16:Q16"/>
    <mergeCell ref="R16:U16"/>
    <mergeCell ref="V16:W16"/>
    <mergeCell ref="AB16:AC16"/>
    <mergeCell ref="A14:J17"/>
    <mergeCell ref="K14:Q15"/>
    <mergeCell ref="AP14:AR17"/>
    <mergeCell ref="R15:W15"/>
    <mergeCell ref="X15:AC15"/>
    <mergeCell ref="AH16:AI16"/>
    <mergeCell ref="AD15:AI15"/>
    <mergeCell ref="AJ16:AM16"/>
    <mergeCell ref="AN16:AO16"/>
    <mergeCell ref="AJ15:AO15"/>
    <mergeCell ref="K17:AO17"/>
    <mergeCell ref="K16:O16"/>
    <mergeCell ref="A11:J11"/>
    <mergeCell ref="K11:AR11"/>
    <mergeCell ref="A12:J12"/>
    <mergeCell ref="K12:AR12"/>
    <mergeCell ref="A13:J13"/>
    <mergeCell ref="K13:AR13"/>
    <mergeCell ref="X16:AA16"/>
    <mergeCell ref="AD16:AG16"/>
    <mergeCell ref="R14:AO14"/>
    <mergeCell ref="A8:J8"/>
    <mergeCell ref="K8:AR8"/>
    <mergeCell ref="A9:J9"/>
    <mergeCell ref="K9:AR9"/>
    <mergeCell ref="A10:J10"/>
    <mergeCell ref="K10:AR10"/>
    <mergeCell ref="A4:AR4"/>
    <mergeCell ref="A5:AR5"/>
    <mergeCell ref="A6:J6"/>
    <mergeCell ref="K6:T6"/>
    <mergeCell ref="U6:AR6"/>
    <mergeCell ref="A7:J7"/>
    <mergeCell ref="K7:AR7"/>
    <mergeCell ref="A1:AR1"/>
    <mergeCell ref="A2:AR2"/>
    <mergeCell ref="A3:E3"/>
    <mergeCell ref="F3:R3"/>
    <mergeCell ref="S3:W3"/>
    <mergeCell ref="X3:AR3"/>
  </mergeCells>
  <hyperlinks>
    <hyperlink ref="U6:AR6" r:id="rId1" display="大阪府都市公園条例施行規則"/>
    <hyperlink ref="K6:T6" r:id="rId2" display="大阪府都市公園条例"/>
    <hyperlink ref="F3:R3" r:id="rId3" display="http://izumisano-kyuryo.jp/"/>
    <hyperlink ref="X3:AR3" r:id="rId4" display="https://www.pref.osaka.lg.jp/koen2/"/>
  </hyperlinks>
  <printOptions horizontalCentered="1"/>
  <pageMargins left="0.5905511811023623" right="0.5905511811023623" top="0.5905511811023623" bottom="0.1968503937007874" header="0.3937007874015748" footer="0.1968503937007874"/>
  <pageSetup horizontalDpi="300" verticalDpi="300" orientation="portrait" paperSize="9" scale="69" r:id="rId6"/>
  <headerFooter alignWithMargins="0">
    <oddHeader>&amp;R府営公園　泉佐野丘陵緑地</oddHeader>
  </headerFooter>
  <rowBreaks count="2" manualBreakCount="2">
    <brk id="29" max="43" man="1"/>
    <brk id="81" max="39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view="pageBreakPreview" zoomScaleSheetLayoutView="100" workbookViewId="0" topLeftCell="A1">
      <selection activeCell="A21" sqref="A21:I21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16" customWidth="1"/>
    <col min="7" max="7" width="17.140625" style="17" customWidth="1"/>
    <col min="8" max="8" width="17.140625" style="19" customWidth="1"/>
    <col min="9" max="9" width="17.140625" style="17" customWidth="1"/>
  </cols>
  <sheetData>
    <row r="1" ht="18.75">
      <c r="A1" s="12" t="s">
        <v>93</v>
      </c>
    </row>
    <row r="2" spans="1:9" ht="12" customHeight="1">
      <c r="A2" s="89" t="s">
        <v>116</v>
      </c>
      <c r="E2" s="18"/>
      <c r="F2" s="18"/>
      <c r="G2" s="19"/>
      <c r="I2" s="19"/>
    </row>
    <row r="3" spans="1:9" ht="18" customHeight="1">
      <c r="A3" s="98" t="s">
        <v>144</v>
      </c>
      <c r="B3" s="98"/>
      <c r="C3" s="98"/>
      <c r="D3" s="98"/>
      <c r="E3" s="18"/>
      <c r="F3" s="18"/>
      <c r="G3" s="19"/>
      <c r="H3" s="92"/>
      <c r="I3" s="92" t="s">
        <v>141</v>
      </c>
    </row>
    <row r="4" spans="1:9" ht="16.5" customHeight="1">
      <c r="A4" s="223" t="s">
        <v>0</v>
      </c>
      <c r="B4" s="224"/>
      <c r="C4" s="224"/>
      <c r="D4" s="225"/>
      <c r="E4" s="27" t="s">
        <v>101</v>
      </c>
      <c r="F4" s="27" t="s">
        <v>102</v>
      </c>
      <c r="G4" s="28" t="s">
        <v>103</v>
      </c>
      <c r="H4" s="28" t="s">
        <v>104</v>
      </c>
      <c r="I4" s="28" t="s">
        <v>179</v>
      </c>
    </row>
    <row r="5" spans="1:9" ht="16.5" customHeight="1">
      <c r="A5" s="240" t="s">
        <v>1</v>
      </c>
      <c r="B5" s="234" t="s">
        <v>2</v>
      </c>
      <c r="C5" s="235"/>
      <c r="D5" s="236"/>
      <c r="E5" s="41">
        <v>429502</v>
      </c>
      <c r="F5" s="41">
        <v>418087</v>
      </c>
      <c r="G5" s="41">
        <v>381517</v>
      </c>
      <c r="H5" s="41">
        <v>376047</v>
      </c>
      <c r="I5" s="41">
        <v>361835</v>
      </c>
    </row>
    <row r="6" spans="1:9" ht="16.5" customHeight="1">
      <c r="A6" s="241"/>
      <c r="B6" s="234" t="s">
        <v>3</v>
      </c>
      <c r="C6" s="235"/>
      <c r="D6" s="236"/>
      <c r="E6" s="41">
        <v>13129</v>
      </c>
      <c r="F6" s="41">
        <v>18623</v>
      </c>
      <c r="G6" s="41">
        <v>21303</v>
      </c>
      <c r="H6" s="41">
        <v>19672</v>
      </c>
      <c r="I6" s="41">
        <v>13816</v>
      </c>
    </row>
    <row r="7" spans="1:9" ht="16.5" customHeight="1" thickBot="1">
      <c r="A7" s="241"/>
      <c r="B7" s="251" t="s">
        <v>4</v>
      </c>
      <c r="C7" s="252"/>
      <c r="D7" s="253"/>
      <c r="E7" s="42">
        <v>17313</v>
      </c>
      <c r="F7" s="42">
        <v>10441</v>
      </c>
      <c r="G7" s="42">
        <v>9978</v>
      </c>
      <c r="H7" s="42">
        <v>13116</v>
      </c>
      <c r="I7" s="42">
        <v>9961</v>
      </c>
    </row>
    <row r="8" spans="1:9" ht="16.5" customHeight="1" thickBot="1">
      <c r="A8" s="242"/>
      <c r="B8" s="254" t="s">
        <v>5</v>
      </c>
      <c r="C8" s="255"/>
      <c r="D8" s="255"/>
      <c r="E8" s="72">
        <f>SUM(E5:E7)</f>
        <v>459944</v>
      </c>
      <c r="F8" s="72">
        <f>SUM(F5:F7)</f>
        <v>447151</v>
      </c>
      <c r="G8" s="72">
        <f>SUM(G5:G7)</f>
        <v>412798</v>
      </c>
      <c r="H8" s="117">
        <f>SUM(H5:H7)</f>
        <v>408835</v>
      </c>
      <c r="I8" s="85">
        <f>SUM(I5:I7)</f>
        <v>385612</v>
      </c>
    </row>
    <row r="9" spans="1:9" ht="16.5" customHeight="1">
      <c r="A9" s="243" t="s">
        <v>6</v>
      </c>
      <c r="B9" s="346" t="s">
        <v>113</v>
      </c>
      <c r="C9" s="227" t="s">
        <v>122</v>
      </c>
      <c r="D9" s="228"/>
      <c r="E9" s="71">
        <v>2305168</v>
      </c>
      <c r="F9" s="71">
        <v>2333254</v>
      </c>
      <c r="G9" s="71">
        <v>2329184</v>
      </c>
      <c r="H9" s="71">
        <v>2304336</v>
      </c>
      <c r="I9" s="71">
        <v>2277975</v>
      </c>
    </row>
    <row r="10" spans="1:9" ht="16.5" customHeight="1">
      <c r="A10" s="244"/>
      <c r="B10" s="347"/>
      <c r="C10" s="235" t="s">
        <v>123</v>
      </c>
      <c r="D10" s="236"/>
      <c r="E10" s="71">
        <v>0</v>
      </c>
      <c r="F10" s="71">
        <v>0</v>
      </c>
      <c r="G10" s="71">
        <v>0</v>
      </c>
      <c r="H10" s="71">
        <v>0</v>
      </c>
      <c r="I10" s="71">
        <v>0</v>
      </c>
    </row>
    <row r="11" spans="1:9" ht="16.5" customHeight="1">
      <c r="A11" s="244"/>
      <c r="B11" s="348"/>
      <c r="C11" s="345" t="s">
        <v>124</v>
      </c>
      <c r="D11" s="256"/>
      <c r="E11" s="59">
        <f>SUM(E9:E10)</f>
        <v>2305168</v>
      </c>
      <c r="F11" s="59">
        <f>SUM(F9:F10)</f>
        <v>2333254</v>
      </c>
      <c r="G11" s="59">
        <f>SUM(G9:G10)</f>
        <v>2329184</v>
      </c>
      <c r="H11" s="59">
        <f>SUM(H9:H10)</f>
        <v>2304336</v>
      </c>
      <c r="I11" s="59">
        <f>SUM(I9:I10)</f>
        <v>2277975</v>
      </c>
    </row>
    <row r="12" spans="1:9" ht="16.5" customHeight="1">
      <c r="A12" s="244"/>
      <c r="B12" s="234" t="s">
        <v>114</v>
      </c>
      <c r="C12" s="235"/>
      <c r="D12" s="236"/>
      <c r="E12" s="41">
        <v>0</v>
      </c>
      <c r="F12" s="41">
        <v>0</v>
      </c>
      <c r="G12" s="41">
        <v>0</v>
      </c>
      <c r="H12" s="41">
        <v>0</v>
      </c>
      <c r="I12" s="41">
        <v>0</v>
      </c>
    </row>
    <row r="13" spans="1:9" ht="16.5" customHeight="1">
      <c r="A13" s="244"/>
      <c r="B13" s="234" t="s">
        <v>115</v>
      </c>
      <c r="C13" s="235"/>
      <c r="D13" s="236"/>
      <c r="E13" s="87">
        <v>0</v>
      </c>
      <c r="F13" s="87">
        <v>0</v>
      </c>
      <c r="G13" s="87">
        <v>0</v>
      </c>
      <c r="H13" s="87">
        <v>0</v>
      </c>
      <c r="I13" s="87">
        <v>0</v>
      </c>
    </row>
    <row r="14" spans="1:9" ht="16.5" customHeight="1" thickBot="1">
      <c r="A14" s="244"/>
      <c r="B14" s="237" t="s">
        <v>140</v>
      </c>
      <c r="C14" s="238"/>
      <c r="D14" s="239"/>
      <c r="E14" s="42">
        <v>135852</v>
      </c>
      <c r="F14" s="42">
        <v>135670</v>
      </c>
      <c r="G14" s="42">
        <v>141315</v>
      </c>
      <c r="H14" s="42">
        <v>133640</v>
      </c>
      <c r="I14" s="42">
        <v>122677</v>
      </c>
    </row>
    <row r="15" spans="1:9" ht="16.5" customHeight="1" thickBot="1">
      <c r="A15" s="241"/>
      <c r="B15" s="260" t="s">
        <v>5</v>
      </c>
      <c r="C15" s="261"/>
      <c r="D15" s="261"/>
      <c r="E15" s="73">
        <f>SUM(E11:E14)</f>
        <v>2441020</v>
      </c>
      <c r="F15" s="73">
        <f>SUM(F11:F14)</f>
        <v>2468924</v>
      </c>
      <c r="G15" s="73">
        <f>SUM(G11:G14)</f>
        <v>2470499</v>
      </c>
      <c r="H15" s="118">
        <f>SUM(H11:H14)</f>
        <v>2437976</v>
      </c>
      <c r="I15" s="138">
        <f>SUM(I11:I14)</f>
        <v>2400652</v>
      </c>
    </row>
    <row r="16" spans="1:9" ht="16.5" customHeight="1" thickBot="1">
      <c r="A16" s="262" t="s">
        <v>7</v>
      </c>
      <c r="B16" s="263"/>
      <c r="C16" s="263"/>
      <c r="D16" s="263"/>
      <c r="E16" s="72">
        <f>E15-E8</f>
        <v>1981076</v>
      </c>
      <c r="F16" s="72">
        <f>F15-F8</f>
        <v>2021773</v>
      </c>
      <c r="G16" s="72">
        <f>G15-G8</f>
        <v>2057701</v>
      </c>
      <c r="H16" s="117">
        <f>H15-H8</f>
        <v>2029141</v>
      </c>
      <c r="I16" s="85">
        <f>I15-I8</f>
        <v>2015040</v>
      </c>
    </row>
    <row r="17" spans="1:9" ht="12" customHeight="1">
      <c r="A17" s="5"/>
      <c r="B17" s="5"/>
      <c r="C17" s="5"/>
      <c r="D17" s="5"/>
      <c r="E17" s="43"/>
      <c r="F17" s="43"/>
      <c r="G17" s="43"/>
      <c r="H17" s="86"/>
      <c r="I17" s="86"/>
    </row>
    <row r="18" spans="1:9" ht="16.5" customHeight="1">
      <c r="A18" s="264" t="s">
        <v>8</v>
      </c>
      <c r="B18" s="265"/>
      <c r="C18" s="265"/>
      <c r="D18" s="266"/>
      <c r="E18" s="41">
        <v>1305282</v>
      </c>
      <c r="F18" s="41">
        <v>1319406</v>
      </c>
      <c r="G18" s="41">
        <v>1323955</v>
      </c>
      <c r="H18" s="41">
        <v>1479265</v>
      </c>
      <c r="I18" s="41">
        <v>1366897</v>
      </c>
    </row>
    <row r="19" spans="1:4" ht="12" customHeight="1">
      <c r="A19" s="5"/>
      <c r="B19" s="5"/>
      <c r="C19" s="5"/>
      <c r="D19" s="5"/>
    </row>
    <row r="20" spans="1:9" ht="16.5" customHeight="1">
      <c r="A20" s="245" t="s">
        <v>9</v>
      </c>
      <c r="B20" s="246"/>
      <c r="C20" s="246"/>
      <c r="D20" s="246"/>
      <c r="E20" s="246"/>
      <c r="F20" s="246"/>
      <c r="G20" s="246"/>
      <c r="H20" s="246"/>
      <c r="I20" s="247"/>
    </row>
    <row r="21" spans="1:9" ht="51" customHeight="1">
      <c r="A21" s="248" t="s">
        <v>125</v>
      </c>
      <c r="B21" s="249"/>
      <c r="C21" s="249"/>
      <c r="D21" s="249"/>
      <c r="E21" s="249"/>
      <c r="F21" s="249"/>
      <c r="G21" s="249"/>
      <c r="H21" s="249"/>
      <c r="I21" s="250"/>
    </row>
    <row r="22" ht="9" customHeight="1"/>
    <row r="23" ht="18">
      <c r="A23" s="1" t="s">
        <v>145</v>
      </c>
    </row>
    <row r="24" spans="1:9" ht="18" customHeight="1">
      <c r="A24" s="226" t="s">
        <v>10</v>
      </c>
      <c r="B24" s="226"/>
      <c r="C24" s="226"/>
      <c r="G24" s="67"/>
      <c r="H24" s="68"/>
      <c r="I24" s="68"/>
    </row>
    <row r="25" spans="1:9" ht="18" customHeight="1">
      <c r="A25" s="231" t="s">
        <v>185</v>
      </c>
      <c r="B25" s="232"/>
      <c r="C25" s="232"/>
      <c r="D25" s="233"/>
      <c r="E25" s="18"/>
      <c r="F25" s="18"/>
      <c r="G25" s="66"/>
      <c r="H25" s="92"/>
      <c r="I25" s="92" t="s">
        <v>141</v>
      </c>
    </row>
    <row r="26" spans="1:9" ht="16.5" customHeight="1">
      <c r="A26" s="267" t="s">
        <v>0</v>
      </c>
      <c r="B26" s="268"/>
      <c r="C26" s="268"/>
      <c r="D26" s="269"/>
      <c r="E26" s="27" t="s">
        <v>91</v>
      </c>
      <c r="F26" s="27" t="s">
        <v>81</v>
      </c>
      <c r="G26" s="28" t="s">
        <v>90</v>
      </c>
      <c r="H26" s="28" t="s">
        <v>92</v>
      </c>
      <c r="I26" s="28" t="s">
        <v>180</v>
      </c>
    </row>
    <row r="27" spans="1:9" ht="16.5" customHeight="1">
      <c r="A27" s="270" t="s">
        <v>82</v>
      </c>
      <c r="B27" s="257" t="s">
        <v>11</v>
      </c>
      <c r="C27" s="258"/>
      <c r="D27" s="259"/>
      <c r="E27" s="58">
        <f>SUM(E28:E32)</f>
        <v>65</v>
      </c>
      <c r="F27" s="60">
        <f>SUM(F28:F32)</f>
        <v>3481297</v>
      </c>
      <c r="G27" s="60">
        <f>SUM(G28:G32)</f>
        <v>1069812165</v>
      </c>
      <c r="H27" s="107">
        <f>SUM(H28:H32)</f>
        <v>1071101425</v>
      </c>
      <c r="I27" s="107">
        <f>SUM(I28:I32)</f>
        <v>1071084750</v>
      </c>
    </row>
    <row r="28" spans="1:9" ht="16.5" customHeight="1">
      <c r="A28" s="271"/>
      <c r="B28" s="30"/>
      <c r="C28" s="229" t="s">
        <v>12</v>
      </c>
      <c r="D28" s="230"/>
      <c r="E28" s="41">
        <v>0</v>
      </c>
      <c r="F28" s="44">
        <v>0</v>
      </c>
      <c r="G28" s="44">
        <v>1069743000</v>
      </c>
      <c r="H28" s="108">
        <v>1069743000</v>
      </c>
      <c r="I28" s="108">
        <v>1069743000</v>
      </c>
    </row>
    <row r="29" spans="1:9" ht="16.5" customHeight="1">
      <c r="A29" s="271"/>
      <c r="B29" s="30"/>
      <c r="C29" s="229" t="s">
        <v>13</v>
      </c>
      <c r="D29" s="230"/>
      <c r="E29" s="41">
        <v>119</v>
      </c>
      <c r="F29" s="44">
        <v>3518331</v>
      </c>
      <c r="G29" s="44">
        <v>83620</v>
      </c>
      <c r="H29" s="108">
        <v>77931</v>
      </c>
      <c r="I29" s="108">
        <v>51031</v>
      </c>
    </row>
    <row r="30" spans="1:9" ht="16.5" customHeight="1">
      <c r="A30" s="271"/>
      <c r="B30" s="30"/>
      <c r="C30" s="229" t="s">
        <v>14</v>
      </c>
      <c r="D30" s="230"/>
      <c r="E30" s="41">
        <v>-54</v>
      </c>
      <c r="F30" s="44">
        <v>-37034</v>
      </c>
      <c r="G30" s="44">
        <v>-14455</v>
      </c>
      <c r="H30" s="108">
        <v>-17506</v>
      </c>
      <c r="I30" s="108">
        <v>-7281</v>
      </c>
    </row>
    <row r="31" spans="1:9" ht="16.5" customHeight="1">
      <c r="A31" s="271"/>
      <c r="B31" s="30"/>
      <c r="C31" s="229" t="s">
        <v>15</v>
      </c>
      <c r="D31" s="230"/>
      <c r="E31" s="41">
        <v>0</v>
      </c>
      <c r="F31" s="44">
        <v>0</v>
      </c>
      <c r="G31" s="44">
        <v>0</v>
      </c>
      <c r="H31" s="108">
        <v>0</v>
      </c>
      <c r="I31" s="108">
        <v>0</v>
      </c>
    </row>
    <row r="32" spans="1:9" ht="16.5" customHeight="1">
      <c r="A32" s="271"/>
      <c r="B32" s="31"/>
      <c r="C32" s="229" t="s">
        <v>16</v>
      </c>
      <c r="D32" s="230"/>
      <c r="E32" s="41">
        <v>0</v>
      </c>
      <c r="F32" s="44">
        <v>0</v>
      </c>
      <c r="G32" s="44">
        <v>0</v>
      </c>
      <c r="H32" s="108">
        <v>1298000</v>
      </c>
      <c r="I32" s="108">
        <v>1298000</v>
      </c>
    </row>
    <row r="33" spans="1:9" ht="16.5" customHeight="1">
      <c r="A33" s="271"/>
      <c r="B33" s="257" t="s">
        <v>17</v>
      </c>
      <c r="C33" s="258"/>
      <c r="D33" s="259"/>
      <c r="E33" s="58">
        <f>SUM(E34:E43)</f>
        <v>432467230</v>
      </c>
      <c r="F33" s="60">
        <f>SUM(F34:F43)</f>
        <v>437771121713</v>
      </c>
      <c r="G33" s="60">
        <f>SUM(G34:G43)</f>
        <v>439242352224</v>
      </c>
      <c r="H33" s="107">
        <f>SUM(H34:H43)</f>
        <v>440532630546</v>
      </c>
      <c r="I33" s="107">
        <f>SUM(I34:I43)</f>
        <v>433950156531</v>
      </c>
    </row>
    <row r="34" spans="1:9" ht="16.5" customHeight="1">
      <c r="A34" s="271"/>
      <c r="B34" s="32"/>
      <c r="C34" s="229" t="s">
        <v>19</v>
      </c>
      <c r="D34" s="230"/>
      <c r="E34" s="41">
        <v>398420192</v>
      </c>
      <c r="F34" s="44">
        <v>403567225887</v>
      </c>
      <c r="G34" s="44">
        <v>404733811162</v>
      </c>
      <c r="H34" s="108">
        <v>405214753221</v>
      </c>
      <c r="I34" s="108">
        <v>398284077274</v>
      </c>
    </row>
    <row r="35" spans="1:9" ht="16.5" customHeight="1">
      <c r="A35" s="271"/>
      <c r="B35" s="32"/>
      <c r="C35" s="229" t="s">
        <v>20</v>
      </c>
      <c r="D35" s="230"/>
      <c r="E35" s="41">
        <v>8043826</v>
      </c>
      <c r="F35" s="44">
        <v>8223454478</v>
      </c>
      <c r="G35" s="44">
        <v>8241289536</v>
      </c>
      <c r="H35" s="108">
        <v>8186222876</v>
      </c>
      <c r="I35" s="108">
        <v>8379684227</v>
      </c>
    </row>
    <row r="36" spans="1:9" ht="16.5" customHeight="1">
      <c r="A36" s="271"/>
      <c r="B36" s="32"/>
      <c r="C36" s="229" t="s">
        <v>21</v>
      </c>
      <c r="D36" s="230"/>
      <c r="E36" s="41">
        <v>22737450</v>
      </c>
      <c r="F36" s="44">
        <v>22860391830</v>
      </c>
      <c r="G36" s="44">
        <v>23251526158</v>
      </c>
      <c r="H36" s="108">
        <f>23895876431+1816500+345113</f>
        <v>23898038044</v>
      </c>
      <c r="I36" s="108">
        <v>23351336941</v>
      </c>
    </row>
    <row r="37" spans="1:9" ht="16.5" customHeight="1">
      <c r="A37" s="271"/>
      <c r="B37" s="32"/>
      <c r="C37" s="229" t="s">
        <v>22</v>
      </c>
      <c r="D37" s="230"/>
      <c r="E37" s="41">
        <v>0</v>
      </c>
      <c r="F37" s="44">
        <v>0</v>
      </c>
      <c r="G37" s="44">
        <v>0</v>
      </c>
      <c r="H37" s="108">
        <v>0</v>
      </c>
      <c r="I37" s="108">
        <v>0</v>
      </c>
    </row>
    <row r="38" spans="1:9" ht="16.5" customHeight="1">
      <c r="A38" s="271"/>
      <c r="B38" s="32"/>
      <c r="C38" s="229" t="s">
        <v>23</v>
      </c>
      <c r="D38" s="230"/>
      <c r="E38" s="41">
        <v>25156</v>
      </c>
      <c r="F38" s="44">
        <v>19027605</v>
      </c>
      <c r="G38" s="44">
        <v>15034336</v>
      </c>
      <c r="H38" s="108">
        <v>11798465</v>
      </c>
      <c r="I38" s="108">
        <v>11845645</v>
      </c>
    </row>
    <row r="39" spans="1:9" ht="16.5" customHeight="1">
      <c r="A39" s="271"/>
      <c r="B39" s="32"/>
      <c r="C39" s="229" t="s">
        <v>24</v>
      </c>
      <c r="D39" s="230"/>
      <c r="E39" s="41">
        <v>101635</v>
      </c>
      <c r="F39" s="44">
        <v>56420976</v>
      </c>
      <c r="G39" s="44">
        <v>35932040</v>
      </c>
      <c r="H39" s="108">
        <v>33730008</v>
      </c>
      <c r="I39" s="108">
        <v>0</v>
      </c>
    </row>
    <row r="40" spans="1:9" ht="16.5" customHeight="1">
      <c r="A40" s="271"/>
      <c r="B40" s="32"/>
      <c r="C40" s="229" t="s">
        <v>25</v>
      </c>
      <c r="D40" s="230"/>
      <c r="E40" s="41">
        <v>1423471</v>
      </c>
      <c r="F40" s="44">
        <v>1329100937</v>
      </c>
      <c r="G40" s="44">
        <v>1249258992</v>
      </c>
      <c r="H40" s="108">
        <v>1472587932</v>
      </c>
      <c r="I40" s="108">
        <v>2207712444</v>
      </c>
    </row>
    <row r="41" spans="1:9" ht="16.5" customHeight="1">
      <c r="A41" s="271"/>
      <c r="B41" s="32"/>
      <c r="C41" s="229" t="s">
        <v>26</v>
      </c>
      <c r="D41" s="230"/>
      <c r="E41" s="41">
        <v>1715500</v>
      </c>
      <c r="F41" s="44">
        <v>1715500000</v>
      </c>
      <c r="G41" s="44">
        <v>1715500000</v>
      </c>
      <c r="H41" s="108">
        <v>1715500000</v>
      </c>
      <c r="I41" s="108">
        <v>1715500000</v>
      </c>
    </row>
    <row r="42" spans="1:9" ht="16.5" customHeight="1">
      <c r="A42" s="271"/>
      <c r="B42" s="32"/>
      <c r="C42" s="229" t="s">
        <v>27</v>
      </c>
      <c r="D42" s="230"/>
      <c r="E42" s="41">
        <v>0</v>
      </c>
      <c r="F42" s="44">
        <v>0</v>
      </c>
      <c r="G42" s="44">
        <v>0</v>
      </c>
      <c r="H42" s="108">
        <v>0</v>
      </c>
      <c r="I42" s="108">
        <v>0</v>
      </c>
    </row>
    <row r="43" spans="1:9" ht="16.5" customHeight="1" thickBot="1">
      <c r="A43" s="271"/>
      <c r="B43" s="32"/>
      <c r="C43" s="273" t="s">
        <v>28</v>
      </c>
      <c r="D43" s="274"/>
      <c r="E43" s="42">
        <v>0</v>
      </c>
      <c r="F43" s="45">
        <v>0</v>
      </c>
      <c r="G43" s="45">
        <v>0</v>
      </c>
      <c r="H43" s="109">
        <v>0</v>
      </c>
      <c r="I43" s="109">
        <v>0</v>
      </c>
    </row>
    <row r="44" spans="1:9" ht="16.5" customHeight="1" thickBot="1">
      <c r="A44" s="272"/>
      <c r="B44" s="275" t="s">
        <v>29</v>
      </c>
      <c r="C44" s="276"/>
      <c r="D44" s="276"/>
      <c r="E44" s="72">
        <f>E27+E33</f>
        <v>432467295</v>
      </c>
      <c r="F44" s="74">
        <f>F27+F33</f>
        <v>437774603010</v>
      </c>
      <c r="G44" s="74">
        <f>G27+G33</f>
        <v>440312164389</v>
      </c>
      <c r="H44" s="119">
        <f>H27+H33</f>
        <v>441603731971</v>
      </c>
      <c r="I44" s="129">
        <f>I27+I33</f>
        <v>435021241281</v>
      </c>
    </row>
    <row r="45" spans="1:9" ht="16.5" customHeight="1">
      <c r="A45" s="270" t="s">
        <v>83</v>
      </c>
      <c r="B45" s="277" t="s">
        <v>30</v>
      </c>
      <c r="C45" s="278"/>
      <c r="D45" s="279"/>
      <c r="E45" s="59">
        <f>SUM(E46:E49)</f>
        <v>8619931.131000001</v>
      </c>
      <c r="F45" s="61">
        <f>SUM(F46:F49)</f>
        <v>10989031730</v>
      </c>
      <c r="G45" s="61">
        <f>SUM(G46:G49)</f>
        <v>6431635584</v>
      </c>
      <c r="H45" s="120">
        <f>SUM(H46:H49)</f>
        <v>12479367260</v>
      </c>
      <c r="I45" s="110">
        <f>SUM(I46:I49)</f>
        <v>5780695696</v>
      </c>
    </row>
    <row r="46" spans="1:9" ht="16.5" customHeight="1">
      <c r="A46" s="271"/>
      <c r="B46" s="32"/>
      <c r="C46" s="229" t="s">
        <v>31</v>
      </c>
      <c r="D46" s="230"/>
      <c r="E46" s="41">
        <v>8493628.624000002</v>
      </c>
      <c r="F46" s="44">
        <v>10890202941</v>
      </c>
      <c r="G46" s="44">
        <v>6337872466</v>
      </c>
      <c r="H46" s="121">
        <v>12391307475</v>
      </c>
      <c r="I46" s="108">
        <v>5706659308</v>
      </c>
    </row>
    <row r="47" spans="1:9" ht="16.5" customHeight="1">
      <c r="A47" s="271"/>
      <c r="B47" s="32"/>
      <c r="C47" s="229" t="s">
        <v>32</v>
      </c>
      <c r="D47" s="230"/>
      <c r="E47" s="41">
        <v>76994.045</v>
      </c>
      <c r="F47" s="44">
        <v>78339821</v>
      </c>
      <c r="G47" s="44">
        <v>78095726</v>
      </c>
      <c r="H47" s="121">
        <v>75970193</v>
      </c>
      <c r="I47" s="108">
        <v>74036388</v>
      </c>
    </row>
    <row r="48" spans="1:9" ht="16.5" customHeight="1">
      <c r="A48" s="271"/>
      <c r="B48" s="32"/>
      <c r="C48" s="229" t="s">
        <v>33</v>
      </c>
      <c r="D48" s="230"/>
      <c r="E48" s="41">
        <v>49308.462</v>
      </c>
      <c r="F48" s="44">
        <v>20488968</v>
      </c>
      <c r="G48" s="44">
        <v>15667392</v>
      </c>
      <c r="H48" s="121">
        <v>12089592</v>
      </c>
      <c r="I48" s="108">
        <v>0</v>
      </c>
    </row>
    <row r="49" spans="1:9" ht="16.5" customHeight="1">
      <c r="A49" s="271"/>
      <c r="B49" s="32"/>
      <c r="C49" s="229" t="s">
        <v>34</v>
      </c>
      <c r="D49" s="230"/>
      <c r="E49" s="41">
        <v>0</v>
      </c>
      <c r="F49" s="44">
        <v>0</v>
      </c>
      <c r="G49" s="44">
        <v>0</v>
      </c>
      <c r="H49" s="121">
        <v>0</v>
      </c>
      <c r="I49" s="108">
        <v>0</v>
      </c>
    </row>
    <row r="50" spans="1:9" ht="16.5" customHeight="1">
      <c r="A50" s="271"/>
      <c r="B50" s="257" t="s">
        <v>35</v>
      </c>
      <c r="C50" s="258"/>
      <c r="D50" s="259"/>
      <c r="E50" s="58">
        <f>SUM(E51:E53)</f>
        <v>66461522.292</v>
      </c>
      <c r="F50" s="60">
        <f>SUM(F51:F53)</f>
        <v>64233035001</v>
      </c>
      <c r="G50" s="60">
        <f>SUM(G51:G53)</f>
        <v>64985733995</v>
      </c>
      <c r="H50" s="122">
        <f>SUM(H51:H53)</f>
        <v>55859675581</v>
      </c>
      <c r="I50" s="107">
        <f>SUM(I51:I53)</f>
        <v>56598628581</v>
      </c>
    </row>
    <row r="51" spans="1:9" ht="16.5" customHeight="1">
      <c r="A51" s="271"/>
      <c r="B51" s="32"/>
      <c r="C51" s="229" t="s">
        <v>31</v>
      </c>
      <c r="D51" s="230"/>
      <c r="E51" s="41">
        <v>65504687.492</v>
      </c>
      <c r="F51" s="44">
        <v>63318054552</v>
      </c>
      <c r="G51" s="44">
        <v>64109229086</v>
      </c>
      <c r="H51" s="121">
        <v>55022616610</v>
      </c>
      <c r="I51" s="108">
        <v>55859694801</v>
      </c>
    </row>
    <row r="52" spans="1:9" ht="16.5" customHeight="1">
      <c r="A52" s="271"/>
      <c r="B52" s="32"/>
      <c r="C52" s="229" t="s">
        <v>36</v>
      </c>
      <c r="D52" s="230"/>
      <c r="E52" s="41">
        <v>904253.791</v>
      </c>
      <c r="F52" s="44">
        <v>878813005</v>
      </c>
      <c r="G52" s="44">
        <v>856004857</v>
      </c>
      <c r="H52" s="121">
        <v>815192211</v>
      </c>
      <c r="I52" s="108">
        <v>738933780</v>
      </c>
    </row>
    <row r="53" spans="1:9" ht="16.5" customHeight="1" thickBot="1">
      <c r="A53" s="271"/>
      <c r="B53" s="32"/>
      <c r="C53" s="273" t="s">
        <v>33</v>
      </c>
      <c r="D53" s="274"/>
      <c r="E53" s="42">
        <v>52581.009</v>
      </c>
      <c r="F53" s="45">
        <v>36167444</v>
      </c>
      <c r="G53" s="45">
        <v>20500052</v>
      </c>
      <c r="H53" s="123">
        <v>21866760</v>
      </c>
      <c r="I53" s="109">
        <v>0</v>
      </c>
    </row>
    <row r="54" spans="1:9" ht="16.5" customHeight="1" thickBot="1">
      <c r="A54" s="280"/>
      <c r="B54" s="290" t="s">
        <v>97</v>
      </c>
      <c r="C54" s="291"/>
      <c r="D54" s="291"/>
      <c r="E54" s="73">
        <f>E45+E50</f>
        <v>75081453.42300001</v>
      </c>
      <c r="F54" s="75">
        <f>F45+F50</f>
        <v>75222066731</v>
      </c>
      <c r="G54" s="75">
        <f>G45+G50</f>
        <v>71417369579</v>
      </c>
      <c r="H54" s="124">
        <f>H45+H50</f>
        <v>68339042841</v>
      </c>
      <c r="I54" s="130">
        <f>I45+I50</f>
        <v>62379324277</v>
      </c>
    </row>
    <row r="55" spans="1:9" ht="16.5" customHeight="1" thickBot="1">
      <c r="A55" s="280"/>
      <c r="B55" s="292" t="s">
        <v>37</v>
      </c>
      <c r="C55" s="293"/>
      <c r="D55" s="293"/>
      <c r="E55" s="72">
        <f>E44-E54</f>
        <v>357385841.577</v>
      </c>
      <c r="F55" s="74">
        <f>F44-F54</f>
        <v>362552536279</v>
      </c>
      <c r="G55" s="74">
        <f>G44-G54</f>
        <v>368894794810</v>
      </c>
      <c r="H55" s="119">
        <f>H44-H54</f>
        <v>373264689130</v>
      </c>
      <c r="I55" s="129">
        <f>I44-I54</f>
        <v>372641917004</v>
      </c>
    </row>
    <row r="56" spans="1:9" ht="16.5" customHeight="1" thickBot="1">
      <c r="A56" s="272"/>
      <c r="B56" s="294" t="s">
        <v>38</v>
      </c>
      <c r="C56" s="295"/>
      <c r="D56" s="295"/>
      <c r="E56" s="76">
        <f>SUM(E54:E55)</f>
        <v>432467295</v>
      </c>
      <c r="F56" s="77">
        <f>SUM(F54:F55)</f>
        <v>437774603010</v>
      </c>
      <c r="G56" s="77">
        <f>SUM(G54:G55)</f>
        <v>440312164389</v>
      </c>
      <c r="H56" s="125">
        <f>SUM(H54:H55)</f>
        <v>441603731971</v>
      </c>
      <c r="I56" s="131">
        <f>SUM(I54:I55)</f>
        <v>435021241281</v>
      </c>
    </row>
    <row r="57" spans="1:9" ht="8.25" customHeight="1">
      <c r="A57" s="11"/>
      <c r="B57" s="5"/>
      <c r="C57" s="5"/>
      <c r="D57" s="5"/>
      <c r="E57" s="43"/>
      <c r="F57" s="43"/>
      <c r="G57" s="23"/>
      <c r="H57" s="111"/>
      <c r="I57" s="111"/>
    </row>
    <row r="58" spans="1:9" ht="16.5" customHeight="1">
      <c r="A58" s="223" t="s">
        <v>100</v>
      </c>
      <c r="B58" s="224"/>
      <c r="C58" s="224"/>
      <c r="D58" s="225"/>
      <c r="E58" s="93">
        <f>E54*1000/D61</f>
        <v>8493.887293795591</v>
      </c>
      <c r="F58" s="93">
        <f>F54/D61</f>
        <v>8509.79473212701</v>
      </c>
      <c r="G58" s="93">
        <f>G54/D63</f>
        <v>8081.004197253013</v>
      </c>
      <c r="H58" s="128">
        <f>H54/D63</f>
        <v>7732.685973872117</v>
      </c>
      <c r="I58" s="128">
        <f>I54/D63</f>
        <v>7058.333067652898</v>
      </c>
    </row>
    <row r="59" spans="1:9" s="24" customFormat="1" ht="12" customHeight="1">
      <c r="A59" s="88" t="s">
        <v>39</v>
      </c>
      <c r="B59" s="3"/>
      <c r="C59" s="3"/>
      <c r="D59" s="3"/>
      <c r="E59" s="62"/>
      <c r="F59" s="25"/>
      <c r="G59" s="26"/>
      <c r="H59" s="23"/>
      <c r="I59" s="132"/>
    </row>
    <row r="60" spans="1:9" s="24" customFormat="1" ht="13.5" customHeight="1">
      <c r="A60" s="69" t="s">
        <v>107</v>
      </c>
      <c r="B60" s="69"/>
      <c r="C60" s="69"/>
      <c r="D60" s="69"/>
      <c r="E60" s="95"/>
      <c r="F60" s="94"/>
      <c r="G60" s="96"/>
      <c r="H60" s="97"/>
      <c r="I60" s="133"/>
    </row>
    <row r="61" spans="1:9" s="24" customFormat="1" ht="13.5" customHeight="1">
      <c r="A61" s="70" t="s">
        <v>117</v>
      </c>
      <c r="B61" s="69"/>
      <c r="C61" s="69"/>
      <c r="D61" s="91">
        <v>8839469</v>
      </c>
      <c r="E61" s="95"/>
      <c r="F61" s="94"/>
      <c r="G61" s="96"/>
      <c r="H61" s="97"/>
      <c r="I61" s="133"/>
    </row>
    <row r="62" spans="1:9" s="24" customFormat="1" ht="13.5" customHeight="1">
      <c r="A62" s="69" t="s">
        <v>186</v>
      </c>
      <c r="B62" s="69"/>
      <c r="C62" s="69"/>
      <c r="D62" s="69"/>
      <c r="E62" s="95"/>
      <c r="F62" s="94"/>
      <c r="G62" s="96"/>
      <c r="H62" s="97"/>
      <c r="I62" s="133"/>
    </row>
    <row r="63" spans="1:9" s="24" customFormat="1" ht="13.5" customHeight="1">
      <c r="A63" s="70" t="s">
        <v>118</v>
      </c>
      <c r="B63" s="69"/>
      <c r="C63" s="69"/>
      <c r="D63" s="91">
        <v>8837685</v>
      </c>
      <c r="E63" s="95"/>
      <c r="F63" s="94"/>
      <c r="G63" s="96"/>
      <c r="H63" s="97"/>
      <c r="I63" s="133"/>
    </row>
    <row r="64" spans="1:9" ht="18">
      <c r="A64" s="46" t="s">
        <v>146</v>
      </c>
      <c r="B64" s="5"/>
      <c r="C64" s="5"/>
      <c r="D64" s="5"/>
      <c r="E64" s="18"/>
      <c r="F64" s="18"/>
      <c r="G64" s="19"/>
      <c r="I64" s="134"/>
    </row>
    <row r="65" spans="1:9" ht="18" customHeight="1">
      <c r="A65" s="284" t="s">
        <v>84</v>
      </c>
      <c r="B65" s="284"/>
      <c r="C65" s="284"/>
      <c r="D65" s="284"/>
      <c r="E65" s="18"/>
      <c r="F65" s="18"/>
      <c r="G65" s="19"/>
      <c r="H65" s="92"/>
      <c r="I65" s="135" t="s">
        <v>141</v>
      </c>
    </row>
    <row r="66" spans="1:9" ht="16.5" customHeight="1">
      <c r="A66" s="281" t="s">
        <v>0</v>
      </c>
      <c r="B66" s="282"/>
      <c r="C66" s="282"/>
      <c r="D66" s="283"/>
      <c r="E66" s="27" t="s">
        <v>91</v>
      </c>
      <c r="F66" s="27" t="s">
        <v>81</v>
      </c>
      <c r="G66" s="28" t="s">
        <v>90</v>
      </c>
      <c r="H66" s="28" t="s">
        <v>92</v>
      </c>
      <c r="I66" s="28" t="s">
        <v>180</v>
      </c>
    </row>
    <row r="67" spans="1:9" ht="16.5" customHeight="1">
      <c r="A67" s="298" t="s">
        <v>40</v>
      </c>
      <c r="B67" s="287" t="s">
        <v>41</v>
      </c>
      <c r="C67" s="288"/>
      <c r="D67" s="289"/>
      <c r="E67" s="58">
        <f>SUM(E68:E73)</f>
        <v>389038.782</v>
      </c>
      <c r="F67" s="60">
        <f>SUM(F68:F73)</f>
        <v>537559722</v>
      </c>
      <c r="G67" s="60">
        <f>SUM(G68:G73)</f>
        <v>1435874002</v>
      </c>
      <c r="H67" s="107">
        <f>SUM(H68:H73)</f>
        <v>821341490</v>
      </c>
      <c r="I67" s="107">
        <f>SUM(I68:I73)</f>
        <v>762488169</v>
      </c>
    </row>
    <row r="68" spans="1:9" ht="16.5" customHeight="1">
      <c r="A68" s="299"/>
      <c r="B68" s="34"/>
      <c r="C68" s="285" t="s">
        <v>42</v>
      </c>
      <c r="D68" s="286"/>
      <c r="E68" s="41">
        <v>14053.903999999999</v>
      </c>
      <c r="F68" s="44">
        <v>4230281</v>
      </c>
      <c r="G68" s="44">
        <v>2449678</v>
      </c>
      <c r="H68" s="108">
        <v>23574809</v>
      </c>
      <c r="I68" s="108">
        <v>1183333</v>
      </c>
    </row>
    <row r="69" spans="1:9" ht="16.5" customHeight="1">
      <c r="A69" s="299"/>
      <c r="B69" s="34"/>
      <c r="C69" s="285" t="s">
        <v>43</v>
      </c>
      <c r="D69" s="286"/>
      <c r="E69" s="41">
        <v>151558.52</v>
      </c>
      <c r="F69" s="44">
        <v>146981960</v>
      </c>
      <c r="G69" s="44">
        <v>141243734</v>
      </c>
      <c r="H69" s="108">
        <v>140726906</v>
      </c>
      <c r="I69" s="108">
        <v>165184705</v>
      </c>
    </row>
    <row r="70" spans="1:9" ht="16.5" customHeight="1">
      <c r="A70" s="299"/>
      <c r="B70" s="34"/>
      <c r="C70" s="285" t="s">
        <v>44</v>
      </c>
      <c r="D70" s="286"/>
      <c r="E70" s="41">
        <v>0</v>
      </c>
      <c r="F70" s="44">
        <v>0</v>
      </c>
      <c r="G70" s="44">
        <v>0</v>
      </c>
      <c r="H70" s="108">
        <v>8788000</v>
      </c>
      <c r="I70" s="108">
        <v>10577000</v>
      </c>
    </row>
    <row r="71" spans="1:9" ht="16.5" customHeight="1">
      <c r="A71" s="299"/>
      <c r="B71" s="34"/>
      <c r="C71" s="285" t="s">
        <v>45</v>
      </c>
      <c r="D71" s="286"/>
      <c r="E71" s="41">
        <v>43086.83</v>
      </c>
      <c r="F71" s="44">
        <v>44590130</v>
      </c>
      <c r="G71" s="44">
        <v>45452030</v>
      </c>
      <c r="H71" s="108">
        <v>4824630</v>
      </c>
      <c r="I71" s="108">
        <v>4767430</v>
      </c>
    </row>
    <row r="72" spans="1:9" ht="16.5" customHeight="1">
      <c r="A72" s="299"/>
      <c r="B72" s="34"/>
      <c r="C72" s="285" t="s">
        <v>46</v>
      </c>
      <c r="D72" s="286"/>
      <c r="E72" s="41">
        <v>2939.924</v>
      </c>
      <c r="F72" s="44">
        <v>153204422</v>
      </c>
      <c r="G72" s="44">
        <v>1073998918</v>
      </c>
      <c r="H72" s="108">
        <f>2975826+478487759</f>
        <v>481463585</v>
      </c>
      <c r="I72" s="108">
        <v>388472200</v>
      </c>
    </row>
    <row r="73" spans="1:9" ht="16.5" customHeight="1">
      <c r="A73" s="299"/>
      <c r="B73" s="34"/>
      <c r="C73" s="285" t="s">
        <v>47</v>
      </c>
      <c r="D73" s="286"/>
      <c r="E73" s="41">
        <v>177399.60400000002</v>
      </c>
      <c r="F73" s="44">
        <v>188552929</v>
      </c>
      <c r="G73" s="44">
        <v>172729642</v>
      </c>
      <c r="H73" s="108">
        <v>161963560</v>
      </c>
      <c r="I73" s="108">
        <v>192303501</v>
      </c>
    </row>
    <row r="74" spans="1:9" ht="16.5" customHeight="1">
      <c r="A74" s="299"/>
      <c r="B74" s="287" t="s">
        <v>48</v>
      </c>
      <c r="C74" s="288"/>
      <c r="D74" s="289"/>
      <c r="E74" s="58">
        <f>E75</f>
        <v>0</v>
      </c>
      <c r="F74" s="60">
        <f>F75</f>
        <v>0</v>
      </c>
      <c r="G74" s="60">
        <f>G75</f>
        <v>0</v>
      </c>
      <c r="H74" s="107">
        <f>H75</f>
        <v>0</v>
      </c>
      <c r="I74" s="107">
        <v>0</v>
      </c>
    </row>
    <row r="75" spans="1:9" ht="16.5" customHeight="1">
      <c r="A75" s="299"/>
      <c r="B75" s="35"/>
      <c r="C75" s="296" t="s">
        <v>49</v>
      </c>
      <c r="D75" s="297"/>
      <c r="E75" s="41">
        <v>0</v>
      </c>
      <c r="F75" s="44">
        <v>0</v>
      </c>
      <c r="G75" s="44">
        <v>0</v>
      </c>
      <c r="H75" s="108">
        <v>0</v>
      </c>
      <c r="I75" s="108">
        <v>0</v>
      </c>
    </row>
    <row r="76" spans="1:9" ht="16.5" customHeight="1">
      <c r="A76" s="299"/>
      <c r="B76" s="287" t="s">
        <v>50</v>
      </c>
      <c r="C76" s="288"/>
      <c r="D76" s="289"/>
      <c r="E76" s="58">
        <f>SUM(E77:E80)</f>
        <v>679800</v>
      </c>
      <c r="F76" s="60">
        <f>SUM(F77:F80)</f>
        <v>863235117</v>
      </c>
      <c r="G76" s="60">
        <f>SUM(G77:G80)</f>
        <v>1592824340</v>
      </c>
      <c r="H76" s="107">
        <f>SUM(H77:H80)</f>
        <v>1271191000</v>
      </c>
      <c r="I76" s="107">
        <f>SUM(I77:I80)</f>
        <v>1096410000</v>
      </c>
    </row>
    <row r="77" spans="1:9" ht="16.5" customHeight="1">
      <c r="A77" s="299"/>
      <c r="B77" s="34"/>
      <c r="C77" s="285" t="s">
        <v>42</v>
      </c>
      <c r="D77" s="286"/>
      <c r="E77" s="41">
        <v>0</v>
      </c>
      <c r="F77" s="44">
        <v>0</v>
      </c>
      <c r="G77" s="44">
        <v>0</v>
      </c>
      <c r="H77" s="108">
        <v>0</v>
      </c>
      <c r="I77" s="108">
        <v>0</v>
      </c>
    </row>
    <row r="78" spans="1:9" ht="16.5" customHeight="1">
      <c r="A78" s="299"/>
      <c r="B78" s="34"/>
      <c r="C78" s="285" t="s">
        <v>44</v>
      </c>
      <c r="D78" s="286"/>
      <c r="E78" s="41">
        <v>679800</v>
      </c>
      <c r="F78" s="44">
        <v>837250000</v>
      </c>
      <c r="G78" s="44">
        <v>1266741000</v>
      </c>
      <c r="H78" s="108">
        <v>1271191000</v>
      </c>
      <c r="I78" s="108">
        <v>1096410000</v>
      </c>
    </row>
    <row r="79" spans="1:9" ht="16.5" customHeight="1">
      <c r="A79" s="299"/>
      <c r="B79" s="34"/>
      <c r="C79" s="285" t="s">
        <v>51</v>
      </c>
      <c r="D79" s="286"/>
      <c r="E79" s="41">
        <v>0</v>
      </c>
      <c r="F79" s="44">
        <v>0</v>
      </c>
      <c r="G79" s="44">
        <v>212514196</v>
      </c>
      <c r="H79" s="108">
        <v>0</v>
      </c>
      <c r="I79" s="108">
        <v>0</v>
      </c>
    </row>
    <row r="80" spans="1:9" ht="16.5" customHeight="1" thickBot="1">
      <c r="A80" s="299"/>
      <c r="B80" s="34"/>
      <c r="C80" s="305" t="s">
        <v>52</v>
      </c>
      <c r="D80" s="306"/>
      <c r="E80" s="42">
        <v>0</v>
      </c>
      <c r="F80" s="45">
        <v>25985117</v>
      </c>
      <c r="G80" s="45">
        <v>113569144</v>
      </c>
      <c r="H80" s="109">
        <v>0</v>
      </c>
      <c r="I80" s="109">
        <v>0</v>
      </c>
    </row>
    <row r="81" spans="1:9" ht="16.5" customHeight="1" thickBot="1">
      <c r="A81" s="300"/>
      <c r="B81" s="307" t="s">
        <v>110</v>
      </c>
      <c r="C81" s="308"/>
      <c r="D81" s="309"/>
      <c r="E81" s="78">
        <f>SUM(E67,E74,E76)</f>
        <v>1068838.7820000001</v>
      </c>
      <c r="F81" s="79">
        <f>SUM(F67,F74,F76)</f>
        <v>1400794839</v>
      </c>
      <c r="G81" s="79">
        <f>SUM(G67,G74,G76)</f>
        <v>3028698342</v>
      </c>
      <c r="H81" s="119">
        <f>SUM(H67,H74,H76)</f>
        <v>2092532490</v>
      </c>
      <c r="I81" s="129">
        <f>SUM(I67,I74,I76)</f>
        <v>1858898169</v>
      </c>
    </row>
    <row r="82" spans="1:9" ht="16.5" customHeight="1">
      <c r="A82" s="320" t="s">
        <v>6</v>
      </c>
      <c r="B82" s="323" t="s">
        <v>99</v>
      </c>
      <c r="C82" s="324"/>
      <c r="D82" s="325"/>
      <c r="E82" s="59">
        <f>SUM(E83:E92)</f>
        <v>5859090.021000001</v>
      </c>
      <c r="F82" s="61">
        <f>SUM(F83:F92)</f>
        <v>5946274877</v>
      </c>
      <c r="G82" s="61">
        <f>SUM(G83:G92)</f>
        <v>5780892245</v>
      </c>
      <c r="H82" s="110">
        <f>SUM(H83:H92)</f>
        <v>5899149479</v>
      </c>
      <c r="I82" s="110">
        <f>SUM(I83:I92)</f>
        <v>5696859894</v>
      </c>
    </row>
    <row r="83" spans="1:9" ht="16.5" customHeight="1">
      <c r="A83" s="321"/>
      <c r="B83" s="34"/>
      <c r="C83" s="310" t="s">
        <v>53</v>
      </c>
      <c r="D83" s="311"/>
      <c r="E83" s="41">
        <v>917347.482</v>
      </c>
      <c r="F83" s="44">
        <v>896640652</v>
      </c>
      <c r="G83" s="44">
        <v>908766551</v>
      </c>
      <c r="H83" s="108">
        <v>887731370</v>
      </c>
      <c r="I83" s="108">
        <v>858720226</v>
      </c>
    </row>
    <row r="84" spans="1:9" ht="16.5" customHeight="1">
      <c r="A84" s="321"/>
      <c r="B84" s="34"/>
      <c r="C84" s="310" t="s">
        <v>54</v>
      </c>
      <c r="D84" s="311"/>
      <c r="E84" s="41">
        <v>1666009.76</v>
      </c>
      <c r="F84" s="44">
        <v>2439925778</v>
      </c>
      <c r="G84" s="44">
        <v>2550076009</v>
      </c>
      <c r="H84" s="108">
        <v>2604251424</v>
      </c>
      <c r="I84" s="108">
        <v>2564675313</v>
      </c>
    </row>
    <row r="85" spans="1:9" ht="16.5" customHeight="1">
      <c r="A85" s="321"/>
      <c r="B85" s="34"/>
      <c r="C85" s="310" t="s">
        <v>55</v>
      </c>
      <c r="D85" s="311"/>
      <c r="E85" s="41">
        <v>1222757.946</v>
      </c>
      <c r="F85" s="44">
        <v>501459464</v>
      </c>
      <c r="G85" s="44">
        <v>285285388</v>
      </c>
      <c r="H85" s="108">
        <v>267029649</v>
      </c>
      <c r="I85" s="108">
        <v>183071111</v>
      </c>
    </row>
    <row r="86" spans="1:9" ht="16.5" customHeight="1">
      <c r="A86" s="321"/>
      <c r="B86" s="34"/>
      <c r="C86" s="301" t="s">
        <v>56</v>
      </c>
      <c r="D86" s="302"/>
      <c r="E86" s="41">
        <v>0</v>
      </c>
      <c r="F86" s="44">
        <v>0</v>
      </c>
      <c r="G86" s="44">
        <v>0</v>
      </c>
      <c r="H86" s="108">
        <v>0</v>
      </c>
      <c r="I86" s="108">
        <v>0</v>
      </c>
    </row>
    <row r="87" spans="1:9" ht="16.5" customHeight="1">
      <c r="A87" s="321"/>
      <c r="B87" s="34"/>
      <c r="C87" s="310" t="s">
        <v>57</v>
      </c>
      <c r="D87" s="311"/>
      <c r="E87" s="41">
        <v>2054.1800000000003</v>
      </c>
      <c r="F87" s="44">
        <v>2588016</v>
      </c>
      <c r="G87" s="44">
        <v>1914368</v>
      </c>
      <c r="H87" s="108">
        <v>3387400</v>
      </c>
      <c r="I87" s="108">
        <v>1752522</v>
      </c>
    </row>
    <row r="88" spans="1:9" ht="16.5" customHeight="1">
      <c r="A88" s="321"/>
      <c r="B88" s="34"/>
      <c r="C88" s="301" t="s">
        <v>58</v>
      </c>
      <c r="D88" s="302"/>
      <c r="E88" s="41">
        <v>78342.561</v>
      </c>
      <c r="F88" s="44">
        <v>99302520</v>
      </c>
      <c r="G88" s="44">
        <v>66927417</v>
      </c>
      <c r="H88" s="108">
        <v>155379270</v>
      </c>
      <c r="I88" s="108">
        <v>85796166</v>
      </c>
    </row>
    <row r="89" spans="1:9" ht="16.5" customHeight="1">
      <c r="A89" s="321"/>
      <c r="B89" s="34"/>
      <c r="C89" s="301" t="s">
        <v>59</v>
      </c>
      <c r="D89" s="302"/>
      <c r="E89" s="41">
        <v>163737.51200000002</v>
      </c>
      <c r="F89" s="44">
        <v>70087152</v>
      </c>
      <c r="G89" s="44">
        <v>0</v>
      </c>
      <c r="H89" s="108">
        <v>0</v>
      </c>
      <c r="I89" s="108">
        <v>0</v>
      </c>
    </row>
    <row r="90" spans="1:9" ht="16.5" customHeight="1">
      <c r="A90" s="321"/>
      <c r="B90" s="34"/>
      <c r="C90" s="301" t="s">
        <v>60</v>
      </c>
      <c r="D90" s="302"/>
      <c r="E90" s="41">
        <v>1733634.419</v>
      </c>
      <c r="F90" s="44">
        <v>1812345364</v>
      </c>
      <c r="G90" s="44">
        <v>1834572446</v>
      </c>
      <c r="H90" s="108">
        <v>1864700388</v>
      </c>
      <c r="I90" s="108">
        <v>1919665718</v>
      </c>
    </row>
    <row r="91" spans="1:9" ht="16.5" customHeight="1">
      <c r="A91" s="321"/>
      <c r="B91" s="34"/>
      <c r="C91" s="303" t="s">
        <v>61</v>
      </c>
      <c r="D91" s="304"/>
      <c r="E91" s="41">
        <v>75206.16100000001</v>
      </c>
      <c r="F91" s="44">
        <v>123925931</v>
      </c>
      <c r="G91" s="44">
        <v>133350066</v>
      </c>
      <c r="H91" s="108">
        <f>7251+75970193+40692534</f>
        <v>116669978</v>
      </c>
      <c r="I91" s="108">
        <v>83169644</v>
      </c>
    </row>
    <row r="92" spans="1:9" ht="16.5" customHeight="1">
      <c r="A92" s="321"/>
      <c r="B92" s="34"/>
      <c r="C92" s="310" t="s">
        <v>62</v>
      </c>
      <c r="D92" s="311"/>
      <c r="E92" s="41">
        <v>0</v>
      </c>
      <c r="F92" s="44">
        <v>0</v>
      </c>
      <c r="G92" s="44">
        <v>0</v>
      </c>
      <c r="H92" s="108">
        <v>0</v>
      </c>
      <c r="I92" s="108">
        <v>9194</v>
      </c>
    </row>
    <row r="93" spans="1:9" ht="16.5" customHeight="1">
      <c r="A93" s="321"/>
      <c r="B93" s="328" t="s">
        <v>98</v>
      </c>
      <c r="C93" s="329"/>
      <c r="D93" s="330"/>
      <c r="E93" s="58">
        <f>E94</f>
        <v>329101.931</v>
      </c>
      <c r="F93" s="60">
        <f>F94</f>
        <v>245866118</v>
      </c>
      <c r="G93" s="60">
        <f>G94</f>
        <v>194673579</v>
      </c>
      <c r="H93" s="107">
        <f>H94</f>
        <v>165403873</v>
      </c>
      <c r="I93" s="107">
        <f>I94</f>
        <v>138914489</v>
      </c>
    </row>
    <row r="94" spans="1:9" ht="16.5" customHeight="1">
      <c r="A94" s="321"/>
      <c r="B94" s="35"/>
      <c r="C94" s="310" t="s">
        <v>63</v>
      </c>
      <c r="D94" s="311"/>
      <c r="E94" s="41">
        <v>329101.931</v>
      </c>
      <c r="F94" s="44">
        <v>245866118</v>
      </c>
      <c r="G94" s="44">
        <v>194673579</v>
      </c>
      <c r="H94" s="108">
        <v>165403873</v>
      </c>
      <c r="I94" s="108">
        <v>138914489</v>
      </c>
    </row>
    <row r="95" spans="1:9" ht="16.5" customHeight="1">
      <c r="A95" s="321"/>
      <c r="B95" s="328" t="s">
        <v>64</v>
      </c>
      <c r="C95" s="329"/>
      <c r="D95" s="330"/>
      <c r="E95" s="58">
        <f>SUM(E96:E97)</f>
        <v>64144.129</v>
      </c>
      <c r="F95" s="60">
        <f>SUM(F96:F97)</f>
        <v>153029431</v>
      </c>
      <c r="G95" s="60">
        <f>SUM(G96:G97)</f>
        <v>133992210</v>
      </c>
      <c r="H95" s="107">
        <f>SUM(H96:H97)</f>
        <v>8845152</v>
      </c>
      <c r="I95" s="107">
        <f>SUM(I96:I97)</f>
        <v>4936402</v>
      </c>
    </row>
    <row r="96" spans="1:9" ht="16.5" customHeight="1">
      <c r="A96" s="321"/>
      <c r="B96" s="34"/>
      <c r="C96" s="331" t="s">
        <v>65</v>
      </c>
      <c r="D96" s="332"/>
      <c r="E96" s="41">
        <v>22790.129</v>
      </c>
      <c r="F96" s="44">
        <v>30353518</v>
      </c>
      <c r="G96" s="44">
        <v>41150450</v>
      </c>
      <c r="H96" s="108">
        <v>8654832</v>
      </c>
      <c r="I96" s="108">
        <v>1291540</v>
      </c>
    </row>
    <row r="97" spans="1:9" ht="16.5" customHeight="1" thickBot="1">
      <c r="A97" s="321"/>
      <c r="B97" s="34"/>
      <c r="C97" s="326" t="s">
        <v>66</v>
      </c>
      <c r="D97" s="327"/>
      <c r="E97" s="42">
        <v>41354</v>
      </c>
      <c r="F97" s="45">
        <v>122675913</v>
      </c>
      <c r="G97" s="45">
        <v>92841760</v>
      </c>
      <c r="H97" s="109">
        <v>190320</v>
      </c>
      <c r="I97" s="109">
        <v>3644862</v>
      </c>
    </row>
    <row r="98" spans="1:9" ht="16.5" customHeight="1" thickBot="1">
      <c r="A98" s="322"/>
      <c r="B98" s="80" t="s">
        <v>111</v>
      </c>
      <c r="C98" s="81"/>
      <c r="D98" s="82"/>
      <c r="E98" s="73">
        <f>SUM(E82,E93,E95)</f>
        <v>6252336.081</v>
      </c>
      <c r="F98" s="75">
        <f>SUM(F82,F93,F95)</f>
        <v>6345170426</v>
      </c>
      <c r="G98" s="75">
        <f>SUM(G82,G93,G95)</f>
        <v>6109558034</v>
      </c>
      <c r="H98" s="124">
        <f>SUM(H82,H93,H95)</f>
        <v>6073398504</v>
      </c>
      <c r="I98" s="130">
        <f>SUM(I82,I93,I95)</f>
        <v>5840710785</v>
      </c>
    </row>
    <row r="99" spans="1:9" ht="16.5" customHeight="1" thickBot="1">
      <c r="A99" s="315" t="s">
        <v>108</v>
      </c>
      <c r="B99" s="316"/>
      <c r="C99" s="316"/>
      <c r="D99" s="316"/>
      <c r="E99" s="72">
        <f>E81-E98</f>
        <v>-5183497.299000001</v>
      </c>
      <c r="F99" s="74">
        <f>F81-F98</f>
        <v>-4944375587</v>
      </c>
      <c r="G99" s="74">
        <f>G81-G98</f>
        <v>-3080859692</v>
      </c>
      <c r="H99" s="119">
        <f>H81-H98</f>
        <v>-3980866014</v>
      </c>
      <c r="I99" s="129">
        <f>I81-I98</f>
        <v>-3981812616</v>
      </c>
    </row>
    <row r="100" spans="1:9" ht="16.5" customHeight="1" thickBot="1">
      <c r="A100" s="312" t="s">
        <v>112</v>
      </c>
      <c r="B100" s="313"/>
      <c r="C100" s="313"/>
      <c r="D100" s="314"/>
      <c r="E100" s="83">
        <v>10851799.981</v>
      </c>
      <c r="F100" s="84">
        <v>10316334302</v>
      </c>
      <c r="G100" s="84">
        <v>4591638368</v>
      </c>
      <c r="H100" s="126">
        <v>5314907867</v>
      </c>
      <c r="I100" s="136">
        <v>4941001198</v>
      </c>
    </row>
    <row r="101" spans="1:9" ht="16.5" customHeight="1" thickBot="1">
      <c r="A101" s="315" t="s">
        <v>109</v>
      </c>
      <c r="B101" s="316"/>
      <c r="C101" s="316"/>
      <c r="D101" s="316"/>
      <c r="E101" s="72">
        <f>SUM(E99:E100)</f>
        <v>5668302.682</v>
      </c>
      <c r="F101" s="74">
        <f>SUM(F99:F100)</f>
        <v>5371958715</v>
      </c>
      <c r="G101" s="74">
        <f>SUM(G99:G100)</f>
        <v>1510778676</v>
      </c>
      <c r="H101" s="119">
        <f>SUM(H99:H100)</f>
        <v>1334041853</v>
      </c>
      <c r="I101" s="129">
        <f>SUM(I99:I100)</f>
        <v>959188582</v>
      </c>
    </row>
    <row r="102" spans="8:9" ht="18" customHeight="1">
      <c r="H102" s="112"/>
      <c r="I102" s="112"/>
    </row>
    <row r="103" spans="1:9" ht="16.5" customHeight="1">
      <c r="A103" s="20"/>
      <c r="B103" s="21"/>
      <c r="C103" s="21"/>
      <c r="D103" s="22"/>
      <c r="E103" s="27" t="s">
        <v>91</v>
      </c>
      <c r="F103" s="27" t="s">
        <v>81</v>
      </c>
      <c r="G103" s="28" t="s">
        <v>90</v>
      </c>
      <c r="H103" s="113" t="s">
        <v>92</v>
      </c>
      <c r="I103" s="113" t="s">
        <v>180</v>
      </c>
    </row>
    <row r="104" spans="1:9" ht="40.5" customHeight="1">
      <c r="A104" s="317" t="s">
        <v>105</v>
      </c>
      <c r="B104" s="318"/>
      <c r="C104" s="318"/>
      <c r="D104" s="319"/>
      <c r="E104" s="99">
        <f>(E82+E93)*1000/'基本情報'!$R$24</f>
        <v>280.11384871505834</v>
      </c>
      <c r="F104" s="99">
        <f>(F82+F93)/'基本情報'!$W$24</f>
        <v>255.300929530673</v>
      </c>
      <c r="G104" s="99">
        <f>(G82+G93)/'基本情報'!$AB$24</f>
        <v>274.5803866525304</v>
      </c>
      <c r="H104" s="99">
        <f>(H82+H93)/'基本情報'!$AG$24</f>
        <v>332.8183288896665</v>
      </c>
      <c r="I104" s="137">
        <f>(I82+I93)/'基本情報'!$AL$24</f>
        <v>241.14518071360658</v>
      </c>
    </row>
    <row r="105" spans="1:9" s="65" customFormat="1" ht="18" customHeight="1">
      <c r="A105" s="63"/>
      <c r="B105" s="63"/>
      <c r="C105" s="63"/>
      <c r="D105" s="63"/>
      <c r="E105" s="64"/>
      <c r="F105" s="64"/>
      <c r="G105" s="64"/>
      <c r="H105" s="114"/>
      <c r="I105" s="114"/>
    </row>
    <row r="106" spans="1:9" ht="16.5" customHeight="1">
      <c r="A106" s="37"/>
      <c r="B106" s="36"/>
      <c r="C106" s="36"/>
      <c r="D106" s="38"/>
      <c r="E106" s="39" t="s">
        <v>91</v>
      </c>
      <c r="F106" s="39" t="s">
        <v>81</v>
      </c>
      <c r="G106" s="40" t="s">
        <v>90</v>
      </c>
      <c r="H106" s="115" t="s">
        <v>92</v>
      </c>
      <c r="I106" s="115" t="s">
        <v>180</v>
      </c>
    </row>
    <row r="107" spans="1:9" ht="40.5" customHeight="1">
      <c r="A107" s="317" t="s">
        <v>106</v>
      </c>
      <c r="B107" s="318"/>
      <c r="C107" s="318"/>
      <c r="D107" s="319"/>
      <c r="E107" s="99">
        <f>E100*1000/'基本情報'!$R$24</f>
        <v>491.2160905386063</v>
      </c>
      <c r="F107" s="99">
        <f>F100/'基本情報'!$W$24</f>
        <v>425.34072444029783</v>
      </c>
      <c r="G107" s="99">
        <f>G100/'基本情報'!$AB$24</f>
        <v>210.9881935180627</v>
      </c>
      <c r="H107" s="99">
        <f>H100/'基本情報'!$AG$24</f>
        <v>291.67832350161865</v>
      </c>
      <c r="I107" s="137">
        <f>I100/'基本情報'!$AL$24</f>
        <v>204.1714687032404</v>
      </c>
    </row>
    <row r="108" spans="1:4" ht="18">
      <c r="A108" s="5"/>
      <c r="B108" s="5"/>
      <c r="C108" s="5"/>
      <c r="D108" s="5"/>
    </row>
    <row r="109" spans="1:9" ht="16.5" customHeight="1">
      <c r="A109" s="245" t="s">
        <v>9</v>
      </c>
      <c r="B109" s="246"/>
      <c r="C109" s="246"/>
      <c r="D109" s="246"/>
      <c r="E109" s="246"/>
      <c r="F109" s="246"/>
      <c r="G109" s="246"/>
      <c r="H109" s="246"/>
      <c r="I109" s="247"/>
    </row>
    <row r="110" spans="1:9" ht="68.25" customHeight="1">
      <c r="A110" s="248" t="s">
        <v>125</v>
      </c>
      <c r="B110" s="249"/>
      <c r="C110" s="249"/>
      <c r="D110" s="249"/>
      <c r="E110" s="249"/>
      <c r="F110" s="249"/>
      <c r="G110" s="249"/>
      <c r="H110" s="249"/>
      <c r="I110" s="250"/>
    </row>
  </sheetData>
  <sheetProtection/>
  <mergeCells count="97">
    <mergeCell ref="C97:D97"/>
    <mergeCell ref="A99:D99"/>
    <mergeCell ref="B93:D93"/>
    <mergeCell ref="C94:D94"/>
    <mergeCell ref="B95:D95"/>
    <mergeCell ref="C96:D96"/>
    <mergeCell ref="A100:D100"/>
    <mergeCell ref="A101:D101"/>
    <mergeCell ref="A104:D104"/>
    <mergeCell ref="A107:D107"/>
    <mergeCell ref="A82:A98"/>
    <mergeCell ref="C87:D87"/>
    <mergeCell ref="C88:D88"/>
    <mergeCell ref="C89:D89"/>
    <mergeCell ref="C92:D92"/>
    <mergeCell ref="B82:D82"/>
    <mergeCell ref="C86:D86"/>
    <mergeCell ref="C90:D90"/>
    <mergeCell ref="C91:D91"/>
    <mergeCell ref="C78:D78"/>
    <mergeCell ref="C79:D79"/>
    <mergeCell ref="C80:D80"/>
    <mergeCell ref="B81:D81"/>
    <mergeCell ref="C83:D83"/>
    <mergeCell ref="C84:D84"/>
    <mergeCell ref="C85:D85"/>
    <mergeCell ref="B67:D67"/>
    <mergeCell ref="C68:D68"/>
    <mergeCell ref="C69:D69"/>
    <mergeCell ref="C70:D70"/>
    <mergeCell ref="C71:D71"/>
    <mergeCell ref="C72:D72"/>
    <mergeCell ref="A65:D65"/>
    <mergeCell ref="C73:D73"/>
    <mergeCell ref="B74:D74"/>
    <mergeCell ref="C77:D77"/>
    <mergeCell ref="B54:D54"/>
    <mergeCell ref="B55:D55"/>
    <mergeCell ref="B56:D56"/>
    <mergeCell ref="B76:D76"/>
    <mergeCell ref="C75:D75"/>
    <mergeCell ref="A67:A81"/>
    <mergeCell ref="C46:D46"/>
    <mergeCell ref="C47:D47"/>
    <mergeCell ref="A45:A56"/>
    <mergeCell ref="A58:D58"/>
    <mergeCell ref="A66:D66"/>
    <mergeCell ref="C48:D48"/>
    <mergeCell ref="C49:D49"/>
    <mergeCell ref="B50:D50"/>
    <mergeCell ref="C51:D51"/>
    <mergeCell ref="C53:D53"/>
    <mergeCell ref="C37:D37"/>
    <mergeCell ref="C38:D38"/>
    <mergeCell ref="C39:D39"/>
    <mergeCell ref="C40:D40"/>
    <mergeCell ref="C41:D41"/>
    <mergeCell ref="C52:D52"/>
    <mergeCell ref="C42:D42"/>
    <mergeCell ref="C43:D43"/>
    <mergeCell ref="B44:D44"/>
    <mergeCell ref="B45:D45"/>
    <mergeCell ref="C30:D30"/>
    <mergeCell ref="C31:D31"/>
    <mergeCell ref="C32:D32"/>
    <mergeCell ref="C34:D34"/>
    <mergeCell ref="C35:D35"/>
    <mergeCell ref="C36:D36"/>
    <mergeCell ref="A109:I109"/>
    <mergeCell ref="A110:I110"/>
    <mergeCell ref="B27:D27"/>
    <mergeCell ref="B15:D15"/>
    <mergeCell ref="A16:D16"/>
    <mergeCell ref="A18:D18"/>
    <mergeCell ref="A26:D26"/>
    <mergeCell ref="B33:D33"/>
    <mergeCell ref="A27:A44"/>
    <mergeCell ref="C28:D28"/>
    <mergeCell ref="A9:A15"/>
    <mergeCell ref="A20:I20"/>
    <mergeCell ref="A21:I21"/>
    <mergeCell ref="B5:D5"/>
    <mergeCell ref="B6:D6"/>
    <mergeCell ref="B7:D7"/>
    <mergeCell ref="B8:D8"/>
    <mergeCell ref="C10:D10"/>
    <mergeCell ref="C11:D11"/>
    <mergeCell ref="A4:D4"/>
    <mergeCell ref="A24:C24"/>
    <mergeCell ref="B9:B11"/>
    <mergeCell ref="C9:D9"/>
    <mergeCell ref="C29:D29"/>
    <mergeCell ref="A25:D25"/>
    <mergeCell ref="B12:D12"/>
    <mergeCell ref="B13:D13"/>
    <mergeCell ref="B14:D14"/>
    <mergeCell ref="A5:A8"/>
  </mergeCells>
  <hyperlinks>
    <hyperlink ref="A25:D25" r:id="rId1" display="府の決算（財務諸表等）はこちら"/>
  </hyperlinks>
  <printOptions horizontalCentered="1"/>
  <pageMargins left="0.5905511811023623" right="0.5905511811023623" top="0.5905511811023623" bottom="0.1968503937007874" header="0.3937007874015748" footer="0.1968503937007874"/>
  <pageSetup fitToHeight="0" horizontalDpi="600" verticalDpi="600" orientation="portrait" paperSize="9" scale="69" r:id="rId2"/>
  <headerFooter alignWithMargins="0">
    <oddHeader>&amp;R府営公園　泉佐野丘陵緑地</oddHeader>
  </headerFooter>
  <rowBreaks count="1" manualBreakCount="1">
    <brk id="6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4" t="s">
        <v>94</v>
      </c>
      <c r="B1" s="8"/>
      <c r="C1" s="8"/>
      <c r="D1" s="8"/>
      <c r="E1" s="8"/>
      <c r="F1" s="8"/>
      <c r="G1" s="8"/>
      <c r="H1" s="8"/>
    </row>
    <row r="2" spans="1:8" ht="18">
      <c r="A2" s="47" t="s">
        <v>85</v>
      </c>
      <c r="B2" s="48"/>
      <c r="C2" s="48"/>
      <c r="D2" s="29" t="s">
        <v>86</v>
      </c>
      <c r="E2" s="29" t="s">
        <v>87</v>
      </c>
      <c r="F2" s="29" t="s">
        <v>88</v>
      </c>
      <c r="G2" s="33" t="s">
        <v>89</v>
      </c>
      <c r="H2" s="33" t="s">
        <v>181</v>
      </c>
    </row>
    <row r="3" spans="1:8" ht="19.5">
      <c r="A3" s="49" t="s">
        <v>72</v>
      </c>
      <c r="B3" s="50"/>
      <c r="C3" s="50"/>
      <c r="D3" s="55">
        <f>SUM(D4:D5)</f>
        <v>18</v>
      </c>
      <c r="E3" s="55">
        <f>SUM(E4:E5)</f>
        <v>19</v>
      </c>
      <c r="F3" s="55">
        <f>SUM(F4:F5)</f>
        <v>17</v>
      </c>
      <c r="G3" s="56">
        <f>SUM(G4:G5)</f>
        <v>16</v>
      </c>
      <c r="H3" s="56">
        <f>SUM(H4:H5)</f>
        <v>17</v>
      </c>
    </row>
    <row r="4" spans="1:8" ht="18">
      <c r="A4" s="51" t="s">
        <v>18</v>
      </c>
      <c r="B4" s="52" t="s">
        <v>73</v>
      </c>
      <c r="C4" s="53"/>
      <c r="D4" s="13">
        <v>7</v>
      </c>
      <c r="E4" s="13">
        <v>7</v>
      </c>
      <c r="F4" s="14">
        <v>7</v>
      </c>
      <c r="G4" s="15">
        <v>6</v>
      </c>
      <c r="H4" s="116">
        <v>7</v>
      </c>
    </row>
    <row r="5" spans="1:8" ht="18">
      <c r="A5" s="54"/>
      <c r="B5" s="52" t="s">
        <v>74</v>
      </c>
      <c r="C5" s="53"/>
      <c r="D5" s="13">
        <v>11</v>
      </c>
      <c r="E5" s="14">
        <v>12</v>
      </c>
      <c r="F5" s="14">
        <v>10</v>
      </c>
      <c r="G5" s="15">
        <v>10</v>
      </c>
      <c r="H5" s="116">
        <v>10</v>
      </c>
    </row>
    <row r="6" spans="1:8" ht="18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6"/>
      <c r="C7" s="6"/>
      <c r="D7" s="7"/>
      <c r="E7" s="7"/>
      <c r="F7" s="7"/>
      <c r="G7" s="7"/>
      <c r="H7" s="7"/>
    </row>
    <row r="8" spans="1:8" ht="18">
      <c r="A8" s="4" t="s">
        <v>95</v>
      </c>
      <c r="B8" s="8"/>
      <c r="C8" s="8"/>
      <c r="D8" s="8"/>
      <c r="E8" s="8"/>
      <c r="F8" s="8"/>
      <c r="G8" s="8"/>
      <c r="H8" s="8"/>
    </row>
    <row r="9" spans="1:8" ht="150" customHeight="1">
      <c r="A9" s="342" t="s">
        <v>125</v>
      </c>
      <c r="B9" s="343"/>
      <c r="C9" s="343"/>
      <c r="D9" s="343"/>
      <c r="E9" s="343"/>
      <c r="F9" s="343"/>
      <c r="G9" s="343"/>
      <c r="H9" s="344"/>
    </row>
    <row r="10" spans="1:8" ht="18">
      <c r="A10" s="8"/>
      <c r="B10" s="8"/>
      <c r="C10" s="8"/>
      <c r="D10" s="10"/>
      <c r="E10" s="10"/>
      <c r="F10" s="10"/>
      <c r="G10" s="10"/>
      <c r="H10" s="10"/>
    </row>
    <row r="11" spans="1:8" ht="18">
      <c r="A11" s="8"/>
      <c r="B11" s="8"/>
      <c r="C11" s="8"/>
      <c r="D11" s="10"/>
      <c r="E11" s="10"/>
      <c r="F11" s="10"/>
      <c r="G11" s="10"/>
      <c r="H11" s="10"/>
    </row>
    <row r="12" spans="1:8" ht="18">
      <c r="A12" s="4" t="s">
        <v>96</v>
      </c>
      <c r="B12" s="8"/>
      <c r="C12" s="8"/>
      <c r="D12" s="10"/>
      <c r="E12" s="10"/>
      <c r="F12" s="10"/>
      <c r="G12" s="10"/>
      <c r="H12" s="10"/>
    </row>
    <row r="13" spans="1:8" ht="19.5" customHeight="1">
      <c r="A13" s="57" t="s">
        <v>75</v>
      </c>
      <c r="B13" s="9" t="s">
        <v>76</v>
      </c>
      <c r="C13" s="57" t="s">
        <v>77</v>
      </c>
      <c r="D13" s="333" t="s">
        <v>173</v>
      </c>
      <c r="E13" s="334"/>
      <c r="F13" s="335"/>
      <c r="G13" s="47" t="s">
        <v>78</v>
      </c>
      <c r="H13" s="127" t="s">
        <v>174</v>
      </c>
    </row>
    <row r="14" spans="1:8" ht="51" customHeight="1">
      <c r="A14" s="57" t="s">
        <v>79</v>
      </c>
      <c r="B14" s="336" t="s">
        <v>126</v>
      </c>
      <c r="C14" s="337"/>
      <c r="D14" s="337"/>
      <c r="E14" s="337"/>
      <c r="F14" s="337"/>
      <c r="G14" s="337"/>
      <c r="H14" s="338"/>
    </row>
    <row r="15" spans="1:8" ht="90" customHeight="1">
      <c r="A15" s="57" t="s">
        <v>80</v>
      </c>
      <c r="B15" s="339" t="s">
        <v>182</v>
      </c>
      <c r="C15" s="340"/>
      <c r="D15" s="340"/>
      <c r="E15" s="340"/>
      <c r="F15" s="340"/>
      <c r="G15" s="340"/>
      <c r="H15" s="341"/>
    </row>
  </sheetData>
  <sheetProtection/>
  <mergeCells count="4">
    <mergeCell ref="D13:F13"/>
    <mergeCell ref="B14:H14"/>
    <mergeCell ref="B15:H15"/>
    <mergeCell ref="A9:H9"/>
  </mergeCells>
  <printOptions horizontalCentered="1"/>
  <pageMargins left="0.5905511811023623" right="0.5905511811023623" top="0.5905511811023623" bottom="0.1968503937007874" header="0.3937007874015748" footer="0.1968503937007874"/>
  <pageSetup horizontalDpi="600" verticalDpi="600" orientation="portrait" paperSize="9" scale="69" r:id="rId1"/>
  <headerFooter alignWithMargins="0">
    <oddHeader>&amp;R府営公園　泉佐野丘陵緑地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2023-11-20T09:22:38Z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