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56" activeTab="0"/>
  </bookViews>
  <sheets>
    <sheet name="基本情報 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 '!$A$1:$AR$29</definedName>
  </definedNames>
  <calcPr fullCalcOnLoad="1"/>
</workbook>
</file>

<file path=xl/sharedStrings.xml><?xml version="1.0" encoding="utf-8"?>
<sst xmlns="http://schemas.openxmlformats.org/spreadsheetml/2006/main" count="270" uniqueCount="211">
  <si>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</si>
  <si>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</si>
  <si>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</si>
  <si>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</si>
  <si>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</si>
  <si>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</si>
  <si>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</si>
  <si>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</si>
  <si>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</si>
  <si>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</si>
  <si>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</si>
  <si>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</si>
  <si>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</si>
  <si>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</si>
  <si>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</si>
  <si>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</si>
  <si>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</si>
  <si>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</si>
  <si>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</si>
  <si>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</si>
  <si>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</si>
  <si>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</si>
  <si>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</si>
  <si>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</si>
  <si>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</si>
  <si>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</si>
  <si>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</si>
  <si>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</si>
  <si>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</si>
  <si>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</si>
  <si>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</si>
  <si>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</si>
  <si>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</si>
  <si>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</si>
  <si>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</si>
  <si>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</si>
  <si>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</si>
  <si>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</si>
  <si>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</si>
  <si>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</si>
  <si>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</si>
  <si>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</si>
  <si>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</si>
  <si>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</si>
  <si>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</si>
  <si>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</si>
  <si>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</si>
  <si>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</si>
  <si>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</si>
  <si>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</si>
  <si>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</si>
  <si>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</si>
  <si>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</si>
  <si>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</si>
  <si>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</si>
  <si>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</si>
  <si>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</si>
  <si>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</si>
  <si>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</si>
  <si>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</si>
  <si>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</si>
  <si>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</si>
  <si>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</si>
  <si>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</si>
  <si>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</si>
  <si>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</si>
  <si>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</si>
  <si>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</si>
  <si>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</si>
  <si>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</si>
  <si>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</si>
  <si>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</si>
  <si>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</si>
  <si>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</si>
  <si>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</si>
  <si>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</si>
  <si>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</si>
  <si>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</si>
  <si>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</si>
  <si>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</si>
  <si>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</si>
  <si>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</si>
  <si>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</si>
  <si>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</si>
  <si>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</si>
  <si>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</si>
  <si>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</si>
  <si>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</si>
  <si>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</si>
  <si>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</si>
  <si>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</si>
  <si>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</si>
  <si>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</si>
  <si>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</si>
  <si>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</si>
  <si>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</si>
  <si>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</si>
  <si>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</si>
  <si>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</si>
  <si>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</si>
  <si>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</si>
  <si>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</si>
  <si>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</si>
  <si>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</si>
  <si>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</si>
  <si>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</si>
  <si>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</si>
  <si>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</si>
  <si>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</si>
  <si>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</si>
  <si>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</si>
  <si>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</si>
  <si>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</si>
  <si>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</si>
  <si>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</si>
  <si>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</si>
  <si>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</si>
  <si>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</si>
  <si>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</si>
  <si>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</si>
  <si>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</si>
  <si>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</si>
  <si>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</si>
  <si>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</si>
  <si>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</si>
  <si>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</si>
  <si>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</si>
  <si>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</si>
  <si>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</si>
  <si>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</si>
  <si>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</si>
  <si>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</si>
  <si>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</si>
  <si>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</si>
  <si>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</si>
  <si>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</si>
  <si>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</si>
  <si>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</si>
  <si>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</si>
  <si>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</si>
  <si>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</si>
  <si>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</si>
  <si>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</si>
  <si>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</si>
  <si>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</si>
  <si>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</si>
  <si>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</si>
  <si>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</si>
  <si>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</si>
  <si>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</si>
  <si>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</si>
  <si>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</si>
  <si>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</si>
  <si>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</si>
  <si>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</si>
  <si>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</si>
  <si>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</si>
  <si>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</si>
  <si>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</si>
  <si>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</si>
  <si>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</si>
  <si>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　住之江公園</t>
  </si>
  <si>
    <t>大阪府都市公園条例</t>
  </si>
  <si>
    <t>大阪府都市公園条例施行規則</t>
  </si>
  <si>
    <t>特になし</t>
  </si>
  <si>
    <t>夏季及び秋季</t>
  </si>
  <si>
    <t>４００名</t>
  </si>
  <si>
    <t>アンケート調査（良い：２．０、やや良い：１．０、やや悪い：－１．０、悪い：－２．０）</t>
  </si>
  <si>
    <t>条例等に規定された設置目的</t>
  </si>
  <si>
    <t>広域のレクリエーション需要を目的として設置し、もって公共の福祉の増進に資する</t>
  </si>
  <si>
    <t>〒５５９－００１５　　大阪市住之江区南加賀屋１－１－１１７　　TEL０６－６６８５－９５２１</t>
  </si>
  <si>
    <t>１５ｈａ（大阪府）</t>
  </si>
  <si>
    <t>545㎡（大阪府）</t>
  </si>
  <si>
    <t>億円</t>
  </si>
  <si>
    <t>都市公園施設の管理、運営</t>
  </si>
  <si>
    <t>終日（但し、運動施設は除く）</t>
  </si>
  <si>
    <t>利用者数
（住之江公園分）</t>
  </si>
  <si>
    <t>人</t>
  </si>
  <si>
    <t>人</t>
  </si>
  <si>
    <t>利用者数　①
（府営１9公園分）</t>
  </si>
  <si>
    <t>・利用目的による区分：あり
・目的内利用：各施設本来の用途による利用
・目的外利用：野球場は目的内利用料金の2倍</t>
  </si>
  <si>
    <t>公園の維持管理費用等を斟酌して算出</t>
  </si>
  <si>
    <r>
      <t>公園管理事務所：地上2階（鉄筋コンクリート造）、プール脱衣所：地上1階（鉄骨）、野球場スタンド：地上2階（鉄筋コンクリート造）、野球場スコアボード：地上</t>
    </r>
    <r>
      <rPr>
        <sz val="11"/>
        <color indexed="8"/>
        <rFont val="游ゴシック"/>
        <family val="3"/>
      </rPr>
      <t>2</t>
    </r>
    <r>
      <rPr>
        <sz val="11"/>
        <rFont val="游ゴシック"/>
        <family val="3"/>
      </rPr>
      <t>階（鉄骨）</t>
    </r>
  </si>
  <si>
    <t>園路及び広場
修景施設（花と緑のスクエア、大池）
休養施設（休憩所）
遊戯施設（児童遊戯場）
運動施設（野球場、プール、テニスコート、球技広場）
便益施設（便所、売店、駐車場）
管理施設（公園管理事務所、車庫、倉庫、苗圃）</t>
  </si>
  <si>
    <t>平成30年度</t>
  </si>
  <si>
    <t>令和元年度</t>
  </si>
  <si>
    <t>令和2年度</t>
  </si>
  <si>
    <t>令和3年度</t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</si>
  <si>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</si>
  <si>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野球場　 ： １面１時間４，２８０円（土日）　３，５７０円（その他）
球技広場：半面１時間１，６４０円（土日）　１，３７０円（その他）
プール　　：個人６４０円（高校生以上）　４３０円（中学生）　２２０円（４歳以上小学生以下）
　　　　　　　団体４５０円（高校生以上）　３００円（中学生）　１６０円（４歳以上小学生以下）
駐車場：駐車時間が、１時間以内の場合は390円、１時間を超え２時間以内の場合は510円、２時間を超え３時間以内の場合は640円、３時間を超え６時間以内の場合は640円に１時間を超える部分１時間までごとに120円を加算した額、６時間を超え７時間以内の場合は1,130円、７時間を超え10時間以内の場合は1,130円に１時間を超える部分１時間までごとに120円を加算した額、10時間を超え24時間以内の場合は1,610円</t>
  </si>
  <si>
    <t>その他法人</t>
  </si>
  <si>
    <t>(千円)</t>
  </si>
  <si>
    <t>担当部・課・
グループ</t>
  </si>
  <si>
    <r>
      <t>導入済み：平成21年4月1日より　</t>
    </r>
    <r>
      <rPr>
        <sz val="11"/>
        <color indexed="12"/>
        <rFont val="游ゴシック"/>
        <family val="3"/>
      </rPr>
      <t>　（</t>
    </r>
    <r>
      <rPr>
        <u val="single"/>
        <sz val="11"/>
        <color indexed="12"/>
        <rFont val="游ゴシック"/>
        <family val="3"/>
      </rPr>
      <t>利用料金の詳細はこちら</t>
    </r>
    <r>
      <rPr>
        <sz val="11"/>
        <color indexed="12"/>
        <rFont val="游ゴシック"/>
        <family val="3"/>
      </rPr>
      <t>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</si>
  <si>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  <r>
      <rPr>
        <b/>
        <sz val="12"/>
        <color indexed="8"/>
        <rFont val="ＭＳ Ｐゴシック"/>
        <family val="3"/>
      </rPr>
      <t xml:space="preserve">
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</si>
  <si>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  <r>
      <rPr>
        <b/>
        <sz val="12"/>
        <rFont val="ＭＳ Ｐゴシック"/>
        <family val="3"/>
      </rPr>
      <t xml:space="preserve">
</t>
    </r>
  </si>
  <si>
    <r>
      <t>■大阪府の予算　　</t>
    </r>
    <r>
      <rPr>
        <b/>
        <sz val="10"/>
        <color indexed="8"/>
        <rFont val="ＭＳ Ｐゴシック"/>
        <family val="3"/>
      </rPr>
      <t>（19公園分の総額を記載）</t>
    </r>
  </si>
  <si>
    <t>都市整備部公園課
公園活性化グループ</t>
  </si>
  <si>
    <t>１．施設の概要(令和5年4月1日時点）</t>
  </si>
  <si>
    <t>昭和５年１０月８日（R5.4.1現在経過年数92年）</t>
  </si>
  <si>
    <t>令和4年度</t>
  </si>
  <si>
    <t>２．料金体系(令和5年4月1日時点）</t>
  </si>
  <si>
    <t>令和5年度</t>
  </si>
  <si>
    <t>令和4年度</t>
  </si>
  <si>
    <t>令和5年度</t>
  </si>
  <si>
    <r>
      <t>（【R</t>
    </r>
    <r>
      <rPr>
        <sz val="11"/>
        <rFont val="游ゴシック"/>
        <family val="3"/>
      </rPr>
      <t>4】 同上）</t>
    </r>
  </si>
  <si>
    <t>（1）植物管理：①樹木手入れ　1.7　②草刈り　1.6　③花壇の手入れ　1.7　　　　　　　　　　　　　　
（2）施設管理：⑥清掃状況　1.6　⑦トイレ清掃状況　1.5　⑧遊具・ベンチ手入れ　1.6　　　　　　　　　
（3）サービス：⑪高齢者・障がい者・乳児への配慮　1.6　⑫売店　1.0　⑬イベントの種類・数　1.5　　　　　　　
 ⑭ホ－ムペ－ジ　1.4　⑮職員の対応　1.7　　　　　　　　　　　　　　　　　　　　　　　　　　　　　　　　　　　　　　　　
㊵全般的な満足度　1.66</t>
  </si>
  <si>
    <t>府の決算（財務諸表等）はこちら</t>
  </si>
  <si>
    <t>令和2年度~令和4年度</t>
  </si>
  <si>
    <r>
      <t>（うち、指定管理者への管理運営委託料）の内、都市公園住之江公園指定管理共同体への委託料は以下の通り
平成30年度71,712千円、令和元年度72,376千円、令和2年度76,002千円、令和3年度72,945千円</t>
    </r>
    <r>
      <rPr>
        <sz val="11"/>
        <rFont val="游ゴシック"/>
        <family val="3"/>
      </rPr>
      <t>、令和4年度69,576千円</t>
    </r>
  </si>
  <si>
    <t>【R5】 指定管理者： 都市公園住之江公園指定管理共同体　（指定期間：R4.4.1～R9.3.31)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</si>
</sst>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  <numFmt numFmtId="203" formatCode="[$]ggge&quot;年&quot;m&quot;月&quot;d&quot;日&quot;;@"/>
    <numFmt numFmtId="204" formatCode="[$]gge&quot;年&quot;m&quot;月&quot;d&quot;日&quot;;@"/>
  </numFmts>
  <fonts count="7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11"/>
      <name val="游ゴシック"/>
      <family val="3"/>
    </font>
    <font>
      <sz val="24"/>
      <name val="ＭＳ Ｐゴシック"/>
      <family val="3"/>
    </font>
    <font>
      <b/>
      <sz val="10"/>
      <name val="游ゴシック"/>
      <family val="3"/>
    </font>
    <font>
      <sz val="11"/>
      <color indexed="12"/>
      <name val="游ゴシック"/>
      <family val="3"/>
    </font>
    <font>
      <u val="single"/>
      <sz val="11"/>
      <color indexed="12"/>
      <name val="游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b/>
      <i/>
      <sz val="10"/>
      <name val="游ゴシック"/>
      <family val="3"/>
    </font>
    <font>
      <b/>
      <sz val="10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2"/>
      <color theme="1"/>
      <name val="ＭＳ Ｐゴシック"/>
      <family val="3"/>
    </font>
    <font>
      <b/>
      <sz val="11"/>
      <name val="Calibri"/>
      <family val="3"/>
    </font>
    <font>
      <u val="single"/>
      <sz val="11"/>
      <color indexed="12"/>
      <name val="Calibri"/>
      <family val="3"/>
    </font>
    <font>
      <sz val="10"/>
      <name val="Calibri"/>
      <family val="3"/>
    </font>
    <font>
      <b/>
      <sz val="10"/>
      <color theme="1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72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59" fillId="33" borderId="11" xfId="50" applyNumberFormat="1" applyFont="1" applyFill="1" applyBorder="1" applyAlignment="1">
      <alignment horizontal="center" vertical="center"/>
    </xf>
    <xf numFmtId="196" fontId="59" fillId="33" borderId="11" xfId="5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shrinkToFit="1"/>
    </xf>
    <xf numFmtId="0" fontId="59" fillId="33" borderId="15" xfId="0" applyFont="1" applyFill="1" applyBorder="1" applyAlignment="1">
      <alignment shrinkToFit="1"/>
    </xf>
    <xf numFmtId="0" fontId="59" fillId="33" borderId="0" xfId="0" applyFont="1" applyFill="1" applyAlignment="1">
      <alignment shrinkToFit="1"/>
    </xf>
    <xf numFmtId="0" fontId="59" fillId="33" borderId="11" xfId="0" applyFont="1" applyFill="1" applyBorder="1" applyAlignment="1">
      <alignment horizontal="center" vertical="center" shrinkToFit="1"/>
    </xf>
    <xf numFmtId="0" fontId="59" fillId="33" borderId="0" xfId="0" applyFont="1" applyFill="1" applyAlignment="1">
      <alignment/>
    </xf>
    <xf numFmtId="0" fontId="59" fillId="33" borderId="14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176" fontId="59" fillId="34" borderId="16" xfId="52" applyNumberFormat="1" applyFont="1" applyFill="1" applyBorder="1" applyAlignment="1">
      <alignment vertical="center"/>
    </xf>
    <xf numFmtId="176" fontId="59" fillId="34" borderId="11" xfId="52" applyNumberFormat="1" applyFont="1" applyFill="1" applyBorder="1" applyAlignment="1">
      <alignment vertical="center"/>
    </xf>
    <xf numFmtId="176" fontId="59" fillId="34" borderId="17" xfId="52" applyNumberFormat="1" applyFont="1" applyFill="1" applyBorder="1" applyAlignment="1">
      <alignment vertical="center" textRotation="255" wrapText="1"/>
    </xf>
    <xf numFmtId="194" fontId="0" fillId="0" borderId="11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1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59" fillId="34" borderId="10" xfId="0" applyFont="1" applyFill="1" applyBorder="1" applyAlignment="1">
      <alignment vertical="center"/>
    </xf>
    <xf numFmtId="0" fontId="59" fillId="34" borderId="12" xfId="0" applyFont="1" applyFill="1" applyBorder="1" applyAlignment="1">
      <alignment vertical="center"/>
    </xf>
    <xf numFmtId="0" fontId="59" fillId="33" borderId="19" xfId="0" applyFont="1" applyFill="1" applyBorder="1" applyAlignment="1">
      <alignment vertical="center" shrinkToFit="1"/>
    </xf>
    <xf numFmtId="0" fontId="59" fillId="33" borderId="17" xfId="0" applyFont="1" applyFill="1" applyBorder="1" applyAlignment="1">
      <alignment vertical="center" shrinkToFit="1"/>
    </xf>
    <xf numFmtId="0" fontId="59" fillId="33" borderId="20" xfId="0" applyFont="1" applyFill="1" applyBorder="1" applyAlignment="1">
      <alignment vertical="center" shrinkToFit="1"/>
    </xf>
    <xf numFmtId="0" fontId="59" fillId="33" borderId="10" xfId="0" applyFont="1" applyFill="1" applyBorder="1" applyAlignment="1">
      <alignment vertical="center" shrinkToFit="1"/>
    </xf>
    <xf numFmtId="0" fontId="59" fillId="33" borderId="12" xfId="0" applyFont="1" applyFill="1" applyBorder="1" applyAlignment="1">
      <alignment vertical="center" shrinkToFit="1"/>
    </xf>
    <xf numFmtId="0" fontId="59" fillId="33" borderId="16" xfId="0" applyFont="1" applyFill="1" applyBorder="1" applyAlignment="1">
      <alignment vertical="center" shrinkToFit="1"/>
    </xf>
    <xf numFmtId="181" fontId="66" fillId="35" borderId="10" xfId="0" applyNumberFormat="1" applyFont="1" applyFill="1" applyBorder="1" applyAlignment="1">
      <alignment vertical="center"/>
    </xf>
    <xf numFmtId="181" fontId="66" fillId="35" borderId="11" xfId="0" applyNumberFormat="1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194" fontId="59" fillId="8" borderId="11" xfId="50" applyNumberFormat="1" applyFont="1" applyFill="1" applyBorder="1" applyAlignment="1">
      <alignment vertical="center"/>
    </xf>
    <xf numFmtId="194" fontId="59" fillId="8" borderId="16" xfId="50" applyNumberFormat="1" applyFont="1" applyFill="1" applyBorder="1" applyAlignment="1">
      <alignment vertical="center"/>
    </xf>
    <xf numFmtId="196" fontId="59" fillId="8" borderId="11" xfId="50" applyNumberFormat="1" applyFont="1" applyFill="1" applyBorder="1" applyAlignment="1">
      <alignment vertical="center"/>
    </xf>
    <xf numFmtId="196" fontId="59" fillId="8" borderId="16" xfId="50" applyNumberFormat="1" applyFont="1" applyFill="1" applyBorder="1" applyAlignment="1">
      <alignment vertical="center"/>
    </xf>
    <xf numFmtId="194" fontId="59" fillId="8" borderId="18" xfId="50" applyNumberFormat="1" applyFont="1" applyFill="1" applyBorder="1" applyAlignment="1">
      <alignment vertical="center"/>
    </xf>
    <xf numFmtId="176" fontId="59" fillId="34" borderId="11" xfId="0" applyNumberFormat="1" applyFont="1" applyFill="1" applyBorder="1" applyAlignment="1">
      <alignment horizontal="left" vertical="center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59" fillId="0" borderId="0" xfId="42" applyFont="1" applyAlignment="1">
      <alignment/>
    </xf>
    <xf numFmtId="9" fontId="0" fillId="0" borderId="0" xfId="42" applyFont="1" applyAlignment="1">
      <alignment/>
    </xf>
    <xf numFmtId="196" fontId="67" fillId="0" borderId="21" xfId="50" applyNumberFormat="1" applyFont="1" applyBorder="1" applyAlignment="1">
      <alignment horizontal="center"/>
    </xf>
    <xf numFmtId="196" fontId="67" fillId="0" borderId="0" xfId="50" applyNumberFormat="1" applyFont="1" applyFill="1" applyBorder="1" applyAlignment="1">
      <alignment/>
    </xf>
    <xf numFmtId="196" fontId="59" fillId="0" borderId="0" xfId="50" applyNumberFormat="1" applyFont="1" applyFill="1" applyBorder="1" applyAlignment="1">
      <alignment/>
    </xf>
    <xf numFmtId="176" fontId="59" fillId="34" borderId="16" xfId="0" applyNumberFormat="1" applyFont="1" applyFill="1" applyBorder="1" applyAlignment="1">
      <alignment horizontal="left" vertical="center" shrinkToFit="1"/>
    </xf>
    <xf numFmtId="0" fontId="68" fillId="0" borderId="0" xfId="0" applyFont="1" applyAlignment="1">
      <alignment vertical="center"/>
    </xf>
    <xf numFmtId="194" fontId="68" fillId="0" borderId="0" xfId="50" applyNumberFormat="1" applyFont="1" applyAlignment="1">
      <alignment horizontal="left" vertical="center"/>
    </xf>
    <xf numFmtId="194" fontId="68" fillId="0" borderId="0" xfId="50" applyNumberFormat="1" applyFont="1" applyAlignment="1">
      <alignment horizontal="right" vertical="center"/>
    </xf>
    <xf numFmtId="196" fontId="68" fillId="0" borderId="0" xfId="50" applyNumberFormat="1" applyFont="1" applyAlignment="1">
      <alignment horizontal="left" vertical="center"/>
    </xf>
    <xf numFmtId="196" fontId="68" fillId="0" borderId="0" xfId="50" applyNumberFormat="1" applyFont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5" fillId="0" borderId="0" xfId="0" applyFont="1" applyAlignment="1">
      <alignment/>
    </xf>
    <xf numFmtId="194" fontId="59" fillId="8" borderId="22" xfId="50" applyNumberFormat="1" applyFont="1" applyFill="1" applyBorder="1" applyAlignment="1">
      <alignment vertical="center"/>
    </xf>
    <xf numFmtId="194" fontId="59" fillId="8" borderId="23" xfId="50" applyNumberFormat="1" applyFont="1" applyFill="1" applyBorder="1" applyAlignment="1">
      <alignment vertical="center"/>
    </xf>
    <xf numFmtId="196" fontId="59" fillId="8" borderId="22" xfId="50" applyNumberFormat="1" applyFont="1" applyFill="1" applyBorder="1" applyAlignment="1">
      <alignment vertical="center"/>
    </xf>
    <xf numFmtId="194" fontId="59" fillId="8" borderId="24" xfId="50" applyNumberFormat="1" applyFont="1" applyFill="1" applyBorder="1" applyAlignment="1">
      <alignment vertical="center"/>
    </xf>
    <xf numFmtId="196" fontId="59" fillId="8" borderId="24" xfId="50" applyNumberFormat="1" applyFont="1" applyFill="1" applyBorder="1" applyAlignment="1">
      <alignment vertical="center"/>
    </xf>
    <xf numFmtId="176" fontId="59" fillId="33" borderId="25" xfId="0" applyNumberFormat="1" applyFont="1" applyFill="1" applyBorder="1" applyAlignment="1">
      <alignment vertical="center"/>
    </xf>
    <xf numFmtId="0" fontId="59" fillId="33" borderId="26" xfId="0" applyFont="1" applyFill="1" applyBorder="1" applyAlignment="1">
      <alignment/>
    </xf>
    <xf numFmtId="0" fontId="59" fillId="33" borderId="27" xfId="0" applyFont="1" applyFill="1" applyBorder="1" applyAlignment="1">
      <alignment/>
    </xf>
    <xf numFmtId="196" fontId="59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59" fillId="8" borderId="28" xfId="50" applyNumberFormat="1" applyFont="1" applyFill="1" applyBorder="1" applyAlignment="1">
      <alignment vertical="center"/>
    </xf>
    <xf numFmtId="194" fontId="59" fillId="8" borderId="29" xfId="50" applyNumberFormat="1" applyFont="1" applyFill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0" fillId="0" borderId="0" xfId="0" applyFont="1" applyAlignment="1">
      <alignment vertical="center"/>
    </xf>
    <xf numFmtId="0" fontId="6" fillId="0" borderId="0" xfId="63" applyAlignment="1">
      <alignment vertical="center" wrapText="1"/>
      <protection/>
    </xf>
    <xf numFmtId="0" fontId="6" fillId="0" borderId="0" xfId="63" applyAlignment="1">
      <alignment vertical="center"/>
      <protection/>
    </xf>
    <xf numFmtId="0" fontId="71" fillId="0" borderId="17" xfId="63" applyFont="1" applyBorder="1" applyAlignment="1">
      <alignment vertical="center" wrapText="1"/>
      <protection/>
    </xf>
    <xf numFmtId="0" fontId="71" fillId="0" borderId="30" xfId="63" applyFont="1" applyBorder="1" applyAlignment="1">
      <alignment vertical="center" wrapText="1"/>
      <protection/>
    </xf>
    <xf numFmtId="0" fontId="71" fillId="0" borderId="13" xfId="63" applyFont="1" applyBorder="1" applyAlignment="1">
      <alignment vertical="center"/>
      <protection/>
    </xf>
    <xf numFmtId="0" fontId="71" fillId="0" borderId="0" xfId="63" applyFont="1" applyAlignment="1">
      <alignment vertical="center" wrapText="1"/>
      <protection/>
    </xf>
    <xf numFmtId="0" fontId="71" fillId="0" borderId="31" xfId="63" applyFont="1" applyBorder="1" applyAlignment="1">
      <alignment vertical="center" wrapText="1"/>
      <protection/>
    </xf>
    <xf numFmtId="0" fontId="71" fillId="0" borderId="21" xfId="63" applyFont="1" applyBorder="1" applyAlignment="1">
      <alignment vertical="center" wrapText="1"/>
      <protection/>
    </xf>
    <xf numFmtId="0" fontId="71" fillId="0" borderId="32" xfId="63" applyFont="1" applyBorder="1">
      <alignment/>
      <protection/>
    </xf>
    <xf numFmtId="196" fontId="0" fillId="0" borderId="0" xfId="50" applyNumberFormat="1" applyFont="1" applyAlignment="1">
      <alignment horizontal="right"/>
    </xf>
    <xf numFmtId="181" fontId="68" fillId="0" borderId="0" xfId="50" applyNumberFormat="1" applyFont="1" applyAlignment="1">
      <alignment horizontal="left" vertical="center"/>
    </xf>
    <xf numFmtId="197" fontId="59" fillId="8" borderId="11" xfId="50" applyNumberFormat="1" applyFont="1" applyFill="1" applyBorder="1" applyAlignment="1">
      <alignment vertical="center"/>
    </xf>
    <xf numFmtId="0" fontId="72" fillId="0" borderId="0" xfId="0" applyFont="1" applyAlignment="1">
      <alignment/>
    </xf>
    <xf numFmtId="0" fontId="72" fillId="0" borderId="21" xfId="0" applyFont="1" applyBorder="1" applyAlignment="1">
      <alignment/>
    </xf>
    <xf numFmtId="197" fontId="59" fillId="8" borderId="11" xfId="50" applyNumberFormat="1" applyFont="1" applyFill="1" applyBorder="1" applyAlignment="1">
      <alignment horizontal="right" vertical="center"/>
    </xf>
    <xf numFmtId="196" fontId="0" fillId="0" borderId="16" xfId="50" applyNumberFormat="1" applyFont="1" applyBorder="1" applyAlignment="1">
      <alignment vertical="center"/>
    </xf>
    <xf numFmtId="196" fontId="0" fillId="36" borderId="11" xfId="50" applyNumberFormat="1" applyFont="1" applyFill="1" applyBorder="1" applyAlignment="1">
      <alignment vertical="center"/>
    </xf>
    <xf numFmtId="196" fontId="73" fillId="8" borderId="11" xfId="50" applyNumberFormat="1" applyFont="1" applyFill="1" applyBorder="1" applyAlignment="1">
      <alignment vertical="center"/>
    </xf>
    <xf numFmtId="196" fontId="71" fillId="0" borderId="11" xfId="50" applyNumberFormat="1" applyFont="1" applyBorder="1" applyAlignment="1">
      <alignment vertical="center"/>
    </xf>
    <xf numFmtId="196" fontId="71" fillId="0" borderId="18" xfId="50" applyNumberFormat="1" applyFont="1" applyBorder="1" applyAlignment="1">
      <alignment vertical="center"/>
    </xf>
    <xf numFmtId="196" fontId="73" fillId="8" borderId="16" xfId="50" applyNumberFormat="1" applyFont="1" applyFill="1" applyBorder="1" applyAlignment="1">
      <alignment vertical="center"/>
    </xf>
    <xf numFmtId="196" fontId="71" fillId="0" borderId="0" xfId="50" applyNumberFormat="1" applyFont="1" applyBorder="1" applyAlignment="1">
      <alignment vertical="center"/>
    </xf>
    <xf numFmtId="196" fontId="71" fillId="0" borderId="0" xfId="50" applyNumberFormat="1" applyFont="1" applyBorder="1" applyAlignment="1">
      <alignment/>
    </xf>
    <xf numFmtId="196" fontId="73" fillId="33" borderId="11" xfId="50" applyNumberFormat="1" applyFont="1" applyFill="1" applyBorder="1" applyAlignment="1">
      <alignment horizontal="center" vertical="center"/>
    </xf>
    <xf numFmtId="9" fontId="71" fillId="0" borderId="0" xfId="42" applyFont="1" applyBorder="1" applyAlignment="1">
      <alignment/>
    </xf>
    <xf numFmtId="194" fontId="0" fillId="0" borderId="10" xfId="50" applyNumberFormat="1" applyFont="1" applyBorder="1" applyAlignment="1">
      <alignment vertical="center"/>
    </xf>
    <xf numFmtId="194" fontId="0" fillId="0" borderId="19" xfId="50" applyNumberFormat="1" applyFont="1" applyBorder="1" applyAlignment="1">
      <alignment vertical="center"/>
    </xf>
    <xf numFmtId="194" fontId="59" fillId="8" borderId="33" xfId="50" applyNumberFormat="1" applyFont="1" applyFill="1" applyBorder="1" applyAlignment="1">
      <alignment vertical="center"/>
    </xf>
    <xf numFmtId="194" fontId="0" fillId="0" borderId="15" xfId="50" applyNumberFormat="1" applyFont="1" applyBorder="1" applyAlignment="1">
      <alignment vertical="center"/>
    </xf>
    <xf numFmtId="194" fontId="59" fillId="8" borderId="10" xfId="50" applyNumberFormat="1" applyFont="1" applyFill="1" applyBorder="1" applyAlignment="1">
      <alignment vertical="center"/>
    </xf>
    <xf numFmtId="194" fontId="59" fillId="8" borderId="34" xfId="50" applyNumberFormat="1" applyFont="1" applyFill="1" applyBorder="1" applyAlignment="1">
      <alignment vertical="center"/>
    </xf>
    <xf numFmtId="196" fontId="73" fillId="8" borderId="33" xfId="50" applyNumberFormat="1" applyFont="1" applyFill="1" applyBorder="1" applyAlignment="1">
      <alignment vertical="center"/>
    </xf>
    <xf numFmtId="196" fontId="73" fillId="8" borderId="15" xfId="50" applyNumberFormat="1" applyFont="1" applyFill="1" applyBorder="1" applyAlignment="1">
      <alignment vertical="center"/>
    </xf>
    <xf numFmtId="196" fontId="71" fillId="0" borderId="10" xfId="50" applyNumberFormat="1" applyFont="1" applyBorder="1" applyAlignment="1">
      <alignment vertical="center"/>
    </xf>
    <xf numFmtId="196" fontId="73" fillId="8" borderId="10" xfId="50" applyNumberFormat="1" applyFont="1" applyFill="1" applyBorder="1" applyAlignment="1">
      <alignment vertical="center"/>
    </xf>
    <xf numFmtId="196" fontId="71" fillId="0" borderId="19" xfId="50" applyNumberFormat="1" applyFont="1" applyBorder="1" applyAlignment="1">
      <alignment vertical="center"/>
    </xf>
    <xf numFmtId="196" fontId="73" fillId="8" borderId="34" xfId="50" applyNumberFormat="1" applyFont="1" applyFill="1" applyBorder="1" applyAlignment="1">
      <alignment vertical="center"/>
    </xf>
    <xf numFmtId="196" fontId="71" fillId="0" borderId="14" xfId="50" applyNumberFormat="1" applyFont="1" applyBorder="1" applyAlignment="1">
      <alignment vertical="center"/>
    </xf>
    <xf numFmtId="0" fontId="0" fillId="36" borderId="11" xfId="0" applyFont="1" applyFill="1" applyBorder="1" applyAlignment="1">
      <alignment vertical="center" wrapText="1"/>
    </xf>
    <xf numFmtId="197" fontId="73" fillId="8" borderId="11" xfId="50" applyNumberFormat="1" applyFont="1" applyFill="1" applyBorder="1" applyAlignment="1">
      <alignment vertical="center"/>
    </xf>
    <xf numFmtId="196" fontId="73" fillId="8" borderId="28" xfId="50" applyNumberFormat="1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68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0" fillId="0" borderId="0" xfId="50" applyNumberFormat="1" applyFont="1" applyBorder="1" applyAlignment="1">
      <alignment horizontal="right"/>
    </xf>
    <xf numFmtId="196" fontId="73" fillId="8" borderId="29" xfId="50" applyNumberFormat="1" applyFont="1" applyFill="1" applyBorder="1" applyAlignment="1">
      <alignment vertical="center"/>
    </xf>
    <xf numFmtId="196" fontId="71" fillId="0" borderId="20" xfId="50" applyNumberFormat="1" applyFont="1" applyBorder="1" applyAlignment="1">
      <alignment vertical="center"/>
    </xf>
    <xf numFmtId="197" fontId="73" fillId="8" borderId="11" xfId="50" applyNumberFormat="1" applyFont="1" applyFill="1" applyBorder="1" applyAlignment="1">
      <alignment horizontal="right" vertical="center"/>
    </xf>
    <xf numFmtId="196" fontId="59" fillId="8" borderId="28" xfId="50" applyNumberFormat="1" applyFont="1" applyFill="1" applyBorder="1" applyAlignment="1">
      <alignment vertical="center"/>
    </xf>
    <xf numFmtId="0" fontId="7" fillId="0" borderId="0" xfId="63" applyFont="1" applyAlignment="1">
      <alignment horizontal="center" vertical="center" wrapText="1"/>
      <protection/>
    </xf>
    <xf numFmtId="0" fontId="15" fillId="0" borderId="0" xfId="63" applyFont="1" applyAlignment="1">
      <alignment vertical="center" wrapText="1"/>
      <protection/>
    </xf>
    <xf numFmtId="0" fontId="5" fillId="0" borderId="21" xfId="63" applyFont="1" applyBorder="1" applyAlignment="1">
      <alignment horizontal="right" vertical="center" wrapText="1"/>
      <protection/>
    </xf>
    <xf numFmtId="0" fontId="73" fillId="33" borderId="11" xfId="63" applyFont="1" applyFill="1" applyBorder="1" applyAlignment="1">
      <alignment horizontal="left" vertical="center"/>
      <protection/>
    </xf>
    <xf numFmtId="0" fontId="74" fillId="0" borderId="11" xfId="44" applyFont="1" applyFill="1" applyBorder="1" applyAlignment="1" applyProtection="1">
      <alignment horizontal="left" vertical="center" wrapText="1"/>
      <protection/>
    </xf>
    <xf numFmtId="0" fontId="73" fillId="34" borderId="11" xfId="63" applyFont="1" applyFill="1" applyBorder="1" applyAlignment="1">
      <alignment horizontal="left" vertical="center" wrapText="1"/>
      <protection/>
    </xf>
    <xf numFmtId="0" fontId="74" fillId="36" borderId="11" xfId="44" applyFont="1" applyFill="1" applyBorder="1" applyAlignment="1" applyProtection="1">
      <alignment horizontal="left" vertical="center" wrapText="1"/>
      <protection/>
    </xf>
    <xf numFmtId="0" fontId="74" fillId="36" borderId="11" xfId="44" applyFont="1" applyFill="1" applyBorder="1" applyAlignment="1" applyProtection="1">
      <alignment vertical="center" wrapText="1"/>
      <protection/>
    </xf>
    <xf numFmtId="0" fontId="6" fillId="0" borderId="17" xfId="63" applyBorder="1" applyAlignment="1">
      <alignment vertical="center" wrapText="1"/>
      <protection/>
    </xf>
    <xf numFmtId="0" fontId="9" fillId="0" borderId="21" xfId="63" applyFont="1" applyBorder="1" applyAlignment="1">
      <alignment horizontal="left" vertical="center"/>
      <protection/>
    </xf>
    <xf numFmtId="0" fontId="6" fillId="0" borderId="21" xfId="63" applyBorder="1" applyAlignment="1">
      <alignment vertical="center"/>
      <protection/>
    </xf>
    <xf numFmtId="0" fontId="73" fillId="34" borderId="11" xfId="63" applyFont="1" applyFill="1" applyBorder="1" applyAlignment="1">
      <alignment vertical="center" wrapText="1"/>
      <protection/>
    </xf>
    <xf numFmtId="0" fontId="74" fillId="0" borderId="10" xfId="44" applyFont="1" applyBorder="1" applyAlignment="1" applyProtection="1">
      <alignment horizontal="left" vertical="center" wrapText="1"/>
      <protection/>
    </xf>
    <xf numFmtId="0" fontId="74" fillId="0" borderId="12" xfId="44" applyFont="1" applyBorder="1" applyAlignment="1" applyProtection="1">
      <alignment horizontal="left" vertical="center" wrapText="1"/>
      <protection/>
    </xf>
    <xf numFmtId="0" fontId="74" fillId="0" borderId="13" xfId="44" applyFont="1" applyBorder="1" applyAlignment="1" applyProtection="1">
      <alignment horizontal="left" vertical="center" wrapText="1"/>
      <protection/>
    </xf>
    <xf numFmtId="0" fontId="71" fillId="0" borderId="10" xfId="63" applyFont="1" applyBorder="1" applyAlignment="1">
      <alignment vertical="center" wrapText="1"/>
      <protection/>
    </xf>
    <xf numFmtId="0" fontId="71" fillId="0" borderId="12" xfId="63" applyFont="1" applyBorder="1" applyAlignment="1">
      <alignment vertical="center" wrapText="1"/>
      <protection/>
    </xf>
    <xf numFmtId="0" fontId="71" fillId="0" borderId="13" xfId="63" applyFont="1" applyBorder="1" applyAlignment="1">
      <alignment vertical="center" wrapText="1"/>
      <protection/>
    </xf>
    <xf numFmtId="49" fontId="71" fillId="36" borderId="10" xfId="63" applyNumberFormat="1" applyFont="1" applyFill="1" applyBorder="1" applyAlignment="1">
      <alignment horizontal="left" vertical="center" wrapText="1"/>
      <protection/>
    </xf>
    <xf numFmtId="49" fontId="71" fillId="36" borderId="12" xfId="63" applyNumberFormat="1" applyFont="1" applyFill="1" applyBorder="1" applyAlignment="1">
      <alignment horizontal="left" vertical="center" wrapText="1"/>
      <protection/>
    </xf>
    <xf numFmtId="0" fontId="71" fillId="36" borderId="12" xfId="63" applyFont="1" applyFill="1" applyBorder="1" applyAlignment="1">
      <alignment vertical="center" wrapText="1"/>
      <protection/>
    </xf>
    <xf numFmtId="0" fontId="71" fillId="36" borderId="13" xfId="63" applyFont="1" applyFill="1" applyBorder="1" applyAlignment="1">
      <alignment vertical="center" wrapText="1"/>
      <protection/>
    </xf>
    <xf numFmtId="0" fontId="71" fillId="0" borderId="10" xfId="63" applyFont="1" applyBorder="1" applyAlignment="1">
      <alignment horizontal="left" vertical="center" wrapText="1"/>
      <protection/>
    </xf>
    <xf numFmtId="0" fontId="71" fillId="0" borderId="12" xfId="63" applyFont="1" applyBorder="1" applyAlignment="1">
      <alignment horizontal="left" vertical="center" wrapText="1"/>
      <protection/>
    </xf>
    <xf numFmtId="176" fontId="71" fillId="0" borderId="12" xfId="63" applyNumberFormat="1" applyFont="1" applyBorder="1" applyAlignment="1">
      <alignment horizontal="center" vertical="center"/>
      <protection/>
    </xf>
    <xf numFmtId="0" fontId="71" fillId="0" borderId="13" xfId="63" applyFont="1" applyBorder="1" applyAlignment="1">
      <alignment horizontal="center" vertical="center"/>
      <protection/>
    </xf>
    <xf numFmtId="179" fontId="71" fillId="0" borderId="10" xfId="63" applyNumberFormat="1" applyFont="1" applyBorder="1" applyAlignment="1">
      <alignment vertical="center"/>
      <protection/>
    </xf>
    <xf numFmtId="179" fontId="71" fillId="0" borderId="12" xfId="63" applyNumberFormat="1" applyFont="1" applyBorder="1" applyAlignment="1">
      <alignment vertical="center"/>
      <protection/>
    </xf>
    <xf numFmtId="0" fontId="71" fillId="36" borderId="10" xfId="63" applyFont="1" applyFill="1" applyBorder="1" applyAlignment="1">
      <alignment horizontal="left" vertical="center" wrapText="1"/>
      <protection/>
    </xf>
    <xf numFmtId="0" fontId="71" fillId="36" borderId="12" xfId="63" applyFont="1" applyFill="1" applyBorder="1" applyAlignment="1">
      <alignment horizontal="left" vertical="center" wrapText="1"/>
      <protection/>
    </xf>
    <xf numFmtId="0" fontId="71" fillId="36" borderId="13" xfId="63" applyFont="1" applyFill="1" applyBorder="1" applyAlignment="1">
      <alignment horizontal="left" vertical="center" wrapText="1"/>
      <protection/>
    </xf>
    <xf numFmtId="0" fontId="73" fillId="34" borderId="19" xfId="63" applyFont="1" applyFill="1" applyBorder="1" applyAlignment="1">
      <alignment horizontal="left" vertical="center" wrapText="1"/>
      <protection/>
    </xf>
    <xf numFmtId="0" fontId="73" fillId="34" borderId="17" xfId="63" applyFont="1" applyFill="1" applyBorder="1" applyAlignment="1">
      <alignment horizontal="left" vertical="center" wrapText="1"/>
      <protection/>
    </xf>
    <xf numFmtId="0" fontId="73" fillId="34" borderId="30" xfId="63" applyFont="1" applyFill="1" applyBorder="1" applyAlignment="1">
      <alignment horizontal="left" vertical="center" wrapText="1"/>
      <protection/>
    </xf>
    <xf numFmtId="0" fontId="73" fillId="34" borderId="14" xfId="63" applyFont="1" applyFill="1" applyBorder="1" applyAlignment="1">
      <alignment horizontal="left" vertical="center" wrapText="1"/>
      <protection/>
    </xf>
    <xf numFmtId="0" fontId="73" fillId="34" borderId="0" xfId="63" applyFont="1" applyFill="1" applyAlignment="1">
      <alignment horizontal="left" vertical="center" wrapText="1"/>
      <protection/>
    </xf>
    <xf numFmtId="0" fontId="73" fillId="34" borderId="31" xfId="63" applyFont="1" applyFill="1" applyBorder="1" applyAlignment="1">
      <alignment horizontal="left" vertical="center" wrapText="1"/>
      <protection/>
    </xf>
    <xf numFmtId="0" fontId="73" fillId="0" borderId="15" xfId="63" applyFont="1" applyBorder="1" applyAlignment="1">
      <alignment horizontal="left" vertical="center" wrapText="1"/>
      <protection/>
    </xf>
    <xf numFmtId="0" fontId="73" fillId="0" borderId="21" xfId="63" applyFont="1" applyBorder="1" applyAlignment="1">
      <alignment horizontal="left" vertical="center" wrapText="1"/>
      <protection/>
    </xf>
    <xf numFmtId="0" fontId="73" fillId="0" borderId="32" xfId="63" applyFont="1" applyBorder="1" applyAlignment="1">
      <alignment horizontal="left" vertical="center" wrapText="1"/>
      <protection/>
    </xf>
    <xf numFmtId="0" fontId="71" fillId="0" borderId="19" xfId="63" applyFont="1" applyBorder="1" applyAlignment="1">
      <alignment horizontal="center" vertical="center"/>
      <protection/>
    </xf>
    <xf numFmtId="0" fontId="71" fillId="0" borderId="17" xfId="63" applyFont="1" applyBorder="1" applyAlignment="1">
      <alignment horizontal="center" vertical="center"/>
      <protection/>
    </xf>
    <xf numFmtId="0" fontId="71" fillId="0" borderId="30" xfId="63" applyFont="1" applyBorder="1" applyAlignment="1">
      <alignment horizontal="center" vertical="center"/>
      <protection/>
    </xf>
    <xf numFmtId="0" fontId="71" fillId="0" borderId="15" xfId="63" applyFont="1" applyBorder="1" applyAlignment="1">
      <alignment horizontal="center" vertical="center"/>
      <protection/>
    </xf>
    <xf numFmtId="0" fontId="71" fillId="0" borderId="21" xfId="63" applyFont="1" applyBorder="1" applyAlignment="1">
      <alignment horizontal="center" vertical="center"/>
      <protection/>
    </xf>
    <xf numFmtId="0" fontId="71" fillId="0" borderId="32" xfId="63" applyFont="1" applyBorder="1" applyAlignment="1">
      <alignment horizontal="center" vertical="center"/>
      <protection/>
    </xf>
    <xf numFmtId="0" fontId="71" fillId="0" borderId="11" xfId="63" applyFont="1" applyBorder="1" applyAlignment="1">
      <alignment horizontal="center" vertical="center"/>
      <protection/>
    </xf>
    <xf numFmtId="0" fontId="71" fillId="0" borderId="11" xfId="63" applyFont="1" applyBorder="1" applyAlignment="1">
      <alignment vertical="center"/>
      <protection/>
    </xf>
    <xf numFmtId="0" fontId="71" fillId="37" borderId="10" xfId="63" applyFont="1" applyFill="1" applyBorder="1" applyAlignment="1">
      <alignment horizontal="center" vertical="center"/>
      <protection/>
    </xf>
    <xf numFmtId="0" fontId="71" fillId="37" borderId="12" xfId="63" applyFont="1" applyFill="1" applyBorder="1" applyAlignment="1">
      <alignment horizontal="center" vertical="center"/>
      <protection/>
    </xf>
    <xf numFmtId="0" fontId="71" fillId="37" borderId="13" xfId="63" applyFont="1" applyFill="1" applyBorder="1" applyAlignment="1">
      <alignment horizontal="center" vertical="center"/>
      <protection/>
    </xf>
    <xf numFmtId="0" fontId="75" fillId="0" borderId="19" xfId="63" applyFont="1" applyBorder="1" applyAlignment="1">
      <alignment vertical="center" wrapText="1"/>
      <protection/>
    </xf>
    <xf numFmtId="0" fontId="75" fillId="0" borderId="17" xfId="63" applyFont="1" applyBorder="1" applyAlignment="1">
      <alignment vertical="center" wrapText="1"/>
      <protection/>
    </xf>
    <xf numFmtId="0" fontId="75" fillId="0" borderId="30" xfId="63" applyFont="1" applyBorder="1" applyAlignment="1">
      <alignment vertical="center" wrapText="1"/>
      <protection/>
    </xf>
    <xf numFmtId="0" fontId="75" fillId="0" borderId="14" xfId="63" applyFont="1" applyBorder="1" applyAlignment="1">
      <alignment vertical="center" wrapText="1"/>
      <protection/>
    </xf>
    <xf numFmtId="0" fontId="75" fillId="0" borderId="0" xfId="63" applyFont="1" applyAlignment="1">
      <alignment vertical="center" wrapText="1"/>
      <protection/>
    </xf>
    <xf numFmtId="0" fontId="75" fillId="0" borderId="31" xfId="63" applyFont="1" applyBorder="1" applyAlignment="1">
      <alignment vertical="center" wrapText="1"/>
      <protection/>
    </xf>
    <xf numFmtId="0" fontId="75" fillId="0" borderId="15" xfId="63" applyFont="1" applyBorder="1" applyAlignment="1">
      <alignment vertical="center" wrapText="1"/>
      <protection/>
    </xf>
    <xf numFmtId="0" fontId="75" fillId="0" borderId="21" xfId="63" applyFont="1" applyBorder="1" applyAlignment="1">
      <alignment vertical="center" wrapText="1"/>
      <protection/>
    </xf>
    <xf numFmtId="0" fontId="75" fillId="0" borderId="32" xfId="63" applyFont="1" applyBorder="1" applyAlignment="1">
      <alignment vertical="center" wrapText="1"/>
      <protection/>
    </xf>
    <xf numFmtId="178" fontId="71" fillId="0" borderId="10" xfId="63" applyNumberFormat="1" applyFont="1" applyBorder="1" applyAlignment="1">
      <alignment vertical="center"/>
      <protection/>
    </xf>
    <xf numFmtId="178" fontId="71" fillId="0" borderId="12" xfId="63" applyNumberFormat="1" applyFont="1" applyBorder="1" applyAlignment="1">
      <alignment vertical="center"/>
      <protection/>
    </xf>
    <xf numFmtId="0" fontId="71" fillId="36" borderId="19" xfId="63" applyFont="1" applyFill="1" applyBorder="1" applyAlignment="1">
      <alignment horizontal="left" vertical="center" wrapText="1"/>
      <protection/>
    </xf>
    <xf numFmtId="0" fontId="71" fillId="36" borderId="17" xfId="63" applyFont="1" applyFill="1" applyBorder="1" applyAlignment="1">
      <alignment vertical="center" wrapText="1"/>
      <protection/>
    </xf>
    <xf numFmtId="0" fontId="71" fillId="36" borderId="30" xfId="63" applyFont="1" applyFill="1" applyBorder="1" applyAlignment="1">
      <alignment vertical="center" wrapText="1"/>
      <protection/>
    </xf>
    <xf numFmtId="0" fontId="71" fillId="36" borderId="15" xfId="63" applyFont="1" applyFill="1" applyBorder="1" applyAlignment="1">
      <alignment horizontal="left" vertical="center" wrapText="1"/>
      <protection/>
    </xf>
    <xf numFmtId="0" fontId="71" fillId="36" borderId="21" xfId="63" applyFont="1" applyFill="1" applyBorder="1" applyAlignment="1">
      <alignment vertical="center" wrapText="1"/>
      <protection/>
    </xf>
    <xf numFmtId="0" fontId="71" fillId="36" borderId="32" xfId="63" applyFont="1" applyFill="1" applyBorder="1" applyAlignment="1">
      <alignment vertical="center" wrapText="1"/>
      <protection/>
    </xf>
    <xf numFmtId="176" fontId="71" fillId="0" borderId="10" xfId="63" applyNumberFormat="1" applyFont="1" applyBorder="1" applyAlignment="1">
      <alignment vertical="center"/>
      <protection/>
    </xf>
    <xf numFmtId="176" fontId="71" fillId="0" borderId="12" xfId="63" applyNumberFormat="1" applyFont="1" applyBorder="1" applyAlignment="1">
      <alignment vertical="center"/>
      <protection/>
    </xf>
    <xf numFmtId="0" fontId="73" fillId="34" borderId="15" xfId="63" applyFont="1" applyFill="1" applyBorder="1" applyAlignment="1">
      <alignment horizontal="left" vertical="center" wrapText="1"/>
      <protection/>
    </xf>
    <xf numFmtId="0" fontId="73" fillId="34" borderId="21" xfId="63" applyFont="1" applyFill="1" applyBorder="1" applyAlignment="1">
      <alignment horizontal="left" vertical="center" wrapText="1"/>
      <protection/>
    </xf>
    <xf numFmtId="0" fontId="73" fillId="34" borderId="32" xfId="63" applyFont="1" applyFill="1" applyBorder="1" applyAlignment="1">
      <alignment horizontal="left" vertical="center" wrapText="1"/>
      <protection/>
    </xf>
    <xf numFmtId="176" fontId="71" fillId="0" borderId="10" xfId="63" applyNumberFormat="1" applyFont="1" applyBorder="1" applyAlignment="1">
      <alignment horizontal="center" vertical="center" wrapText="1"/>
      <protection/>
    </xf>
    <xf numFmtId="0" fontId="71" fillId="0" borderId="12" xfId="63" applyFont="1" applyBorder="1" applyAlignment="1">
      <alignment horizontal="center" vertical="center"/>
      <protection/>
    </xf>
    <xf numFmtId="176" fontId="71" fillId="0" borderId="10" xfId="63" applyNumberFormat="1" applyFont="1" applyBorder="1" applyAlignment="1">
      <alignment horizontal="center" vertical="center" wrapText="1" shrinkToFit="1"/>
      <protection/>
    </xf>
    <xf numFmtId="176" fontId="71" fillId="0" borderId="12" xfId="63" applyNumberFormat="1" applyFont="1" applyBorder="1" applyAlignment="1">
      <alignment horizontal="center" vertical="center" wrapText="1" shrinkToFit="1"/>
      <protection/>
    </xf>
    <xf numFmtId="176" fontId="71" fillId="0" borderId="13" xfId="63" applyNumberFormat="1" applyFont="1" applyBorder="1" applyAlignment="1">
      <alignment horizontal="center" vertical="center" wrapText="1" shrinkToFit="1"/>
      <protection/>
    </xf>
    <xf numFmtId="0" fontId="0" fillId="0" borderId="10" xfId="63" applyFont="1" applyBorder="1" applyAlignment="1">
      <alignment vertical="center" wrapText="1"/>
      <protection/>
    </xf>
    <xf numFmtId="0" fontId="0" fillId="0" borderId="12" xfId="63" applyFont="1" applyBorder="1" applyAlignment="1">
      <alignment vertical="center" wrapText="1"/>
      <protection/>
    </xf>
    <xf numFmtId="0" fontId="0" fillId="0" borderId="13" xfId="63" applyFont="1" applyBorder="1" applyAlignment="1">
      <alignment vertical="center" wrapText="1"/>
      <protection/>
    </xf>
    <xf numFmtId="176" fontId="59" fillId="34" borderId="18" xfId="52" applyNumberFormat="1" applyFont="1" applyFill="1" applyBorder="1" applyAlignment="1">
      <alignment horizontal="center" vertical="center" textRotation="255"/>
    </xf>
    <xf numFmtId="176" fontId="59" fillId="34" borderId="20" xfId="52" applyNumberFormat="1" applyFont="1" applyFill="1" applyBorder="1" applyAlignment="1">
      <alignment horizontal="center" vertical="center" textRotation="255"/>
    </xf>
    <xf numFmtId="176" fontId="59" fillId="34" borderId="15" xfId="52" applyNumberFormat="1" applyFont="1" applyFill="1" applyBorder="1" applyAlignment="1">
      <alignment horizontal="center" vertical="center" textRotation="255"/>
    </xf>
    <xf numFmtId="176" fontId="76" fillId="34" borderId="20" xfId="52" applyNumberFormat="1" applyFont="1" applyFill="1" applyBorder="1" applyAlignment="1">
      <alignment horizontal="center" vertical="center" textRotation="255" shrinkToFit="1"/>
    </xf>
    <xf numFmtId="176" fontId="76" fillId="34" borderId="16" xfId="52" applyNumberFormat="1" applyFont="1" applyFill="1" applyBorder="1" applyAlignment="1">
      <alignment horizontal="center" vertical="center" textRotation="255" shrinkToFit="1"/>
    </xf>
    <xf numFmtId="176" fontId="59" fillId="34" borderId="10" xfId="52" applyNumberFormat="1" applyFont="1" applyFill="1" applyBorder="1" applyAlignment="1">
      <alignment vertical="center"/>
    </xf>
    <xf numFmtId="176" fontId="59" fillId="34" borderId="13" xfId="52" applyNumberFormat="1" applyFont="1" applyFill="1" applyBorder="1" applyAlignment="1">
      <alignment vertical="center"/>
    </xf>
    <xf numFmtId="176" fontId="59" fillId="34" borderId="10" xfId="0" applyNumberFormat="1" applyFont="1" applyFill="1" applyBorder="1" applyAlignment="1">
      <alignment vertical="center" shrinkToFit="1"/>
    </xf>
    <xf numFmtId="176" fontId="59" fillId="34" borderId="13" xfId="0" applyNumberFormat="1" applyFont="1" applyFill="1" applyBorder="1" applyAlignment="1">
      <alignment vertical="center" shrinkToFit="1"/>
    </xf>
    <xf numFmtId="176" fontId="59" fillId="34" borderId="19" xfId="52" applyNumberFormat="1" applyFont="1" applyFill="1" applyBorder="1" applyAlignment="1">
      <alignment vertical="center"/>
    </xf>
    <xf numFmtId="176" fontId="59" fillId="34" borderId="30" xfId="52" applyNumberFormat="1" applyFont="1" applyFill="1" applyBorder="1" applyAlignment="1">
      <alignment vertical="center"/>
    </xf>
    <xf numFmtId="176" fontId="59" fillId="34" borderId="20" xfId="52" applyNumberFormat="1" applyFont="1" applyFill="1" applyBorder="1" applyAlignment="1">
      <alignment horizontal="center" vertical="center" textRotation="255" wrapText="1"/>
    </xf>
    <xf numFmtId="176" fontId="59" fillId="34" borderId="16" xfId="52" applyNumberFormat="1" applyFont="1" applyFill="1" applyBorder="1" applyAlignment="1">
      <alignment horizontal="center" vertical="center" textRotation="255" wrapText="1"/>
    </xf>
    <xf numFmtId="176" fontId="59" fillId="33" borderId="35" xfId="52" applyNumberFormat="1" applyFont="1" applyFill="1" applyBorder="1" applyAlignment="1">
      <alignment horizontal="left" vertical="center" wrapText="1"/>
    </xf>
    <xf numFmtId="176" fontId="59" fillId="33" borderId="22" xfId="52" applyNumberFormat="1" applyFont="1" applyFill="1" applyBorder="1" applyAlignment="1">
      <alignment horizontal="left" vertical="center" wrapText="1"/>
    </xf>
    <xf numFmtId="176" fontId="59" fillId="34" borderId="19" xfId="0" applyNumberFormat="1" applyFont="1" applyFill="1" applyBorder="1" applyAlignment="1">
      <alignment vertical="center"/>
    </xf>
    <xf numFmtId="176" fontId="59" fillId="34" borderId="30" xfId="0" applyNumberFormat="1" applyFont="1" applyFill="1" applyBorder="1" applyAlignment="1">
      <alignment vertical="center"/>
    </xf>
    <xf numFmtId="176" fontId="59" fillId="34" borderId="35" xfId="0" applyNumberFormat="1" applyFont="1" applyFill="1" applyBorder="1" applyAlignment="1">
      <alignment horizontal="left" vertical="center"/>
    </xf>
    <xf numFmtId="176" fontId="59" fillId="34" borderId="22" xfId="0" applyNumberFormat="1" applyFont="1" applyFill="1" applyBorder="1" applyAlignment="1">
      <alignment horizontal="left" vertical="center"/>
    </xf>
    <xf numFmtId="176" fontId="59" fillId="34" borderId="10" xfId="0" applyNumberFormat="1" applyFont="1" applyFill="1" applyBorder="1" applyAlignment="1">
      <alignment vertical="center"/>
    </xf>
    <xf numFmtId="176" fontId="59" fillId="34" borderId="13" xfId="0" applyNumberFormat="1" applyFont="1" applyFill="1" applyBorder="1" applyAlignment="1">
      <alignment vertical="center"/>
    </xf>
    <xf numFmtId="176" fontId="77" fillId="33" borderId="14" xfId="0" applyNumberFormat="1" applyFont="1" applyFill="1" applyBorder="1" applyAlignment="1">
      <alignment vertical="center" wrapText="1"/>
    </xf>
    <xf numFmtId="176" fontId="77" fillId="33" borderId="31" xfId="0" applyNumberFormat="1" applyFont="1" applyFill="1" applyBorder="1" applyAlignment="1">
      <alignment vertical="center" wrapText="1"/>
    </xf>
    <xf numFmtId="176" fontId="59" fillId="33" borderId="35" xfId="0" applyNumberFormat="1" applyFont="1" applyFill="1" applyBorder="1" applyAlignment="1">
      <alignment horizontal="left" vertical="center" shrinkToFit="1"/>
    </xf>
    <xf numFmtId="176" fontId="59" fillId="33" borderId="22" xfId="0" applyNumberFormat="1" applyFont="1" applyFill="1" applyBorder="1" applyAlignment="1">
      <alignment horizontal="left" vertical="center" shrinkToFit="1"/>
    </xf>
    <xf numFmtId="176" fontId="59" fillId="33" borderId="14" xfId="0" applyNumberFormat="1" applyFont="1" applyFill="1" applyBorder="1" applyAlignment="1">
      <alignment horizontal="left" vertical="center" shrinkToFit="1"/>
    </xf>
    <xf numFmtId="176" fontId="59" fillId="33" borderId="0" xfId="0" applyNumberFormat="1" applyFont="1" applyFill="1" applyBorder="1" applyAlignment="1">
      <alignment horizontal="left" vertical="center" shrinkToFit="1"/>
    </xf>
    <xf numFmtId="176" fontId="59" fillId="33" borderId="31" xfId="0" applyNumberFormat="1" applyFont="1" applyFill="1" applyBorder="1" applyAlignment="1">
      <alignment horizontal="left" vertical="center" shrinkToFit="1"/>
    </xf>
    <xf numFmtId="0" fontId="59" fillId="34" borderId="10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left" vertical="center"/>
    </xf>
    <xf numFmtId="0" fontId="59" fillId="34" borderId="13" xfId="0" applyFont="1" applyFill="1" applyBorder="1" applyAlignment="1">
      <alignment horizontal="left" vertical="center"/>
    </xf>
    <xf numFmtId="0" fontId="66" fillId="33" borderId="10" xfId="0" applyFont="1" applyFill="1" applyBorder="1" applyAlignment="1">
      <alignment horizontal="center" vertical="center" wrapText="1" shrinkToFit="1"/>
    </xf>
    <xf numFmtId="0" fontId="66" fillId="33" borderId="12" xfId="0" applyFont="1" applyFill="1" applyBorder="1" applyAlignment="1">
      <alignment horizontal="center" vertical="center" wrapText="1" shrinkToFit="1"/>
    </xf>
    <xf numFmtId="0" fontId="66" fillId="33" borderId="13" xfId="0" applyFont="1" applyFill="1" applyBorder="1" applyAlignment="1">
      <alignment horizontal="center" vertical="center" wrapText="1" shrinkToFit="1"/>
    </xf>
    <xf numFmtId="176" fontId="59" fillId="34" borderId="18" xfId="0" applyNumberFormat="1" applyFont="1" applyFill="1" applyBorder="1" applyAlignment="1">
      <alignment horizontal="center" vertical="center" textRotation="255"/>
    </xf>
    <xf numFmtId="176" fontId="59" fillId="34" borderId="20" xfId="0" applyNumberFormat="1" applyFont="1" applyFill="1" applyBorder="1" applyAlignment="1">
      <alignment horizontal="center" vertical="center" textRotation="255"/>
    </xf>
    <xf numFmtId="176" fontId="59" fillId="34" borderId="14" xfId="0" applyNumberFormat="1" applyFont="1" applyFill="1" applyBorder="1" applyAlignment="1">
      <alignment horizontal="center" vertical="center" textRotation="255"/>
    </xf>
    <xf numFmtId="176" fontId="77" fillId="33" borderId="10" xfId="0" applyNumberFormat="1" applyFont="1" applyFill="1" applyBorder="1" applyAlignment="1">
      <alignment horizontal="left" vertical="center" wrapText="1"/>
    </xf>
    <xf numFmtId="176" fontId="77" fillId="33" borderId="13" xfId="0" applyNumberFormat="1" applyFont="1" applyFill="1" applyBorder="1" applyAlignment="1">
      <alignment horizontal="left" vertical="center" wrapText="1"/>
    </xf>
    <xf numFmtId="176" fontId="59" fillId="33" borderId="19" xfId="0" applyNumberFormat="1" applyFont="1" applyFill="1" applyBorder="1" applyAlignment="1">
      <alignment horizontal="left" vertical="center" wrapText="1"/>
    </xf>
    <xf numFmtId="176" fontId="59" fillId="33" borderId="17" xfId="0" applyNumberFormat="1" applyFont="1" applyFill="1" applyBorder="1" applyAlignment="1">
      <alignment horizontal="left" vertical="center" wrapText="1"/>
    </xf>
    <xf numFmtId="176" fontId="59" fillId="33" borderId="30" xfId="0" applyNumberFormat="1" applyFont="1" applyFill="1" applyBorder="1" applyAlignment="1">
      <alignment horizontal="left" vertical="center" wrapText="1"/>
    </xf>
    <xf numFmtId="176" fontId="77" fillId="33" borderId="10" xfId="0" applyNumberFormat="1" applyFont="1" applyFill="1" applyBorder="1" applyAlignment="1">
      <alignment vertical="center" wrapText="1"/>
    </xf>
    <xf numFmtId="176" fontId="77" fillId="33" borderId="13" xfId="0" applyNumberFormat="1" applyFont="1" applyFill="1" applyBorder="1" applyAlignment="1">
      <alignment vertical="center" wrapText="1"/>
    </xf>
    <xf numFmtId="176" fontId="77" fillId="33" borderId="10" xfId="0" applyNumberFormat="1" applyFont="1" applyFill="1" applyBorder="1" applyAlignment="1">
      <alignment horizontal="left" vertical="center"/>
    </xf>
    <xf numFmtId="176" fontId="77" fillId="33" borderId="13" xfId="0" applyNumberFormat="1" applyFont="1" applyFill="1" applyBorder="1" applyAlignment="1">
      <alignment horizontal="left" vertical="center"/>
    </xf>
    <xf numFmtId="176" fontId="59" fillId="33" borderId="36" xfId="0" applyNumberFormat="1" applyFont="1" applyFill="1" applyBorder="1" applyAlignment="1">
      <alignment horizontal="left" vertical="center"/>
    </xf>
    <xf numFmtId="176" fontId="59" fillId="33" borderId="37" xfId="0" applyNumberFormat="1" applyFont="1" applyFill="1" applyBorder="1" applyAlignment="1">
      <alignment horizontal="left" vertical="center"/>
    </xf>
    <xf numFmtId="176" fontId="59" fillId="33" borderId="24" xfId="0" applyNumberFormat="1" applyFont="1" applyFill="1" applyBorder="1" applyAlignment="1">
      <alignment horizontal="left" vertical="center"/>
    </xf>
    <xf numFmtId="176" fontId="77" fillId="33" borderId="10" xfId="0" applyNumberFormat="1" applyFont="1" applyFill="1" applyBorder="1" applyAlignment="1">
      <alignment horizontal="left" vertical="center" shrinkToFit="1"/>
    </xf>
    <xf numFmtId="176" fontId="77" fillId="33" borderId="13" xfId="0" applyNumberFormat="1" applyFont="1" applyFill="1" applyBorder="1" applyAlignment="1">
      <alignment horizontal="left" vertical="center" shrinkToFit="1"/>
    </xf>
    <xf numFmtId="176" fontId="59" fillId="33" borderId="14" xfId="0" applyNumberFormat="1" applyFont="1" applyFill="1" applyBorder="1" applyAlignment="1">
      <alignment horizontal="left" vertical="center" wrapText="1"/>
    </xf>
    <xf numFmtId="176" fontId="59" fillId="33" borderId="0" xfId="0" applyNumberFormat="1" applyFont="1" applyFill="1" applyBorder="1" applyAlignment="1">
      <alignment horizontal="left" vertical="center" wrapText="1"/>
    </xf>
    <xf numFmtId="176" fontId="59" fillId="33" borderId="31" xfId="0" applyNumberFormat="1" applyFont="1" applyFill="1" applyBorder="1" applyAlignment="1">
      <alignment horizontal="left" vertical="center" wrapText="1"/>
    </xf>
    <xf numFmtId="176" fontId="77" fillId="33" borderId="10" xfId="0" applyNumberFormat="1" applyFont="1" applyFill="1" applyBorder="1" applyAlignment="1">
      <alignment vertical="center" shrinkToFit="1"/>
    </xf>
    <xf numFmtId="176" fontId="77" fillId="33" borderId="13" xfId="0" applyNumberFormat="1" applyFont="1" applyFill="1" applyBorder="1" applyAlignment="1">
      <alignment vertical="center" shrinkToFit="1"/>
    </xf>
    <xf numFmtId="176" fontId="59" fillId="33" borderId="19" xfId="0" applyNumberFormat="1" applyFont="1" applyFill="1" applyBorder="1" applyAlignment="1">
      <alignment horizontal="left" vertical="center"/>
    </xf>
    <xf numFmtId="176" fontId="59" fillId="33" borderId="17" xfId="0" applyNumberFormat="1" applyFont="1" applyFill="1" applyBorder="1" applyAlignment="1">
      <alignment horizontal="left" vertical="center"/>
    </xf>
    <xf numFmtId="176" fontId="59" fillId="33" borderId="30" xfId="0" applyNumberFormat="1" applyFont="1" applyFill="1" applyBorder="1" applyAlignment="1">
      <alignment horizontal="left" vertical="center"/>
    </xf>
    <xf numFmtId="176" fontId="77" fillId="33" borderId="10" xfId="0" applyNumberFormat="1" applyFont="1" applyFill="1" applyBorder="1" applyAlignment="1">
      <alignment vertical="center"/>
    </xf>
    <xf numFmtId="176" fontId="77" fillId="33" borderId="13" xfId="0" applyNumberFormat="1" applyFont="1" applyFill="1" applyBorder="1" applyAlignment="1">
      <alignment vertical="center"/>
    </xf>
    <xf numFmtId="176" fontId="77" fillId="33" borderId="19" xfId="0" applyNumberFormat="1" applyFont="1" applyFill="1" applyBorder="1" applyAlignment="1">
      <alignment vertical="center"/>
    </xf>
    <xf numFmtId="176" fontId="77" fillId="33" borderId="30" xfId="0" applyNumberFormat="1" applyFont="1" applyFill="1" applyBorder="1" applyAlignment="1">
      <alignment vertical="center"/>
    </xf>
    <xf numFmtId="176" fontId="77" fillId="33" borderId="10" xfId="0" applyNumberFormat="1" applyFont="1" applyFill="1" applyBorder="1" applyAlignment="1">
      <alignment horizontal="left" vertical="top"/>
    </xf>
    <xf numFmtId="176" fontId="77" fillId="33" borderId="13" xfId="0" applyNumberFormat="1" applyFont="1" applyFill="1" applyBorder="1" applyAlignment="1">
      <alignment horizontal="left" vertical="top"/>
    </xf>
    <xf numFmtId="0" fontId="59" fillId="33" borderId="10" xfId="0" applyFont="1" applyFill="1" applyBorder="1" applyAlignment="1">
      <alignment horizontal="left" vertical="center" shrinkToFit="1"/>
    </xf>
    <xf numFmtId="0" fontId="59" fillId="33" borderId="12" xfId="0" applyFont="1" applyFill="1" applyBorder="1" applyAlignment="1">
      <alignment horizontal="left" vertical="center" shrinkToFit="1"/>
    </xf>
    <xf numFmtId="0" fontId="59" fillId="33" borderId="13" xfId="0" applyFont="1" applyFill="1" applyBorder="1" applyAlignment="1">
      <alignment horizontal="left" vertical="center" shrinkToFit="1"/>
    </xf>
    <xf numFmtId="176" fontId="59" fillId="34" borderId="18" xfId="0" applyNumberFormat="1" applyFont="1" applyFill="1" applyBorder="1" applyAlignment="1">
      <alignment horizontal="center" vertical="center" textRotation="255" wrapText="1"/>
    </xf>
    <xf numFmtId="176" fontId="59" fillId="34" borderId="20" xfId="0" applyNumberFormat="1" applyFont="1" applyFill="1" applyBorder="1" applyAlignment="1">
      <alignment horizontal="center" vertical="center" textRotation="255" wrapText="1"/>
    </xf>
    <xf numFmtId="176" fontId="59" fillId="34" borderId="15" xfId="0" applyNumberFormat="1" applyFont="1" applyFill="1" applyBorder="1" applyAlignment="1">
      <alignment horizontal="center" vertical="center" textRotation="255" wrapText="1"/>
    </xf>
    <xf numFmtId="0" fontId="77" fillId="33" borderId="10" xfId="0" applyFont="1" applyFill="1" applyBorder="1" applyAlignment="1">
      <alignment vertical="center" shrinkToFit="1"/>
    </xf>
    <xf numFmtId="0" fontId="77" fillId="33" borderId="13" xfId="0" applyFont="1" applyFill="1" applyBorder="1" applyAlignment="1">
      <alignment vertical="center" shrinkToFit="1"/>
    </xf>
    <xf numFmtId="0" fontId="77" fillId="33" borderId="19" xfId="0" applyFont="1" applyFill="1" applyBorder="1" applyAlignment="1">
      <alignment vertical="center" shrinkToFit="1"/>
    </xf>
    <xf numFmtId="0" fontId="77" fillId="33" borderId="30" xfId="0" applyFont="1" applyFill="1" applyBorder="1" applyAlignment="1">
      <alignment vertical="center" shrinkToFit="1"/>
    </xf>
    <xf numFmtId="0" fontId="59" fillId="33" borderId="35" xfId="0" applyFont="1" applyFill="1" applyBorder="1" applyAlignment="1">
      <alignment horizontal="center" vertical="center" shrinkToFit="1"/>
    </xf>
    <xf numFmtId="0" fontId="59" fillId="33" borderId="22" xfId="0" applyFont="1" applyFill="1" applyBorder="1" applyAlignment="1">
      <alignment horizontal="center" vertical="center" shrinkToFit="1"/>
    </xf>
    <xf numFmtId="0" fontId="59" fillId="33" borderId="35" xfId="0" applyFont="1" applyFill="1" applyBorder="1" applyAlignment="1">
      <alignment vertical="center" shrinkToFit="1"/>
    </xf>
    <xf numFmtId="0" fontId="59" fillId="33" borderId="22" xfId="0" applyFont="1" applyFill="1" applyBorder="1" applyAlignment="1">
      <alignment vertical="center" shrinkToFi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left" vertical="center" shrinkToFit="1"/>
    </xf>
    <xf numFmtId="0" fontId="59" fillId="33" borderId="17" xfId="0" applyFont="1" applyFill="1" applyBorder="1" applyAlignment="1">
      <alignment horizontal="left" vertical="center" shrinkToFit="1"/>
    </xf>
    <xf numFmtId="0" fontId="59" fillId="33" borderId="30" xfId="0" applyFont="1" applyFill="1" applyBorder="1" applyAlignment="1">
      <alignment horizontal="left" vertical="center" shrinkToFit="1"/>
    </xf>
    <xf numFmtId="0" fontId="59" fillId="33" borderId="14" xfId="0" applyFont="1" applyFill="1" applyBorder="1" applyAlignment="1">
      <alignment horizontal="left" vertical="center" shrinkToFit="1"/>
    </xf>
    <xf numFmtId="0" fontId="59" fillId="33" borderId="0" xfId="0" applyFont="1" applyFill="1" applyBorder="1" applyAlignment="1">
      <alignment horizontal="left" vertical="center" shrinkToFit="1"/>
    </xf>
    <xf numFmtId="0" fontId="59" fillId="33" borderId="31" xfId="0" applyFont="1" applyFill="1" applyBorder="1" applyAlignment="1">
      <alignment horizontal="left" vertical="center" shrinkToFit="1"/>
    </xf>
    <xf numFmtId="176" fontId="59" fillId="34" borderId="12" xfId="0" applyNumberFormat="1" applyFont="1" applyFill="1" applyBorder="1" applyAlignment="1">
      <alignment vertical="center" shrinkToFit="1"/>
    </xf>
    <xf numFmtId="176" fontId="59" fillId="34" borderId="19" xfId="0" applyNumberFormat="1" applyFont="1" applyFill="1" applyBorder="1" applyAlignment="1">
      <alignment vertical="center" shrinkToFit="1"/>
    </xf>
    <xf numFmtId="176" fontId="59" fillId="34" borderId="17" xfId="0" applyNumberFormat="1" applyFont="1" applyFill="1" applyBorder="1" applyAlignment="1">
      <alignment vertical="center" shrinkToFit="1"/>
    </xf>
    <xf numFmtId="176" fontId="59" fillId="34" borderId="30" xfId="0" applyNumberFormat="1" applyFont="1" applyFill="1" applyBorder="1" applyAlignment="1">
      <alignment vertical="center" shrinkToFit="1"/>
    </xf>
    <xf numFmtId="176" fontId="59" fillId="33" borderId="35" xfId="0" applyNumberFormat="1" applyFont="1" applyFill="1" applyBorder="1" applyAlignment="1">
      <alignment vertical="center" shrinkToFit="1"/>
    </xf>
    <xf numFmtId="176" fontId="59" fillId="33" borderId="22" xfId="0" applyNumberFormat="1" applyFont="1" applyFill="1" applyBorder="1" applyAlignment="1">
      <alignment vertical="center" shrinkToFit="1"/>
    </xf>
    <xf numFmtId="176" fontId="59" fillId="34" borderId="10" xfId="0" applyNumberFormat="1" applyFont="1" applyFill="1" applyBorder="1" applyAlignment="1">
      <alignment horizontal="left" vertical="center"/>
    </xf>
    <xf numFmtId="176" fontId="59" fillId="34" borderId="12" xfId="0" applyNumberFormat="1" applyFont="1" applyFill="1" applyBorder="1" applyAlignment="1">
      <alignment horizontal="left" vertical="center"/>
    </xf>
    <xf numFmtId="176" fontId="59" fillId="34" borderId="13" xfId="0" applyNumberFormat="1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8" fillId="6" borderId="10" xfId="44" applyFill="1" applyBorder="1" applyAlignment="1" applyProtection="1">
      <alignment horizontal="center" vertical="center"/>
      <protection/>
    </xf>
    <xf numFmtId="0" fontId="8" fillId="6" borderId="12" xfId="44" applyFill="1" applyBorder="1" applyAlignment="1" applyProtection="1">
      <alignment horizontal="center" vertical="center"/>
      <protection/>
    </xf>
    <xf numFmtId="0" fontId="8" fillId="6" borderId="13" xfId="44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9" fillId="33" borderId="10" xfId="0" applyFont="1" applyFill="1" applyBorder="1" applyAlignment="1">
      <alignment horizontal="left"/>
    </xf>
    <xf numFmtId="0" fontId="59" fillId="33" borderId="12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/>
    </xf>
    <xf numFmtId="0" fontId="71" fillId="0" borderId="10" xfId="0" applyFont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 wrapText="1"/>
    </xf>
    <xf numFmtId="0" fontId="71" fillId="0" borderId="13" xfId="0" applyFont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wrapText="1"/>
    </xf>
    <xf numFmtId="0" fontId="59" fillId="33" borderId="12" xfId="0" applyFont="1" applyFill="1" applyBorder="1" applyAlignment="1">
      <alignment horizontal="left" wrapText="1"/>
    </xf>
    <xf numFmtId="0" fontId="59" fillId="33" borderId="13" xfId="0" applyFont="1" applyFill="1" applyBorder="1" applyAlignment="1">
      <alignment horizontal="left" wrapText="1"/>
    </xf>
    <xf numFmtId="176" fontId="59" fillId="34" borderId="11" xfId="0" applyNumberFormat="1" applyFont="1" applyFill="1" applyBorder="1" applyAlignment="1">
      <alignment horizontal="center" vertical="center" textRotation="255" wrapText="1"/>
    </xf>
    <xf numFmtId="0" fontId="59" fillId="0" borderId="0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176" fontId="59" fillId="34" borderId="16" xfId="0" applyNumberFormat="1" applyFont="1" applyFill="1" applyBorder="1" applyAlignment="1">
      <alignment horizontal="left" vertical="center" shrinkToFit="1"/>
    </xf>
    <xf numFmtId="176" fontId="59" fillId="34" borderId="11" xfId="0" applyNumberFormat="1" applyFont="1" applyFill="1" applyBorder="1" applyAlignment="1">
      <alignment horizontal="left" vertical="center" shrinkToFit="1"/>
    </xf>
    <xf numFmtId="176" fontId="59" fillId="34" borderId="19" xfId="0" applyNumberFormat="1" applyFont="1" applyFill="1" applyBorder="1" applyAlignment="1">
      <alignment horizontal="center" vertical="center" textRotation="255" shrinkToFit="1"/>
    </xf>
    <xf numFmtId="176" fontId="59" fillId="34" borderId="14" xfId="0" applyNumberFormat="1" applyFont="1" applyFill="1" applyBorder="1" applyAlignment="1">
      <alignment horizontal="center" vertical="center" textRotation="255" shrinkToFit="1"/>
    </xf>
    <xf numFmtId="176" fontId="59" fillId="34" borderId="15" xfId="0" applyNumberFormat="1" applyFont="1" applyFill="1" applyBorder="1" applyAlignment="1">
      <alignment horizontal="center" vertical="center" textRotation="255" shrinkToFit="1"/>
    </xf>
    <xf numFmtId="176" fontId="59" fillId="34" borderId="18" xfId="0" applyNumberFormat="1" applyFont="1" applyFill="1" applyBorder="1" applyAlignment="1">
      <alignment horizontal="center" vertical="center" textRotation="255" shrinkToFit="1"/>
    </xf>
    <xf numFmtId="176" fontId="59" fillId="34" borderId="20" xfId="0" applyNumberFormat="1" applyFont="1" applyFill="1" applyBorder="1" applyAlignment="1">
      <alignment horizontal="center" vertical="center" textRotation="255" shrinkToFit="1"/>
    </xf>
    <xf numFmtId="176" fontId="59" fillId="34" borderId="11" xfId="0" applyNumberFormat="1" applyFont="1" applyFill="1" applyBorder="1" applyAlignment="1">
      <alignment horizontal="left" vertical="center" wrapText="1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76" fontId="59" fillId="33" borderId="38" xfId="0" applyNumberFormat="1" applyFont="1" applyFill="1" applyBorder="1" applyAlignment="1">
      <alignment horizontal="left" vertical="center" shrinkToFit="1"/>
    </xf>
    <xf numFmtId="176" fontId="59" fillId="33" borderId="23" xfId="0" applyNumberFormat="1" applyFont="1" applyFill="1" applyBorder="1" applyAlignment="1">
      <alignment horizontal="left" vertical="center" shrinkToFit="1"/>
    </xf>
    <xf numFmtId="176" fontId="59" fillId="34" borderId="35" xfId="0" applyNumberFormat="1" applyFont="1" applyFill="1" applyBorder="1" applyAlignment="1">
      <alignment horizontal="left" vertical="center" shrinkToFit="1"/>
    </xf>
    <xf numFmtId="176" fontId="59" fillId="34" borderId="22" xfId="0" applyNumberFormat="1" applyFont="1" applyFill="1" applyBorder="1" applyAlignment="1">
      <alignment horizontal="left" vertical="center" shrinkToFi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0" fontId="0" fillId="36" borderId="13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left" vertical="top" wrapText="1"/>
    </xf>
    <xf numFmtId="0" fontId="0" fillId="36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28</xdr:row>
      <xdr:rowOff>152400</xdr:rowOff>
    </xdr:from>
    <xdr:to>
      <xdr:col>29</xdr:col>
      <xdr:colOff>9525</xdr:colOff>
      <xdr:row>28</xdr:row>
      <xdr:rowOff>409575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3952875" y="14039850"/>
          <a:ext cx="1504950" cy="2571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142875</xdr:colOff>
      <xdr:row>0</xdr:row>
      <xdr:rowOff>476250</xdr:rowOff>
    </xdr:to>
    <xdr:sp>
      <xdr:nvSpPr>
        <xdr:cNvPr id="2" name="テキスト ボックス 62"/>
        <xdr:cNvSpPr txBox="1">
          <a:spLocks noChangeArrowheads="1"/>
        </xdr:cNvSpPr>
      </xdr:nvSpPr>
      <xdr:spPr>
        <a:xfrm>
          <a:off x="0" y="0"/>
          <a:ext cx="2676525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www.toshi-kouen.jp/staticpages/index.php/suminoe_top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view="pageBreakPreview" zoomScaleNormal="75" zoomScaleSheetLayoutView="100" zoomScalePageLayoutView="0" workbookViewId="0" topLeftCell="A1">
      <selection activeCell="A1" sqref="A1:AR1"/>
    </sheetView>
  </sheetViews>
  <sheetFormatPr defaultColWidth="2.57421875" defaultRowHeight="15"/>
  <cols>
    <col min="1" max="1" width="3.57421875" style="99" customWidth="1"/>
    <col min="2" max="5" width="2.57421875" style="99" customWidth="1"/>
    <col min="6" max="6" width="4.140625" style="99" customWidth="1"/>
    <col min="7" max="9" width="2.57421875" style="99" customWidth="1"/>
    <col min="10" max="10" width="7.140625" style="99" customWidth="1"/>
    <col min="11" max="39" width="2.57421875" style="99" customWidth="1"/>
    <col min="40" max="40" width="4.57421875" style="99" customWidth="1"/>
    <col min="41" max="44" width="2.57421875" style="99" customWidth="1"/>
    <col min="45" max="16384" width="2.57421875" style="99" customWidth="1"/>
  </cols>
  <sheetData>
    <row r="1" spans="1:44" s="98" customFormat="1" ht="40.5" customHeight="1">
      <c r="A1" s="147" t="s">
        <v>88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</row>
    <row r="2" spans="1:44" s="98" customFormat="1" ht="14.2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</row>
    <row r="3" spans="1:44" s="98" customFormat="1" ht="49.5" customHeight="1">
      <c r="A3" s="150" t="s">
        <v>89</v>
      </c>
      <c r="B3" s="150"/>
      <c r="C3" s="150"/>
      <c r="D3" s="150"/>
      <c r="E3" s="150"/>
      <c r="F3" s="151" t="s">
        <v>161</v>
      </c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 t="s">
        <v>192</v>
      </c>
      <c r="T3" s="152"/>
      <c r="U3" s="152"/>
      <c r="V3" s="152"/>
      <c r="W3" s="152"/>
      <c r="X3" s="153" t="s">
        <v>197</v>
      </c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4"/>
      <c r="AL3" s="154"/>
      <c r="AM3" s="154"/>
      <c r="AN3" s="154"/>
      <c r="AO3" s="154"/>
      <c r="AP3" s="154"/>
      <c r="AQ3" s="154"/>
      <c r="AR3" s="154"/>
    </row>
    <row r="4" spans="1:44" s="98" customFormat="1" ht="12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</row>
    <row r="5" spans="1:44" s="98" customFormat="1" ht="21" customHeight="1">
      <c r="A5" s="156" t="s">
        <v>198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</row>
    <row r="6" spans="1:44" s="98" customFormat="1" ht="34.5" customHeight="1">
      <c r="A6" s="158" t="s">
        <v>90</v>
      </c>
      <c r="B6" s="158"/>
      <c r="C6" s="158"/>
      <c r="D6" s="158"/>
      <c r="E6" s="158"/>
      <c r="F6" s="158"/>
      <c r="G6" s="158"/>
      <c r="H6" s="158"/>
      <c r="I6" s="158"/>
      <c r="J6" s="158"/>
      <c r="K6" s="159" t="s">
        <v>162</v>
      </c>
      <c r="L6" s="160"/>
      <c r="M6" s="160"/>
      <c r="N6" s="160"/>
      <c r="O6" s="160"/>
      <c r="P6" s="160"/>
      <c r="Q6" s="160"/>
      <c r="R6" s="160"/>
      <c r="S6" s="160"/>
      <c r="T6" s="160"/>
      <c r="U6" s="160" t="s">
        <v>163</v>
      </c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1"/>
    </row>
    <row r="7" spans="1:44" s="98" customFormat="1" ht="34.5" customHeight="1">
      <c r="A7" s="158" t="s">
        <v>168</v>
      </c>
      <c r="B7" s="158"/>
      <c r="C7" s="158"/>
      <c r="D7" s="158"/>
      <c r="E7" s="158"/>
      <c r="F7" s="158"/>
      <c r="G7" s="158"/>
      <c r="H7" s="158"/>
      <c r="I7" s="158"/>
      <c r="J7" s="158"/>
      <c r="K7" s="162" t="s">
        <v>169</v>
      </c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4"/>
    </row>
    <row r="8" spans="1:44" s="98" customFormat="1" ht="34.5" customHeight="1">
      <c r="A8" s="152" t="s">
        <v>188</v>
      </c>
      <c r="B8" s="152"/>
      <c r="C8" s="152"/>
      <c r="D8" s="152"/>
      <c r="E8" s="152"/>
      <c r="F8" s="152"/>
      <c r="G8" s="152"/>
      <c r="H8" s="152"/>
      <c r="I8" s="152"/>
      <c r="J8" s="152"/>
      <c r="K8" s="165" t="s">
        <v>199</v>
      </c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7"/>
      <c r="AP8" s="167"/>
      <c r="AQ8" s="167"/>
      <c r="AR8" s="168"/>
    </row>
    <row r="9" spans="1:44" s="98" customFormat="1" ht="34.5" customHeight="1">
      <c r="A9" s="152" t="s">
        <v>91</v>
      </c>
      <c r="B9" s="152"/>
      <c r="C9" s="152"/>
      <c r="D9" s="152"/>
      <c r="E9" s="152"/>
      <c r="F9" s="152"/>
      <c r="G9" s="152"/>
      <c r="H9" s="152"/>
      <c r="I9" s="152"/>
      <c r="J9" s="152"/>
      <c r="K9" s="169" t="s">
        <v>170</v>
      </c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63"/>
      <c r="AP9" s="163"/>
      <c r="AQ9" s="163"/>
      <c r="AR9" s="164"/>
    </row>
    <row r="10" spans="1:44" s="98" customFormat="1" ht="34.5" customHeight="1">
      <c r="A10" s="152" t="s">
        <v>92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69" t="s">
        <v>171</v>
      </c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63"/>
      <c r="AP10" s="163"/>
      <c r="AQ10" s="163"/>
      <c r="AR10" s="164"/>
    </row>
    <row r="11" spans="1:44" s="98" customFormat="1" ht="34.5" customHeight="1">
      <c r="A11" s="152" t="s">
        <v>93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75" t="s">
        <v>182</v>
      </c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7"/>
    </row>
    <row r="12" spans="1:44" s="98" customFormat="1" ht="34.5" customHeight="1">
      <c r="A12" s="152" t="s">
        <v>94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69" t="s">
        <v>172</v>
      </c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63"/>
      <c r="AP12" s="163"/>
      <c r="AQ12" s="163"/>
      <c r="AR12" s="164"/>
    </row>
    <row r="13" spans="1:44" s="98" customFormat="1" ht="141.75" customHeight="1">
      <c r="A13" s="152" t="s">
        <v>95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69" t="s">
        <v>183</v>
      </c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63"/>
      <c r="AP13" s="163"/>
      <c r="AQ13" s="163"/>
      <c r="AR13" s="164"/>
    </row>
    <row r="14" spans="1:44" s="98" customFormat="1" ht="15" customHeight="1">
      <c r="A14" s="178" t="s">
        <v>96</v>
      </c>
      <c r="B14" s="179"/>
      <c r="C14" s="179"/>
      <c r="D14" s="179"/>
      <c r="E14" s="179"/>
      <c r="F14" s="179"/>
      <c r="G14" s="179"/>
      <c r="H14" s="179"/>
      <c r="I14" s="179"/>
      <c r="J14" s="180"/>
      <c r="K14" s="187" t="s">
        <v>97</v>
      </c>
      <c r="L14" s="188"/>
      <c r="M14" s="188"/>
      <c r="N14" s="188"/>
      <c r="O14" s="188"/>
      <c r="P14" s="188"/>
      <c r="Q14" s="189"/>
      <c r="R14" s="193" t="s">
        <v>98</v>
      </c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8"/>
      <c r="AQ14" s="199"/>
      <c r="AR14" s="200"/>
    </row>
    <row r="15" spans="1:44" s="98" customFormat="1" ht="15" customHeight="1">
      <c r="A15" s="181"/>
      <c r="B15" s="182"/>
      <c r="C15" s="182"/>
      <c r="D15" s="182"/>
      <c r="E15" s="182"/>
      <c r="F15" s="182"/>
      <c r="G15" s="182"/>
      <c r="H15" s="182"/>
      <c r="I15" s="182"/>
      <c r="J15" s="183"/>
      <c r="K15" s="190"/>
      <c r="L15" s="191"/>
      <c r="M15" s="191"/>
      <c r="N15" s="191"/>
      <c r="O15" s="191"/>
      <c r="P15" s="191"/>
      <c r="Q15" s="192"/>
      <c r="R15" s="193" t="s">
        <v>99</v>
      </c>
      <c r="S15" s="193"/>
      <c r="T15" s="193"/>
      <c r="U15" s="193"/>
      <c r="V15" s="193"/>
      <c r="W15" s="193"/>
      <c r="X15" s="193" t="s">
        <v>100</v>
      </c>
      <c r="Y15" s="193"/>
      <c r="Z15" s="193"/>
      <c r="AA15" s="193"/>
      <c r="AB15" s="193"/>
      <c r="AC15" s="193"/>
      <c r="AD15" s="193" t="s">
        <v>13</v>
      </c>
      <c r="AE15" s="193"/>
      <c r="AF15" s="193"/>
      <c r="AG15" s="193"/>
      <c r="AH15" s="193"/>
      <c r="AI15" s="193"/>
      <c r="AJ15" s="193" t="s">
        <v>101</v>
      </c>
      <c r="AK15" s="193"/>
      <c r="AL15" s="193"/>
      <c r="AM15" s="193"/>
      <c r="AN15" s="193"/>
      <c r="AO15" s="193"/>
      <c r="AP15" s="201"/>
      <c r="AQ15" s="202"/>
      <c r="AR15" s="203"/>
    </row>
    <row r="16" spans="1:44" s="98" customFormat="1" ht="15" customHeight="1">
      <c r="A16" s="184"/>
      <c r="B16" s="185"/>
      <c r="C16" s="185"/>
      <c r="D16" s="185"/>
      <c r="E16" s="185"/>
      <c r="F16" s="185"/>
      <c r="G16" s="185"/>
      <c r="H16" s="185"/>
      <c r="I16" s="185"/>
      <c r="J16" s="186"/>
      <c r="K16" s="207">
        <v>4.5</v>
      </c>
      <c r="L16" s="208"/>
      <c r="M16" s="208"/>
      <c r="N16" s="208"/>
      <c r="O16" s="208"/>
      <c r="P16" s="171" t="s">
        <v>173</v>
      </c>
      <c r="Q16" s="172"/>
      <c r="R16" s="173">
        <v>2.3</v>
      </c>
      <c r="S16" s="174"/>
      <c r="T16" s="174"/>
      <c r="U16" s="174"/>
      <c r="V16" s="171" t="s">
        <v>173</v>
      </c>
      <c r="W16" s="172"/>
      <c r="X16" s="173">
        <v>1.7</v>
      </c>
      <c r="Y16" s="174"/>
      <c r="Z16" s="174"/>
      <c r="AA16" s="174"/>
      <c r="AB16" s="171" t="s">
        <v>173</v>
      </c>
      <c r="AC16" s="172"/>
      <c r="AD16" s="173">
        <v>0</v>
      </c>
      <c r="AE16" s="174"/>
      <c r="AF16" s="174"/>
      <c r="AG16" s="174"/>
      <c r="AH16" s="171" t="s">
        <v>173</v>
      </c>
      <c r="AI16" s="172"/>
      <c r="AJ16" s="173">
        <v>0.5</v>
      </c>
      <c r="AK16" s="174"/>
      <c r="AL16" s="174"/>
      <c r="AM16" s="174"/>
      <c r="AN16" s="171" t="s">
        <v>173</v>
      </c>
      <c r="AO16" s="172"/>
      <c r="AP16" s="204"/>
      <c r="AQ16" s="205"/>
      <c r="AR16" s="206"/>
    </row>
    <row r="17" spans="1:44" s="98" customFormat="1" ht="19.5" customHeight="1">
      <c r="A17" s="178" t="s">
        <v>102</v>
      </c>
      <c r="B17" s="179"/>
      <c r="C17" s="179"/>
      <c r="D17" s="179"/>
      <c r="E17" s="179"/>
      <c r="F17" s="179"/>
      <c r="G17" s="179"/>
      <c r="H17" s="179"/>
      <c r="I17" s="179"/>
      <c r="J17" s="180"/>
      <c r="K17" s="209" t="s">
        <v>210</v>
      </c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1"/>
    </row>
    <row r="18" spans="1:44" s="98" customFormat="1" ht="19.5" customHeight="1">
      <c r="A18" s="181"/>
      <c r="B18" s="182"/>
      <c r="C18" s="182"/>
      <c r="D18" s="182"/>
      <c r="E18" s="182"/>
      <c r="F18" s="182"/>
      <c r="G18" s="182"/>
      <c r="H18" s="182"/>
      <c r="I18" s="182"/>
      <c r="J18" s="183"/>
      <c r="K18" s="212" t="s">
        <v>205</v>
      </c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4"/>
    </row>
    <row r="19" spans="1:44" s="98" customFormat="1" ht="34.5" customHeight="1">
      <c r="A19" s="178" t="s">
        <v>103</v>
      </c>
      <c r="B19" s="179"/>
      <c r="C19" s="179"/>
      <c r="D19" s="179"/>
      <c r="E19" s="179"/>
      <c r="F19" s="179"/>
      <c r="G19" s="179"/>
      <c r="H19" s="179"/>
      <c r="I19" s="179"/>
      <c r="J19" s="180"/>
      <c r="K19" s="169" t="s">
        <v>174</v>
      </c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63"/>
      <c r="AP19" s="163"/>
      <c r="AQ19" s="163"/>
      <c r="AR19" s="164"/>
    </row>
    <row r="20" spans="1:44" s="98" customFormat="1" ht="34.5" customHeight="1">
      <c r="A20" s="152" t="s">
        <v>104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69" t="s">
        <v>175</v>
      </c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63"/>
      <c r="AP20" s="163"/>
      <c r="AQ20" s="163"/>
      <c r="AR20" s="164"/>
    </row>
    <row r="21" spans="1:44" s="98" customFormat="1" ht="24.75" customHeight="1">
      <c r="A21" s="178" t="s">
        <v>105</v>
      </c>
      <c r="B21" s="179"/>
      <c r="C21" s="179"/>
      <c r="D21" s="179"/>
      <c r="E21" s="179"/>
      <c r="F21" s="179"/>
      <c r="G21" s="179"/>
      <c r="H21" s="179"/>
      <c r="I21" s="179"/>
      <c r="J21" s="180"/>
      <c r="K21" s="195" t="s">
        <v>106</v>
      </c>
      <c r="L21" s="196"/>
      <c r="M21" s="196"/>
      <c r="N21" s="196"/>
      <c r="O21" s="196"/>
      <c r="P21" s="196"/>
      <c r="Q21" s="196"/>
      <c r="R21" s="195" t="s">
        <v>184</v>
      </c>
      <c r="S21" s="196"/>
      <c r="T21" s="196"/>
      <c r="U21" s="196"/>
      <c r="V21" s="197"/>
      <c r="W21" s="195" t="s">
        <v>185</v>
      </c>
      <c r="X21" s="196"/>
      <c r="Y21" s="196"/>
      <c r="Z21" s="196"/>
      <c r="AA21" s="197"/>
      <c r="AB21" s="195" t="s">
        <v>186</v>
      </c>
      <c r="AC21" s="196"/>
      <c r="AD21" s="196"/>
      <c r="AE21" s="196"/>
      <c r="AF21" s="197"/>
      <c r="AG21" s="195" t="s">
        <v>187</v>
      </c>
      <c r="AH21" s="196"/>
      <c r="AI21" s="196"/>
      <c r="AJ21" s="196"/>
      <c r="AK21" s="197"/>
      <c r="AL21" s="195" t="s">
        <v>200</v>
      </c>
      <c r="AM21" s="196"/>
      <c r="AN21" s="196"/>
      <c r="AO21" s="196"/>
      <c r="AP21" s="197"/>
      <c r="AQ21" s="100"/>
      <c r="AR21" s="101"/>
    </row>
    <row r="22" spans="1:44" s="98" customFormat="1" ht="44.25" customHeight="1">
      <c r="A22" s="181"/>
      <c r="B22" s="182"/>
      <c r="C22" s="182"/>
      <c r="D22" s="182"/>
      <c r="E22" s="182"/>
      <c r="F22" s="182"/>
      <c r="G22" s="182"/>
      <c r="H22" s="182"/>
      <c r="I22" s="182"/>
      <c r="J22" s="183"/>
      <c r="K22" s="220" t="s">
        <v>176</v>
      </c>
      <c r="L22" s="221"/>
      <c r="M22" s="221"/>
      <c r="N22" s="221"/>
      <c r="O22" s="221"/>
      <c r="P22" s="221"/>
      <c r="Q22" s="221"/>
      <c r="R22" s="215">
        <v>403238</v>
      </c>
      <c r="S22" s="216"/>
      <c r="T22" s="216"/>
      <c r="U22" s="216"/>
      <c r="V22" s="102" t="s">
        <v>177</v>
      </c>
      <c r="W22" s="215">
        <v>474214</v>
      </c>
      <c r="X22" s="216"/>
      <c r="Y22" s="216"/>
      <c r="Z22" s="216"/>
      <c r="AA22" s="102" t="s">
        <v>177</v>
      </c>
      <c r="AB22" s="215">
        <v>341969</v>
      </c>
      <c r="AC22" s="216"/>
      <c r="AD22" s="216"/>
      <c r="AE22" s="216"/>
      <c r="AF22" s="102" t="s">
        <v>178</v>
      </c>
      <c r="AG22" s="215">
        <v>315218</v>
      </c>
      <c r="AH22" s="216"/>
      <c r="AI22" s="216"/>
      <c r="AJ22" s="216"/>
      <c r="AK22" s="102" t="s">
        <v>178</v>
      </c>
      <c r="AL22" s="215">
        <v>447469</v>
      </c>
      <c r="AM22" s="216"/>
      <c r="AN22" s="216"/>
      <c r="AO22" s="216"/>
      <c r="AP22" s="102" t="s">
        <v>178</v>
      </c>
      <c r="AQ22" s="103"/>
      <c r="AR22" s="104"/>
    </row>
    <row r="23" spans="1:44" s="98" customFormat="1" ht="35.25" customHeight="1">
      <c r="A23" s="217"/>
      <c r="B23" s="218"/>
      <c r="C23" s="218"/>
      <c r="D23" s="218"/>
      <c r="E23" s="218"/>
      <c r="F23" s="218"/>
      <c r="G23" s="218"/>
      <c r="H23" s="218"/>
      <c r="I23" s="218"/>
      <c r="J23" s="219"/>
      <c r="K23" s="222" t="s">
        <v>179</v>
      </c>
      <c r="L23" s="223"/>
      <c r="M23" s="223"/>
      <c r="N23" s="223"/>
      <c r="O23" s="223"/>
      <c r="P23" s="223"/>
      <c r="Q23" s="224"/>
      <c r="R23" s="215">
        <v>22091703</v>
      </c>
      <c r="S23" s="216"/>
      <c r="T23" s="216"/>
      <c r="U23" s="216"/>
      <c r="V23" s="102" t="s">
        <v>177</v>
      </c>
      <c r="W23" s="215">
        <v>24254283</v>
      </c>
      <c r="X23" s="216"/>
      <c r="Y23" s="216"/>
      <c r="Z23" s="216"/>
      <c r="AA23" s="102" t="s">
        <v>177</v>
      </c>
      <c r="AB23" s="215">
        <v>21762537</v>
      </c>
      <c r="AC23" s="216"/>
      <c r="AD23" s="216"/>
      <c r="AE23" s="216"/>
      <c r="AF23" s="102" t="s">
        <v>178</v>
      </c>
      <c r="AG23" s="215">
        <v>18221813</v>
      </c>
      <c r="AH23" s="216"/>
      <c r="AI23" s="216"/>
      <c r="AJ23" s="216"/>
      <c r="AK23" s="102" t="s">
        <v>178</v>
      </c>
      <c r="AL23" s="215">
        <v>24200253</v>
      </c>
      <c r="AM23" s="216"/>
      <c r="AN23" s="216"/>
      <c r="AO23" s="216"/>
      <c r="AP23" s="102" t="s">
        <v>178</v>
      </c>
      <c r="AQ23" s="105"/>
      <c r="AR23" s="106"/>
    </row>
    <row r="24" spans="1:44" s="98" customFormat="1" ht="13.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</row>
    <row r="25" spans="1:44" s="98" customFormat="1" ht="23.25" customHeight="1">
      <c r="A25" s="156" t="s">
        <v>201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</row>
    <row r="26" spans="1:44" s="98" customFormat="1" ht="64.5" customHeight="1">
      <c r="A26" s="152" t="s">
        <v>107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69" t="s">
        <v>180</v>
      </c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63"/>
      <c r="AP26" s="163"/>
      <c r="AQ26" s="163"/>
      <c r="AR26" s="164"/>
    </row>
    <row r="27" spans="1:44" s="98" customFormat="1" ht="34.5" customHeight="1">
      <c r="A27" s="178" t="s">
        <v>108</v>
      </c>
      <c r="B27" s="179"/>
      <c r="C27" s="179"/>
      <c r="D27" s="179"/>
      <c r="E27" s="179"/>
      <c r="F27" s="179"/>
      <c r="G27" s="179"/>
      <c r="H27" s="179"/>
      <c r="I27" s="179"/>
      <c r="J27" s="180"/>
      <c r="K27" s="169" t="s">
        <v>181</v>
      </c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63"/>
      <c r="AP27" s="163"/>
      <c r="AQ27" s="163"/>
      <c r="AR27" s="164"/>
    </row>
    <row r="28" spans="1:44" s="98" customFormat="1" ht="180" customHeight="1">
      <c r="A28" s="158" t="s">
        <v>109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62" t="s">
        <v>189</v>
      </c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4"/>
    </row>
    <row r="29" spans="1:44" s="98" customFormat="1" ht="45" customHeight="1">
      <c r="A29" s="158" t="s">
        <v>110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225" t="s">
        <v>193</v>
      </c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7"/>
    </row>
  </sheetData>
  <sheetProtection/>
  <mergeCells count="79">
    <mergeCell ref="A28:J28"/>
    <mergeCell ref="K28:AR28"/>
    <mergeCell ref="A29:J29"/>
    <mergeCell ref="K29:AR29"/>
    <mergeCell ref="AL23:AO23"/>
    <mergeCell ref="A24:AR24"/>
    <mergeCell ref="A25:AR25"/>
    <mergeCell ref="A26:J26"/>
    <mergeCell ref="K26:AR26"/>
    <mergeCell ref="A27:J27"/>
    <mergeCell ref="K27:AR27"/>
    <mergeCell ref="R22:U22"/>
    <mergeCell ref="W22:Z22"/>
    <mergeCell ref="AB22:AE22"/>
    <mergeCell ref="AG22:AJ22"/>
    <mergeCell ref="AL22:AO22"/>
    <mergeCell ref="K23:Q23"/>
    <mergeCell ref="R23:U23"/>
    <mergeCell ref="W23:Z23"/>
    <mergeCell ref="AB23:AE23"/>
    <mergeCell ref="AG23:AJ23"/>
    <mergeCell ref="A20:J20"/>
    <mergeCell ref="K20:AR20"/>
    <mergeCell ref="A21:J23"/>
    <mergeCell ref="K21:Q21"/>
    <mergeCell ref="R21:V21"/>
    <mergeCell ref="W21:AA21"/>
    <mergeCell ref="AB21:AF21"/>
    <mergeCell ref="AG21:AK21"/>
    <mergeCell ref="K22:Q22"/>
    <mergeCell ref="AJ16:AM16"/>
    <mergeCell ref="AN16:AO16"/>
    <mergeCell ref="A17:J18"/>
    <mergeCell ref="K17:AR17"/>
    <mergeCell ref="K18:AR18"/>
    <mergeCell ref="A19:J19"/>
    <mergeCell ref="K19:AR19"/>
    <mergeCell ref="R16:U16"/>
    <mergeCell ref="AD16:AG16"/>
    <mergeCell ref="AH16:AI16"/>
    <mergeCell ref="A14:J16"/>
    <mergeCell ref="K14:Q15"/>
    <mergeCell ref="R14:AO14"/>
    <mergeCell ref="AL21:AP21"/>
    <mergeCell ref="AP14:AR16"/>
    <mergeCell ref="R15:W15"/>
    <mergeCell ref="X15:AC15"/>
    <mergeCell ref="AD15:AI15"/>
    <mergeCell ref="AJ15:AO15"/>
    <mergeCell ref="K16:O16"/>
    <mergeCell ref="P16:Q16"/>
    <mergeCell ref="V16:W16"/>
    <mergeCell ref="X16:AA16"/>
    <mergeCell ref="AB16:AC16"/>
    <mergeCell ref="A11:J11"/>
    <mergeCell ref="K11:AR11"/>
    <mergeCell ref="A12:J12"/>
    <mergeCell ref="K12:AR12"/>
    <mergeCell ref="A13:J13"/>
    <mergeCell ref="K13:AR13"/>
    <mergeCell ref="A8:J8"/>
    <mergeCell ref="K8:AR8"/>
    <mergeCell ref="A9:J9"/>
    <mergeCell ref="K9:AR9"/>
    <mergeCell ref="A10:J10"/>
    <mergeCell ref="K10:AR10"/>
    <mergeCell ref="A4:AR4"/>
    <mergeCell ref="A5:AR5"/>
    <mergeCell ref="A6:J6"/>
    <mergeCell ref="K6:T6"/>
    <mergeCell ref="U6:AR6"/>
    <mergeCell ref="A7:J7"/>
    <mergeCell ref="K7:AR7"/>
    <mergeCell ref="A1:AR1"/>
    <mergeCell ref="A2:AR2"/>
    <mergeCell ref="A3:E3"/>
    <mergeCell ref="F3:R3"/>
    <mergeCell ref="S3:W3"/>
    <mergeCell ref="X3:AR3"/>
  </mergeCells>
  <hyperlinks>
    <hyperlink ref="U6:AR6" r:id="rId1" display="大阪府都市公園条例施行規則"/>
    <hyperlink ref="K6:T6" r:id="rId2" display="大阪府都市公園条例"/>
    <hyperlink ref="F3:R3" r:id="rId3" display="【府営公園】　住之江公園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5118110236220472" footer="0.1968503937007874"/>
  <pageSetup horizontalDpi="600" verticalDpi="600" orientation="portrait" paperSize="9" scale="66" r:id="rId6"/>
  <headerFooter alignWithMargins="0">
    <oddHeader>&amp;R府営公園　住之江公園</oddHeader>
    <oddFooter>&amp;R
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view="pageBreakPreview" zoomScaleSheetLayoutView="100" workbookViewId="0" topLeftCell="A1">
      <selection activeCell="I125" sqref="I125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7" customWidth="1"/>
    <col min="7" max="7" width="17.140625" style="18" customWidth="1"/>
    <col min="8" max="8" width="17.140625" style="20" customWidth="1"/>
    <col min="9" max="9" width="17.140625" style="18" customWidth="1"/>
  </cols>
  <sheetData>
    <row r="1" ht="18.75">
      <c r="A1" s="13" t="s">
        <v>133</v>
      </c>
    </row>
    <row r="2" spans="1:9" ht="11.25" customHeight="1">
      <c r="A2" s="97" t="s">
        <v>158</v>
      </c>
      <c r="B2" s="81"/>
      <c r="C2" s="81"/>
      <c r="D2" s="81"/>
      <c r="E2" s="81"/>
      <c r="F2" s="81"/>
      <c r="G2" s="81"/>
      <c r="I2" s="20"/>
    </row>
    <row r="3" spans="1:9" ht="18" customHeight="1">
      <c r="A3" s="111" t="s">
        <v>196</v>
      </c>
      <c r="B3" s="111"/>
      <c r="C3" s="111"/>
      <c r="D3" s="111"/>
      <c r="E3" s="19"/>
      <c r="F3" s="19"/>
      <c r="G3" s="20"/>
      <c r="H3" s="107"/>
      <c r="I3" s="107" t="s">
        <v>191</v>
      </c>
    </row>
    <row r="4" spans="1:9" ht="16.5" customHeight="1">
      <c r="A4" s="293" t="s">
        <v>0</v>
      </c>
      <c r="B4" s="294"/>
      <c r="C4" s="294"/>
      <c r="D4" s="295"/>
      <c r="E4" s="28" t="s">
        <v>141</v>
      </c>
      <c r="F4" s="28" t="s">
        <v>142</v>
      </c>
      <c r="G4" s="29" t="s">
        <v>143</v>
      </c>
      <c r="H4" s="29" t="s">
        <v>144</v>
      </c>
      <c r="I4" s="29" t="s">
        <v>202</v>
      </c>
    </row>
    <row r="5" spans="1:9" ht="16.5" customHeight="1">
      <c r="A5" s="349" t="s">
        <v>1</v>
      </c>
      <c r="B5" s="235" t="s">
        <v>2</v>
      </c>
      <c r="C5" s="317"/>
      <c r="D5" s="236"/>
      <c r="E5" s="43">
        <v>429502</v>
      </c>
      <c r="F5" s="43">
        <v>418087</v>
      </c>
      <c r="G5" s="43">
        <v>381517</v>
      </c>
      <c r="H5" s="43">
        <v>376047</v>
      </c>
      <c r="I5" s="43">
        <v>361835</v>
      </c>
    </row>
    <row r="6" spans="1:9" ht="16.5" customHeight="1">
      <c r="A6" s="350"/>
      <c r="B6" s="235" t="s">
        <v>3</v>
      </c>
      <c r="C6" s="317"/>
      <c r="D6" s="236"/>
      <c r="E6" s="43">
        <v>0</v>
      </c>
      <c r="F6" s="43">
        <v>0</v>
      </c>
      <c r="G6" s="43">
        <v>0</v>
      </c>
      <c r="H6" s="43">
        <v>0</v>
      </c>
      <c r="I6" s="43">
        <v>0</v>
      </c>
    </row>
    <row r="7" spans="1:9" ht="16.5" customHeight="1">
      <c r="A7" s="350"/>
      <c r="B7" s="235" t="s">
        <v>4</v>
      </c>
      <c r="C7" s="317"/>
      <c r="D7" s="236"/>
      <c r="E7" s="43">
        <v>13129</v>
      </c>
      <c r="F7" s="43">
        <v>18623</v>
      </c>
      <c r="G7" s="43">
        <v>21303</v>
      </c>
      <c r="H7" s="123">
        <v>19672</v>
      </c>
      <c r="I7" s="43">
        <v>13816</v>
      </c>
    </row>
    <row r="8" spans="1:9" ht="16.5" customHeight="1" thickBot="1">
      <c r="A8" s="350"/>
      <c r="B8" s="318" t="s">
        <v>5</v>
      </c>
      <c r="C8" s="319"/>
      <c r="D8" s="320"/>
      <c r="E8" s="44">
        <v>17313</v>
      </c>
      <c r="F8" s="44">
        <v>10441</v>
      </c>
      <c r="G8" s="44">
        <v>9978</v>
      </c>
      <c r="H8" s="124">
        <v>13116</v>
      </c>
      <c r="I8" s="44">
        <v>9961</v>
      </c>
    </row>
    <row r="9" spans="1:9" ht="16.5" customHeight="1" thickBot="1">
      <c r="A9" s="351"/>
      <c r="B9" s="321" t="s">
        <v>6</v>
      </c>
      <c r="C9" s="322"/>
      <c r="D9" s="322"/>
      <c r="E9" s="82">
        <f>SUM(E5:E8)</f>
        <v>459944</v>
      </c>
      <c r="F9" s="82">
        <f>SUM(F5:F8)</f>
        <v>447151</v>
      </c>
      <c r="G9" s="82">
        <f>SUM(G5:G8)</f>
        <v>412798</v>
      </c>
      <c r="H9" s="125">
        <f>SUM(H5:H8)</f>
        <v>408835</v>
      </c>
      <c r="I9" s="93">
        <f>SUM(I5:I8)</f>
        <v>385612</v>
      </c>
    </row>
    <row r="10" spans="1:9" ht="16.5" customHeight="1">
      <c r="A10" s="352" t="s">
        <v>7</v>
      </c>
      <c r="B10" s="347" t="s">
        <v>77</v>
      </c>
      <c r="C10" s="347"/>
      <c r="D10" s="73" t="s">
        <v>8</v>
      </c>
      <c r="E10" s="48">
        <v>2305168</v>
      </c>
      <c r="F10" s="48">
        <v>2333254</v>
      </c>
      <c r="G10" s="48">
        <v>2329184</v>
      </c>
      <c r="H10" s="126">
        <v>2304336</v>
      </c>
      <c r="I10" s="48">
        <v>2277975</v>
      </c>
    </row>
    <row r="11" spans="1:9" ht="16.5" customHeight="1">
      <c r="A11" s="353"/>
      <c r="B11" s="348"/>
      <c r="C11" s="348"/>
      <c r="D11" s="65" t="s">
        <v>9</v>
      </c>
      <c r="E11" s="43">
        <v>0</v>
      </c>
      <c r="F11" s="43">
        <v>0</v>
      </c>
      <c r="G11" s="43">
        <v>0</v>
      </c>
      <c r="H11" s="123">
        <v>0</v>
      </c>
      <c r="I11" s="43">
        <v>0</v>
      </c>
    </row>
    <row r="12" spans="1:9" ht="16.5" customHeight="1">
      <c r="A12" s="353"/>
      <c r="B12" s="348"/>
      <c r="C12" s="348"/>
      <c r="D12" s="65" t="s">
        <v>10</v>
      </c>
      <c r="E12" s="60">
        <f>SUM(E10:E11)</f>
        <v>2305168</v>
      </c>
      <c r="F12" s="60">
        <f>SUM(F10:F11)</f>
        <v>2333254</v>
      </c>
      <c r="G12" s="60">
        <f>SUM(G10:G11)</f>
        <v>2329184</v>
      </c>
      <c r="H12" s="127">
        <f>SUM(H10:H11)</f>
        <v>2304336</v>
      </c>
      <c r="I12" s="60">
        <f>SUM(I10:I11)</f>
        <v>2277975</v>
      </c>
    </row>
    <row r="13" spans="1:9" ht="16.5" customHeight="1">
      <c r="A13" s="353"/>
      <c r="B13" s="354" t="s">
        <v>190</v>
      </c>
      <c r="C13" s="354"/>
      <c r="D13" s="65" t="s">
        <v>9</v>
      </c>
      <c r="E13" s="43">
        <v>0</v>
      </c>
      <c r="F13" s="43">
        <v>0</v>
      </c>
      <c r="G13" s="43">
        <v>0</v>
      </c>
      <c r="H13" s="123">
        <v>0</v>
      </c>
      <c r="I13" s="43">
        <v>0</v>
      </c>
    </row>
    <row r="14" spans="1:9" ht="16.5" customHeight="1" thickBot="1">
      <c r="A14" s="353"/>
      <c r="B14" s="355" t="s">
        <v>12</v>
      </c>
      <c r="C14" s="355"/>
      <c r="D14" s="66" t="s">
        <v>13</v>
      </c>
      <c r="E14" s="44">
        <v>135852</v>
      </c>
      <c r="F14" s="44">
        <v>135670</v>
      </c>
      <c r="G14" s="44">
        <v>141315</v>
      </c>
      <c r="H14" s="124">
        <v>133640</v>
      </c>
      <c r="I14" s="44">
        <v>122677</v>
      </c>
    </row>
    <row r="15" spans="1:9" ht="16.5" customHeight="1" thickBot="1">
      <c r="A15" s="350"/>
      <c r="B15" s="356" t="s">
        <v>6</v>
      </c>
      <c r="C15" s="357"/>
      <c r="D15" s="357"/>
      <c r="E15" s="83">
        <f>E12+E13+E14</f>
        <v>2441020</v>
      </c>
      <c r="F15" s="83">
        <f>F12+F13+F14</f>
        <v>2468924</v>
      </c>
      <c r="G15" s="83">
        <f>G12+G13+G14</f>
        <v>2470499</v>
      </c>
      <c r="H15" s="128">
        <f>H12+H13+H14</f>
        <v>2437976</v>
      </c>
      <c r="I15" s="94">
        <f>I12+I13+I14</f>
        <v>2400652</v>
      </c>
    </row>
    <row r="16" spans="1:9" ht="16.5" customHeight="1" thickBot="1">
      <c r="A16" s="358" t="s">
        <v>14</v>
      </c>
      <c r="B16" s="359"/>
      <c r="C16" s="359"/>
      <c r="D16" s="359"/>
      <c r="E16" s="82">
        <f>E15-E9</f>
        <v>1981076</v>
      </c>
      <c r="F16" s="82">
        <f>F15-F9</f>
        <v>2021773</v>
      </c>
      <c r="G16" s="82">
        <f>G15-G9</f>
        <v>2057701</v>
      </c>
      <c r="H16" s="125">
        <f>H15-H9</f>
        <v>2029141</v>
      </c>
      <c r="I16" s="93">
        <f>I15-I9</f>
        <v>2015040</v>
      </c>
    </row>
    <row r="17" spans="1:9" ht="8.25" customHeight="1">
      <c r="A17" s="6"/>
      <c r="B17" s="6"/>
      <c r="C17" s="6"/>
      <c r="D17" s="6"/>
      <c r="E17" s="45"/>
      <c r="F17" s="45"/>
      <c r="G17" s="45"/>
      <c r="H17" s="95"/>
      <c r="I17" s="95"/>
    </row>
    <row r="18" spans="1:9" ht="16.5" customHeight="1">
      <c r="A18" s="323" t="s">
        <v>15</v>
      </c>
      <c r="B18" s="324"/>
      <c r="C18" s="324"/>
      <c r="D18" s="325"/>
      <c r="E18" s="43">
        <v>1305282</v>
      </c>
      <c r="F18" s="43">
        <v>1319406</v>
      </c>
      <c r="G18" s="43">
        <v>1323955</v>
      </c>
      <c r="H18" s="43">
        <v>1479265</v>
      </c>
      <c r="I18" s="43">
        <v>1366897</v>
      </c>
    </row>
    <row r="19" spans="1:9" ht="8.25" customHeight="1">
      <c r="A19" s="6"/>
      <c r="B19" s="6"/>
      <c r="C19" s="6"/>
      <c r="D19" s="6"/>
      <c r="H19" s="96"/>
      <c r="I19" s="96"/>
    </row>
    <row r="20" spans="1:9" ht="18" customHeight="1">
      <c r="A20" s="335" t="s">
        <v>16</v>
      </c>
      <c r="B20" s="336"/>
      <c r="C20" s="336"/>
      <c r="D20" s="336"/>
      <c r="E20" s="336"/>
      <c r="F20" s="336"/>
      <c r="G20" s="336"/>
      <c r="H20" s="336"/>
      <c r="I20" s="337"/>
    </row>
    <row r="21" spans="1:9" ht="51" customHeight="1">
      <c r="A21" s="332" t="s">
        <v>164</v>
      </c>
      <c r="B21" s="333"/>
      <c r="C21" s="333"/>
      <c r="D21" s="333"/>
      <c r="E21" s="333"/>
      <c r="F21" s="333"/>
      <c r="G21" s="333"/>
      <c r="H21" s="333"/>
      <c r="I21" s="334"/>
    </row>
    <row r="22" ht="6" customHeight="1"/>
    <row r="23" ht="29.25" customHeight="1">
      <c r="A23" s="1" t="s">
        <v>195</v>
      </c>
    </row>
    <row r="24" spans="1:9" ht="18" customHeight="1">
      <c r="A24" s="345" t="s">
        <v>17</v>
      </c>
      <c r="B24" s="345"/>
      <c r="C24" s="345"/>
      <c r="G24" s="71"/>
      <c r="H24" s="72"/>
      <c r="I24" s="72"/>
    </row>
    <row r="25" spans="1:9" ht="18" customHeight="1">
      <c r="A25" s="329" t="s">
        <v>207</v>
      </c>
      <c r="B25" s="330"/>
      <c r="C25" s="330"/>
      <c r="D25" s="331"/>
      <c r="E25" s="19"/>
      <c r="F25" s="19"/>
      <c r="G25" s="70"/>
      <c r="H25" s="107"/>
      <c r="I25" s="107" t="s">
        <v>191</v>
      </c>
    </row>
    <row r="26" spans="1:9" ht="16.5" customHeight="1">
      <c r="A26" s="326" t="s">
        <v>0</v>
      </c>
      <c r="B26" s="327"/>
      <c r="C26" s="327"/>
      <c r="D26" s="328"/>
      <c r="E26" s="28" t="s">
        <v>131</v>
      </c>
      <c r="F26" s="28" t="s">
        <v>121</v>
      </c>
      <c r="G26" s="29" t="s">
        <v>130</v>
      </c>
      <c r="H26" s="29" t="s">
        <v>132</v>
      </c>
      <c r="I26" s="29" t="s">
        <v>203</v>
      </c>
    </row>
    <row r="27" spans="1:9" ht="16.5" customHeight="1">
      <c r="A27" s="307" t="s">
        <v>122</v>
      </c>
      <c r="B27" s="311" t="s">
        <v>18</v>
      </c>
      <c r="C27" s="312"/>
      <c r="D27" s="313"/>
      <c r="E27" s="60">
        <f>SUM(E28:E32)</f>
        <v>65</v>
      </c>
      <c r="F27" s="62">
        <f>SUM(F28:F32)</f>
        <v>3481297</v>
      </c>
      <c r="G27" s="62">
        <f>SUM(G28:G32)</f>
        <v>1069812165</v>
      </c>
      <c r="H27" s="115">
        <f>SUM(H28:H32)</f>
        <v>1071101425</v>
      </c>
      <c r="I27" s="115">
        <f>SUM(I28:I32)</f>
        <v>1071084750</v>
      </c>
    </row>
    <row r="28" spans="1:9" ht="16.5" customHeight="1">
      <c r="A28" s="308"/>
      <c r="B28" s="31"/>
      <c r="C28" s="299" t="s">
        <v>19</v>
      </c>
      <c r="D28" s="300"/>
      <c r="E28" s="43">
        <v>0</v>
      </c>
      <c r="F28" s="46">
        <v>0</v>
      </c>
      <c r="G28" s="46">
        <v>1069743000</v>
      </c>
      <c r="H28" s="116">
        <v>1069743000</v>
      </c>
      <c r="I28" s="116">
        <v>1069743000</v>
      </c>
    </row>
    <row r="29" spans="1:9" ht="16.5" customHeight="1">
      <c r="A29" s="308"/>
      <c r="B29" s="31"/>
      <c r="C29" s="299" t="s">
        <v>20</v>
      </c>
      <c r="D29" s="300"/>
      <c r="E29" s="43">
        <v>119</v>
      </c>
      <c r="F29" s="46">
        <v>3518331</v>
      </c>
      <c r="G29" s="46">
        <v>83620</v>
      </c>
      <c r="H29" s="116">
        <v>77931</v>
      </c>
      <c r="I29" s="116">
        <v>51031</v>
      </c>
    </row>
    <row r="30" spans="1:9" ht="16.5" customHeight="1">
      <c r="A30" s="308"/>
      <c r="B30" s="31"/>
      <c r="C30" s="299" t="s">
        <v>21</v>
      </c>
      <c r="D30" s="300"/>
      <c r="E30" s="43">
        <v>-54</v>
      </c>
      <c r="F30" s="46">
        <v>-37034</v>
      </c>
      <c r="G30" s="46">
        <v>-14455</v>
      </c>
      <c r="H30" s="116">
        <v>-17506</v>
      </c>
      <c r="I30" s="116">
        <v>-7281</v>
      </c>
    </row>
    <row r="31" spans="1:9" ht="16.5" customHeight="1">
      <c r="A31" s="308"/>
      <c r="B31" s="31"/>
      <c r="C31" s="299" t="s">
        <v>22</v>
      </c>
      <c r="D31" s="300"/>
      <c r="E31" s="43">
        <v>0</v>
      </c>
      <c r="F31" s="46">
        <v>0</v>
      </c>
      <c r="G31" s="46">
        <v>0</v>
      </c>
      <c r="H31" s="116">
        <v>0</v>
      </c>
      <c r="I31" s="116">
        <v>0</v>
      </c>
    </row>
    <row r="32" spans="1:9" ht="16.5" customHeight="1">
      <c r="A32" s="308"/>
      <c r="B32" s="32"/>
      <c r="C32" s="299" t="s">
        <v>23</v>
      </c>
      <c r="D32" s="300"/>
      <c r="E32" s="43">
        <v>0</v>
      </c>
      <c r="F32" s="46">
        <v>0</v>
      </c>
      <c r="G32" s="46">
        <v>0</v>
      </c>
      <c r="H32" s="116">
        <v>1298000</v>
      </c>
      <c r="I32" s="116">
        <v>1298000</v>
      </c>
    </row>
    <row r="33" spans="1:9" ht="16.5" customHeight="1">
      <c r="A33" s="308"/>
      <c r="B33" s="311" t="s">
        <v>24</v>
      </c>
      <c r="C33" s="312"/>
      <c r="D33" s="313"/>
      <c r="E33" s="60">
        <f>SUM(E34:E43)</f>
        <v>432467230</v>
      </c>
      <c r="F33" s="62">
        <f>SUM(F34:F43)</f>
        <v>437771121713</v>
      </c>
      <c r="G33" s="62">
        <f>SUM(G34:G43)</f>
        <v>439242352224</v>
      </c>
      <c r="H33" s="115">
        <f>SUM(H34:H43)</f>
        <v>440532630546</v>
      </c>
      <c r="I33" s="115">
        <f>SUM(I34:I43)</f>
        <v>433950156531</v>
      </c>
    </row>
    <row r="34" spans="1:9" ht="16.5" customHeight="1">
      <c r="A34" s="308"/>
      <c r="B34" s="33"/>
      <c r="C34" s="299" t="s">
        <v>26</v>
      </c>
      <c r="D34" s="300"/>
      <c r="E34" s="43">
        <v>398420192</v>
      </c>
      <c r="F34" s="46">
        <v>403567225887</v>
      </c>
      <c r="G34" s="46">
        <v>404733811162</v>
      </c>
      <c r="H34" s="116">
        <v>405214753221</v>
      </c>
      <c r="I34" s="116">
        <v>398284077274</v>
      </c>
    </row>
    <row r="35" spans="1:9" ht="16.5" customHeight="1">
      <c r="A35" s="308"/>
      <c r="B35" s="33"/>
      <c r="C35" s="299" t="s">
        <v>27</v>
      </c>
      <c r="D35" s="300"/>
      <c r="E35" s="43">
        <v>8043826</v>
      </c>
      <c r="F35" s="46">
        <v>8223454478</v>
      </c>
      <c r="G35" s="46">
        <v>8241289536</v>
      </c>
      <c r="H35" s="116">
        <v>8186222876</v>
      </c>
      <c r="I35" s="116">
        <v>8379684227</v>
      </c>
    </row>
    <row r="36" spans="1:9" ht="16.5" customHeight="1">
      <c r="A36" s="308"/>
      <c r="B36" s="33"/>
      <c r="C36" s="299" t="s">
        <v>28</v>
      </c>
      <c r="D36" s="300"/>
      <c r="E36" s="43">
        <v>22737450</v>
      </c>
      <c r="F36" s="46">
        <v>22860391830</v>
      </c>
      <c r="G36" s="46">
        <v>23251526158</v>
      </c>
      <c r="H36" s="116">
        <v>23898038044</v>
      </c>
      <c r="I36" s="116">
        <v>23351336941</v>
      </c>
    </row>
    <row r="37" spans="1:9" ht="16.5" customHeight="1">
      <c r="A37" s="308"/>
      <c r="B37" s="33"/>
      <c r="C37" s="299" t="s">
        <v>29</v>
      </c>
      <c r="D37" s="300"/>
      <c r="E37" s="43">
        <v>0</v>
      </c>
      <c r="F37" s="46">
        <v>0</v>
      </c>
      <c r="G37" s="46">
        <v>0</v>
      </c>
      <c r="H37" s="116">
        <v>0</v>
      </c>
      <c r="I37" s="116">
        <v>0</v>
      </c>
    </row>
    <row r="38" spans="1:9" ht="16.5" customHeight="1">
      <c r="A38" s="308"/>
      <c r="B38" s="33"/>
      <c r="C38" s="299" t="s">
        <v>30</v>
      </c>
      <c r="D38" s="300"/>
      <c r="E38" s="43">
        <v>25156</v>
      </c>
      <c r="F38" s="46">
        <v>19027605</v>
      </c>
      <c r="G38" s="46">
        <v>15034336</v>
      </c>
      <c r="H38" s="116">
        <v>11798465</v>
      </c>
      <c r="I38" s="116">
        <v>11845645</v>
      </c>
    </row>
    <row r="39" spans="1:9" ht="16.5" customHeight="1">
      <c r="A39" s="308"/>
      <c r="B39" s="33"/>
      <c r="C39" s="299" t="s">
        <v>31</v>
      </c>
      <c r="D39" s="300"/>
      <c r="E39" s="43">
        <v>101635</v>
      </c>
      <c r="F39" s="46">
        <v>56420976</v>
      </c>
      <c r="G39" s="46">
        <v>35932040</v>
      </c>
      <c r="H39" s="116">
        <v>33730008</v>
      </c>
      <c r="I39" s="116">
        <v>0</v>
      </c>
    </row>
    <row r="40" spans="1:9" ht="16.5" customHeight="1">
      <c r="A40" s="308"/>
      <c r="B40" s="33"/>
      <c r="C40" s="299" t="s">
        <v>32</v>
      </c>
      <c r="D40" s="300"/>
      <c r="E40" s="43">
        <v>1423471</v>
      </c>
      <c r="F40" s="46">
        <v>1329100937</v>
      </c>
      <c r="G40" s="46">
        <v>1249258992</v>
      </c>
      <c r="H40" s="116">
        <v>1472587932</v>
      </c>
      <c r="I40" s="116">
        <v>2207712444</v>
      </c>
    </row>
    <row r="41" spans="1:9" ht="16.5" customHeight="1">
      <c r="A41" s="308"/>
      <c r="B41" s="33"/>
      <c r="C41" s="299" t="s">
        <v>33</v>
      </c>
      <c r="D41" s="300"/>
      <c r="E41" s="43">
        <v>1715500</v>
      </c>
      <c r="F41" s="46">
        <v>1715500000</v>
      </c>
      <c r="G41" s="46">
        <v>1715500000</v>
      </c>
      <c r="H41" s="116">
        <v>1715500000</v>
      </c>
      <c r="I41" s="116">
        <v>1715500000</v>
      </c>
    </row>
    <row r="42" spans="1:9" ht="16.5" customHeight="1">
      <c r="A42" s="308"/>
      <c r="B42" s="33"/>
      <c r="C42" s="299" t="s">
        <v>34</v>
      </c>
      <c r="D42" s="300"/>
      <c r="E42" s="43">
        <v>0</v>
      </c>
      <c r="F42" s="46">
        <v>0</v>
      </c>
      <c r="G42" s="46">
        <v>0</v>
      </c>
      <c r="H42" s="116">
        <v>0</v>
      </c>
      <c r="I42" s="116">
        <v>0</v>
      </c>
    </row>
    <row r="43" spans="1:9" ht="16.5" customHeight="1" thickBot="1">
      <c r="A43" s="308"/>
      <c r="B43" s="33"/>
      <c r="C43" s="301" t="s">
        <v>35</v>
      </c>
      <c r="D43" s="302"/>
      <c r="E43" s="44">
        <v>0</v>
      </c>
      <c r="F43" s="47">
        <v>0</v>
      </c>
      <c r="G43" s="47">
        <v>0</v>
      </c>
      <c r="H43" s="117">
        <v>0</v>
      </c>
      <c r="I43" s="117">
        <v>0</v>
      </c>
    </row>
    <row r="44" spans="1:9" ht="16.5" customHeight="1" thickBot="1">
      <c r="A44" s="310"/>
      <c r="B44" s="303" t="s">
        <v>36</v>
      </c>
      <c r="C44" s="304"/>
      <c r="D44" s="304"/>
      <c r="E44" s="82">
        <f>E27+E33</f>
        <v>432467295</v>
      </c>
      <c r="F44" s="84">
        <f>F27+F33</f>
        <v>437774603010</v>
      </c>
      <c r="G44" s="84">
        <f>G27+G33</f>
        <v>440312164389</v>
      </c>
      <c r="H44" s="129">
        <f>H27+H33</f>
        <v>441603731971</v>
      </c>
      <c r="I44" s="138">
        <f>I27+I33</f>
        <v>435021241281</v>
      </c>
    </row>
    <row r="45" spans="1:9" ht="16.5" customHeight="1">
      <c r="A45" s="307" t="s">
        <v>123</v>
      </c>
      <c r="B45" s="314" t="s">
        <v>37</v>
      </c>
      <c r="C45" s="315"/>
      <c r="D45" s="316"/>
      <c r="E45" s="61">
        <f>SUM(E46:E49)</f>
        <v>8619931.131000001</v>
      </c>
      <c r="F45" s="63">
        <f>SUM(F46:F49)</f>
        <v>10989031730</v>
      </c>
      <c r="G45" s="63">
        <f>SUM(G46:G49)</f>
        <v>6431635584</v>
      </c>
      <c r="H45" s="130">
        <f>SUM(H46:H49)</f>
        <v>12479367260</v>
      </c>
      <c r="I45" s="118">
        <f>SUM(I46:I49)</f>
        <v>5780695696</v>
      </c>
    </row>
    <row r="46" spans="1:9" ht="16.5" customHeight="1">
      <c r="A46" s="308"/>
      <c r="B46" s="33"/>
      <c r="C46" s="299" t="s">
        <v>38</v>
      </c>
      <c r="D46" s="300"/>
      <c r="E46" s="43">
        <v>8493628.624000002</v>
      </c>
      <c r="F46" s="46">
        <v>10890202941</v>
      </c>
      <c r="G46" s="46">
        <v>6337872466</v>
      </c>
      <c r="H46" s="131">
        <v>12391307475</v>
      </c>
      <c r="I46" s="116">
        <v>5706659308</v>
      </c>
    </row>
    <row r="47" spans="1:9" ht="16.5" customHeight="1">
      <c r="A47" s="308"/>
      <c r="B47" s="33"/>
      <c r="C47" s="299" t="s">
        <v>39</v>
      </c>
      <c r="D47" s="300"/>
      <c r="E47" s="43">
        <v>76994.045</v>
      </c>
      <c r="F47" s="46">
        <v>78339821</v>
      </c>
      <c r="G47" s="46">
        <v>78095726</v>
      </c>
      <c r="H47" s="131">
        <v>75970193</v>
      </c>
      <c r="I47" s="116">
        <v>74036388</v>
      </c>
    </row>
    <row r="48" spans="1:9" ht="16.5" customHeight="1">
      <c r="A48" s="308"/>
      <c r="B48" s="33"/>
      <c r="C48" s="299" t="s">
        <v>40</v>
      </c>
      <c r="D48" s="300"/>
      <c r="E48" s="43">
        <v>49308.462</v>
      </c>
      <c r="F48" s="46">
        <v>20488968</v>
      </c>
      <c r="G48" s="46">
        <v>15667392</v>
      </c>
      <c r="H48" s="131">
        <v>12089592</v>
      </c>
      <c r="I48" s="116">
        <v>0</v>
      </c>
    </row>
    <row r="49" spans="1:9" ht="16.5" customHeight="1">
      <c r="A49" s="308"/>
      <c r="B49" s="33"/>
      <c r="C49" s="299" t="s">
        <v>41</v>
      </c>
      <c r="D49" s="300"/>
      <c r="E49" s="43">
        <v>0</v>
      </c>
      <c r="F49" s="46">
        <v>0</v>
      </c>
      <c r="G49" s="46">
        <v>0</v>
      </c>
      <c r="H49" s="131">
        <v>0</v>
      </c>
      <c r="I49" s="116">
        <v>0</v>
      </c>
    </row>
    <row r="50" spans="1:9" ht="16.5" customHeight="1">
      <c r="A50" s="308"/>
      <c r="B50" s="311" t="s">
        <v>42</v>
      </c>
      <c r="C50" s="312"/>
      <c r="D50" s="313"/>
      <c r="E50" s="60">
        <f>SUM(E51:E53)</f>
        <v>66461522.292</v>
      </c>
      <c r="F50" s="62">
        <f>SUM(F51:F53)</f>
        <v>64233035001</v>
      </c>
      <c r="G50" s="62">
        <f>SUM(G51:G53)</f>
        <v>64985733995</v>
      </c>
      <c r="H50" s="132">
        <f>SUM(H51:H53)</f>
        <v>55859675581</v>
      </c>
      <c r="I50" s="115">
        <f>SUM(I51:I53)</f>
        <v>56598628581</v>
      </c>
    </row>
    <row r="51" spans="1:9" ht="16.5" customHeight="1">
      <c r="A51" s="308"/>
      <c r="B51" s="33"/>
      <c r="C51" s="299" t="s">
        <v>38</v>
      </c>
      <c r="D51" s="300"/>
      <c r="E51" s="43">
        <v>65504687.492</v>
      </c>
      <c r="F51" s="46">
        <v>63318054552</v>
      </c>
      <c r="G51" s="46">
        <v>64109229086</v>
      </c>
      <c r="H51" s="131">
        <v>55022616610</v>
      </c>
      <c r="I51" s="116">
        <v>55859694801</v>
      </c>
    </row>
    <row r="52" spans="1:9" ht="16.5" customHeight="1">
      <c r="A52" s="308"/>
      <c r="B52" s="33"/>
      <c r="C52" s="299" t="s">
        <v>43</v>
      </c>
      <c r="D52" s="300"/>
      <c r="E52" s="43">
        <v>904253.791</v>
      </c>
      <c r="F52" s="46">
        <v>878813005</v>
      </c>
      <c r="G52" s="46">
        <v>856004857</v>
      </c>
      <c r="H52" s="131">
        <v>815192211</v>
      </c>
      <c r="I52" s="116">
        <v>738933780</v>
      </c>
    </row>
    <row r="53" spans="1:9" ht="16.5" customHeight="1" thickBot="1">
      <c r="A53" s="308"/>
      <c r="B53" s="33"/>
      <c r="C53" s="301" t="s">
        <v>40</v>
      </c>
      <c r="D53" s="302"/>
      <c r="E53" s="44">
        <v>52581.009</v>
      </c>
      <c r="F53" s="47">
        <v>36167444</v>
      </c>
      <c r="G53" s="47">
        <v>20500052</v>
      </c>
      <c r="H53" s="133">
        <v>21866760</v>
      </c>
      <c r="I53" s="117">
        <v>0</v>
      </c>
    </row>
    <row r="54" spans="1:9" ht="16.5" customHeight="1" thickBot="1">
      <c r="A54" s="309"/>
      <c r="B54" s="303" t="s">
        <v>137</v>
      </c>
      <c r="C54" s="304"/>
      <c r="D54" s="304"/>
      <c r="E54" s="82">
        <f>E45+E50</f>
        <v>75081453.42300001</v>
      </c>
      <c r="F54" s="84">
        <f>F45+F50</f>
        <v>75222066731</v>
      </c>
      <c r="G54" s="84">
        <f>G45+G50</f>
        <v>71417369579</v>
      </c>
      <c r="H54" s="129">
        <f>H45+H50</f>
        <v>68339042841</v>
      </c>
      <c r="I54" s="138">
        <f>I45+I50</f>
        <v>62379324277</v>
      </c>
    </row>
    <row r="55" spans="1:9" ht="16.5" customHeight="1" thickBot="1">
      <c r="A55" s="309"/>
      <c r="B55" s="305" t="s">
        <v>44</v>
      </c>
      <c r="C55" s="306"/>
      <c r="D55" s="306"/>
      <c r="E55" s="82">
        <f>E44-E54</f>
        <v>357385841.577</v>
      </c>
      <c r="F55" s="84">
        <f>F44-F54</f>
        <v>362552536279</v>
      </c>
      <c r="G55" s="84">
        <f>G44-G54</f>
        <v>368894794810</v>
      </c>
      <c r="H55" s="129">
        <f>H44-H54</f>
        <v>373264689130</v>
      </c>
      <c r="I55" s="138">
        <f>I44-I54</f>
        <v>372641917004</v>
      </c>
    </row>
    <row r="56" spans="1:9" ht="16.5" customHeight="1" thickBot="1">
      <c r="A56" s="310"/>
      <c r="B56" s="305" t="s">
        <v>45</v>
      </c>
      <c r="C56" s="306"/>
      <c r="D56" s="306"/>
      <c r="E56" s="82">
        <f>SUM(E54:E55)</f>
        <v>432467295</v>
      </c>
      <c r="F56" s="84">
        <f>SUM(F54:F55)</f>
        <v>437774603010</v>
      </c>
      <c r="G56" s="84">
        <f>SUM(G54:G55)</f>
        <v>440312164389</v>
      </c>
      <c r="H56" s="129">
        <f>SUM(H54:H55)</f>
        <v>441603731971</v>
      </c>
      <c r="I56" s="138">
        <f>SUM(I54:I55)</f>
        <v>435021241281</v>
      </c>
    </row>
    <row r="57" spans="1:9" ht="8.25" customHeight="1">
      <c r="A57" s="12"/>
      <c r="B57" s="6"/>
      <c r="C57" s="6"/>
      <c r="D57" s="6"/>
      <c r="E57" s="45"/>
      <c r="F57" s="45"/>
      <c r="G57" s="24"/>
      <c r="H57" s="119"/>
      <c r="I57" s="119"/>
    </row>
    <row r="58" spans="1:9" ht="16.5" customHeight="1">
      <c r="A58" s="293" t="s">
        <v>140</v>
      </c>
      <c r="B58" s="294"/>
      <c r="C58" s="294"/>
      <c r="D58" s="295"/>
      <c r="E58" s="109">
        <f>E54*1000/D61</f>
        <v>8493.887293795591</v>
      </c>
      <c r="F58" s="109">
        <f>F54/D61</f>
        <v>8509.79473212701</v>
      </c>
      <c r="G58" s="109">
        <f>G54/D63</f>
        <v>8081.004197253013</v>
      </c>
      <c r="H58" s="137">
        <f>H54/D63</f>
        <v>7732.685973872117</v>
      </c>
      <c r="I58" s="137">
        <f>I54/D63</f>
        <v>7058.333067652898</v>
      </c>
    </row>
    <row r="59" spans="1:9" s="25" customFormat="1" ht="12" customHeight="1">
      <c r="A59" s="80" t="s">
        <v>46</v>
      </c>
      <c r="B59" s="4"/>
      <c r="C59" s="4"/>
      <c r="D59" s="4"/>
      <c r="E59" s="67"/>
      <c r="F59" s="26"/>
      <c r="G59" s="27"/>
      <c r="H59" s="24"/>
      <c r="I59" s="139"/>
    </row>
    <row r="60" spans="1:9" s="25" customFormat="1" ht="13.5" customHeight="1">
      <c r="A60" s="74" t="s">
        <v>148</v>
      </c>
      <c r="B60" s="74"/>
      <c r="C60" s="74"/>
      <c r="D60" s="74"/>
      <c r="E60" s="76"/>
      <c r="F60" s="75"/>
      <c r="G60" s="77"/>
      <c r="H60" s="78"/>
      <c r="I60" s="140"/>
    </row>
    <row r="61" spans="1:9" s="25" customFormat="1" ht="13.5" customHeight="1">
      <c r="A61" s="79" t="s">
        <v>159</v>
      </c>
      <c r="B61" s="74"/>
      <c r="C61" s="74"/>
      <c r="D61" s="108">
        <v>8839469</v>
      </c>
      <c r="E61" s="76"/>
      <c r="F61" s="75"/>
      <c r="G61" s="77"/>
      <c r="H61" s="78"/>
      <c r="I61" s="140"/>
    </row>
    <row r="62" spans="1:9" s="25" customFormat="1" ht="13.5" customHeight="1">
      <c r="A62" s="74" t="s">
        <v>208</v>
      </c>
      <c r="B62" s="74"/>
      <c r="C62" s="74"/>
      <c r="D62" s="74"/>
      <c r="E62" s="76"/>
      <c r="F62" s="75"/>
      <c r="G62" s="77"/>
      <c r="H62" s="78"/>
      <c r="I62" s="140"/>
    </row>
    <row r="63" spans="1:9" s="25" customFormat="1" ht="13.5" customHeight="1">
      <c r="A63" s="79" t="s">
        <v>160</v>
      </c>
      <c r="B63" s="74"/>
      <c r="C63" s="74"/>
      <c r="D63" s="108">
        <v>8837685</v>
      </c>
      <c r="E63" s="76"/>
      <c r="F63" s="75"/>
      <c r="G63" s="77"/>
      <c r="H63" s="78"/>
      <c r="I63" s="140"/>
    </row>
    <row r="64" spans="1:9" ht="18">
      <c r="A64" s="110" t="s">
        <v>194</v>
      </c>
      <c r="B64" s="6"/>
      <c r="C64" s="6"/>
      <c r="D64" s="6"/>
      <c r="E64" s="19"/>
      <c r="F64" s="19"/>
      <c r="G64" s="20"/>
      <c r="I64" s="141"/>
    </row>
    <row r="65" spans="1:9" ht="18" customHeight="1">
      <c r="A65" s="346" t="s">
        <v>124</v>
      </c>
      <c r="B65" s="346"/>
      <c r="C65" s="346"/>
      <c r="D65" s="346"/>
      <c r="E65" s="19"/>
      <c r="F65" s="19"/>
      <c r="G65" s="20"/>
      <c r="H65" s="107"/>
      <c r="I65" s="142" t="s">
        <v>191</v>
      </c>
    </row>
    <row r="66" spans="1:9" ht="16.5" customHeight="1">
      <c r="A66" s="256" t="s">
        <v>0</v>
      </c>
      <c r="B66" s="257"/>
      <c r="C66" s="257"/>
      <c r="D66" s="258"/>
      <c r="E66" s="28" t="s">
        <v>131</v>
      </c>
      <c r="F66" s="28" t="s">
        <v>121</v>
      </c>
      <c r="G66" s="29" t="s">
        <v>130</v>
      </c>
      <c r="H66" s="29" t="s">
        <v>132</v>
      </c>
      <c r="I66" s="29" t="s">
        <v>203</v>
      </c>
    </row>
    <row r="67" spans="1:9" ht="16.5" customHeight="1">
      <c r="A67" s="296" t="s">
        <v>47</v>
      </c>
      <c r="B67" s="284" t="s">
        <v>48</v>
      </c>
      <c r="C67" s="285"/>
      <c r="D67" s="286"/>
      <c r="E67" s="60">
        <f>SUM(E68:E73)</f>
        <v>389038.782</v>
      </c>
      <c r="F67" s="62">
        <f>SUM(F68:F73)</f>
        <v>537559722</v>
      </c>
      <c r="G67" s="62">
        <f>SUM(G68:G73)</f>
        <v>1435874002</v>
      </c>
      <c r="H67" s="115">
        <f>SUM(H68:H73)</f>
        <v>821341490</v>
      </c>
      <c r="I67" s="115">
        <f>SUM(I68:I73)</f>
        <v>762488169</v>
      </c>
    </row>
    <row r="68" spans="1:9" ht="16.5" customHeight="1">
      <c r="A68" s="297"/>
      <c r="B68" s="35"/>
      <c r="C68" s="287" t="s">
        <v>49</v>
      </c>
      <c r="D68" s="288"/>
      <c r="E68" s="43">
        <v>14053.903999999999</v>
      </c>
      <c r="F68" s="46">
        <v>4230281</v>
      </c>
      <c r="G68" s="46">
        <v>2449678</v>
      </c>
      <c r="H68" s="116">
        <v>23574809</v>
      </c>
      <c r="I68" s="116">
        <v>1183333</v>
      </c>
    </row>
    <row r="69" spans="1:9" ht="16.5" customHeight="1">
      <c r="A69" s="297"/>
      <c r="B69" s="35"/>
      <c r="C69" s="287" t="s">
        <v>50</v>
      </c>
      <c r="D69" s="288"/>
      <c r="E69" s="43">
        <v>151558.52</v>
      </c>
      <c r="F69" s="46">
        <v>146981960</v>
      </c>
      <c r="G69" s="46">
        <v>141243734</v>
      </c>
      <c r="H69" s="116">
        <v>140726906</v>
      </c>
      <c r="I69" s="116">
        <v>165184705</v>
      </c>
    </row>
    <row r="70" spans="1:9" ht="16.5" customHeight="1">
      <c r="A70" s="297"/>
      <c r="B70" s="35"/>
      <c r="C70" s="287" t="s">
        <v>51</v>
      </c>
      <c r="D70" s="288"/>
      <c r="E70" s="43">
        <v>0</v>
      </c>
      <c r="F70" s="46">
        <v>0</v>
      </c>
      <c r="G70" s="46">
        <v>0</v>
      </c>
      <c r="H70" s="116">
        <v>8788000</v>
      </c>
      <c r="I70" s="116">
        <v>10577000</v>
      </c>
    </row>
    <row r="71" spans="1:9" ht="16.5" customHeight="1">
      <c r="A71" s="297"/>
      <c r="B71" s="35"/>
      <c r="C71" s="287" t="s">
        <v>52</v>
      </c>
      <c r="D71" s="288"/>
      <c r="E71" s="43">
        <v>43086.83</v>
      </c>
      <c r="F71" s="46">
        <v>44590130</v>
      </c>
      <c r="G71" s="46">
        <v>45452030</v>
      </c>
      <c r="H71" s="116">
        <v>4824630</v>
      </c>
      <c r="I71" s="116">
        <v>4767430</v>
      </c>
    </row>
    <row r="72" spans="1:9" ht="16.5" customHeight="1">
      <c r="A72" s="297"/>
      <c r="B72" s="35"/>
      <c r="C72" s="287" t="s">
        <v>53</v>
      </c>
      <c r="D72" s="288"/>
      <c r="E72" s="43">
        <v>2939.924</v>
      </c>
      <c r="F72" s="46">
        <v>153204422</v>
      </c>
      <c r="G72" s="46">
        <v>1073998918</v>
      </c>
      <c r="H72" s="116">
        <v>481463585</v>
      </c>
      <c r="I72" s="116">
        <v>388472200</v>
      </c>
    </row>
    <row r="73" spans="1:9" ht="16.5" customHeight="1">
      <c r="A73" s="297"/>
      <c r="B73" s="35"/>
      <c r="C73" s="287" t="s">
        <v>54</v>
      </c>
      <c r="D73" s="288"/>
      <c r="E73" s="43">
        <v>177399.60400000002</v>
      </c>
      <c r="F73" s="46">
        <v>188552929</v>
      </c>
      <c r="G73" s="46">
        <v>172729642</v>
      </c>
      <c r="H73" s="116">
        <v>161963560</v>
      </c>
      <c r="I73" s="116">
        <v>192303501</v>
      </c>
    </row>
    <row r="74" spans="1:9" ht="16.5" customHeight="1">
      <c r="A74" s="297"/>
      <c r="B74" s="35"/>
      <c r="C74" s="282" t="s">
        <v>55</v>
      </c>
      <c r="D74" s="283"/>
      <c r="E74" s="43">
        <v>0</v>
      </c>
      <c r="F74" s="46">
        <v>0</v>
      </c>
      <c r="G74" s="46">
        <v>0</v>
      </c>
      <c r="H74" s="116">
        <v>0</v>
      </c>
      <c r="I74" s="116">
        <v>0</v>
      </c>
    </row>
    <row r="75" spans="1:9" ht="16.5" customHeight="1">
      <c r="A75" s="297"/>
      <c r="B75" s="284" t="s">
        <v>56</v>
      </c>
      <c r="C75" s="285"/>
      <c r="D75" s="286"/>
      <c r="E75" s="60">
        <f>E76</f>
        <v>0</v>
      </c>
      <c r="F75" s="62">
        <f>F76</f>
        <v>0</v>
      </c>
      <c r="G75" s="62">
        <f>G76</f>
        <v>0</v>
      </c>
      <c r="H75" s="115">
        <f>H76</f>
        <v>0</v>
      </c>
      <c r="I75" s="115">
        <f>I76</f>
        <v>0</v>
      </c>
    </row>
    <row r="76" spans="1:9" ht="16.5" customHeight="1">
      <c r="A76" s="297"/>
      <c r="B76" s="36"/>
      <c r="C76" s="291" t="s">
        <v>57</v>
      </c>
      <c r="D76" s="292"/>
      <c r="E76" s="43">
        <v>0</v>
      </c>
      <c r="F76" s="46">
        <v>0</v>
      </c>
      <c r="G76" s="46">
        <v>0</v>
      </c>
      <c r="H76" s="116">
        <v>0</v>
      </c>
      <c r="I76" s="116">
        <v>0</v>
      </c>
    </row>
    <row r="77" spans="1:9" ht="16.5" customHeight="1">
      <c r="A77" s="297"/>
      <c r="B77" s="284" t="s">
        <v>58</v>
      </c>
      <c r="C77" s="285"/>
      <c r="D77" s="286"/>
      <c r="E77" s="60">
        <f>SUM(E78:E81)</f>
        <v>679800</v>
      </c>
      <c r="F77" s="62">
        <f>SUM(F78:F81)</f>
        <v>863235117</v>
      </c>
      <c r="G77" s="62">
        <f>SUM(G78:G81)</f>
        <v>1592824340</v>
      </c>
      <c r="H77" s="115">
        <f>SUM(H78:H81)</f>
        <v>1271191000</v>
      </c>
      <c r="I77" s="115">
        <f>SUM(I78:I81)</f>
        <v>1096410000</v>
      </c>
    </row>
    <row r="78" spans="1:9" ht="16.5" customHeight="1">
      <c r="A78" s="297"/>
      <c r="B78" s="35"/>
      <c r="C78" s="287" t="s">
        <v>49</v>
      </c>
      <c r="D78" s="288"/>
      <c r="E78" s="43">
        <v>0</v>
      </c>
      <c r="F78" s="46">
        <v>0</v>
      </c>
      <c r="G78" s="46">
        <v>0</v>
      </c>
      <c r="H78" s="116">
        <v>0</v>
      </c>
      <c r="I78" s="116">
        <v>0</v>
      </c>
    </row>
    <row r="79" spans="1:9" ht="16.5" customHeight="1">
      <c r="A79" s="297"/>
      <c r="B79" s="35"/>
      <c r="C79" s="287" t="s">
        <v>51</v>
      </c>
      <c r="D79" s="288"/>
      <c r="E79" s="43">
        <v>679800</v>
      </c>
      <c r="F79" s="46">
        <v>837250000</v>
      </c>
      <c r="G79" s="46">
        <v>1266741000</v>
      </c>
      <c r="H79" s="116">
        <v>1271191000</v>
      </c>
      <c r="I79" s="116">
        <v>1096410000</v>
      </c>
    </row>
    <row r="80" spans="1:9" ht="16.5" customHeight="1">
      <c r="A80" s="297"/>
      <c r="B80" s="35"/>
      <c r="C80" s="287" t="s">
        <v>59</v>
      </c>
      <c r="D80" s="288"/>
      <c r="E80" s="43">
        <v>0</v>
      </c>
      <c r="F80" s="46">
        <v>0</v>
      </c>
      <c r="G80" s="46">
        <v>212514196</v>
      </c>
      <c r="H80" s="116">
        <v>0</v>
      </c>
      <c r="I80" s="116">
        <v>0</v>
      </c>
    </row>
    <row r="81" spans="1:9" ht="16.5" customHeight="1" thickBot="1">
      <c r="A81" s="297"/>
      <c r="B81" s="35"/>
      <c r="C81" s="289" t="s">
        <v>60</v>
      </c>
      <c r="D81" s="290"/>
      <c r="E81" s="44">
        <v>0</v>
      </c>
      <c r="F81" s="47">
        <v>25985117</v>
      </c>
      <c r="G81" s="47">
        <v>113569144</v>
      </c>
      <c r="H81" s="133">
        <v>0</v>
      </c>
      <c r="I81" s="117">
        <v>0</v>
      </c>
    </row>
    <row r="82" spans="1:9" ht="16.5" customHeight="1" thickBot="1">
      <c r="A82" s="298"/>
      <c r="B82" s="274" t="s">
        <v>152</v>
      </c>
      <c r="C82" s="275"/>
      <c r="D82" s="276"/>
      <c r="E82" s="85">
        <f>SUM(E67,E75,E77)</f>
        <v>1068838.7820000001</v>
      </c>
      <c r="F82" s="86">
        <f>SUM(F67,F75,F77)</f>
        <v>1400794839</v>
      </c>
      <c r="G82" s="86">
        <f>SUM(G67,G75,G77)</f>
        <v>3028698342</v>
      </c>
      <c r="H82" s="129">
        <f>SUM(H67,H75,H77)</f>
        <v>2092532490</v>
      </c>
      <c r="I82" s="138">
        <f>SUM(I67,I75,I77)</f>
        <v>1858898169</v>
      </c>
    </row>
    <row r="83" spans="1:9" ht="16.5" customHeight="1">
      <c r="A83" s="262" t="s">
        <v>7</v>
      </c>
      <c r="B83" s="279" t="s">
        <v>139</v>
      </c>
      <c r="C83" s="280"/>
      <c r="D83" s="281"/>
      <c r="E83" s="61">
        <f>SUM(E84:E94)-E86</f>
        <v>5859090.021</v>
      </c>
      <c r="F83" s="63">
        <f>SUM(F84:F94)-F86</f>
        <v>5946274877</v>
      </c>
      <c r="G83" s="63">
        <f>SUM(G84:G94)-G86</f>
        <v>5780892245</v>
      </c>
      <c r="H83" s="118">
        <f>SUM(H84:H94)-H86</f>
        <v>5899149479</v>
      </c>
      <c r="I83" s="118">
        <f>SUM(I84:I94)-I86</f>
        <v>5696859894</v>
      </c>
    </row>
    <row r="84" spans="1:9" ht="16.5" customHeight="1">
      <c r="A84" s="263"/>
      <c r="B84" s="35"/>
      <c r="C84" s="265" t="s">
        <v>61</v>
      </c>
      <c r="D84" s="266"/>
      <c r="E84" s="43">
        <v>917347.482</v>
      </c>
      <c r="F84" s="46">
        <v>896640652</v>
      </c>
      <c r="G84" s="46">
        <v>908766551</v>
      </c>
      <c r="H84" s="116">
        <v>887731370</v>
      </c>
      <c r="I84" s="116">
        <v>858720226</v>
      </c>
    </row>
    <row r="85" spans="1:9" ht="16.5" customHeight="1">
      <c r="A85" s="263"/>
      <c r="B85" s="35"/>
      <c r="C85" s="265" t="s">
        <v>62</v>
      </c>
      <c r="D85" s="266"/>
      <c r="E85" s="43">
        <v>1666009.76</v>
      </c>
      <c r="F85" s="46">
        <v>2439925778</v>
      </c>
      <c r="G85" s="46">
        <v>2550076009</v>
      </c>
      <c r="H85" s="116">
        <v>2604251424</v>
      </c>
      <c r="I85" s="116">
        <v>2564675313</v>
      </c>
    </row>
    <row r="86" spans="1:9" ht="16.5" customHeight="1">
      <c r="A86" s="263"/>
      <c r="B86" s="35"/>
      <c r="C86" s="277" t="s">
        <v>63</v>
      </c>
      <c r="D86" s="278"/>
      <c r="E86" s="43">
        <v>1581460</v>
      </c>
      <c r="F86" s="114">
        <v>2305168000</v>
      </c>
      <c r="G86" s="114">
        <v>2333254000</v>
      </c>
      <c r="H86" s="116">
        <v>2255659359</v>
      </c>
      <c r="I86" s="116">
        <v>2275845635</v>
      </c>
    </row>
    <row r="87" spans="1:9" ht="16.5" customHeight="1">
      <c r="A87" s="263"/>
      <c r="B87" s="35"/>
      <c r="C87" s="265" t="s">
        <v>64</v>
      </c>
      <c r="D87" s="266"/>
      <c r="E87" s="43">
        <v>1222757.946</v>
      </c>
      <c r="F87" s="46">
        <v>501459464</v>
      </c>
      <c r="G87" s="46">
        <v>285285388</v>
      </c>
      <c r="H87" s="116">
        <v>267029649</v>
      </c>
      <c r="I87" s="116">
        <v>183071111</v>
      </c>
    </row>
    <row r="88" spans="1:9" ht="16.5" customHeight="1">
      <c r="A88" s="263"/>
      <c r="B88" s="35"/>
      <c r="C88" s="272" t="s">
        <v>65</v>
      </c>
      <c r="D88" s="273"/>
      <c r="E88" s="43">
        <v>0</v>
      </c>
      <c r="F88" s="46">
        <v>0</v>
      </c>
      <c r="G88" s="46">
        <v>0</v>
      </c>
      <c r="H88" s="116">
        <v>0</v>
      </c>
      <c r="I88" s="116">
        <v>0</v>
      </c>
    </row>
    <row r="89" spans="1:9" ht="16.5" customHeight="1">
      <c r="A89" s="263"/>
      <c r="B89" s="35"/>
      <c r="C89" s="265" t="s">
        <v>66</v>
      </c>
      <c r="D89" s="266"/>
      <c r="E89" s="43">
        <v>2054.1800000000003</v>
      </c>
      <c r="F89" s="46">
        <v>2588016</v>
      </c>
      <c r="G89" s="46">
        <v>1914368</v>
      </c>
      <c r="H89" s="116">
        <v>3387400</v>
      </c>
      <c r="I89" s="116">
        <v>1752522</v>
      </c>
    </row>
    <row r="90" spans="1:9" ht="16.5" customHeight="1">
      <c r="A90" s="263"/>
      <c r="B90" s="35"/>
      <c r="C90" s="272" t="s">
        <v>67</v>
      </c>
      <c r="D90" s="273"/>
      <c r="E90" s="43">
        <v>78342.561</v>
      </c>
      <c r="F90" s="46">
        <v>99302520</v>
      </c>
      <c r="G90" s="46">
        <v>66927417</v>
      </c>
      <c r="H90" s="116">
        <v>155379270</v>
      </c>
      <c r="I90" s="116">
        <v>85796166</v>
      </c>
    </row>
    <row r="91" spans="1:9" ht="16.5" customHeight="1">
      <c r="A91" s="263"/>
      <c r="B91" s="35"/>
      <c r="C91" s="272" t="s">
        <v>68</v>
      </c>
      <c r="D91" s="273"/>
      <c r="E91" s="43">
        <v>163737.51200000002</v>
      </c>
      <c r="F91" s="46">
        <v>70087152</v>
      </c>
      <c r="G91" s="46">
        <v>0</v>
      </c>
      <c r="H91" s="116">
        <v>0</v>
      </c>
      <c r="I91" s="116">
        <v>0</v>
      </c>
    </row>
    <row r="92" spans="1:9" ht="16.5" customHeight="1">
      <c r="A92" s="263"/>
      <c r="B92" s="35"/>
      <c r="C92" s="272" t="s">
        <v>69</v>
      </c>
      <c r="D92" s="273"/>
      <c r="E92" s="43">
        <v>1733634.419</v>
      </c>
      <c r="F92" s="46">
        <v>1812345364</v>
      </c>
      <c r="G92" s="46">
        <v>1834572446</v>
      </c>
      <c r="H92" s="116">
        <v>1864700388</v>
      </c>
      <c r="I92" s="116">
        <v>1919665718</v>
      </c>
    </row>
    <row r="93" spans="1:9" ht="16.5" customHeight="1">
      <c r="A93" s="263"/>
      <c r="B93" s="35"/>
      <c r="C93" s="277" t="s">
        <v>70</v>
      </c>
      <c r="D93" s="278"/>
      <c r="E93" s="43">
        <v>75206.16100000001</v>
      </c>
      <c r="F93" s="46">
        <v>123925931</v>
      </c>
      <c r="G93" s="46">
        <v>133350066</v>
      </c>
      <c r="H93" s="116">
        <v>116669978</v>
      </c>
      <c r="I93" s="116">
        <v>83169644</v>
      </c>
    </row>
    <row r="94" spans="1:9" ht="16.5" customHeight="1">
      <c r="A94" s="263"/>
      <c r="B94" s="35"/>
      <c r="C94" s="265" t="s">
        <v>71</v>
      </c>
      <c r="D94" s="266"/>
      <c r="E94" s="43">
        <v>0</v>
      </c>
      <c r="F94" s="46">
        <v>0</v>
      </c>
      <c r="G94" s="46">
        <v>0</v>
      </c>
      <c r="H94" s="116">
        <v>0</v>
      </c>
      <c r="I94" s="116">
        <v>9194</v>
      </c>
    </row>
    <row r="95" spans="1:9" ht="16.5" customHeight="1">
      <c r="A95" s="263"/>
      <c r="B95" s="267" t="s">
        <v>138</v>
      </c>
      <c r="C95" s="268"/>
      <c r="D95" s="269"/>
      <c r="E95" s="60">
        <f>E96</f>
        <v>329101.931</v>
      </c>
      <c r="F95" s="62">
        <f>F96</f>
        <v>245866118</v>
      </c>
      <c r="G95" s="62">
        <f>G96</f>
        <v>194673579</v>
      </c>
      <c r="H95" s="115">
        <f>H96</f>
        <v>165403873</v>
      </c>
      <c r="I95" s="115">
        <f>I96</f>
        <v>138914489</v>
      </c>
    </row>
    <row r="96" spans="1:9" ht="16.5" customHeight="1">
      <c r="A96" s="263"/>
      <c r="B96" s="36"/>
      <c r="C96" s="265" t="s">
        <v>72</v>
      </c>
      <c r="D96" s="266"/>
      <c r="E96" s="43">
        <v>329101.931</v>
      </c>
      <c r="F96" s="46">
        <v>245866118</v>
      </c>
      <c r="G96" s="46">
        <v>194673579</v>
      </c>
      <c r="H96" s="116">
        <v>165403873</v>
      </c>
      <c r="I96" s="116">
        <v>138914489</v>
      </c>
    </row>
    <row r="97" spans="1:9" ht="16.5" customHeight="1">
      <c r="A97" s="263"/>
      <c r="B97" s="267" t="s">
        <v>73</v>
      </c>
      <c r="C97" s="268"/>
      <c r="D97" s="269"/>
      <c r="E97" s="60">
        <f>SUM(E98:E99)</f>
        <v>64144.129</v>
      </c>
      <c r="F97" s="62">
        <f>SUM(F98:F99)</f>
        <v>153029431</v>
      </c>
      <c r="G97" s="62">
        <f>SUM(G98:G99)</f>
        <v>133992210</v>
      </c>
      <c r="H97" s="115">
        <f>SUM(H98:H99)</f>
        <v>8845152</v>
      </c>
      <c r="I97" s="115">
        <f>SUM(I98:I99)</f>
        <v>4936402</v>
      </c>
    </row>
    <row r="98" spans="1:9" ht="16.5" customHeight="1">
      <c r="A98" s="263"/>
      <c r="B98" s="35"/>
      <c r="C98" s="270" t="s">
        <v>74</v>
      </c>
      <c r="D98" s="271"/>
      <c r="E98" s="43">
        <v>22790.129</v>
      </c>
      <c r="F98" s="46">
        <v>30353518</v>
      </c>
      <c r="G98" s="46">
        <v>41150450</v>
      </c>
      <c r="H98" s="116">
        <v>8654832</v>
      </c>
      <c r="I98" s="116">
        <v>1291540</v>
      </c>
    </row>
    <row r="99" spans="1:9" ht="16.5" customHeight="1" thickBot="1">
      <c r="A99" s="263"/>
      <c r="B99" s="35"/>
      <c r="C99" s="249" t="s">
        <v>75</v>
      </c>
      <c r="D99" s="250"/>
      <c r="E99" s="44">
        <v>41354</v>
      </c>
      <c r="F99" s="47">
        <v>122675913</v>
      </c>
      <c r="G99" s="47">
        <v>92841760</v>
      </c>
      <c r="H99" s="133">
        <v>190320</v>
      </c>
      <c r="I99" s="117">
        <v>3644862</v>
      </c>
    </row>
    <row r="100" spans="1:9" ht="16.5" customHeight="1" thickBot="1">
      <c r="A100" s="264"/>
      <c r="B100" s="87" t="s">
        <v>153</v>
      </c>
      <c r="C100" s="88"/>
      <c r="D100" s="89"/>
      <c r="E100" s="83">
        <f>SUM(E83,E95,E97)</f>
        <v>6252336.080999999</v>
      </c>
      <c r="F100" s="90">
        <f>SUM(F83,F95,F97)</f>
        <v>6345170426</v>
      </c>
      <c r="G100" s="90">
        <f>SUM(G83,G95,G97)</f>
        <v>6109558034</v>
      </c>
      <c r="H100" s="134">
        <f>SUM(H83,H95,H97)</f>
        <v>6073398504</v>
      </c>
      <c r="I100" s="143">
        <f>SUM(I83,I95,I97)</f>
        <v>5840710785</v>
      </c>
    </row>
    <row r="101" spans="1:9" ht="16.5" customHeight="1" thickBot="1">
      <c r="A101" s="251" t="s">
        <v>149</v>
      </c>
      <c r="B101" s="252"/>
      <c r="C101" s="252"/>
      <c r="D101" s="252"/>
      <c r="E101" s="82">
        <f>E82-E100</f>
        <v>-5183497.298999999</v>
      </c>
      <c r="F101" s="84">
        <f>F82-F100</f>
        <v>-4944375587</v>
      </c>
      <c r="G101" s="84">
        <f>G82-G100</f>
        <v>-3080859692</v>
      </c>
      <c r="H101" s="129">
        <f>H82-H100</f>
        <v>-3980866014</v>
      </c>
      <c r="I101" s="138">
        <f>I82-I100</f>
        <v>-3981812616</v>
      </c>
    </row>
    <row r="102" spans="1:9" ht="16.5" customHeight="1" thickBot="1">
      <c r="A102" s="253" t="s">
        <v>154</v>
      </c>
      <c r="B102" s="254"/>
      <c r="C102" s="254"/>
      <c r="D102" s="255"/>
      <c r="E102" s="91">
        <v>10851799.981</v>
      </c>
      <c r="F102" s="92">
        <v>10316334302</v>
      </c>
      <c r="G102" s="92">
        <v>4591638368</v>
      </c>
      <c r="H102" s="135">
        <v>5314907867</v>
      </c>
      <c r="I102" s="144">
        <v>4941001198</v>
      </c>
    </row>
    <row r="103" spans="1:9" ht="16.5" customHeight="1" thickBot="1">
      <c r="A103" s="251" t="s">
        <v>150</v>
      </c>
      <c r="B103" s="252"/>
      <c r="C103" s="252"/>
      <c r="D103" s="252"/>
      <c r="E103" s="82">
        <f>SUM(E101:E102)</f>
        <v>5668302.682000002</v>
      </c>
      <c r="F103" s="84">
        <f>SUM(F101:F102)</f>
        <v>5371958715</v>
      </c>
      <c r="G103" s="84">
        <f>SUM(G101:G102)</f>
        <v>1510778676</v>
      </c>
      <c r="H103" s="129">
        <f>SUM(H101:H102)</f>
        <v>1334041853</v>
      </c>
      <c r="I103" s="138">
        <f>SUM(I101:I102)</f>
        <v>959188582</v>
      </c>
    </row>
    <row r="104" spans="8:9" ht="18" customHeight="1">
      <c r="H104" s="120"/>
      <c r="I104" s="120"/>
    </row>
    <row r="105" spans="1:9" ht="16.5" customHeight="1">
      <c r="A105" s="21"/>
      <c r="B105" s="22"/>
      <c r="C105" s="22"/>
      <c r="D105" s="23"/>
      <c r="E105" s="28" t="s">
        <v>131</v>
      </c>
      <c r="F105" s="28" t="s">
        <v>121</v>
      </c>
      <c r="G105" s="29" t="s">
        <v>130</v>
      </c>
      <c r="H105" s="121" t="s">
        <v>132</v>
      </c>
      <c r="I105" s="121" t="s">
        <v>203</v>
      </c>
    </row>
    <row r="106" spans="1:9" ht="40.5" customHeight="1">
      <c r="A106" s="259" t="s">
        <v>146</v>
      </c>
      <c r="B106" s="260"/>
      <c r="C106" s="260"/>
      <c r="D106" s="261"/>
      <c r="E106" s="112">
        <f>(E83+E95)*1000/'基本情報 '!$R$23</f>
        <v>280.11384871505834</v>
      </c>
      <c r="F106" s="112">
        <f>(F83+F95)/'基本情報 '!$W$23</f>
        <v>255.300929530673</v>
      </c>
      <c r="G106" s="112">
        <f>(G83+G95)/'基本情報 '!$AB$23</f>
        <v>274.5803866525304</v>
      </c>
      <c r="H106" s="112">
        <f>(H83+H95)/'基本情報 '!$AG$23</f>
        <v>332.8183288896665</v>
      </c>
      <c r="I106" s="145">
        <f>(I83+I95)/'基本情報 '!$AL$23</f>
        <v>241.14518071360658</v>
      </c>
    </row>
    <row r="107" spans="1:9" s="69" customFormat="1" ht="18" customHeight="1">
      <c r="A107" s="68"/>
      <c r="B107" s="68"/>
      <c r="C107" s="68"/>
      <c r="D107" s="68"/>
      <c r="H107" s="122"/>
      <c r="I107" s="122"/>
    </row>
    <row r="108" spans="1:9" ht="16.5" customHeight="1">
      <c r="A108" s="38"/>
      <c r="B108" s="37"/>
      <c r="C108" s="37"/>
      <c r="D108" s="39"/>
      <c r="E108" s="28" t="s">
        <v>131</v>
      </c>
      <c r="F108" s="28" t="s">
        <v>121</v>
      </c>
      <c r="G108" s="29" t="s">
        <v>130</v>
      </c>
      <c r="H108" s="121" t="s">
        <v>132</v>
      </c>
      <c r="I108" s="121" t="s">
        <v>203</v>
      </c>
    </row>
    <row r="109" spans="1:9" ht="40.5" customHeight="1">
      <c r="A109" s="259" t="s">
        <v>147</v>
      </c>
      <c r="B109" s="260"/>
      <c r="C109" s="260"/>
      <c r="D109" s="261"/>
      <c r="E109" s="112">
        <f>E102*1000/'基本情報 '!$R$23</f>
        <v>491.2160905386063</v>
      </c>
      <c r="F109" s="112">
        <f>F102/'基本情報 '!$W$23</f>
        <v>425.34072444029783</v>
      </c>
      <c r="G109" s="112">
        <f>G102/'基本情報 '!$AB$23</f>
        <v>210.9881935180627</v>
      </c>
      <c r="H109" s="112">
        <f>H102/'基本情報 '!$AG$23</f>
        <v>291.67832350161865</v>
      </c>
      <c r="I109" s="145">
        <f>I102/'基本情報 '!$AL$23</f>
        <v>204.1714687032404</v>
      </c>
    </row>
    <row r="110" spans="1:4" ht="18">
      <c r="A110" s="6"/>
      <c r="B110" s="6"/>
      <c r="C110" s="6"/>
      <c r="D110" s="6"/>
    </row>
    <row r="111" spans="1:9" ht="18">
      <c r="A111" s="335" t="s">
        <v>16</v>
      </c>
      <c r="B111" s="336"/>
      <c r="C111" s="336"/>
      <c r="D111" s="336"/>
      <c r="E111" s="336"/>
      <c r="F111" s="336"/>
      <c r="G111" s="336"/>
      <c r="H111" s="336"/>
      <c r="I111" s="337"/>
    </row>
    <row r="112" spans="1:9" ht="68.25" customHeight="1">
      <c r="A112" s="338" t="s">
        <v>209</v>
      </c>
      <c r="B112" s="339"/>
      <c r="C112" s="339"/>
      <c r="D112" s="339"/>
      <c r="E112" s="339"/>
      <c r="F112" s="339"/>
      <c r="G112" s="339"/>
      <c r="H112" s="339"/>
      <c r="I112" s="340"/>
    </row>
    <row r="114" spans="1:9" ht="18">
      <c r="A114" s="3" t="s">
        <v>145</v>
      </c>
      <c r="H114" s="107"/>
      <c r="I114" s="107" t="s">
        <v>191</v>
      </c>
    </row>
    <row r="115" spans="1:9" ht="19.5" customHeight="1">
      <c r="A115" s="256" t="s">
        <v>0</v>
      </c>
      <c r="B115" s="257"/>
      <c r="C115" s="257"/>
      <c r="D115" s="258"/>
      <c r="E115" s="28" t="s">
        <v>131</v>
      </c>
      <c r="F115" s="28" t="s">
        <v>121</v>
      </c>
      <c r="G115" s="29" t="s">
        <v>130</v>
      </c>
      <c r="H115" s="29" t="s">
        <v>132</v>
      </c>
      <c r="I115" s="29" t="s">
        <v>203</v>
      </c>
    </row>
    <row r="116" spans="1:9" ht="19.5" customHeight="1">
      <c r="A116" s="228" t="s">
        <v>76</v>
      </c>
      <c r="B116" s="344" t="s">
        <v>77</v>
      </c>
      <c r="C116" s="247" t="s">
        <v>78</v>
      </c>
      <c r="D116" s="248"/>
      <c r="E116" s="43">
        <v>29608</v>
      </c>
      <c r="F116" s="43">
        <v>35955</v>
      </c>
      <c r="G116" s="43">
        <v>32112</v>
      </c>
      <c r="H116" s="46">
        <v>25470960</v>
      </c>
      <c r="I116" s="46">
        <v>33850700</v>
      </c>
    </row>
    <row r="117" spans="1:9" ht="19.5" customHeight="1">
      <c r="A117" s="229"/>
      <c r="B117" s="344"/>
      <c r="C117" s="247" t="s">
        <v>79</v>
      </c>
      <c r="D117" s="248"/>
      <c r="E117" s="43">
        <v>2567</v>
      </c>
      <c r="F117" s="43">
        <v>2492</v>
      </c>
      <c r="G117" s="43">
        <v>305</v>
      </c>
      <c r="H117" s="46">
        <v>1715674</v>
      </c>
      <c r="I117" s="46">
        <v>1723000</v>
      </c>
    </row>
    <row r="118" spans="1:9" ht="19.5" customHeight="1">
      <c r="A118" s="229"/>
      <c r="B118" s="344"/>
      <c r="C118" s="247" t="s">
        <v>80</v>
      </c>
      <c r="D118" s="248"/>
      <c r="E118" s="43">
        <v>71712</v>
      </c>
      <c r="F118" s="43">
        <v>72376</v>
      </c>
      <c r="G118" s="43">
        <v>76002</v>
      </c>
      <c r="H118" s="46">
        <v>72945247</v>
      </c>
      <c r="I118" s="46">
        <v>69576000</v>
      </c>
    </row>
    <row r="119" spans="1:9" ht="19.5" customHeight="1">
      <c r="A119" s="229"/>
      <c r="B119" s="344"/>
      <c r="C119" s="247" t="s">
        <v>81</v>
      </c>
      <c r="D119" s="248"/>
      <c r="E119" s="43">
        <v>0</v>
      </c>
      <c r="F119" s="43">
        <v>0</v>
      </c>
      <c r="G119" s="43">
        <v>0</v>
      </c>
      <c r="H119" s="46">
        <v>0</v>
      </c>
      <c r="I119" s="46">
        <v>0</v>
      </c>
    </row>
    <row r="120" spans="1:9" ht="19.5" customHeight="1">
      <c r="A120" s="229"/>
      <c r="B120" s="344"/>
      <c r="C120" s="247" t="s">
        <v>82</v>
      </c>
      <c r="D120" s="248"/>
      <c r="E120" s="43">
        <v>0</v>
      </c>
      <c r="F120" s="43">
        <v>0</v>
      </c>
      <c r="G120" s="43">
        <v>305</v>
      </c>
      <c r="H120" s="46">
        <v>462180</v>
      </c>
      <c r="I120" s="46">
        <v>1313021</v>
      </c>
    </row>
    <row r="121" spans="1:9" ht="19.5" customHeight="1">
      <c r="A121" s="229"/>
      <c r="B121" s="344"/>
      <c r="C121" s="247" t="s">
        <v>10</v>
      </c>
      <c r="D121" s="248"/>
      <c r="E121" s="60">
        <f>SUM(E116:E120)</f>
        <v>103887</v>
      </c>
      <c r="F121" s="60">
        <f>SUM(F116:F120)</f>
        <v>110823</v>
      </c>
      <c r="G121" s="60">
        <f>SUM(G116:G120)</f>
        <v>108724</v>
      </c>
      <c r="H121" s="62">
        <f>SUM(H116:H120)</f>
        <v>100594061</v>
      </c>
      <c r="I121" s="62">
        <f>SUM(I116:I120)</f>
        <v>106462721</v>
      </c>
    </row>
    <row r="122" spans="1:9" ht="19.5" customHeight="1">
      <c r="A122" s="229"/>
      <c r="B122" s="344" t="s">
        <v>120</v>
      </c>
      <c r="C122" s="247" t="s">
        <v>81</v>
      </c>
      <c r="D122" s="248"/>
      <c r="E122" s="43">
        <v>0</v>
      </c>
      <c r="F122" s="43">
        <v>0</v>
      </c>
      <c r="G122" s="43">
        <v>0</v>
      </c>
      <c r="H122" s="46">
        <v>0</v>
      </c>
      <c r="I122" s="46">
        <v>0</v>
      </c>
    </row>
    <row r="123" spans="1:9" ht="19.5" customHeight="1">
      <c r="A123" s="229"/>
      <c r="B123" s="344"/>
      <c r="C123" s="247" t="s">
        <v>82</v>
      </c>
      <c r="D123" s="248"/>
      <c r="E123" s="43">
        <v>0</v>
      </c>
      <c r="F123" s="43">
        <v>0</v>
      </c>
      <c r="G123" s="43">
        <v>0</v>
      </c>
      <c r="H123" s="46">
        <v>0</v>
      </c>
      <c r="I123" s="46">
        <v>0</v>
      </c>
    </row>
    <row r="124" spans="1:9" ht="30" customHeight="1" thickBot="1">
      <c r="A124" s="229"/>
      <c r="B124" s="296"/>
      <c r="C124" s="243" t="s">
        <v>10</v>
      </c>
      <c r="D124" s="244"/>
      <c r="E124" s="64">
        <f>SUM(E122:E123)</f>
        <v>0</v>
      </c>
      <c r="F124" s="64">
        <f>SUM(F122:F123)</f>
        <v>0</v>
      </c>
      <c r="G124" s="64">
        <f>SUM(G122:G123)</f>
        <v>0</v>
      </c>
      <c r="H124" s="64">
        <f>SUM(H122:H123)</f>
        <v>0</v>
      </c>
      <c r="I124" s="64">
        <f>SUM(I122:I123)</f>
        <v>0</v>
      </c>
    </row>
    <row r="125" spans="1:9" ht="19.5" customHeight="1" thickBot="1">
      <c r="A125" s="230"/>
      <c r="B125" s="245" t="s">
        <v>6</v>
      </c>
      <c r="C125" s="246"/>
      <c r="D125" s="246"/>
      <c r="E125" s="82">
        <f>SUM(E121,E124)</f>
        <v>103887</v>
      </c>
      <c r="F125" s="82">
        <f>SUM(F121,F124)</f>
        <v>110823</v>
      </c>
      <c r="G125" s="82">
        <f>SUM(G121,G124)</f>
        <v>108724</v>
      </c>
      <c r="H125" s="84">
        <f>SUM(H121,H124)</f>
        <v>100594061</v>
      </c>
      <c r="I125" s="146">
        <f>SUM(I121,I124)</f>
        <v>106462721</v>
      </c>
    </row>
    <row r="126" spans="1:9" ht="19.5" customHeight="1">
      <c r="A126" s="228" t="s">
        <v>83</v>
      </c>
      <c r="B126" s="239" t="s">
        <v>77</v>
      </c>
      <c r="C126" s="231" t="s">
        <v>84</v>
      </c>
      <c r="D126" s="40" t="s">
        <v>85</v>
      </c>
      <c r="E126" s="48">
        <v>57357</v>
      </c>
      <c r="F126" s="48">
        <v>59635</v>
      </c>
      <c r="G126" s="48">
        <v>55074</v>
      </c>
      <c r="H126" s="113">
        <v>48217739</v>
      </c>
      <c r="I126" s="113">
        <v>56224344</v>
      </c>
    </row>
    <row r="127" spans="1:9" ht="19.5" customHeight="1">
      <c r="A127" s="229"/>
      <c r="B127" s="239"/>
      <c r="C127" s="231"/>
      <c r="D127" s="41" t="s">
        <v>86</v>
      </c>
      <c r="E127" s="43">
        <v>33733</v>
      </c>
      <c r="F127" s="43">
        <v>37751</v>
      </c>
      <c r="G127" s="43">
        <v>37484</v>
      </c>
      <c r="H127" s="46">
        <v>46867341</v>
      </c>
      <c r="I127" s="46">
        <v>49018667</v>
      </c>
    </row>
    <row r="128" spans="1:9" ht="19.5" customHeight="1">
      <c r="A128" s="229"/>
      <c r="B128" s="239"/>
      <c r="C128" s="231"/>
      <c r="D128" s="41" t="s">
        <v>13</v>
      </c>
      <c r="E128" s="43">
        <v>0</v>
      </c>
      <c r="F128" s="43">
        <v>0</v>
      </c>
      <c r="G128" s="43">
        <v>0</v>
      </c>
      <c r="H128" s="46">
        <v>0</v>
      </c>
      <c r="I128" s="46">
        <v>0</v>
      </c>
    </row>
    <row r="129" spans="1:9" ht="19.5" customHeight="1">
      <c r="A129" s="229"/>
      <c r="B129" s="239"/>
      <c r="C129" s="232"/>
      <c r="D129" s="41" t="s">
        <v>155</v>
      </c>
      <c r="E129" s="60">
        <f>SUM(E126:E128)</f>
        <v>91090</v>
      </c>
      <c r="F129" s="60">
        <f>SUM(F126:F128)</f>
        <v>97386</v>
      </c>
      <c r="G129" s="60">
        <f>SUM(G126:G128)</f>
        <v>92558</v>
      </c>
      <c r="H129" s="62">
        <f>SUM(H126:H128)</f>
        <v>95085080</v>
      </c>
      <c r="I129" s="62">
        <f>SUM(I126:I128)</f>
        <v>105243011</v>
      </c>
    </row>
    <row r="130" spans="1:9" ht="19.5" customHeight="1">
      <c r="A130" s="229"/>
      <c r="B130" s="239"/>
      <c r="C130" s="233" t="s">
        <v>156</v>
      </c>
      <c r="D130" s="234"/>
      <c r="E130" s="43">
        <v>0</v>
      </c>
      <c r="F130" s="43">
        <v>0</v>
      </c>
      <c r="G130" s="43">
        <v>0</v>
      </c>
      <c r="H130" s="46">
        <v>0</v>
      </c>
      <c r="I130" s="46">
        <v>0</v>
      </c>
    </row>
    <row r="131" spans="1:9" ht="19.5" customHeight="1">
      <c r="A131" s="229"/>
      <c r="B131" s="239"/>
      <c r="C131" s="233" t="s">
        <v>157</v>
      </c>
      <c r="D131" s="234"/>
      <c r="E131" s="43">
        <v>648</v>
      </c>
      <c r="F131" s="43">
        <v>2551</v>
      </c>
      <c r="G131" s="43">
        <v>2184</v>
      </c>
      <c r="H131" s="46">
        <v>490940</v>
      </c>
      <c r="I131" s="46">
        <v>5033154</v>
      </c>
    </row>
    <row r="132" spans="1:9" ht="19.5" customHeight="1">
      <c r="A132" s="229"/>
      <c r="B132" s="240"/>
      <c r="C132" s="235" t="s">
        <v>151</v>
      </c>
      <c r="D132" s="236"/>
      <c r="E132" s="60">
        <f>SUM(E129:E131)</f>
        <v>91738</v>
      </c>
      <c r="F132" s="60">
        <f>SUM(F129:F131)</f>
        <v>99937</v>
      </c>
      <c r="G132" s="60">
        <f>SUM(G129:G131)</f>
        <v>94742</v>
      </c>
      <c r="H132" s="62">
        <f>SUM(H129:H131)</f>
        <v>95576020</v>
      </c>
      <c r="I132" s="62">
        <f>SUM(I129:I131)</f>
        <v>110276165</v>
      </c>
    </row>
    <row r="133" spans="1:9" ht="57.75" customHeight="1" thickBot="1">
      <c r="A133" s="229"/>
      <c r="B133" s="42" t="s">
        <v>11</v>
      </c>
      <c r="C133" s="237" t="s">
        <v>87</v>
      </c>
      <c r="D133" s="238"/>
      <c r="E133" s="44">
        <v>0</v>
      </c>
      <c r="F133" s="44">
        <v>0</v>
      </c>
      <c r="G133" s="44">
        <v>0</v>
      </c>
      <c r="H133" s="47">
        <v>0</v>
      </c>
      <c r="I133" s="47">
        <v>0</v>
      </c>
    </row>
    <row r="134" spans="1:9" ht="19.5" customHeight="1" thickBot="1">
      <c r="A134" s="230"/>
      <c r="B134" s="241" t="s">
        <v>6</v>
      </c>
      <c r="C134" s="242"/>
      <c r="D134" s="242"/>
      <c r="E134" s="82">
        <f>SUM(E132:E133)</f>
        <v>91738</v>
      </c>
      <c r="F134" s="82">
        <f>SUM(F132:F133)</f>
        <v>99937</v>
      </c>
      <c r="G134" s="82">
        <f>SUM(G132:G133)</f>
        <v>94742</v>
      </c>
      <c r="H134" s="84">
        <f>SUM(H132:H133)</f>
        <v>95576020</v>
      </c>
      <c r="I134" s="146">
        <f>SUM(I132:I133)</f>
        <v>110276165</v>
      </c>
    </row>
    <row r="135" spans="1:4" ht="18">
      <c r="A135" s="6"/>
      <c r="B135" s="6"/>
      <c r="C135" s="6"/>
      <c r="D135" s="6"/>
    </row>
    <row r="136" spans="1:9" ht="18.75" customHeight="1">
      <c r="A136" s="341" t="s">
        <v>16</v>
      </c>
      <c r="B136" s="342"/>
      <c r="C136" s="342"/>
      <c r="D136" s="342"/>
      <c r="E136" s="342"/>
      <c r="F136" s="342"/>
      <c r="G136" s="342"/>
      <c r="H136" s="342"/>
      <c r="I136" s="343"/>
    </row>
    <row r="137" spans="1:9" ht="105.75" customHeight="1">
      <c r="A137" s="332" t="s">
        <v>164</v>
      </c>
      <c r="B137" s="333"/>
      <c r="C137" s="333"/>
      <c r="D137" s="333"/>
      <c r="E137" s="333"/>
      <c r="F137" s="333"/>
      <c r="G137" s="333"/>
      <c r="H137" s="333"/>
      <c r="I137" s="334"/>
    </row>
  </sheetData>
  <sheetProtection/>
  <mergeCells count="120"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6:D16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A4:D4"/>
    <mergeCell ref="B5:D5"/>
    <mergeCell ref="B6:D6"/>
    <mergeCell ref="B7:D7"/>
    <mergeCell ref="B8:D8"/>
    <mergeCell ref="B9:D9"/>
    <mergeCell ref="C34:D34"/>
    <mergeCell ref="C35:D35"/>
    <mergeCell ref="C36:D36"/>
    <mergeCell ref="C37:D37"/>
    <mergeCell ref="C38:D38"/>
    <mergeCell ref="C39:D39"/>
    <mergeCell ref="B50:D50"/>
    <mergeCell ref="C51:D51"/>
    <mergeCell ref="C40:D40"/>
    <mergeCell ref="C41:D41"/>
    <mergeCell ref="C42:D42"/>
    <mergeCell ref="C43:D43"/>
    <mergeCell ref="B44:D44"/>
    <mergeCell ref="B45:D45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A58:D58"/>
    <mergeCell ref="A66:D66"/>
    <mergeCell ref="A67:A82"/>
    <mergeCell ref="B67:D67"/>
    <mergeCell ref="C68:D68"/>
    <mergeCell ref="C69:D69"/>
    <mergeCell ref="C70:D70"/>
    <mergeCell ref="C71:D71"/>
    <mergeCell ref="C72:D72"/>
    <mergeCell ref="C73:D73"/>
    <mergeCell ref="C74:D74"/>
    <mergeCell ref="B75:D75"/>
    <mergeCell ref="C78:D78"/>
    <mergeCell ref="C79:D79"/>
    <mergeCell ref="C92:D92"/>
    <mergeCell ref="C93:D93"/>
    <mergeCell ref="C80:D80"/>
    <mergeCell ref="C81:D81"/>
    <mergeCell ref="B77:D77"/>
    <mergeCell ref="C76:D76"/>
    <mergeCell ref="B82:D82"/>
    <mergeCell ref="C84:D84"/>
    <mergeCell ref="C85:D85"/>
    <mergeCell ref="C86:D86"/>
    <mergeCell ref="C94:D94"/>
    <mergeCell ref="B83:D83"/>
    <mergeCell ref="B95:D95"/>
    <mergeCell ref="C96:D96"/>
    <mergeCell ref="B97:D97"/>
    <mergeCell ref="C98:D98"/>
    <mergeCell ref="C88:D88"/>
    <mergeCell ref="C89:D89"/>
    <mergeCell ref="C90:D90"/>
    <mergeCell ref="C91:D91"/>
    <mergeCell ref="C99:D99"/>
    <mergeCell ref="A101:D101"/>
    <mergeCell ref="A102:D102"/>
    <mergeCell ref="A103:D103"/>
    <mergeCell ref="A115:D115"/>
    <mergeCell ref="C123:D123"/>
    <mergeCell ref="A106:D106"/>
    <mergeCell ref="A109:D109"/>
    <mergeCell ref="A83:A100"/>
    <mergeCell ref="C87:D87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A126:A134"/>
    <mergeCell ref="C126:C129"/>
    <mergeCell ref="C130:D130"/>
    <mergeCell ref="C131:D131"/>
    <mergeCell ref="C132:D132"/>
    <mergeCell ref="C133:D133"/>
    <mergeCell ref="B126:B132"/>
    <mergeCell ref="B134:D134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fitToHeight="0" horizontalDpi="600" verticalDpi="600" orientation="portrait" paperSize="9" scale="66" r:id="rId2"/>
  <headerFooter alignWithMargins="0">
    <oddHeader>&amp;R府営公園　住之江公園</oddHeader>
    <oddFooter>&amp;R
</oddFooter>
  </headerFooter>
  <rowBreaks count="2" manualBreakCount="2">
    <brk id="63" max="255" man="1"/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134</v>
      </c>
      <c r="B1" s="9"/>
      <c r="C1" s="9"/>
      <c r="D1" s="9"/>
      <c r="E1" s="9"/>
      <c r="F1" s="9"/>
      <c r="G1" s="9"/>
      <c r="H1" s="9"/>
    </row>
    <row r="2" spans="1:8" ht="18">
      <c r="A2" s="49" t="s">
        <v>125</v>
      </c>
      <c r="B2" s="50"/>
      <c r="C2" s="50"/>
      <c r="D2" s="30" t="s">
        <v>126</v>
      </c>
      <c r="E2" s="30" t="s">
        <v>127</v>
      </c>
      <c r="F2" s="30" t="s">
        <v>128</v>
      </c>
      <c r="G2" s="34" t="s">
        <v>129</v>
      </c>
      <c r="H2" s="34" t="s">
        <v>204</v>
      </c>
    </row>
    <row r="3" spans="1:8" ht="19.5">
      <c r="A3" s="51" t="s">
        <v>111</v>
      </c>
      <c r="B3" s="52"/>
      <c r="C3" s="52"/>
      <c r="D3" s="57">
        <f>SUM(D4:D5)</f>
        <v>12</v>
      </c>
      <c r="E3" s="57">
        <f>SUM(E4:E5)</f>
        <v>12</v>
      </c>
      <c r="F3" s="57">
        <f>SUM(F4:F5)</f>
        <v>11</v>
      </c>
      <c r="G3" s="58">
        <f>SUM(G4:G5)</f>
        <v>11</v>
      </c>
      <c r="H3" s="58">
        <f>SUM(H4:H5)</f>
        <v>12</v>
      </c>
    </row>
    <row r="4" spans="1:8" ht="18">
      <c r="A4" s="53" t="s">
        <v>25</v>
      </c>
      <c r="B4" s="54" t="s">
        <v>112</v>
      </c>
      <c r="C4" s="55"/>
      <c r="D4" s="14">
        <v>10</v>
      </c>
      <c r="E4" s="14">
        <v>10</v>
      </c>
      <c r="F4" s="15">
        <v>9</v>
      </c>
      <c r="G4" s="16">
        <v>11</v>
      </c>
      <c r="H4" s="16">
        <v>12</v>
      </c>
    </row>
    <row r="5" spans="1:8" ht="18">
      <c r="A5" s="56"/>
      <c r="B5" s="54" t="s">
        <v>113</v>
      </c>
      <c r="C5" s="55"/>
      <c r="D5" s="14">
        <v>2</v>
      </c>
      <c r="E5" s="15">
        <v>2</v>
      </c>
      <c r="F5" s="15">
        <v>2</v>
      </c>
      <c r="G5" s="16">
        <v>0</v>
      </c>
      <c r="H5" s="16">
        <v>0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135</v>
      </c>
      <c r="B8" s="9"/>
      <c r="C8" s="9"/>
      <c r="D8" s="9"/>
      <c r="E8" s="9"/>
      <c r="F8" s="9"/>
      <c r="G8" s="9"/>
      <c r="H8" s="9"/>
    </row>
    <row r="9" spans="1:8" ht="150" customHeight="1">
      <c r="A9" s="369" t="s">
        <v>164</v>
      </c>
      <c r="B9" s="370"/>
      <c r="C9" s="370"/>
      <c r="D9" s="370"/>
      <c r="E9" s="370"/>
      <c r="F9" s="370"/>
      <c r="G9" s="370"/>
      <c r="H9" s="371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136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59" t="s">
        <v>114</v>
      </c>
      <c r="B13" s="10" t="s">
        <v>115</v>
      </c>
      <c r="C13" s="59" t="s">
        <v>116</v>
      </c>
      <c r="D13" s="360" t="s">
        <v>165</v>
      </c>
      <c r="E13" s="361"/>
      <c r="F13" s="362"/>
      <c r="G13" s="49" t="s">
        <v>117</v>
      </c>
      <c r="H13" s="136" t="s">
        <v>166</v>
      </c>
    </row>
    <row r="14" spans="1:8" ht="19.5" customHeight="1">
      <c r="A14" s="59" t="s">
        <v>118</v>
      </c>
      <c r="B14" s="363" t="s">
        <v>167</v>
      </c>
      <c r="C14" s="364"/>
      <c r="D14" s="364"/>
      <c r="E14" s="364"/>
      <c r="F14" s="364"/>
      <c r="G14" s="364"/>
      <c r="H14" s="365"/>
    </row>
    <row r="15" spans="1:8" ht="95.25" customHeight="1">
      <c r="A15" s="59" t="s">
        <v>119</v>
      </c>
      <c r="B15" s="366" t="s">
        <v>206</v>
      </c>
      <c r="C15" s="367"/>
      <c r="D15" s="367"/>
      <c r="E15" s="367"/>
      <c r="F15" s="367"/>
      <c r="G15" s="367"/>
      <c r="H15" s="368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5118110236220472" footer="0.1968503937007874"/>
  <pageSetup horizontalDpi="600" verticalDpi="600" orientation="portrait" paperSize="9" scale="66" r:id="rId1"/>
  <headerFooter alignWithMargins="0">
    <oddHeader>&amp;R府営公園　住之江公園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2023-11-06T04:13:54Z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