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definedNames>
    <definedName name="_xlnm.Print_Area" localSheetId="2">'その他'!$A$1:$H$22</definedName>
    <definedName name="_xlnm.Print_Area" localSheetId="0">'基本情報'!$A$1:$AR$33</definedName>
    <definedName name="_xlnm.Print_Area" localSheetId="1">'収支情報'!$A$1:$I$108</definedName>
  </definedNames>
  <calcPr fullCalcOnLoad="1"/>
</workbook>
</file>

<file path=xl/sharedStrings.xml><?xml version="1.0" encoding="utf-8"?>
<sst xmlns="http://schemas.openxmlformats.org/spreadsheetml/2006/main" count="249" uniqueCount="207">
  <si>
    <t>区分</t>
  </si>
  <si>
    <t>府収入</t>
  </si>
  <si>
    <t>施設使用料</t>
  </si>
  <si>
    <t>行政財産目的外使用料</t>
  </si>
  <si>
    <t>雑入</t>
  </si>
  <si>
    <t>合　　計</t>
  </si>
  <si>
    <t>府支出</t>
  </si>
  <si>
    <t>その他
法人</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</si>
  <si>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</si>
  <si>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</si>
  <si>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</si>
  <si>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</si>
  <si>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</si>
  <si>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</si>
  <si>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</si>
  <si>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</si>
  <si>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</si>
  <si>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</si>
  <si>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</si>
  <si>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</si>
  <si>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</si>
  <si>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</si>
  <si>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</si>
  <si>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</si>
  <si>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</si>
  <si>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</si>
  <si>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</si>
  <si>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</si>
  <si>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</si>
  <si>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</si>
  <si>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</si>
  <si>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</si>
  <si>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</si>
  <si>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</si>
  <si>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</si>
  <si>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</si>
  <si>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</si>
  <si>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</si>
  <si>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</si>
  <si>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</si>
  <si>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</si>
  <si>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</si>
  <si>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</si>
  <si>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</si>
  <si>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</si>
  <si>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</si>
  <si>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</si>
  <si>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</si>
  <si>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</si>
  <si>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</si>
  <si>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</si>
  <si>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</si>
  <si>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金融収入</t>
  </si>
  <si>
    <t>受取利息及び配当金</t>
  </si>
  <si>
    <t>特別収入</t>
  </si>
  <si>
    <t>固定資産売却益</t>
  </si>
  <si>
    <t>その他特別収入</t>
  </si>
  <si>
    <t>給与関係費</t>
  </si>
  <si>
    <t>物件費</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</si>
  <si>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</si>
  <si>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</si>
  <si>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</si>
  <si>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</si>
  <si>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</si>
  <si>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</si>
  <si>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</si>
  <si>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</si>
  <si>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</si>
  <si>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</si>
  <si>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</si>
  <si>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</si>
  <si>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</si>
  <si>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</si>
  <si>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</si>
  <si>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</si>
  <si>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</si>
  <si>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</si>
  <si>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</si>
  <si>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</si>
  <si>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</si>
  <si>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</si>
  <si>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</si>
  <si>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</si>
  <si>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</si>
  <si>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</si>
  <si>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</si>
  <si>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</si>
  <si>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</si>
  <si>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利用者数（過去5年間）</t>
  </si>
  <si>
    <t>年度</t>
  </si>
  <si>
    <t>施設運営に関する指標
（稼働率、利用率等）</t>
  </si>
  <si>
    <t>料金区分</t>
  </si>
  <si>
    <t>料金水準の考え方</t>
  </si>
  <si>
    <t>主な料金</t>
  </si>
  <si>
    <t>総数</t>
  </si>
  <si>
    <t>常勤</t>
  </si>
  <si>
    <t>非常勤</t>
  </si>
  <si>
    <t>調査実施</t>
  </si>
  <si>
    <t>あり</t>
  </si>
  <si>
    <t>実施時期</t>
  </si>
  <si>
    <t>対象者数</t>
  </si>
  <si>
    <t>調査手法</t>
  </si>
  <si>
    <t>調査結果</t>
  </si>
  <si>
    <t>令和元年度</t>
  </si>
  <si>
    <t>令和元年度</t>
  </si>
  <si>
    <t>資
産
の
部</t>
  </si>
  <si>
    <t>負
債
及
び
純
資
産
の
部</t>
  </si>
  <si>
    <t>■大阪府の予算</t>
  </si>
  <si>
    <t>府の決算（財務諸表等）はこちら</t>
  </si>
  <si>
    <t>行政コスト計算書</t>
  </si>
  <si>
    <t>令和2年度</t>
  </si>
  <si>
    <t>令和3年度</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</si>
  <si>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</si>
  <si>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</si>
  <si>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</si>
  <si>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</si>
  <si>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</si>
  <si>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</si>
  <si>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</si>
  <si>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</si>
  <si>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</si>
  <si>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</si>
  <si>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</si>
  <si>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</si>
  <si>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</si>
  <si>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</si>
  <si>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</si>
  <si>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</si>
  <si>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</si>
  <si>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</si>
  <si>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</si>
  <si>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</si>
  <si>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</si>
  <si>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</si>
  <si>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</si>
  <si>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</si>
  <si>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</si>
  <si>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</si>
  <si>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</si>
  <si>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</si>
  <si>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t>施設管理費</t>
  </si>
  <si>
    <t>人件費</t>
  </si>
  <si>
    <t>事業費</t>
  </si>
  <si>
    <t>※単位未満は四捨五入としたため、内訳の計と合計が一致しない場合がある。(以下すべての表も同様）</t>
  </si>
  <si>
    <t>　       平成27年度調査：</t>
  </si>
  <si>
    <t>　       令和2年度調査  ：</t>
  </si>
  <si>
    <t>狭山池博物館</t>
  </si>
  <si>
    <t>担当部・課
　・グループ</t>
  </si>
  <si>
    <t>都市整備部　
河川室　河川環境課　環境整備グループ</t>
  </si>
  <si>
    <t>大阪府立狭山池博物館条例</t>
  </si>
  <si>
    <t>大阪府立狭山池博物館条例施行規則</t>
  </si>
  <si>
    <t>条例等に規定された設置目的</t>
  </si>
  <si>
    <t>狭山池の治水及びかんがいに関する資料等を収集し、保管し、及び展示して府民の利用に供し、もって土木事業の歴史的役割に関する府民の理解を深めるとともに、府民の文化的向上に資する。</t>
  </si>
  <si>
    <t>開設年月日（経過年数）
[改築・大規模改修等の実施年度]</t>
  </si>
  <si>
    <t>〒５８９-０００７　　大阪狭山市池尻中２丁目　　TEL０７２-３６７-８８９１</t>
  </si>
  <si>
    <t>１５，４１２㎡（国土交通省）</t>
  </si>
  <si>
    <t>４，９４８㎡（大阪府）</t>
  </si>
  <si>
    <t>億円</t>
  </si>
  <si>
    <t>午前10時から午後5時まで(入館は午後4時30分まで)
 休館日：毎週月曜日(月曜日が祝休日の場合は翌日)、年末年始(12月28日～1月4日)</t>
  </si>
  <si>
    <t>利用者数　①</t>
  </si>
  <si>
    <t>人</t>
  </si>
  <si>
    <t>特別展示室</t>
  </si>
  <si>
    <t>ホール</t>
  </si>
  <si>
    <t>本博物館は、税負担により運営しており、収益施設ではないこと、また、博物館の目標として「土木事業の歴史的役割に関する府民の理解を深めるとともに、府民の文化的向上に資すること」を掲げており、多くの府民に利用していただく観点から入館料を徴収していない。</t>
  </si>
  <si>
    <t>会議室</t>
  </si>
  <si>
    <t>コートＡ</t>
  </si>
  <si>
    <t>コートＢ</t>
  </si>
  <si>
    <t>土曜日、日曜日又は休日</t>
  </si>
  <si>
    <t>円</t>
  </si>
  <si>
    <t>その他の日</t>
  </si>
  <si>
    <r>
      <t>地上２階(一部３階）</t>
    </r>
    <r>
      <rPr>
        <sz val="11"/>
        <rFont val="游ゴシック"/>
        <family val="3"/>
      </rPr>
      <t>（鉄筋コンクリート造）</t>
    </r>
  </si>
  <si>
    <r>
      <t>常設展示、企画展示</t>
    </r>
    <r>
      <rPr>
        <sz val="11"/>
        <rFont val="游ゴシック"/>
        <family val="3"/>
      </rPr>
      <t>等</t>
    </r>
  </si>
  <si>
    <t>平成30年度</t>
  </si>
  <si>
    <t>１階：常設展示室（1,815㎡)、特別展示室（219㎡）、一般収蔵庫（159㎡）、特別収蔵庫（56㎡）、
　　　書庫1・2（計86㎡）、写真室（19㎡）、セミナー室(29㎡）　等
２階：大阪狭山市立郷土資料館（兼情報コーナー）(111㎡)、ロビー(84㎡)、
           ホール(126席・154㎡）、会議室（32㎡）、学芸員室（89㎡）　 等　　　
３階：喫茶コーナー(88㎡)、ロビー(22㎡)　 等
（主な常設展示）
・狭山池の堤（高さ約15ｍ、幅約60ｍ）
・東樋（長さ約60ｍ）、中樋（石棺、重源碑を含む）…重要文化財、府指定文化財</t>
  </si>
  <si>
    <t>目的による利用者の区分　なし</t>
  </si>
  <si>
    <t>特になし</t>
  </si>
  <si>
    <t>来館者に対し、手書きによるアンケートへの協力を呼びかけ、得られた回答を集計し、調査結果としてとりまとめた。</t>
  </si>
  <si>
    <t>満足</t>
  </si>
  <si>
    <t>どちらかと
いえば満足</t>
  </si>
  <si>
    <t>どちらかと
いえば不満</t>
  </si>
  <si>
    <t>不満</t>
  </si>
  <si>
    <t>博物館全体の雰囲気</t>
  </si>
  <si>
    <t>常設展示の内容</t>
  </si>
  <si>
    <t>スタッフの対応</t>
  </si>
  <si>
    <t>博物館の施設や設備</t>
  </si>
  <si>
    <t>博物館へのアクセス</t>
  </si>
  <si>
    <t>満足度（％）</t>
  </si>
  <si>
    <t>（　国　）・淀川資料館（枚方市）：淀川の歴史、環境、河川改修事業について展示　　・昭和52年開設　　・入館無料
（市町村）・大阪市水道記念館（大阪市東淀川区）：水道事業について展示　　・平成７年開設　　・入館無料</t>
  </si>
  <si>
    <t>１．施設の概要(令和4年4月1日時点）</t>
  </si>
  <si>
    <t>２．料金体系(令和4年4月1日時点）</t>
  </si>
  <si>
    <t>（千円）</t>
  </si>
  <si>
    <t>平成30年度</t>
  </si>
  <si>
    <t>令和元年度</t>
  </si>
  <si>
    <t>令和2年度</t>
  </si>
  <si>
    <t>令和3年度</t>
  </si>
  <si>
    <t>平成１３年３月２８日（R4.5.1現在 経過年数  22年）
[大規模改修：未実施]</t>
  </si>
  <si>
    <r>
      <t>【R5</t>
    </r>
    <r>
      <rPr>
        <sz val="11"/>
        <rFont val="游ゴシック"/>
        <family val="3"/>
      </rPr>
      <t>】 府直営
（【R4】</t>
    </r>
    <r>
      <rPr>
        <sz val="11"/>
        <color indexed="8"/>
        <rFont val="游ゴシック"/>
        <family val="3"/>
      </rPr>
      <t xml:space="preserve"> 同上）</t>
    </r>
  </si>
  <si>
    <t>令和4年度</t>
  </si>
  <si>
    <t>稼働率（平成29年度～令和元年度）：年間利用日数÷年間開館日数
稼働率（令和2年度～令和4年度）：利用実績単位÷利用可能単位</t>
  </si>
  <si>
    <r>
      <t>入館料：無料
※R4年度の年齢別内訳(アンケート回答者の比率）
　　小学生以下：34</t>
    </r>
    <r>
      <rPr>
        <sz val="11"/>
        <rFont val="游ゴシック"/>
        <family val="3"/>
      </rPr>
      <t>％、中高校生：7％、18歳から30歳未満：5％
　　30～40歳代：16％、50～60歳代：</t>
    </r>
    <r>
      <rPr>
        <sz val="11"/>
        <rFont val="游ゴシック"/>
        <family val="3"/>
      </rPr>
      <t>25</t>
    </r>
    <r>
      <rPr>
        <sz val="11"/>
        <rFont val="游ゴシック"/>
        <family val="3"/>
      </rPr>
      <t>％、70歳台以上：</t>
    </r>
    <r>
      <rPr>
        <sz val="11"/>
        <rFont val="游ゴシック"/>
        <family val="3"/>
      </rPr>
      <t>12</t>
    </r>
    <r>
      <rPr>
        <sz val="11"/>
        <rFont val="游ゴシック"/>
        <family val="3"/>
      </rPr>
      <t xml:space="preserve">％
</t>
    </r>
    <r>
      <rPr>
        <sz val="11"/>
        <rFont val="游ゴシック"/>
        <family val="3"/>
      </rPr>
      <t>※ピーク時の利用者数：平成28年度　118,147人</t>
    </r>
  </si>
  <si>
    <t>令和5年度</t>
  </si>
  <si>
    <t>令和4年4月1日～令和5年3月31日</t>
  </si>
  <si>
    <t>721件</t>
  </si>
  <si>
    <t>令和5年度</t>
  </si>
  <si>
    <t>令和4年度</t>
  </si>
  <si>
    <t>令和4年度</t>
  </si>
  <si>
    <t>令和2年度~令和4年度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</si>
</sst>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0&quot;円&quot;"/>
  </numFmts>
  <fonts count="85">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11"/>
      <name val="游ゴシック"/>
      <family val="3"/>
    </font>
    <font>
      <sz val="24"/>
      <name val="ＭＳ Ｐゴシック"/>
      <family val="3"/>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9"/>
      <color indexed="8"/>
      <name val="ＭＳ 明朝"/>
      <family val="1"/>
    </font>
    <font>
      <sz val="10.5"/>
      <color indexed="8"/>
      <name val="游ゴシック"/>
      <family val="3"/>
    </font>
    <font>
      <sz val="10.5"/>
      <color indexed="8"/>
      <name val="ＭＳ 明朝"/>
      <family val="1"/>
    </font>
    <font>
      <sz val="10.5"/>
      <name val="游ゴシック"/>
      <family val="3"/>
    </font>
    <font>
      <b/>
      <sz val="11"/>
      <name val="游ゴシック"/>
      <family val="3"/>
    </font>
    <font>
      <sz val="9"/>
      <name val="游ゴシック"/>
      <family val="3"/>
    </font>
    <font>
      <sz val="10"/>
      <name val="游ゴシック"/>
      <family val="3"/>
    </font>
    <font>
      <b/>
      <sz val="10"/>
      <name val="游ゴシック"/>
      <family val="3"/>
    </font>
    <font>
      <u val="single"/>
      <sz val="11"/>
      <color indexed="12"/>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9"/>
      <color theme="1"/>
      <name val="ＭＳ 明朝"/>
      <family val="1"/>
    </font>
    <font>
      <sz val="10.5"/>
      <color theme="1"/>
      <name val="Calibri"/>
      <family val="3"/>
    </font>
    <font>
      <sz val="10.5"/>
      <color theme="1"/>
      <name val="ＭＳ 明朝"/>
      <family val="1"/>
    </font>
    <font>
      <sz val="11"/>
      <name val="Calibri"/>
      <family val="3"/>
    </font>
    <font>
      <sz val="10.5"/>
      <name val="Calibri"/>
      <family val="3"/>
    </font>
    <font>
      <b/>
      <sz val="11"/>
      <name val="Calibri"/>
      <family val="3"/>
    </font>
    <font>
      <sz val="9"/>
      <name val="Calibri"/>
      <family val="3"/>
    </font>
    <font>
      <u val="single"/>
      <sz val="11"/>
      <color indexed="12"/>
      <name val="Calibri"/>
      <family val="3"/>
    </font>
    <font>
      <b/>
      <sz val="10"/>
      <name val="Calibri"/>
      <family val="3"/>
    </font>
    <font>
      <sz val="10"/>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top/>
      <bottom style="thin"/>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right style="thin"/>
      <top style="thin"/>
      <bottom/>
    </border>
    <border>
      <left/>
      <right style="thin"/>
      <top/>
      <bottom/>
    </border>
    <border>
      <left/>
      <right style="thin"/>
      <top/>
      <bottom style="thin"/>
    </border>
    <border>
      <left style="thin"/>
      <right style="medium"/>
      <top>
        <color indexed="63"/>
      </top>
      <bottom style="medium"/>
    </border>
    <border>
      <left style="thin"/>
      <right>
        <color indexed="63"/>
      </right>
      <top style="medium"/>
      <bottom style="medium"/>
    </border>
    <border>
      <left style="thin"/>
      <right>
        <color indexed="63"/>
      </right>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92">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7"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0" fontId="0" fillId="0" borderId="0" xfId="0" applyBorder="1" applyAlignment="1">
      <alignment/>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1" fillId="33" borderId="13" xfId="49" applyNumberFormat="1" applyFont="1" applyFill="1" applyBorder="1" applyAlignment="1">
      <alignment horizontal="center" vertical="center"/>
    </xf>
    <xf numFmtId="196" fontId="61" fillId="33" borderId="13" xfId="49" applyNumberFormat="1" applyFont="1" applyFill="1" applyBorder="1" applyAlignment="1">
      <alignment horizontal="center" vertical="center"/>
    </xf>
    <xf numFmtId="0" fontId="61" fillId="33" borderId="10" xfId="0" applyFont="1" applyFill="1" applyBorder="1" applyAlignment="1">
      <alignment horizontal="center" vertical="center" shrinkToFit="1"/>
    </xf>
    <xf numFmtId="0" fontId="61" fillId="33" borderId="14" xfId="0" applyFont="1" applyFill="1" applyBorder="1" applyAlignment="1">
      <alignment shrinkToFit="1"/>
    </xf>
    <xf numFmtId="0" fontId="61" fillId="33" borderId="15" xfId="0" applyFont="1" applyFill="1" applyBorder="1" applyAlignment="1">
      <alignment shrinkToFit="1"/>
    </xf>
    <xf numFmtId="0" fontId="61" fillId="33" borderId="0" xfId="0" applyFont="1" applyFill="1" applyAlignment="1">
      <alignment shrinkToFit="1"/>
    </xf>
    <xf numFmtId="0" fontId="61" fillId="33" borderId="13" xfId="0" applyFont="1" applyFill="1" applyBorder="1" applyAlignment="1">
      <alignment horizontal="center" vertical="center" shrinkToFit="1"/>
    </xf>
    <xf numFmtId="0" fontId="61" fillId="33" borderId="0" xfId="0" applyFont="1" applyFill="1" applyAlignment="1">
      <alignment/>
    </xf>
    <xf numFmtId="0" fontId="61" fillId="33" borderId="14" xfId="0" applyFont="1" applyFill="1" applyBorder="1" applyAlignment="1">
      <alignment/>
    </xf>
    <xf numFmtId="0" fontId="61" fillId="33" borderId="11" xfId="0" applyFont="1" applyFill="1" applyBorder="1" applyAlignment="1">
      <alignment/>
    </xf>
    <xf numFmtId="0" fontId="61" fillId="33" borderId="10" xfId="0" applyFont="1" applyFill="1" applyBorder="1" applyAlignment="1">
      <alignment/>
    </xf>
    <xf numFmtId="0" fontId="61" fillId="33" borderId="12" xfId="0" applyFont="1" applyFill="1" applyBorder="1" applyAlignment="1">
      <alignment/>
    </xf>
    <xf numFmtId="194" fontId="61" fillId="33" borderId="13" xfId="49" applyNumberFormat="1" applyFont="1" applyFill="1" applyBorder="1" applyAlignment="1">
      <alignment horizontal="center"/>
    </xf>
    <xf numFmtId="196" fontId="61" fillId="33" borderId="13" xfId="49" applyNumberFormat="1" applyFont="1" applyFill="1" applyBorder="1" applyAlignment="1">
      <alignment horizontal="center"/>
    </xf>
    <xf numFmtId="194" fontId="0" fillId="0" borderId="13" xfId="49" applyNumberFormat="1" applyFont="1" applyBorder="1" applyAlignment="1">
      <alignment vertical="center"/>
    </xf>
    <xf numFmtId="194" fontId="0" fillId="0" borderId="16" xfId="49" applyNumberFormat="1" applyFont="1" applyBorder="1" applyAlignment="1">
      <alignment vertical="center"/>
    </xf>
    <xf numFmtId="194" fontId="0" fillId="0" borderId="0" xfId="49" applyNumberFormat="1" applyFont="1" applyAlignment="1">
      <alignment vertical="center"/>
    </xf>
    <xf numFmtId="196" fontId="0" fillId="0" borderId="13" xfId="49" applyNumberFormat="1" applyFont="1" applyBorder="1" applyAlignment="1">
      <alignment vertical="center"/>
    </xf>
    <xf numFmtId="196" fontId="0" fillId="0" borderId="16" xfId="49" applyNumberFormat="1" applyFont="1" applyBorder="1" applyAlignment="1">
      <alignment vertical="center"/>
    </xf>
    <xf numFmtId="0" fontId="68" fillId="0" borderId="0" xfId="0" applyFont="1" applyAlignment="1">
      <alignment/>
    </xf>
    <xf numFmtId="0" fontId="61" fillId="34" borderId="10" xfId="0" applyFont="1" applyFill="1" applyBorder="1" applyAlignment="1">
      <alignment vertical="center"/>
    </xf>
    <xf numFmtId="0" fontId="61" fillId="34" borderId="11" xfId="0" applyFont="1" applyFill="1" applyBorder="1" applyAlignment="1">
      <alignment vertical="center"/>
    </xf>
    <xf numFmtId="0" fontId="61" fillId="33" borderId="17" xfId="0" applyFont="1" applyFill="1" applyBorder="1" applyAlignment="1">
      <alignment vertical="center" shrinkToFit="1"/>
    </xf>
    <xf numFmtId="0" fontId="61" fillId="33" borderId="18" xfId="0" applyFont="1" applyFill="1" applyBorder="1" applyAlignment="1">
      <alignment vertical="center" shrinkToFit="1"/>
    </xf>
    <xf numFmtId="0" fontId="61" fillId="33" borderId="19" xfId="0" applyFont="1" applyFill="1" applyBorder="1" applyAlignment="1">
      <alignment vertical="center" shrinkToFit="1"/>
    </xf>
    <xf numFmtId="0" fontId="61" fillId="33" borderId="10" xfId="0" applyFont="1" applyFill="1" applyBorder="1" applyAlignment="1">
      <alignment vertical="center" shrinkToFit="1"/>
    </xf>
    <xf numFmtId="0" fontId="61" fillId="33" borderId="11" xfId="0" applyFont="1" applyFill="1" applyBorder="1" applyAlignment="1">
      <alignment vertical="center" shrinkToFit="1"/>
    </xf>
    <xf numFmtId="0" fontId="61" fillId="33" borderId="20" xfId="0" applyFont="1" applyFill="1" applyBorder="1" applyAlignment="1">
      <alignment vertical="center" shrinkToFit="1"/>
    </xf>
    <xf numFmtId="181" fontId="69" fillId="35" borderId="10" xfId="0" applyNumberFormat="1" applyFont="1" applyFill="1" applyBorder="1" applyAlignment="1">
      <alignment vertical="center"/>
    </xf>
    <xf numFmtId="181" fontId="69" fillId="35" borderId="13" xfId="0" applyNumberFormat="1" applyFont="1" applyFill="1" applyBorder="1" applyAlignment="1">
      <alignment vertical="center"/>
    </xf>
    <xf numFmtId="0" fontId="61" fillId="33" borderId="10" xfId="0" applyFont="1" applyFill="1" applyBorder="1" applyAlignment="1">
      <alignment vertical="center"/>
    </xf>
    <xf numFmtId="194" fontId="61" fillId="8" borderId="13" xfId="49" applyNumberFormat="1" applyFont="1" applyFill="1" applyBorder="1" applyAlignment="1">
      <alignment vertical="center"/>
    </xf>
    <xf numFmtId="194" fontId="61" fillId="8" borderId="20" xfId="49" applyNumberFormat="1" applyFont="1" applyFill="1" applyBorder="1" applyAlignment="1">
      <alignment vertical="center"/>
    </xf>
    <xf numFmtId="196" fontId="61" fillId="8" borderId="13" xfId="49" applyNumberFormat="1" applyFont="1" applyFill="1" applyBorder="1" applyAlignment="1">
      <alignment vertical="center"/>
    </xf>
    <xf numFmtId="196" fontId="61" fillId="8" borderId="20" xfId="49" applyNumberFormat="1" applyFont="1" applyFill="1" applyBorder="1" applyAlignment="1">
      <alignment vertical="center"/>
    </xf>
    <xf numFmtId="194" fontId="0" fillId="0" borderId="0" xfId="49" applyNumberFormat="1" applyFont="1" applyAlignment="1">
      <alignment horizontal="right" vertical="center"/>
    </xf>
    <xf numFmtId="9" fontId="61" fillId="0" borderId="0" xfId="42" applyFont="1" applyAlignment="1">
      <alignment/>
    </xf>
    <xf numFmtId="9" fontId="0" fillId="0" borderId="0" xfId="42" applyFont="1" applyAlignment="1">
      <alignment/>
    </xf>
    <xf numFmtId="9" fontId="0" fillId="0" borderId="0" xfId="42" applyFont="1" applyAlignment="1">
      <alignment/>
    </xf>
    <xf numFmtId="196" fontId="70" fillId="0" borderId="21" xfId="49" applyNumberFormat="1" applyFont="1" applyBorder="1" applyAlignment="1">
      <alignment horizontal="center"/>
    </xf>
    <xf numFmtId="196" fontId="70" fillId="0" borderId="0" xfId="49" applyNumberFormat="1" applyFont="1" applyFill="1" applyBorder="1" applyAlignment="1">
      <alignment/>
    </xf>
    <xf numFmtId="196" fontId="61" fillId="0" borderId="0" xfId="49" applyNumberFormat="1" applyFont="1" applyFill="1" applyBorder="1" applyAlignment="1">
      <alignment/>
    </xf>
    <xf numFmtId="0" fontId="71" fillId="0" borderId="0" xfId="0" applyFont="1" applyAlignment="1">
      <alignment vertical="center"/>
    </xf>
    <xf numFmtId="0" fontId="71" fillId="0" borderId="0" xfId="0" applyFont="1" applyAlignment="1">
      <alignment horizontal="left" vertical="center"/>
    </xf>
    <xf numFmtId="194" fontId="0" fillId="0" borderId="20" xfId="49" applyNumberFormat="1" applyFont="1" applyBorder="1" applyAlignment="1">
      <alignment vertical="center"/>
    </xf>
    <xf numFmtId="194" fontId="61" fillId="8" borderId="22" xfId="49" applyNumberFormat="1" applyFont="1" applyFill="1" applyBorder="1" applyAlignment="1">
      <alignment vertical="center"/>
    </xf>
    <xf numFmtId="194" fontId="61" fillId="8" borderId="23" xfId="49" applyNumberFormat="1" applyFont="1" applyFill="1" applyBorder="1" applyAlignment="1">
      <alignment vertical="center"/>
    </xf>
    <xf numFmtId="194" fontId="61" fillId="8" borderId="24" xfId="49" applyNumberFormat="1" applyFont="1" applyFill="1" applyBorder="1" applyAlignment="1">
      <alignment vertical="center"/>
    </xf>
    <xf numFmtId="196" fontId="61" fillId="8" borderId="22" xfId="49" applyNumberFormat="1" applyFont="1" applyFill="1" applyBorder="1" applyAlignment="1">
      <alignment vertical="center"/>
    </xf>
    <xf numFmtId="196" fontId="61" fillId="8" borderId="23" xfId="49" applyNumberFormat="1" applyFont="1" applyFill="1" applyBorder="1" applyAlignment="1">
      <alignment vertical="center"/>
    </xf>
    <xf numFmtId="194" fontId="61" fillId="8" borderId="25" xfId="49" applyNumberFormat="1" applyFont="1" applyFill="1" applyBorder="1" applyAlignment="1">
      <alignment vertical="center"/>
    </xf>
    <xf numFmtId="196" fontId="61" fillId="8" borderId="25" xfId="49" applyNumberFormat="1" applyFont="1" applyFill="1" applyBorder="1" applyAlignment="1">
      <alignment vertical="center"/>
    </xf>
    <xf numFmtId="194" fontId="61" fillId="8" borderId="26" xfId="49" applyNumberFormat="1" applyFont="1" applyFill="1" applyBorder="1" applyAlignment="1">
      <alignment vertical="center"/>
    </xf>
    <xf numFmtId="196" fontId="61" fillId="8" borderId="26" xfId="49" applyNumberFormat="1" applyFont="1" applyFill="1" applyBorder="1" applyAlignment="1">
      <alignment vertical="center"/>
    </xf>
    <xf numFmtId="176" fontId="61" fillId="33" borderId="27" xfId="0" applyNumberFormat="1" applyFont="1" applyFill="1" applyBorder="1" applyAlignment="1">
      <alignment vertical="center"/>
    </xf>
    <xf numFmtId="0" fontId="61" fillId="33" borderId="28" xfId="0" applyFont="1" applyFill="1" applyBorder="1" applyAlignment="1">
      <alignment/>
    </xf>
    <xf numFmtId="0" fontId="61" fillId="33" borderId="29" xfId="0" applyFont="1" applyFill="1" applyBorder="1" applyAlignment="1">
      <alignment/>
    </xf>
    <xf numFmtId="194" fontId="0" fillId="0" borderId="19" xfId="49" applyNumberFormat="1" applyFont="1" applyBorder="1" applyAlignment="1">
      <alignment vertical="center"/>
    </xf>
    <xf numFmtId="196" fontId="0" fillId="0" borderId="19" xfId="49" applyNumberFormat="1" applyFont="1" applyBorder="1" applyAlignment="1">
      <alignment vertical="center"/>
    </xf>
    <xf numFmtId="194" fontId="61" fillId="8" borderId="30" xfId="49" applyNumberFormat="1" applyFont="1" applyFill="1" applyBorder="1" applyAlignment="1">
      <alignment vertical="center"/>
    </xf>
    <xf numFmtId="194" fontId="0" fillId="0" borderId="0" xfId="49" applyNumberFormat="1" applyFont="1" applyBorder="1" applyAlignment="1">
      <alignment vertical="center"/>
    </xf>
    <xf numFmtId="194" fontId="0" fillId="36" borderId="13" xfId="49"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0" fillId="0" borderId="0" xfId="0" applyAlignment="1">
      <alignment vertical="center" wrapText="1"/>
    </xf>
    <xf numFmtId="0" fontId="0" fillId="0" borderId="12" xfId="0" applyFont="1" applyBorder="1" applyAlignment="1">
      <alignment vertical="center"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74" fillId="0" borderId="0" xfId="0" applyFont="1" applyBorder="1" applyAlignment="1">
      <alignment horizontal="center" vertical="center" wrapText="1"/>
    </xf>
    <xf numFmtId="0" fontId="0" fillId="0" borderId="18" xfId="0" applyFont="1" applyFill="1" applyBorder="1" applyAlignment="1">
      <alignment vertical="top" wrapText="1"/>
    </xf>
    <xf numFmtId="0" fontId="0" fillId="0" borderId="31" xfId="0" applyFont="1" applyFill="1" applyBorder="1" applyAlignment="1">
      <alignment vertical="top" wrapText="1"/>
    </xf>
    <xf numFmtId="0" fontId="75" fillId="35" borderId="13" xfId="0" applyFont="1" applyFill="1" applyBorder="1" applyAlignment="1">
      <alignment horizontal="center" vertical="center" wrapText="1"/>
    </xf>
    <xf numFmtId="0" fontId="71" fillId="35" borderId="13" xfId="0" applyFont="1" applyFill="1" applyBorder="1" applyAlignment="1">
      <alignment horizontal="center" vertical="center" wrapText="1"/>
    </xf>
    <xf numFmtId="196" fontId="0" fillId="0" borderId="0" xfId="49" applyNumberFormat="1" applyFont="1" applyAlignment="1">
      <alignment horizontal="right"/>
    </xf>
    <xf numFmtId="197" fontId="61" fillId="8" borderId="13" xfId="49" applyNumberFormat="1" applyFont="1" applyFill="1" applyBorder="1" applyAlignment="1">
      <alignment vertical="center"/>
    </xf>
    <xf numFmtId="181" fontId="71" fillId="0" borderId="0" xfId="49" applyNumberFormat="1" applyFont="1" applyAlignment="1">
      <alignment horizontal="left" vertical="center"/>
    </xf>
    <xf numFmtId="0" fontId="0" fillId="0" borderId="32" xfId="0" applyFont="1" applyFill="1" applyBorder="1" applyAlignment="1">
      <alignment vertical="top" wrapText="1"/>
    </xf>
    <xf numFmtId="0" fontId="0" fillId="0" borderId="32" xfId="0" applyBorder="1" applyAlignment="1">
      <alignment/>
    </xf>
    <xf numFmtId="0" fontId="74" fillId="0" borderId="32" xfId="0" applyFont="1" applyBorder="1" applyAlignment="1">
      <alignment horizontal="center" vertical="center" wrapText="1"/>
    </xf>
    <xf numFmtId="0" fontId="16" fillId="0" borderId="10" xfId="0" applyFont="1" applyBorder="1" applyAlignment="1">
      <alignment vertical="top" shrinkToFit="1"/>
    </xf>
    <xf numFmtId="9" fontId="76" fillId="0" borderId="21" xfId="0" applyNumberFormat="1" applyFont="1" applyBorder="1" applyAlignment="1">
      <alignment horizontal="center" vertical="center" wrapText="1"/>
    </xf>
    <xf numFmtId="9" fontId="76" fillId="0" borderId="21" xfId="0" applyNumberFormat="1" applyFont="1" applyBorder="1" applyAlignment="1">
      <alignment vertical="center" wrapText="1"/>
    </xf>
    <xf numFmtId="9" fontId="76" fillId="0" borderId="11" xfId="0" applyNumberFormat="1" applyFont="1" applyBorder="1" applyAlignment="1">
      <alignment vertical="center" wrapText="1"/>
    </xf>
    <xf numFmtId="0" fontId="74" fillId="0" borderId="21" xfId="0" applyFont="1" applyBorder="1" applyAlignment="1">
      <alignment horizontal="center" vertical="center" wrapText="1"/>
    </xf>
    <xf numFmtId="0" fontId="74" fillId="0" borderId="33" xfId="0" applyFont="1" applyBorder="1" applyAlignment="1">
      <alignment horizontal="center" vertical="center" wrapText="1"/>
    </xf>
    <xf numFmtId="197" fontId="61" fillId="8" borderId="13" xfId="49" applyNumberFormat="1" applyFont="1" applyFill="1" applyBorder="1" applyAlignment="1">
      <alignment horizontal="right" vertical="center"/>
    </xf>
    <xf numFmtId="0" fontId="77" fillId="0" borderId="12" xfId="0" applyFont="1" applyBorder="1" applyAlignment="1">
      <alignment vertical="center"/>
    </xf>
    <xf numFmtId="9" fontId="78" fillId="0" borderId="13" xfId="0" applyNumberFormat="1" applyFont="1" applyBorder="1" applyAlignment="1">
      <alignment horizontal="center" vertical="center" wrapText="1"/>
    </xf>
    <xf numFmtId="9" fontId="78" fillId="0" borderId="13" xfId="0" applyNumberFormat="1" applyFont="1" applyBorder="1" applyAlignment="1">
      <alignment vertical="center" wrapText="1"/>
    </xf>
    <xf numFmtId="0" fontId="77" fillId="0" borderId="13" xfId="0" applyFont="1" applyFill="1" applyBorder="1" applyAlignment="1">
      <alignment vertical="center" wrapText="1"/>
    </xf>
    <xf numFmtId="181" fontId="77" fillId="0" borderId="13" xfId="0" applyNumberFormat="1" applyFont="1" applyFill="1" applyBorder="1" applyAlignment="1">
      <alignment vertical="center"/>
    </xf>
    <xf numFmtId="194" fontId="77" fillId="0" borderId="13" xfId="49" applyNumberFormat="1" applyFont="1" applyBorder="1" applyAlignment="1">
      <alignment vertical="center"/>
    </xf>
    <xf numFmtId="194" fontId="77" fillId="0" borderId="16" xfId="49" applyNumberFormat="1" applyFont="1" applyBorder="1" applyAlignment="1">
      <alignment vertical="center"/>
    </xf>
    <xf numFmtId="194" fontId="79" fillId="8" borderId="22" xfId="49" applyNumberFormat="1" applyFont="1" applyFill="1" applyBorder="1" applyAlignment="1">
      <alignment vertical="center"/>
    </xf>
    <xf numFmtId="194" fontId="79" fillId="8" borderId="30" xfId="49" applyNumberFormat="1" applyFont="1" applyFill="1" applyBorder="1" applyAlignment="1">
      <alignment vertical="center"/>
    </xf>
    <xf numFmtId="194" fontId="77" fillId="0" borderId="20" xfId="49" applyNumberFormat="1" applyFont="1" applyBorder="1" applyAlignment="1">
      <alignment vertical="center"/>
    </xf>
    <xf numFmtId="194" fontId="77" fillId="36" borderId="13" xfId="49" applyNumberFormat="1" applyFont="1" applyFill="1" applyBorder="1" applyAlignment="1">
      <alignment vertical="center"/>
    </xf>
    <xf numFmtId="196" fontId="79" fillId="8" borderId="13" xfId="49" applyNumberFormat="1" applyFont="1" applyFill="1" applyBorder="1" applyAlignment="1">
      <alignment vertical="center"/>
    </xf>
    <xf numFmtId="196" fontId="77" fillId="0" borderId="13" xfId="49" applyNumberFormat="1" applyFont="1" applyBorder="1" applyAlignment="1">
      <alignment vertical="center"/>
    </xf>
    <xf numFmtId="196" fontId="77" fillId="0" borderId="16" xfId="49" applyNumberFormat="1" applyFont="1" applyBorder="1" applyAlignment="1">
      <alignment vertical="center"/>
    </xf>
    <xf numFmtId="196" fontId="79" fillId="8" borderId="30" xfId="49" applyNumberFormat="1" applyFont="1" applyFill="1" applyBorder="1" applyAlignment="1">
      <alignment vertical="center"/>
    </xf>
    <xf numFmtId="196" fontId="79" fillId="8" borderId="20" xfId="49" applyNumberFormat="1" applyFont="1" applyFill="1" applyBorder="1" applyAlignment="1">
      <alignment vertical="center"/>
    </xf>
    <xf numFmtId="196" fontId="79" fillId="8" borderId="24" xfId="49" applyNumberFormat="1" applyFont="1" applyFill="1" applyBorder="1" applyAlignment="1">
      <alignment vertical="center"/>
    </xf>
    <xf numFmtId="196" fontId="79" fillId="8" borderId="34" xfId="49" applyNumberFormat="1" applyFont="1" applyFill="1" applyBorder="1" applyAlignment="1">
      <alignment vertical="center"/>
    </xf>
    <xf numFmtId="196" fontId="77" fillId="0" borderId="0" xfId="49" applyNumberFormat="1" applyFont="1" applyBorder="1" applyAlignment="1">
      <alignment vertical="center"/>
    </xf>
    <xf numFmtId="197" fontId="79" fillId="8" borderId="13" xfId="49" applyNumberFormat="1" applyFont="1" applyFill="1" applyBorder="1" applyAlignment="1">
      <alignment vertical="center"/>
    </xf>
    <xf numFmtId="196" fontId="77" fillId="0" borderId="0" xfId="49" applyNumberFormat="1" applyFont="1" applyBorder="1" applyAlignment="1">
      <alignment/>
    </xf>
    <xf numFmtId="196" fontId="79" fillId="33" borderId="13" xfId="49" applyNumberFormat="1" applyFont="1" applyFill="1" applyBorder="1" applyAlignment="1">
      <alignment horizontal="center" vertical="center"/>
    </xf>
    <xf numFmtId="197" fontId="79" fillId="8" borderId="13" xfId="49" applyNumberFormat="1" applyFont="1" applyFill="1" applyBorder="1" applyAlignment="1">
      <alignment horizontal="right" vertical="center"/>
    </xf>
    <xf numFmtId="9" fontId="77" fillId="0" borderId="0" xfId="42" applyFont="1" applyBorder="1" applyAlignment="1">
      <alignment/>
    </xf>
    <xf numFmtId="196" fontId="79" fillId="33" borderId="13" xfId="49" applyNumberFormat="1" applyFont="1" applyFill="1" applyBorder="1" applyAlignment="1">
      <alignment horizontal="center"/>
    </xf>
    <xf numFmtId="0" fontId="77" fillId="0" borderId="32" xfId="0" applyFont="1" applyBorder="1" applyAlignment="1">
      <alignment vertical="center"/>
    </xf>
    <xf numFmtId="196" fontId="61" fillId="33" borderId="10" xfId="49" applyNumberFormat="1" applyFont="1" applyFill="1" applyBorder="1" applyAlignment="1">
      <alignment horizontal="center" vertical="center"/>
    </xf>
    <xf numFmtId="194" fontId="77" fillId="0" borderId="10" xfId="49" applyNumberFormat="1" applyFont="1" applyBorder="1" applyAlignment="1">
      <alignment vertical="center"/>
    </xf>
    <xf numFmtId="194" fontId="77" fillId="0" borderId="17" xfId="49" applyNumberFormat="1" applyFont="1" applyBorder="1" applyAlignment="1">
      <alignment vertical="center"/>
    </xf>
    <xf numFmtId="194" fontId="79" fillId="8" borderId="35" xfId="49" applyNumberFormat="1" applyFont="1" applyFill="1" applyBorder="1" applyAlignment="1">
      <alignment vertical="center"/>
    </xf>
    <xf numFmtId="194" fontId="77" fillId="0" borderId="15" xfId="49" applyNumberFormat="1" applyFont="1" applyBorder="1" applyAlignment="1">
      <alignment vertical="center"/>
    </xf>
    <xf numFmtId="194" fontId="77" fillId="36" borderId="10" xfId="49" applyNumberFormat="1" applyFont="1" applyFill="1" applyBorder="1" applyAlignment="1">
      <alignment vertical="center"/>
    </xf>
    <xf numFmtId="194" fontId="61" fillId="8" borderId="36" xfId="49" applyNumberFormat="1" applyFont="1" applyFill="1" applyBorder="1" applyAlignment="1">
      <alignment vertical="center"/>
    </xf>
    <xf numFmtId="194" fontId="61" fillId="8" borderId="35" xfId="49" applyNumberFormat="1" applyFont="1" applyFill="1" applyBorder="1" applyAlignment="1">
      <alignment vertical="center"/>
    </xf>
    <xf numFmtId="196" fontId="77" fillId="0" borderId="13" xfId="49" applyNumberFormat="1" applyFont="1" applyFill="1" applyBorder="1" applyAlignment="1">
      <alignment vertical="center"/>
    </xf>
    <xf numFmtId="196" fontId="77" fillId="0" borderId="19" xfId="49" applyNumberFormat="1" applyFont="1" applyFill="1" applyBorder="1" applyAlignment="1">
      <alignment vertical="center"/>
    </xf>
    <xf numFmtId="0" fontId="80" fillId="0" borderId="0" xfId="0" applyFont="1" applyAlignment="1">
      <alignment vertical="center"/>
    </xf>
    <xf numFmtId="196" fontId="77" fillId="36" borderId="13" xfId="49" applyNumberFormat="1" applyFont="1" applyFill="1" applyBorder="1" applyAlignment="1">
      <alignment vertical="center"/>
    </xf>
    <xf numFmtId="0" fontId="7" fillId="0" borderId="0" xfId="0" applyFont="1" applyAlignment="1">
      <alignment horizontal="center" vertical="center" wrapText="1"/>
    </xf>
    <xf numFmtId="0" fontId="15" fillId="0" borderId="0" xfId="0" applyFont="1" applyAlignment="1">
      <alignment vertical="center" wrapText="1"/>
    </xf>
    <xf numFmtId="0" fontId="5" fillId="0" borderId="21" xfId="0" applyFont="1" applyBorder="1" applyAlignment="1">
      <alignment horizontal="right" vertical="center" wrapText="1"/>
    </xf>
    <xf numFmtId="0" fontId="61" fillId="33" borderId="13" xfId="0" applyFont="1" applyFill="1" applyBorder="1" applyAlignment="1">
      <alignment horizontal="left" vertical="center"/>
    </xf>
    <xf numFmtId="0" fontId="81" fillId="0" borderId="13" xfId="43" applyFont="1" applyFill="1" applyBorder="1" applyAlignment="1" applyProtection="1">
      <alignment horizontal="left" vertical="center" wrapText="1"/>
      <protection/>
    </xf>
    <xf numFmtId="0" fontId="61" fillId="34" borderId="13" xfId="0" applyFont="1" applyFill="1" applyBorder="1" applyAlignment="1">
      <alignment horizontal="left" vertical="center" wrapText="1"/>
    </xf>
    <xf numFmtId="0" fontId="81" fillId="0" borderId="13" xfId="43" applyFont="1" applyBorder="1" applyAlignment="1" applyProtection="1">
      <alignment vertical="center" wrapText="1"/>
      <protection/>
    </xf>
    <xf numFmtId="0" fontId="0" fillId="0" borderId="18" xfId="0" applyBorder="1" applyAlignment="1">
      <alignment vertical="center" wrapText="1"/>
    </xf>
    <xf numFmtId="0" fontId="9" fillId="0" borderId="21" xfId="0" applyFont="1" applyBorder="1" applyAlignment="1">
      <alignment horizontal="left" vertical="center"/>
    </xf>
    <xf numFmtId="0" fontId="0" fillId="0" borderId="21" xfId="0" applyBorder="1" applyAlignment="1">
      <alignment vertical="center"/>
    </xf>
    <xf numFmtId="0" fontId="61" fillId="34" borderId="13" xfId="0" applyFont="1" applyFill="1" applyBorder="1" applyAlignment="1">
      <alignment vertical="center" wrapText="1"/>
    </xf>
    <xf numFmtId="0" fontId="81" fillId="0" borderId="10" xfId="43" applyFont="1" applyBorder="1" applyAlignment="1" applyProtection="1">
      <alignment vertical="center" wrapText="1"/>
      <protection/>
    </xf>
    <xf numFmtId="0" fontId="81" fillId="0" borderId="11" xfId="43" applyFont="1" applyBorder="1" applyAlignment="1" applyProtection="1">
      <alignment vertical="center" wrapText="1"/>
      <protection/>
    </xf>
    <xf numFmtId="0" fontId="81" fillId="0" borderId="12" xfId="43" applyFont="1" applyBorder="1" applyAlignment="1" applyProtection="1">
      <alignment vertical="center" wrapText="1"/>
      <protection/>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82" fillId="34" borderId="13" xfId="0" applyFont="1" applyFill="1" applyBorder="1" applyAlignment="1">
      <alignment horizontal="left" vertical="center" wrapText="1"/>
    </xf>
    <xf numFmtId="49" fontId="0" fillId="36" borderId="10" xfId="0" applyNumberFormat="1" applyFont="1" applyFill="1" applyBorder="1" applyAlignment="1">
      <alignment horizontal="left" vertical="center" wrapText="1"/>
    </xf>
    <xf numFmtId="49" fontId="0" fillId="36" borderId="11" xfId="0" applyNumberFormat="1" applyFont="1" applyFill="1" applyBorder="1" applyAlignment="1">
      <alignment horizontal="left" vertical="center" wrapText="1"/>
    </xf>
    <xf numFmtId="0" fontId="0" fillId="36" borderId="11" xfId="0" applyFont="1" applyFill="1" applyBorder="1" applyAlignment="1">
      <alignment vertical="center" wrapText="1"/>
    </xf>
    <xf numFmtId="0" fontId="0" fillId="36" borderId="12" xfId="0" applyFont="1" applyFill="1" applyBorder="1" applyAlignment="1">
      <alignmen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4" fontId="0" fillId="0" borderId="10" xfId="0" applyNumberFormat="1" applyFont="1" applyBorder="1" applyAlignment="1">
      <alignment horizontal="left" vertical="center" wrapText="1"/>
    </xf>
    <xf numFmtId="4" fontId="0" fillId="0" borderId="11" xfId="0" applyNumberFormat="1"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31" xfId="0" applyFont="1" applyBorder="1" applyAlignment="1">
      <alignment vertical="center" wrapText="1"/>
    </xf>
    <xf numFmtId="0" fontId="83" fillId="0" borderId="17" xfId="0" applyFont="1" applyBorder="1" applyAlignment="1">
      <alignment vertical="center" wrapText="1"/>
    </xf>
    <xf numFmtId="0" fontId="83" fillId="0" borderId="18" xfId="0" applyFont="1" applyBorder="1" applyAlignment="1">
      <alignment vertical="center" wrapText="1"/>
    </xf>
    <xf numFmtId="0" fontId="83" fillId="0" borderId="31" xfId="0" applyFont="1" applyBorder="1" applyAlignment="1">
      <alignment vertical="center" wrapText="1"/>
    </xf>
    <xf numFmtId="0" fontId="83" fillId="0" borderId="14" xfId="0" applyFont="1" applyBorder="1" applyAlignment="1">
      <alignment vertical="center" wrapText="1"/>
    </xf>
    <xf numFmtId="0" fontId="83" fillId="0" borderId="0" xfId="0" applyFont="1" applyAlignment="1">
      <alignment vertical="center" wrapText="1"/>
    </xf>
    <xf numFmtId="0" fontId="83" fillId="0" borderId="32" xfId="0" applyFont="1" applyBorder="1" applyAlignment="1">
      <alignment vertical="center" wrapText="1"/>
    </xf>
    <xf numFmtId="0" fontId="83" fillId="0" borderId="15" xfId="0" applyFont="1" applyBorder="1" applyAlignment="1">
      <alignment vertical="center" wrapText="1"/>
    </xf>
    <xf numFmtId="0" fontId="83" fillId="0" borderId="21" xfId="0" applyFont="1" applyBorder="1" applyAlignment="1">
      <alignment vertical="center" wrapText="1"/>
    </xf>
    <xf numFmtId="0" fontId="83" fillId="0" borderId="33" xfId="0" applyFont="1" applyBorder="1" applyAlignment="1">
      <alignment vertical="center" wrapText="1"/>
    </xf>
    <xf numFmtId="0" fontId="0" fillId="0" borderId="13" xfId="0" applyFont="1" applyFill="1" applyBorder="1" applyAlignment="1">
      <alignment horizontal="center" vertical="center"/>
    </xf>
    <xf numFmtId="179" fontId="0" fillId="0" borderId="10" xfId="0" applyNumberFormat="1" applyFont="1" applyFill="1" applyBorder="1" applyAlignment="1">
      <alignment vertical="center"/>
    </xf>
    <xf numFmtId="179" fontId="0" fillId="0" borderId="11" xfId="0" applyNumberFormat="1" applyFont="1" applyFill="1" applyBorder="1" applyAlignment="1">
      <alignment vertical="center"/>
    </xf>
    <xf numFmtId="176"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61" fillId="33" borderId="17" xfId="0" applyFont="1" applyFill="1" applyBorder="1" applyAlignment="1">
      <alignment horizontal="left" vertical="center" wrapText="1"/>
    </xf>
    <xf numFmtId="0" fontId="61" fillId="34" borderId="18" xfId="0" applyFont="1" applyFill="1" applyBorder="1" applyAlignment="1">
      <alignment horizontal="left" vertical="center" wrapText="1"/>
    </xf>
    <xf numFmtId="0" fontId="61" fillId="34" borderId="31" xfId="0" applyFont="1" applyFill="1" applyBorder="1" applyAlignment="1">
      <alignment horizontal="left" vertical="center" wrapText="1"/>
    </xf>
    <xf numFmtId="0" fontId="61" fillId="34" borderId="14" xfId="0" applyFont="1" applyFill="1" applyBorder="1" applyAlignment="1">
      <alignment horizontal="left" vertical="center" wrapText="1"/>
    </xf>
    <xf numFmtId="0" fontId="61" fillId="34" borderId="0" xfId="0" applyFont="1" applyFill="1" applyAlignment="1">
      <alignment horizontal="left" vertical="center" wrapText="1"/>
    </xf>
    <xf numFmtId="0" fontId="61" fillId="34" borderId="32" xfId="0" applyFont="1" applyFill="1" applyBorder="1" applyAlignment="1">
      <alignment horizontal="left" vertical="center" wrapText="1"/>
    </xf>
    <xf numFmtId="0" fontId="61" fillId="0" borderId="15" xfId="0" applyFont="1" applyBorder="1" applyAlignment="1">
      <alignment horizontal="left" vertical="center" wrapText="1"/>
    </xf>
    <xf numFmtId="0" fontId="61" fillId="0" borderId="21" xfId="0" applyFont="1" applyBorder="1" applyAlignment="1">
      <alignment horizontal="left" vertical="center" wrapText="1"/>
    </xf>
    <xf numFmtId="0" fontId="61" fillId="0" borderId="33" xfId="0" applyFont="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vertical="center"/>
    </xf>
    <xf numFmtId="178" fontId="0" fillId="0" borderId="10" xfId="0" applyNumberFormat="1" applyFont="1" applyFill="1" applyBorder="1" applyAlignment="1">
      <alignment vertical="center"/>
    </xf>
    <xf numFmtId="178" fontId="0" fillId="0" borderId="11" xfId="0" applyNumberFormat="1" applyFont="1" applyFill="1" applyBorder="1" applyAlignment="1">
      <alignment vertical="center"/>
    </xf>
    <xf numFmtId="0" fontId="0" fillId="0" borderId="14" xfId="0" applyFont="1" applyBorder="1" applyAlignment="1">
      <alignment horizontal="left" vertical="center" wrapText="1"/>
    </xf>
    <xf numFmtId="0" fontId="0" fillId="0" borderId="0" xfId="0" applyFont="1" applyAlignment="1">
      <alignment vertical="center" wrapText="1"/>
    </xf>
    <xf numFmtId="0" fontId="0" fillId="0" borderId="32" xfId="0" applyFont="1" applyBorder="1" applyAlignment="1">
      <alignment vertical="center" wrapText="1"/>
    </xf>
    <xf numFmtId="176" fontId="77" fillId="0" borderId="10" xfId="0" applyNumberFormat="1" applyFont="1" applyBorder="1" applyAlignment="1">
      <alignment vertical="center"/>
    </xf>
    <xf numFmtId="176" fontId="77" fillId="0" borderId="11" xfId="0" applyNumberFormat="1" applyFont="1" applyBorder="1" applyAlignment="1">
      <alignment vertical="center"/>
    </xf>
    <xf numFmtId="0" fontId="0" fillId="37" borderId="10"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3" xfId="0" applyFont="1" applyFill="1" applyBorder="1" applyAlignment="1">
      <alignment horizontal="center" vertical="center"/>
    </xf>
    <xf numFmtId="176" fontId="77" fillId="0" borderId="10" xfId="0" applyNumberFormat="1" applyFont="1" applyBorder="1" applyAlignment="1">
      <alignment horizontal="center" vertical="center" shrinkToFit="1"/>
    </xf>
    <xf numFmtId="0" fontId="77" fillId="0" borderId="11" xfId="0" applyFont="1" applyBorder="1" applyAlignment="1">
      <alignment horizontal="center" vertical="center" shrinkToFit="1"/>
    </xf>
    <xf numFmtId="0" fontId="77" fillId="0" borderId="12" xfId="0" applyFont="1" applyBorder="1" applyAlignment="1">
      <alignment horizontal="center" vertical="center" shrinkToFit="1"/>
    </xf>
    <xf numFmtId="176" fontId="80" fillId="0" borderId="10" xfId="0" applyNumberFormat="1" applyFont="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180" fontId="77" fillId="0" borderId="10" xfId="0" applyNumberFormat="1" applyFont="1" applyBorder="1" applyAlignment="1">
      <alignment horizontal="right" vertical="center"/>
    </xf>
    <xf numFmtId="180" fontId="77" fillId="0" borderId="11" xfId="0" applyNumberFormat="1" applyFont="1" applyBorder="1" applyAlignment="1">
      <alignment horizontal="right" vertical="center"/>
    </xf>
    <xf numFmtId="180" fontId="77" fillId="0" borderId="12" xfId="0" applyNumberFormat="1" applyFont="1" applyBorder="1" applyAlignment="1">
      <alignment horizontal="right" vertical="center"/>
    </xf>
    <xf numFmtId="176" fontId="77" fillId="0" borderId="10" xfId="0" applyNumberFormat="1" applyFont="1" applyBorder="1" applyAlignment="1">
      <alignment horizontal="right" vertical="center"/>
    </xf>
    <xf numFmtId="176" fontId="77" fillId="0" borderId="11" xfId="0" applyNumberFormat="1" applyFont="1" applyBorder="1" applyAlignment="1">
      <alignment horizontal="right" vertical="center"/>
    </xf>
    <xf numFmtId="176" fontId="77" fillId="0" borderId="15" xfId="0" applyNumberFormat="1" applyFont="1" applyBorder="1" applyAlignment="1">
      <alignment vertical="center" wrapText="1"/>
    </xf>
    <xf numFmtId="0" fontId="77" fillId="0" borderId="21" xfId="0" applyFont="1" applyBorder="1" applyAlignment="1">
      <alignment vertical="center"/>
    </xf>
    <xf numFmtId="0" fontId="77" fillId="0" borderId="33" xfId="0" applyFont="1" applyBorder="1" applyAlignment="1">
      <alignment vertical="center"/>
    </xf>
    <xf numFmtId="0" fontId="77" fillId="37" borderId="10" xfId="0" applyFont="1" applyFill="1" applyBorder="1" applyAlignment="1">
      <alignment horizontal="center" vertical="center"/>
    </xf>
    <xf numFmtId="0" fontId="77" fillId="37" borderId="11" xfId="0" applyFont="1" applyFill="1" applyBorder="1" applyAlignment="1">
      <alignment horizontal="center" vertical="center"/>
    </xf>
    <xf numFmtId="0" fontId="77" fillId="37" borderId="12" xfId="0" applyFont="1" applyFill="1" applyBorder="1" applyAlignment="1">
      <alignment horizontal="center" vertical="center"/>
    </xf>
    <xf numFmtId="176" fontId="80" fillId="0" borderId="15" xfId="0" applyNumberFormat="1" applyFont="1" applyBorder="1" applyAlignment="1">
      <alignment horizontal="left" vertical="center" wrapText="1"/>
    </xf>
    <xf numFmtId="176" fontId="80" fillId="0" borderId="21" xfId="0" applyNumberFormat="1" applyFont="1" applyBorder="1" applyAlignment="1">
      <alignment horizontal="left" vertical="center" wrapText="1"/>
    </xf>
    <xf numFmtId="176" fontId="80" fillId="0" borderId="33"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61" fillId="34" borderId="15" xfId="0" applyFont="1" applyFill="1" applyBorder="1" applyAlignment="1">
      <alignment horizontal="left" vertical="center" wrapText="1"/>
    </xf>
    <xf numFmtId="0" fontId="61" fillId="34" borderId="21" xfId="0" applyFont="1" applyFill="1" applyBorder="1" applyAlignment="1">
      <alignment horizontal="left" vertical="center" wrapText="1"/>
    </xf>
    <xf numFmtId="0" fontId="61" fillId="34" borderId="3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38" fontId="0" fillId="0" borderId="10" xfId="51" applyFont="1" applyFill="1" applyBorder="1" applyAlignment="1">
      <alignment horizontal="right" vertical="center" wrapText="1"/>
    </xf>
    <xf numFmtId="38" fontId="0" fillId="0" borderId="11" xfId="51" applyFont="1" applyFill="1" applyBorder="1" applyAlignment="1">
      <alignment horizontal="right" vertical="center" wrapText="1"/>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31" xfId="0" applyFont="1" applyFill="1" applyBorder="1" applyAlignment="1">
      <alignment horizontal="center" vertical="center"/>
    </xf>
    <xf numFmtId="176" fontId="77" fillId="0" borderId="14" xfId="0" applyNumberFormat="1" applyFont="1" applyBorder="1" applyAlignment="1">
      <alignment vertical="center"/>
    </xf>
    <xf numFmtId="176" fontId="77" fillId="0" borderId="0" xfId="0" applyNumberFormat="1" applyFont="1" applyBorder="1" applyAlignment="1">
      <alignment vertical="center"/>
    </xf>
    <xf numFmtId="180" fontId="77" fillId="0" borderId="14" xfId="0" applyNumberFormat="1" applyFont="1" applyBorder="1" applyAlignment="1">
      <alignment horizontal="right" vertical="center"/>
    </xf>
    <xf numFmtId="180" fontId="77" fillId="0" borderId="0" xfId="0" applyNumberFormat="1" applyFont="1" applyBorder="1" applyAlignment="1">
      <alignment horizontal="right" vertical="center"/>
    </xf>
    <xf numFmtId="180" fontId="77" fillId="0" borderId="32" xfId="0" applyNumberFormat="1" applyFont="1" applyBorder="1" applyAlignment="1">
      <alignment horizontal="right" vertical="center"/>
    </xf>
    <xf numFmtId="196" fontId="8" fillId="2" borderId="10" xfId="43" applyNumberFormat="1" applyFill="1" applyBorder="1" applyAlignment="1" applyProtection="1">
      <alignment horizontal="left"/>
      <protection/>
    </xf>
    <xf numFmtId="196" fontId="8" fillId="2" borderId="11" xfId="43" applyNumberFormat="1" applyFill="1" applyBorder="1" applyAlignment="1" applyProtection="1">
      <alignment horizontal="left"/>
      <protection/>
    </xf>
    <xf numFmtId="196" fontId="8" fillId="2" borderId="12" xfId="43" applyNumberFormat="1" applyFill="1" applyBorder="1" applyAlignment="1" applyProtection="1">
      <alignment horizontal="left"/>
      <protection/>
    </xf>
    <xf numFmtId="176" fontId="84" fillId="33" borderId="14" xfId="0" applyNumberFormat="1" applyFont="1" applyFill="1" applyBorder="1" applyAlignment="1">
      <alignment vertical="center" wrapText="1"/>
    </xf>
    <xf numFmtId="176" fontId="84" fillId="33" borderId="32" xfId="0" applyNumberFormat="1" applyFont="1" applyFill="1" applyBorder="1" applyAlignment="1">
      <alignment vertical="center" wrapText="1"/>
    </xf>
    <xf numFmtId="176" fontId="61" fillId="33" borderId="37" xfId="0" applyNumberFormat="1" applyFont="1" applyFill="1" applyBorder="1" applyAlignment="1">
      <alignment horizontal="left" vertical="center" shrinkToFit="1"/>
    </xf>
    <xf numFmtId="176" fontId="61" fillId="33" borderId="22" xfId="0" applyNumberFormat="1" applyFont="1" applyFill="1" applyBorder="1" applyAlignment="1">
      <alignment horizontal="left" vertical="center" shrinkToFit="1"/>
    </xf>
    <xf numFmtId="176" fontId="61" fillId="33" borderId="14" xfId="0" applyNumberFormat="1" applyFont="1" applyFill="1" applyBorder="1" applyAlignment="1">
      <alignment horizontal="left" vertical="center" shrinkToFit="1"/>
    </xf>
    <xf numFmtId="176" fontId="61" fillId="33" borderId="0" xfId="0" applyNumberFormat="1" applyFont="1" applyFill="1" applyBorder="1" applyAlignment="1">
      <alignment horizontal="left" vertical="center" shrinkToFit="1"/>
    </xf>
    <xf numFmtId="176" fontId="61" fillId="33" borderId="32" xfId="0" applyNumberFormat="1" applyFont="1" applyFill="1" applyBorder="1" applyAlignment="1">
      <alignment horizontal="left" vertical="center" shrinkToFit="1"/>
    </xf>
    <xf numFmtId="0" fontId="69" fillId="33" borderId="10" xfId="0" applyFont="1" applyFill="1" applyBorder="1" applyAlignment="1">
      <alignment horizontal="center" vertical="center" wrapText="1" shrinkToFit="1"/>
    </xf>
    <xf numFmtId="0" fontId="69" fillId="33" borderId="11" xfId="0" applyFont="1" applyFill="1" applyBorder="1" applyAlignment="1">
      <alignment horizontal="center" vertical="center" wrapText="1" shrinkToFit="1"/>
    </xf>
    <xf numFmtId="0" fontId="69" fillId="33" borderId="12" xfId="0" applyFont="1" applyFill="1" applyBorder="1" applyAlignment="1">
      <alignment horizontal="center" vertical="center" wrapText="1" shrinkToFit="1"/>
    </xf>
    <xf numFmtId="176" fontId="84" fillId="33" borderId="10" xfId="0" applyNumberFormat="1" applyFont="1" applyFill="1" applyBorder="1" applyAlignment="1">
      <alignment vertical="center" wrapText="1"/>
    </xf>
    <xf numFmtId="176" fontId="84" fillId="33" borderId="12" xfId="0" applyNumberFormat="1" applyFont="1" applyFill="1" applyBorder="1" applyAlignment="1">
      <alignment vertical="center" wrapText="1"/>
    </xf>
    <xf numFmtId="176" fontId="84" fillId="33" borderId="10" xfId="0" applyNumberFormat="1" applyFont="1" applyFill="1" applyBorder="1" applyAlignment="1">
      <alignment horizontal="left" vertical="center" wrapText="1"/>
    </xf>
    <xf numFmtId="176" fontId="84" fillId="33" borderId="12" xfId="0" applyNumberFormat="1" applyFont="1" applyFill="1" applyBorder="1" applyAlignment="1">
      <alignment horizontal="left" vertical="center" wrapText="1"/>
    </xf>
    <xf numFmtId="176" fontId="61" fillId="34" borderId="16" xfId="0" applyNumberFormat="1" applyFont="1" applyFill="1" applyBorder="1" applyAlignment="1">
      <alignment horizontal="center" vertical="center" textRotation="255"/>
    </xf>
    <xf numFmtId="176" fontId="61" fillId="34" borderId="19" xfId="0" applyNumberFormat="1" applyFont="1" applyFill="1" applyBorder="1" applyAlignment="1">
      <alignment horizontal="center" vertical="center" textRotation="255"/>
    </xf>
    <xf numFmtId="176" fontId="61" fillId="34" borderId="14" xfId="0" applyNumberFormat="1" applyFont="1" applyFill="1" applyBorder="1" applyAlignment="1">
      <alignment horizontal="center" vertical="center" textRotation="255"/>
    </xf>
    <xf numFmtId="176" fontId="84" fillId="33" borderId="10" xfId="0" applyNumberFormat="1" applyFont="1" applyFill="1" applyBorder="1" applyAlignment="1">
      <alignment horizontal="left" vertical="center"/>
    </xf>
    <xf numFmtId="176" fontId="84" fillId="33" borderId="12" xfId="0" applyNumberFormat="1" applyFont="1" applyFill="1" applyBorder="1" applyAlignment="1">
      <alignment horizontal="left" vertical="center"/>
    </xf>
    <xf numFmtId="176" fontId="61" fillId="33" borderId="14" xfId="0" applyNumberFormat="1" applyFont="1" applyFill="1" applyBorder="1" applyAlignment="1">
      <alignment horizontal="left" vertical="center" wrapText="1"/>
    </xf>
    <xf numFmtId="176" fontId="61" fillId="33" borderId="0" xfId="0" applyNumberFormat="1" applyFont="1" applyFill="1" applyBorder="1" applyAlignment="1">
      <alignment horizontal="left" vertical="center" wrapText="1"/>
    </xf>
    <xf numFmtId="176" fontId="61" fillId="33" borderId="32" xfId="0" applyNumberFormat="1" applyFont="1" applyFill="1" applyBorder="1" applyAlignment="1">
      <alignment horizontal="left" vertical="center" wrapText="1"/>
    </xf>
    <xf numFmtId="176" fontId="61" fillId="33" borderId="17" xfId="0" applyNumberFormat="1" applyFont="1" applyFill="1" applyBorder="1" applyAlignment="1">
      <alignment horizontal="left" vertical="center" wrapText="1"/>
    </xf>
    <xf numFmtId="176" fontId="61" fillId="33" borderId="18" xfId="0" applyNumberFormat="1" applyFont="1" applyFill="1" applyBorder="1" applyAlignment="1">
      <alignment horizontal="left" vertical="center" wrapText="1"/>
    </xf>
    <xf numFmtId="176" fontId="61" fillId="33" borderId="31" xfId="0" applyNumberFormat="1" applyFont="1" applyFill="1" applyBorder="1" applyAlignment="1">
      <alignment horizontal="left" vertical="center" wrapText="1"/>
    </xf>
    <xf numFmtId="176" fontId="84" fillId="33" borderId="10" xfId="0" applyNumberFormat="1" applyFont="1" applyFill="1" applyBorder="1" applyAlignment="1">
      <alignment horizontal="left" vertical="center" shrinkToFit="1"/>
    </xf>
    <xf numFmtId="176" fontId="84" fillId="33" borderId="12" xfId="0" applyNumberFormat="1" applyFont="1" applyFill="1" applyBorder="1" applyAlignment="1">
      <alignment horizontal="left" vertical="center" shrinkToFit="1"/>
    </xf>
    <xf numFmtId="176" fontId="84" fillId="33" borderId="10" xfId="0" applyNumberFormat="1" applyFont="1" applyFill="1" applyBorder="1" applyAlignment="1">
      <alignment vertical="center"/>
    </xf>
    <xf numFmtId="176" fontId="84" fillId="33" borderId="12" xfId="0" applyNumberFormat="1" applyFont="1" applyFill="1" applyBorder="1" applyAlignment="1">
      <alignment vertical="center"/>
    </xf>
    <xf numFmtId="176" fontId="84" fillId="33" borderId="17" xfId="0" applyNumberFormat="1" applyFont="1" applyFill="1" applyBorder="1" applyAlignment="1">
      <alignment vertical="center"/>
    </xf>
    <xf numFmtId="176" fontId="84" fillId="33" borderId="31" xfId="0" applyNumberFormat="1" applyFont="1" applyFill="1" applyBorder="1" applyAlignment="1">
      <alignment vertical="center"/>
    </xf>
    <xf numFmtId="176" fontId="61" fillId="33" borderId="38" xfId="0" applyNumberFormat="1" applyFont="1" applyFill="1" applyBorder="1" applyAlignment="1">
      <alignment horizontal="left" vertical="center"/>
    </xf>
    <xf numFmtId="176" fontId="61" fillId="33" borderId="39" xfId="0" applyNumberFormat="1" applyFont="1" applyFill="1" applyBorder="1" applyAlignment="1">
      <alignment horizontal="left" vertical="center"/>
    </xf>
    <xf numFmtId="176" fontId="61" fillId="33" borderId="26" xfId="0" applyNumberFormat="1" applyFont="1" applyFill="1" applyBorder="1" applyAlignment="1">
      <alignment horizontal="left" vertical="center"/>
    </xf>
    <xf numFmtId="176" fontId="61" fillId="34" borderId="16" xfId="0" applyNumberFormat="1" applyFont="1" applyFill="1" applyBorder="1" applyAlignment="1">
      <alignment horizontal="center" vertical="center" textRotation="255" wrapText="1"/>
    </xf>
    <xf numFmtId="176" fontId="61" fillId="34" borderId="19" xfId="0" applyNumberFormat="1" applyFont="1" applyFill="1" applyBorder="1" applyAlignment="1">
      <alignment horizontal="center" vertical="center" textRotation="255" wrapText="1"/>
    </xf>
    <xf numFmtId="176" fontId="61" fillId="34" borderId="15" xfId="0" applyNumberFormat="1" applyFont="1" applyFill="1" applyBorder="1" applyAlignment="1">
      <alignment horizontal="center" vertical="center" textRotation="255" wrapText="1"/>
    </xf>
    <xf numFmtId="176" fontId="61" fillId="33" borderId="17" xfId="0" applyNumberFormat="1" applyFont="1" applyFill="1" applyBorder="1" applyAlignment="1">
      <alignment horizontal="left" vertical="center"/>
    </xf>
    <xf numFmtId="176" fontId="61" fillId="33" borderId="18" xfId="0" applyNumberFormat="1" applyFont="1" applyFill="1" applyBorder="1" applyAlignment="1">
      <alignment horizontal="left" vertical="center"/>
    </xf>
    <xf numFmtId="176" fontId="61" fillId="33" borderId="31" xfId="0" applyNumberFormat="1" applyFont="1" applyFill="1" applyBorder="1" applyAlignment="1">
      <alignment horizontal="left" vertical="center"/>
    </xf>
    <xf numFmtId="0" fontId="61" fillId="33" borderId="40" xfId="0" applyFont="1" applyFill="1" applyBorder="1" applyAlignment="1">
      <alignment horizontal="center" vertical="center" shrinkToFit="1"/>
    </xf>
    <xf numFmtId="0" fontId="61" fillId="33" borderId="23" xfId="0" applyFont="1" applyFill="1" applyBorder="1" applyAlignment="1">
      <alignment horizontal="center" vertical="center" shrinkToFit="1"/>
    </xf>
    <xf numFmtId="0" fontId="61" fillId="33" borderId="37" xfId="0" applyFont="1" applyFill="1" applyBorder="1" applyAlignment="1">
      <alignment vertical="center" shrinkToFit="1"/>
    </xf>
    <xf numFmtId="0" fontId="61" fillId="33" borderId="22" xfId="0" applyFont="1" applyFill="1" applyBorder="1" applyAlignment="1">
      <alignment vertical="center" shrinkToFit="1"/>
    </xf>
    <xf numFmtId="0" fontId="61" fillId="33" borderId="41" xfId="0" applyFont="1" applyFill="1" applyBorder="1" applyAlignment="1">
      <alignment vertical="center" shrinkToFit="1"/>
    </xf>
    <xf numFmtId="0" fontId="61" fillId="33" borderId="25" xfId="0" applyFont="1" applyFill="1" applyBorder="1" applyAlignment="1">
      <alignment vertical="center" shrinkToFit="1"/>
    </xf>
    <xf numFmtId="176" fontId="84" fillId="33" borderId="10" xfId="0" applyNumberFormat="1" applyFont="1" applyFill="1" applyBorder="1" applyAlignment="1">
      <alignment horizontal="left" vertical="top"/>
    </xf>
    <xf numFmtId="176" fontId="84" fillId="33" borderId="12" xfId="0" applyNumberFormat="1" applyFont="1" applyFill="1" applyBorder="1" applyAlignment="1">
      <alignment horizontal="left" vertical="top"/>
    </xf>
    <xf numFmtId="0" fontId="61" fillId="33" borderId="16"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0" xfId="0" applyFont="1" applyFill="1" applyBorder="1" applyAlignment="1">
      <alignment horizontal="left" vertical="center" shrinkToFit="1"/>
    </xf>
    <xf numFmtId="0" fontId="61" fillId="33" borderId="11" xfId="0" applyFont="1" applyFill="1" applyBorder="1" applyAlignment="1">
      <alignment horizontal="left" vertical="center" shrinkToFit="1"/>
    </xf>
    <xf numFmtId="0" fontId="61" fillId="33" borderId="12" xfId="0" applyFont="1" applyFill="1" applyBorder="1" applyAlignment="1">
      <alignment horizontal="left" vertical="center" shrinkToFit="1"/>
    </xf>
    <xf numFmtId="0" fontId="61" fillId="34" borderId="10" xfId="0" applyFont="1" applyFill="1" applyBorder="1" applyAlignment="1">
      <alignment horizontal="left" vertical="center"/>
    </xf>
    <xf numFmtId="0" fontId="61" fillId="34" borderId="11" xfId="0" applyFont="1" applyFill="1" applyBorder="1" applyAlignment="1">
      <alignment horizontal="left" vertical="center"/>
    </xf>
    <xf numFmtId="0" fontId="61" fillId="34" borderId="12" xfId="0" applyFont="1" applyFill="1" applyBorder="1" applyAlignment="1">
      <alignment horizontal="left" vertical="center"/>
    </xf>
    <xf numFmtId="0" fontId="84" fillId="33" borderId="10" xfId="0" applyFont="1" applyFill="1" applyBorder="1" applyAlignment="1">
      <alignment vertical="center" shrinkToFit="1"/>
    </xf>
    <xf numFmtId="0" fontId="84" fillId="33" borderId="12" xfId="0" applyFont="1" applyFill="1" applyBorder="1" applyAlignment="1">
      <alignment vertical="center" shrinkToFit="1"/>
    </xf>
    <xf numFmtId="0" fontId="61" fillId="33" borderId="17" xfId="0" applyFont="1" applyFill="1" applyBorder="1" applyAlignment="1">
      <alignment horizontal="left" vertical="center" shrinkToFit="1"/>
    </xf>
    <xf numFmtId="0" fontId="61" fillId="33" borderId="18" xfId="0" applyFont="1" applyFill="1" applyBorder="1" applyAlignment="1">
      <alignment horizontal="left" vertical="center" shrinkToFit="1"/>
    </xf>
    <xf numFmtId="0" fontId="61" fillId="33" borderId="31" xfId="0" applyFont="1" applyFill="1" applyBorder="1" applyAlignment="1">
      <alignment horizontal="left" vertical="center" shrinkToFit="1"/>
    </xf>
    <xf numFmtId="0" fontId="84" fillId="33" borderId="17" xfId="0" applyFont="1" applyFill="1" applyBorder="1" applyAlignment="1">
      <alignment vertical="center" shrinkToFit="1"/>
    </xf>
    <xf numFmtId="0" fontId="84" fillId="33" borderId="31" xfId="0" applyFont="1" applyFill="1" applyBorder="1" applyAlignment="1">
      <alignment vertical="center" shrinkToFit="1"/>
    </xf>
    <xf numFmtId="0" fontId="61" fillId="33" borderId="37" xfId="0" applyFont="1" applyFill="1" applyBorder="1" applyAlignment="1">
      <alignment horizontal="center" vertical="center" shrinkToFit="1"/>
    </xf>
    <xf numFmtId="0" fontId="61" fillId="33" borderId="22" xfId="0" applyFont="1" applyFill="1" applyBorder="1" applyAlignment="1">
      <alignment horizontal="center" vertical="center" shrinkToFit="1"/>
    </xf>
    <xf numFmtId="0" fontId="61" fillId="33" borderId="14" xfId="0" applyFont="1" applyFill="1" applyBorder="1" applyAlignment="1">
      <alignment horizontal="left" vertical="center" shrinkToFit="1"/>
    </xf>
    <xf numFmtId="0" fontId="61" fillId="33" borderId="0" xfId="0" applyFont="1" applyFill="1" applyBorder="1" applyAlignment="1">
      <alignment horizontal="left" vertical="center" shrinkToFit="1"/>
    </xf>
    <xf numFmtId="0" fontId="61" fillId="33" borderId="32" xfId="0" applyFont="1" applyFill="1" applyBorder="1" applyAlignment="1">
      <alignment horizontal="left" vertical="center" shrinkToFit="1"/>
    </xf>
    <xf numFmtId="0" fontId="61" fillId="33" borderId="10" xfId="0" applyFont="1" applyFill="1" applyBorder="1" applyAlignment="1">
      <alignment horizontal="left"/>
    </xf>
    <xf numFmtId="0" fontId="61" fillId="33" borderId="11" xfId="0" applyFont="1" applyFill="1" applyBorder="1" applyAlignment="1">
      <alignment horizontal="left"/>
    </xf>
    <xf numFmtId="0" fontId="61" fillId="33" borderId="12" xfId="0" applyFont="1" applyFill="1" applyBorder="1" applyAlignment="1">
      <alignment horizontal="left"/>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176" fontId="61" fillId="33" borderId="40" xfId="0" applyNumberFormat="1" applyFont="1" applyFill="1" applyBorder="1" applyAlignment="1">
      <alignment horizontal="left" vertical="center" shrinkToFit="1"/>
    </xf>
    <xf numFmtId="176" fontId="61" fillId="33" borderId="23" xfId="0" applyNumberFormat="1" applyFont="1" applyFill="1" applyBorder="1" applyAlignment="1">
      <alignment horizontal="left" vertical="center" shrinkToFit="1"/>
    </xf>
    <xf numFmtId="176" fontId="61" fillId="34" borderId="37" xfId="0" applyNumberFormat="1" applyFont="1" applyFill="1" applyBorder="1" applyAlignment="1">
      <alignment horizontal="left" vertical="center" shrinkToFit="1"/>
    </xf>
    <xf numFmtId="176" fontId="61" fillId="34" borderId="22" xfId="0" applyNumberFormat="1" applyFont="1" applyFill="1" applyBorder="1" applyAlignment="1">
      <alignment horizontal="left" vertical="center" shrinkToFit="1"/>
    </xf>
    <xf numFmtId="176" fontId="61" fillId="34" borderId="10" xfId="0" applyNumberFormat="1" applyFont="1" applyFill="1" applyBorder="1" applyAlignment="1">
      <alignment horizontal="left" vertical="center"/>
    </xf>
    <xf numFmtId="176" fontId="61" fillId="34" borderId="11" xfId="0" applyNumberFormat="1" applyFont="1" applyFill="1" applyBorder="1" applyAlignment="1">
      <alignment horizontal="left" vertical="center"/>
    </xf>
    <xf numFmtId="176" fontId="61" fillId="34" borderId="12" xfId="0" applyNumberFormat="1" applyFont="1" applyFill="1" applyBorder="1" applyAlignment="1">
      <alignment horizontal="left" vertical="center"/>
    </xf>
    <xf numFmtId="0" fontId="61" fillId="33" borderId="10" xfId="0" applyFont="1" applyFill="1" applyBorder="1" applyAlignment="1">
      <alignment horizontal="left" vertical="center"/>
    </xf>
    <xf numFmtId="0" fontId="61" fillId="33" borderId="11" xfId="0" applyFont="1" applyFill="1" applyBorder="1" applyAlignment="1">
      <alignment horizontal="left" vertical="center"/>
    </xf>
    <xf numFmtId="0" fontId="61" fillId="33" borderId="12" xfId="0" applyFont="1" applyFill="1" applyBorder="1" applyAlignment="1">
      <alignment horizontal="left" vertical="center"/>
    </xf>
    <xf numFmtId="0" fontId="61" fillId="0" borderId="0" xfId="0" applyFont="1" applyBorder="1" applyAlignment="1">
      <alignment horizontal="left"/>
    </xf>
    <xf numFmtId="0" fontId="61" fillId="0" borderId="21" xfId="0" applyFont="1" applyBorder="1" applyAlignment="1">
      <alignment horizontal="left"/>
    </xf>
    <xf numFmtId="176" fontId="61" fillId="34" borderId="17" xfId="0" applyNumberFormat="1" applyFont="1" applyFill="1" applyBorder="1" applyAlignment="1">
      <alignment horizontal="center" vertical="center" textRotation="255" shrinkToFit="1"/>
    </xf>
    <xf numFmtId="176" fontId="61" fillId="34" borderId="14" xfId="0" applyNumberFormat="1" applyFont="1" applyFill="1" applyBorder="1" applyAlignment="1">
      <alignment horizontal="center" vertical="center" textRotation="255" shrinkToFit="1"/>
    </xf>
    <xf numFmtId="176" fontId="61" fillId="34" borderId="15" xfId="0" applyNumberFormat="1" applyFont="1" applyFill="1" applyBorder="1" applyAlignment="1">
      <alignment horizontal="center" vertical="center" textRotation="255" shrinkToFit="1"/>
    </xf>
    <xf numFmtId="176" fontId="61" fillId="34" borderId="16" xfId="0" applyNumberFormat="1" applyFont="1" applyFill="1" applyBorder="1" applyAlignment="1">
      <alignment horizontal="center" vertical="center" textRotation="255" shrinkToFit="1"/>
    </xf>
    <xf numFmtId="176" fontId="61" fillId="34" borderId="19" xfId="0" applyNumberFormat="1" applyFont="1" applyFill="1" applyBorder="1" applyAlignment="1">
      <alignment horizontal="center" vertical="center" textRotation="255" shrinkToFit="1"/>
    </xf>
    <xf numFmtId="176" fontId="61" fillId="34" borderId="10" xfId="0" applyNumberFormat="1" applyFont="1" applyFill="1" applyBorder="1" applyAlignment="1">
      <alignment vertical="center" shrinkToFit="1"/>
    </xf>
    <xf numFmtId="176" fontId="61" fillId="34" borderId="11" xfId="0" applyNumberFormat="1" applyFont="1" applyFill="1" applyBorder="1" applyAlignment="1">
      <alignment vertical="center" shrinkToFit="1"/>
    </xf>
    <xf numFmtId="176" fontId="61" fillId="34" borderId="12" xfId="0" applyNumberFormat="1" applyFont="1" applyFill="1" applyBorder="1" applyAlignment="1">
      <alignment vertical="center" shrinkToFit="1"/>
    </xf>
    <xf numFmtId="176" fontId="61" fillId="34" borderId="17" xfId="0" applyNumberFormat="1" applyFont="1" applyFill="1" applyBorder="1" applyAlignment="1">
      <alignment vertical="center" shrinkToFit="1"/>
    </xf>
    <xf numFmtId="176" fontId="61" fillId="34" borderId="18" xfId="0" applyNumberFormat="1" applyFont="1" applyFill="1" applyBorder="1" applyAlignment="1">
      <alignment vertical="center" shrinkToFit="1"/>
    </xf>
    <xf numFmtId="176" fontId="61" fillId="34" borderId="31" xfId="0" applyNumberFormat="1" applyFont="1" applyFill="1" applyBorder="1" applyAlignment="1">
      <alignment vertical="center" shrinkToFit="1"/>
    </xf>
    <xf numFmtId="176" fontId="61" fillId="33" borderId="37" xfId="0" applyNumberFormat="1" applyFont="1" applyFill="1" applyBorder="1" applyAlignment="1">
      <alignment vertical="center" shrinkToFit="1"/>
    </xf>
    <xf numFmtId="176" fontId="61" fillId="33" borderId="22" xfId="0" applyNumberFormat="1" applyFont="1" applyFill="1" applyBorder="1" applyAlignment="1">
      <alignment vertical="center" shrinkToFit="1"/>
    </xf>
    <xf numFmtId="176" fontId="61" fillId="34" borderId="15" xfId="0" applyNumberFormat="1" applyFont="1" applyFill="1" applyBorder="1" applyAlignment="1">
      <alignment vertical="center" shrinkToFit="1"/>
    </xf>
    <xf numFmtId="176" fontId="61" fillId="34" borderId="21" xfId="0" applyNumberFormat="1" applyFont="1" applyFill="1" applyBorder="1" applyAlignment="1">
      <alignment vertical="center" shrinkToFit="1"/>
    </xf>
    <xf numFmtId="176" fontId="61" fillId="34" borderId="33" xfId="0" applyNumberFormat="1" applyFont="1" applyFill="1" applyBorder="1" applyAlignment="1">
      <alignment vertical="center" shrinkToFit="1"/>
    </xf>
    <xf numFmtId="176" fontId="61" fillId="34" borderId="17" xfId="0" applyNumberFormat="1" applyFont="1" applyFill="1" applyBorder="1" applyAlignment="1">
      <alignment horizontal="left" vertical="center" wrapText="1" shrinkToFit="1"/>
    </xf>
    <xf numFmtId="176" fontId="61" fillId="34" borderId="18" xfId="0" applyNumberFormat="1" applyFont="1" applyFill="1" applyBorder="1" applyAlignment="1">
      <alignment horizontal="left" vertical="center" wrapText="1" shrinkToFit="1"/>
    </xf>
    <xf numFmtId="176" fontId="61" fillId="34" borderId="31" xfId="0" applyNumberFormat="1" applyFont="1" applyFill="1" applyBorder="1" applyAlignment="1">
      <alignment horizontal="left" vertical="center" wrapText="1" shrinkToFit="1"/>
    </xf>
    <xf numFmtId="0" fontId="68" fillId="0" borderId="21" xfId="0" applyFont="1" applyBorder="1" applyAlignment="1">
      <alignment horizontal="left"/>
    </xf>
    <xf numFmtId="0" fontId="77" fillId="0" borderId="10"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80" fillId="0" borderId="10" xfId="0" applyFont="1" applyBorder="1" applyAlignment="1">
      <alignment horizontal="center" vertical="center" shrinkToFit="1"/>
    </xf>
    <xf numFmtId="0" fontId="80" fillId="0" borderId="12" xfId="0" applyFont="1" applyBorder="1" applyAlignment="1">
      <alignment horizontal="center" vertical="center" shrinkToFit="1"/>
    </xf>
    <xf numFmtId="0" fontId="61" fillId="33" borderId="16" xfId="0" applyFont="1" applyFill="1" applyBorder="1" applyAlignment="1">
      <alignment horizontal="left" vertical="center"/>
    </xf>
    <xf numFmtId="0" fontId="61" fillId="33" borderId="19" xfId="0" applyFont="1" applyFill="1" applyBorder="1" applyAlignment="1">
      <alignment horizontal="left" vertical="center"/>
    </xf>
    <xf numFmtId="0" fontId="61" fillId="33" borderId="20" xfId="0" applyFont="1" applyFill="1" applyBorder="1" applyAlignment="1">
      <alignment horizontal="left" vertical="center"/>
    </xf>
    <xf numFmtId="0" fontId="78" fillId="35" borderId="10" xfId="0" applyFont="1" applyFill="1" applyBorder="1" applyAlignment="1">
      <alignment horizontal="center" vertical="center" wrapText="1"/>
    </xf>
    <xf numFmtId="0" fontId="78" fillId="35" borderId="12" xfId="0" applyFont="1" applyFill="1" applyBorder="1" applyAlignment="1">
      <alignment horizontal="center" vertical="center" wrapText="1"/>
    </xf>
    <xf numFmtId="196" fontId="79" fillId="8" borderId="36" xfId="49" applyNumberFormat="1" applyFont="1" applyFill="1" applyBorder="1" applyAlignment="1">
      <alignment vertical="center"/>
    </xf>
    <xf numFmtId="196" fontId="79" fillId="8" borderId="35" xfId="49" applyNumberFormat="1" applyFont="1" applyFill="1" applyBorder="1" applyAlignment="1">
      <alignment vertical="center"/>
    </xf>
    <xf numFmtId="196" fontId="79" fillId="8" borderId="42" xfId="49" applyNumberFormat="1" applyFont="1" applyFill="1" applyBorder="1" applyAlignment="1">
      <alignment vertical="center"/>
    </xf>
    <xf numFmtId="196" fontId="77" fillId="0" borderId="14" xfId="49"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12</xdr:col>
      <xdr:colOff>142875</xdr:colOff>
      <xdr:row>1</xdr:row>
      <xdr:rowOff>0</xdr:rowOff>
    </xdr:to>
    <xdr:sp>
      <xdr:nvSpPr>
        <xdr:cNvPr id="1" name="テキスト ボックス 4"/>
        <xdr:cNvSpPr txBox="1">
          <a:spLocks noChangeArrowheads="1"/>
        </xdr:cNvSpPr>
      </xdr:nvSpPr>
      <xdr:spPr>
        <a:xfrm>
          <a:off x="38100" y="38100"/>
          <a:ext cx="219075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直営施設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yamaikehaku.osakasayama.osaka.jp/_opsm/" TargetMode="External" /><Relationship Id="rId2" Type="http://schemas.openxmlformats.org/officeDocument/2006/relationships/hyperlink" Target="http://www.pref.osaka.lg.jp/houbun/reiki/reiki_honbun/k201RG00000743.html" TargetMode="External" /><Relationship Id="rId3" Type="http://schemas.openxmlformats.org/officeDocument/2006/relationships/hyperlink" Target="http://www.pref.osaka.lg.jp/houbun/reiki/reiki_honbun/k201RG00000744.html" TargetMode="External" /><Relationship Id="rId4" Type="http://schemas.openxmlformats.org/officeDocument/2006/relationships/hyperlink" Target="http://www.pref.osaka.lg.jp/kasenkankyo/"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0/R04_z11-22sayamaikehakubutukann.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view="pageBreakPreview" zoomScaleSheetLayoutView="100" zoomScalePageLayoutView="0" workbookViewId="0" topLeftCell="A22">
      <selection activeCell="A1" sqref="A1:AR1"/>
    </sheetView>
  </sheetViews>
  <sheetFormatPr defaultColWidth="2.421875" defaultRowHeight="15"/>
  <cols>
    <col min="1" max="1" width="3.28125" style="24" customWidth="1"/>
    <col min="2" max="4" width="2.421875" style="24" customWidth="1"/>
    <col min="5" max="5" width="3.7109375" style="24" customWidth="1"/>
    <col min="6" max="22" width="2.421875" style="24" customWidth="1"/>
    <col min="23" max="23" width="4.421875" style="24" customWidth="1"/>
    <col min="24" max="43" width="2.421875" style="24" customWidth="1"/>
    <col min="44" max="44" width="3.28125" style="24" customWidth="1"/>
    <col min="45" max="16384" width="2.421875" style="24" customWidth="1"/>
  </cols>
  <sheetData>
    <row r="1" spans="1:44" s="91" customFormat="1" ht="39.75" customHeight="1">
      <c r="A1" s="151" t="s">
        <v>71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row>
    <row r="2" spans="1:44" s="91" customFormat="1" ht="14.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row>
    <row r="3" spans="1:44" s="91" customFormat="1" ht="48" customHeight="1">
      <c r="A3" s="154" t="s">
        <v>72</v>
      </c>
      <c r="B3" s="154"/>
      <c r="C3" s="154"/>
      <c r="D3" s="154"/>
      <c r="E3" s="154"/>
      <c r="F3" s="155" t="s">
        <v>146</v>
      </c>
      <c r="G3" s="155"/>
      <c r="H3" s="155"/>
      <c r="I3" s="155"/>
      <c r="J3" s="155"/>
      <c r="K3" s="155"/>
      <c r="L3" s="155"/>
      <c r="M3" s="155"/>
      <c r="N3" s="155"/>
      <c r="O3" s="155"/>
      <c r="P3" s="155"/>
      <c r="Q3" s="155"/>
      <c r="R3" s="155"/>
      <c r="S3" s="156" t="s">
        <v>147</v>
      </c>
      <c r="T3" s="156"/>
      <c r="U3" s="156"/>
      <c r="V3" s="156"/>
      <c r="W3" s="156"/>
      <c r="X3" s="155" t="s">
        <v>148</v>
      </c>
      <c r="Y3" s="155"/>
      <c r="Z3" s="155"/>
      <c r="AA3" s="155"/>
      <c r="AB3" s="155"/>
      <c r="AC3" s="155"/>
      <c r="AD3" s="155"/>
      <c r="AE3" s="155"/>
      <c r="AF3" s="155"/>
      <c r="AG3" s="155"/>
      <c r="AH3" s="155"/>
      <c r="AI3" s="155"/>
      <c r="AJ3" s="155"/>
      <c r="AK3" s="157"/>
      <c r="AL3" s="157"/>
      <c r="AM3" s="157"/>
      <c r="AN3" s="157"/>
      <c r="AO3" s="157"/>
      <c r="AP3" s="157"/>
      <c r="AQ3" s="157"/>
      <c r="AR3" s="157"/>
    </row>
    <row r="4" spans="1:44" s="91" customFormat="1" ht="14.25"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row>
    <row r="5" spans="1:44" s="91" customFormat="1" ht="18.75">
      <c r="A5" s="159" t="s">
        <v>188</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row>
    <row r="6" spans="1:44" s="91" customFormat="1" ht="38.25" customHeight="1">
      <c r="A6" s="161" t="s">
        <v>73</v>
      </c>
      <c r="B6" s="161"/>
      <c r="C6" s="161"/>
      <c r="D6" s="161"/>
      <c r="E6" s="161"/>
      <c r="F6" s="161"/>
      <c r="G6" s="161"/>
      <c r="H6" s="161"/>
      <c r="I6" s="161"/>
      <c r="J6" s="161"/>
      <c r="K6" s="162" t="s">
        <v>149</v>
      </c>
      <c r="L6" s="163"/>
      <c r="M6" s="163"/>
      <c r="N6" s="163"/>
      <c r="O6" s="163"/>
      <c r="P6" s="163"/>
      <c r="Q6" s="163"/>
      <c r="R6" s="163"/>
      <c r="S6" s="163"/>
      <c r="T6" s="163"/>
      <c r="U6" s="163" t="s">
        <v>150</v>
      </c>
      <c r="V6" s="163"/>
      <c r="W6" s="163"/>
      <c r="X6" s="163"/>
      <c r="Y6" s="163"/>
      <c r="Z6" s="163"/>
      <c r="AA6" s="163"/>
      <c r="AB6" s="163"/>
      <c r="AC6" s="163"/>
      <c r="AD6" s="163"/>
      <c r="AE6" s="163"/>
      <c r="AF6" s="163"/>
      <c r="AG6" s="163"/>
      <c r="AH6" s="163"/>
      <c r="AI6" s="163"/>
      <c r="AJ6" s="163"/>
      <c r="AK6" s="163"/>
      <c r="AL6" s="163"/>
      <c r="AM6" s="163"/>
      <c r="AN6" s="163"/>
      <c r="AO6" s="163"/>
      <c r="AP6" s="163"/>
      <c r="AQ6" s="163"/>
      <c r="AR6" s="164"/>
    </row>
    <row r="7" spans="1:44" s="91" customFormat="1" ht="38.25" customHeight="1">
      <c r="A7" s="161" t="s">
        <v>151</v>
      </c>
      <c r="B7" s="161"/>
      <c r="C7" s="161"/>
      <c r="D7" s="161"/>
      <c r="E7" s="161"/>
      <c r="F7" s="161"/>
      <c r="G7" s="161"/>
      <c r="H7" s="161"/>
      <c r="I7" s="161"/>
      <c r="J7" s="161"/>
      <c r="K7" s="165" t="s">
        <v>152</v>
      </c>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7"/>
    </row>
    <row r="8" spans="1:44" s="91" customFormat="1" ht="38.25" customHeight="1">
      <c r="A8" s="168" t="s">
        <v>153</v>
      </c>
      <c r="B8" s="168"/>
      <c r="C8" s="168"/>
      <c r="D8" s="168"/>
      <c r="E8" s="168"/>
      <c r="F8" s="168"/>
      <c r="G8" s="168"/>
      <c r="H8" s="168"/>
      <c r="I8" s="168"/>
      <c r="J8" s="168"/>
      <c r="K8" s="169" t="s">
        <v>195</v>
      </c>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1"/>
      <c r="AP8" s="171"/>
      <c r="AQ8" s="171"/>
      <c r="AR8" s="172"/>
    </row>
    <row r="9" spans="1:44" s="91" customFormat="1" ht="38.25" customHeight="1">
      <c r="A9" s="156" t="s">
        <v>74</v>
      </c>
      <c r="B9" s="156"/>
      <c r="C9" s="156"/>
      <c r="D9" s="156"/>
      <c r="E9" s="156"/>
      <c r="F9" s="156"/>
      <c r="G9" s="156"/>
      <c r="H9" s="156"/>
      <c r="I9" s="156"/>
      <c r="J9" s="156"/>
      <c r="K9" s="173" t="s">
        <v>154</v>
      </c>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66"/>
      <c r="AP9" s="166"/>
      <c r="AQ9" s="166"/>
      <c r="AR9" s="167"/>
    </row>
    <row r="10" spans="1:44" s="91" customFormat="1" ht="38.25" customHeight="1">
      <c r="A10" s="156" t="s">
        <v>75</v>
      </c>
      <c r="B10" s="156"/>
      <c r="C10" s="156"/>
      <c r="D10" s="156"/>
      <c r="E10" s="156"/>
      <c r="F10" s="156"/>
      <c r="G10" s="156"/>
      <c r="H10" s="156"/>
      <c r="I10" s="156"/>
      <c r="J10" s="156"/>
      <c r="K10" s="173" t="s">
        <v>155</v>
      </c>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66"/>
      <c r="AP10" s="166"/>
      <c r="AQ10" s="166"/>
      <c r="AR10" s="167"/>
    </row>
    <row r="11" spans="1:44" s="91" customFormat="1" ht="38.25" customHeight="1">
      <c r="A11" s="156" t="s">
        <v>76</v>
      </c>
      <c r="B11" s="156"/>
      <c r="C11" s="156"/>
      <c r="D11" s="156"/>
      <c r="E11" s="156"/>
      <c r="F11" s="156"/>
      <c r="G11" s="156"/>
      <c r="H11" s="156"/>
      <c r="I11" s="156"/>
      <c r="J11" s="156"/>
      <c r="K11" s="173" t="s">
        <v>170</v>
      </c>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66"/>
      <c r="AP11" s="166"/>
      <c r="AQ11" s="166"/>
      <c r="AR11" s="167"/>
    </row>
    <row r="12" spans="1:44" s="91" customFormat="1" ht="38.25" customHeight="1">
      <c r="A12" s="156" t="s">
        <v>77</v>
      </c>
      <c r="B12" s="156"/>
      <c r="C12" s="156"/>
      <c r="D12" s="156"/>
      <c r="E12" s="156"/>
      <c r="F12" s="156"/>
      <c r="G12" s="156"/>
      <c r="H12" s="156"/>
      <c r="I12" s="156"/>
      <c r="J12" s="156"/>
      <c r="K12" s="175" t="s">
        <v>156</v>
      </c>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66"/>
      <c r="AP12" s="166"/>
      <c r="AQ12" s="166"/>
      <c r="AR12" s="167"/>
    </row>
    <row r="13" spans="1:44" s="91" customFormat="1" ht="169.5" customHeight="1">
      <c r="A13" s="156" t="s">
        <v>78</v>
      </c>
      <c r="B13" s="156"/>
      <c r="C13" s="156"/>
      <c r="D13" s="156"/>
      <c r="E13" s="156"/>
      <c r="F13" s="156"/>
      <c r="G13" s="156"/>
      <c r="H13" s="156"/>
      <c r="I13" s="156"/>
      <c r="J13" s="156"/>
      <c r="K13" s="177" t="s">
        <v>173</v>
      </c>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9"/>
      <c r="AP13" s="179"/>
      <c r="AQ13" s="179"/>
      <c r="AR13" s="180"/>
    </row>
    <row r="14" spans="1:44" s="91" customFormat="1" ht="15" customHeight="1">
      <c r="A14" s="195" t="s">
        <v>79</v>
      </c>
      <c r="B14" s="196"/>
      <c r="C14" s="196"/>
      <c r="D14" s="196"/>
      <c r="E14" s="196"/>
      <c r="F14" s="196"/>
      <c r="G14" s="196"/>
      <c r="H14" s="196"/>
      <c r="I14" s="196"/>
      <c r="J14" s="197"/>
      <c r="K14" s="204" t="s">
        <v>80</v>
      </c>
      <c r="L14" s="205"/>
      <c r="M14" s="205"/>
      <c r="N14" s="205"/>
      <c r="O14" s="205"/>
      <c r="P14" s="205"/>
      <c r="Q14" s="206"/>
      <c r="R14" s="190" t="s">
        <v>81</v>
      </c>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181"/>
      <c r="AQ14" s="182"/>
      <c r="AR14" s="183"/>
    </row>
    <row r="15" spans="1:44" s="91" customFormat="1" ht="15" customHeight="1">
      <c r="A15" s="198"/>
      <c r="B15" s="199"/>
      <c r="C15" s="199"/>
      <c r="D15" s="199"/>
      <c r="E15" s="199"/>
      <c r="F15" s="199"/>
      <c r="G15" s="199"/>
      <c r="H15" s="199"/>
      <c r="I15" s="199"/>
      <c r="J15" s="200"/>
      <c r="K15" s="207"/>
      <c r="L15" s="208"/>
      <c r="M15" s="208"/>
      <c r="N15" s="208"/>
      <c r="O15" s="208"/>
      <c r="P15" s="208"/>
      <c r="Q15" s="209"/>
      <c r="R15" s="190" t="s">
        <v>82</v>
      </c>
      <c r="S15" s="190"/>
      <c r="T15" s="190"/>
      <c r="U15" s="190"/>
      <c r="V15" s="190"/>
      <c r="W15" s="190"/>
      <c r="X15" s="190" t="s">
        <v>83</v>
      </c>
      <c r="Y15" s="190"/>
      <c r="Z15" s="190"/>
      <c r="AA15" s="190"/>
      <c r="AB15" s="190"/>
      <c r="AC15" s="190"/>
      <c r="AD15" s="190" t="s">
        <v>8</v>
      </c>
      <c r="AE15" s="190"/>
      <c r="AF15" s="190"/>
      <c r="AG15" s="190"/>
      <c r="AH15" s="190"/>
      <c r="AI15" s="190"/>
      <c r="AJ15" s="190" t="s">
        <v>84</v>
      </c>
      <c r="AK15" s="190"/>
      <c r="AL15" s="190"/>
      <c r="AM15" s="190"/>
      <c r="AN15" s="190"/>
      <c r="AO15" s="190"/>
      <c r="AP15" s="184"/>
      <c r="AQ15" s="185"/>
      <c r="AR15" s="186"/>
    </row>
    <row r="16" spans="1:44" s="91" customFormat="1" ht="15" customHeight="1">
      <c r="A16" s="201"/>
      <c r="B16" s="202"/>
      <c r="C16" s="202"/>
      <c r="D16" s="202"/>
      <c r="E16" s="202"/>
      <c r="F16" s="202"/>
      <c r="G16" s="202"/>
      <c r="H16" s="202"/>
      <c r="I16" s="202"/>
      <c r="J16" s="203"/>
      <c r="K16" s="211">
        <v>53</v>
      </c>
      <c r="L16" s="212"/>
      <c r="M16" s="212"/>
      <c r="N16" s="212"/>
      <c r="O16" s="212"/>
      <c r="P16" s="193" t="s">
        <v>157</v>
      </c>
      <c r="Q16" s="194"/>
      <c r="R16" s="191">
        <v>38.69</v>
      </c>
      <c r="S16" s="192"/>
      <c r="T16" s="192"/>
      <c r="U16" s="192"/>
      <c r="V16" s="193" t="s">
        <v>157</v>
      </c>
      <c r="W16" s="194"/>
      <c r="X16" s="191">
        <v>13.25</v>
      </c>
      <c r="Y16" s="192"/>
      <c r="Z16" s="192"/>
      <c r="AA16" s="192"/>
      <c r="AB16" s="193" t="s">
        <v>157</v>
      </c>
      <c r="AC16" s="194"/>
      <c r="AD16" s="191">
        <v>0</v>
      </c>
      <c r="AE16" s="192"/>
      <c r="AF16" s="192"/>
      <c r="AG16" s="192"/>
      <c r="AH16" s="193" t="s">
        <v>157</v>
      </c>
      <c r="AI16" s="194"/>
      <c r="AJ16" s="191">
        <v>1.06</v>
      </c>
      <c r="AK16" s="192"/>
      <c r="AL16" s="192"/>
      <c r="AM16" s="192"/>
      <c r="AN16" s="193" t="s">
        <v>157</v>
      </c>
      <c r="AO16" s="194"/>
      <c r="AP16" s="187"/>
      <c r="AQ16" s="188"/>
      <c r="AR16" s="189"/>
    </row>
    <row r="17" spans="1:44" s="91" customFormat="1" ht="35.25" customHeight="1">
      <c r="A17" s="156" t="s">
        <v>85</v>
      </c>
      <c r="B17" s="156"/>
      <c r="C17" s="156"/>
      <c r="D17" s="156"/>
      <c r="E17" s="156"/>
      <c r="F17" s="156"/>
      <c r="G17" s="156"/>
      <c r="H17" s="156"/>
      <c r="I17" s="156"/>
      <c r="J17" s="156"/>
      <c r="K17" s="213" t="s">
        <v>196</v>
      </c>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5"/>
    </row>
    <row r="18" spans="1:44" s="91" customFormat="1" ht="34.5" customHeight="1">
      <c r="A18" s="195" t="s">
        <v>86</v>
      </c>
      <c r="B18" s="196"/>
      <c r="C18" s="196"/>
      <c r="D18" s="196"/>
      <c r="E18" s="196"/>
      <c r="F18" s="196"/>
      <c r="G18" s="196"/>
      <c r="H18" s="196"/>
      <c r="I18" s="196"/>
      <c r="J18" s="197"/>
      <c r="K18" s="173" t="s">
        <v>171</v>
      </c>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66"/>
      <c r="AP18" s="166"/>
      <c r="AQ18" s="166"/>
      <c r="AR18" s="167"/>
    </row>
    <row r="19" spans="1:44" s="91" customFormat="1" ht="40.5" customHeight="1">
      <c r="A19" s="156" t="s">
        <v>87</v>
      </c>
      <c r="B19" s="156"/>
      <c r="C19" s="156"/>
      <c r="D19" s="156"/>
      <c r="E19" s="156"/>
      <c r="F19" s="156"/>
      <c r="G19" s="156"/>
      <c r="H19" s="156"/>
      <c r="I19" s="156"/>
      <c r="J19" s="156"/>
      <c r="K19" s="177" t="s">
        <v>158</v>
      </c>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9"/>
      <c r="AP19" s="179"/>
      <c r="AQ19" s="179"/>
      <c r="AR19" s="180"/>
    </row>
    <row r="20" spans="1:44" s="91" customFormat="1" ht="18.75">
      <c r="A20" s="195" t="s">
        <v>88</v>
      </c>
      <c r="B20" s="196"/>
      <c r="C20" s="196"/>
      <c r="D20" s="196"/>
      <c r="E20" s="196"/>
      <c r="F20" s="196"/>
      <c r="G20" s="196"/>
      <c r="H20" s="196"/>
      <c r="I20" s="196"/>
      <c r="J20" s="197"/>
      <c r="K20" s="218" t="s">
        <v>89</v>
      </c>
      <c r="L20" s="219"/>
      <c r="M20" s="219"/>
      <c r="N20" s="220"/>
      <c r="O20" s="218" t="s">
        <v>172</v>
      </c>
      <c r="P20" s="219"/>
      <c r="Q20" s="219"/>
      <c r="R20" s="219"/>
      <c r="S20" s="220"/>
      <c r="T20" s="218" t="s">
        <v>103</v>
      </c>
      <c r="U20" s="219"/>
      <c r="V20" s="219"/>
      <c r="W20" s="219"/>
      <c r="X20" s="220"/>
      <c r="Y20" s="218" t="s">
        <v>110</v>
      </c>
      <c r="Z20" s="219"/>
      <c r="AA20" s="219"/>
      <c r="AB20" s="219"/>
      <c r="AC20" s="220"/>
      <c r="AD20" s="221" t="s">
        <v>111</v>
      </c>
      <c r="AE20" s="221"/>
      <c r="AF20" s="221"/>
      <c r="AG20" s="221"/>
      <c r="AH20" s="221"/>
      <c r="AI20" s="221" t="s">
        <v>197</v>
      </c>
      <c r="AJ20" s="221"/>
      <c r="AK20" s="221"/>
      <c r="AL20" s="221"/>
      <c r="AM20" s="221"/>
      <c r="AN20" s="204"/>
      <c r="AO20" s="205"/>
      <c r="AP20" s="205"/>
      <c r="AQ20" s="205"/>
      <c r="AR20" s="206"/>
    </row>
    <row r="21" spans="1:44" s="91" customFormat="1" ht="18.75">
      <c r="A21" s="198"/>
      <c r="B21" s="199"/>
      <c r="C21" s="199"/>
      <c r="D21" s="199"/>
      <c r="E21" s="199"/>
      <c r="F21" s="199"/>
      <c r="G21" s="199"/>
      <c r="H21" s="199"/>
      <c r="I21" s="199"/>
      <c r="J21" s="200"/>
      <c r="K21" s="222" t="s">
        <v>159</v>
      </c>
      <c r="L21" s="223"/>
      <c r="M21" s="223"/>
      <c r="N21" s="224"/>
      <c r="O21" s="231">
        <v>103409</v>
      </c>
      <c r="P21" s="232"/>
      <c r="Q21" s="232"/>
      <c r="R21" s="232"/>
      <c r="S21" s="113" t="s">
        <v>160</v>
      </c>
      <c r="T21" s="231">
        <v>96566</v>
      </c>
      <c r="U21" s="232"/>
      <c r="V21" s="232"/>
      <c r="W21" s="232"/>
      <c r="X21" s="113" t="s">
        <v>160</v>
      </c>
      <c r="Y21" s="216">
        <v>80557</v>
      </c>
      <c r="Z21" s="217"/>
      <c r="AA21" s="217"/>
      <c r="AB21" s="217"/>
      <c r="AC21" s="113" t="s">
        <v>160</v>
      </c>
      <c r="AD21" s="216">
        <v>72994</v>
      </c>
      <c r="AE21" s="217"/>
      <c r="AF21" s="217"/>
      <c r="AG21" s="217"/>
      <c r="AH21" s="113" t="s">
        <v>160</v>
      </c>
      <c r="AI21" s="216">
        <v>86448</v>
      </c>
      <c r="AJ21" s="217"/>
      <c r="AK21" s="217"/>
      <c r="AL21" s="217"/>
      <c r="AM21" s="113" t="s">
        <v>160</v>
      </c>
      <c r="AN21" s="256"/>
      <c r="AO21" s="257"/>
      <c r="AP21" s="257"/>
      <c r="AQ21" s="257"/>
      <c r="AR21" s="138"/>
    </row>
    <row r="22" spans="1:44" s="91" customFormat="1" ht="92.25" customHeight="1">
      <c r="A22" s="201"/>
      <c r="B22" s="202"/>
      <c r="C22" s="202"/>
      <c r="D22" s="202"/>
      <c r="E22" s="202"/>
      <c r="F22" s="202"/>
      <c r="G22" s="202"/>
      <c r="H22" s="202"/>
      <c r="I22" s="202"/>
      <c r="J22" s="203"/>
      <c r="K22" s="233" t="s">
        <v>199</v>
      </c>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5"/>
    </row>
    <row r="23" spans="1:44" s="91" customFormat="1" ht="18.75">
      <c r="A23" s="195" t="s">
        <v>90</v>
      </c>
      <c r="B23" s="196"/>
      <c r="C23" s="196"/>
      <c r="D23" s="196"/>
      <c r="E23" s="196"/>
      <c r="F23" s="196"/>
      <c r="G23" s="196"/>
      <c r="H23" s="196"/>
      <c r="I23" s="196"/>
      <c r="J23" s="197"/>
      <c r="K23" s="236" t="s">
        <v>89</v>
      </c>
      <c r="L23" s="237"/>
      <c r="M23" s="237"/>
      <c r="N23" s="238"/>
      <c r="O23" s="236" t="str">
        <f>O20</f>
        <v>平成30年度</v>
      </c>
      <c r="P23" s="237"/>
      <c r="Q23" s="237"/>
      <c r="R23" s="237"/>
      <c r="S23" s="238"/>
      <c r="T23" s="236" t="str">
        <f>T20</f>
        <v>令和元年度</v>
      </c>
      <c r="U23" s="237"/>
      <c r="V23" s="237"/>
      <c r="W23" s="237"/>
      <c r="X23" s="238"/>
      <c r="Y23" s="236" t="str">
        <f>Y20</f>
        <v>令和2年度</v>
      </c>
      <c r="Z23" s="237"/>
      <c r="AA23" s="237"/>
      <c r="AB23" s="237"/>
      <c r="AC23" s="238"/>
      <c r="AD23" s="236" t="str">
        <f>AD20</f>
        <v>令和3年度</v>
      </c>
      <c r="AE23" s="237"/>
      <c r="AF23" s="237"/>
      <c r="AG23" s="237"/>
      <c r="AH23" s="238"/>
      <c r="AI23" s="236" t="str">
        <f>AI20</f>
        <v>令和4年度</v>
      </c>
      <c r="AJ23" s="237"/>
      <c r="AK23" s="237"/>
      <c r="AL23" s="237"/>
      <c r="AM23" s="238"/>
      <c r="AN23" s="253"/>
      <c r="AO23" s="254"/>
      <c r="AP23" s="254"/>
      <c r="AQ23" s="254"/>
      <c r="AR23" s="255"/>
    </row>
    <row r="24" spans="1:44" s="91" customFormat="1" ht="18.75">
      <c r="A24" s="198"/>
      <c r="B24" s="199"/>
      <c r="C24" s="199"/>
      <c r="D24" s="199"/>
      <c r="E24" s="199"/>
      <c r="F24" s="199"/>
      <c r="G24" s="199"/>
      <c r="H24" s="199"/>
      <c r="I24" s="199"/>
      <c r="J24" s="200"/>
      <c r="K24" s="225" t="s">
        <v>161</v>
      </c>
      <c r="L24" s="226"/>
      <c r="M24" s="226"/>
      <c r="N24" s="227"/>
      <c r="O24" s="228">
        <v>0.856</v>
      </c>
      <c r="P24" s="229"/>
      <c r="Q24" s="229"/>
      <c r="R24" s="229"/>
      <c r="S24" s="230"/>
      <c r="T24" s="228">
        <v>0.876</v>
      </c>
      <c r="U24" s="229"/>
      <c r="V24" s="229"/>
      <c r="W24" s="229"/>
      <c r="X24" s="230"/>
      <c r="Y24" s="228">
        <v>0.818</v>
      </c>
      <c r="Z24" s="229"/>
      <c r="AA24" s="229"/>
      <c r="AB24" s="229"/>
      <c r="AC24" s="230"/>
      <c r="AD24" s="228">
        <v>0.784</v>
      </c>
      <c r="AE24" s="229"/>
      <c r="AF24" s="229"/>
      <c r="AG24" s="229"/>
      <c r="AH24" s="230"/>
      <c r="AI24" s="228">
        <v>0.807</v>
      </c>
      <c r="AJ24" s="229"/>
      <c r="AK24" s="229"/>
      <c r="AL24" s="229"/>
      <c r="AM24" s="230"/>
      <c r="AN24" s="258"/>
      <c r="AO24" s="259"/>
      <c r="AP24" s="259"/>
      <c r="AQ24" s="259"/>
      <c r="AR24" s="260"/>
    </row>
    <row r="25" spans="1:44" s="91" customFormat="1" ht="18.75">
      <c r="A25" s="198"/>
      <c r="B25" s="199"/>
      <c r="C25" s="199"/>
      <c r="D25" s="199"/>
      <c r="E25" s="199"/>
      <c r="F25" s="199"/>
      <c r="G25" s="199"/>
      <c r="H25" s="199"/>
      <c r="I25" s="199"/>
      <c r="J25" s="200"/>
      <c r="K25" s="225" t="s">
        <v>162</v>
      </c>
      <c r="L25" s="226"/>
      <c r="M25" s="226"/>
      <c r="N25" s="227"/>
      <c r="O25" s="228">
        <v>0.239</v>
      </c>
      <c r="P25" s="229"/>
      <c r="Q25" s="229"/>
      <c r="R25" s="229"/>
      <c r="S25" s="230"/>
      <c r="T25" s="228">
        <v>0.29</v>
      </c>
      <c r="U25" s="229"/>
      <c r="V25" s="229"/>
      <c r="W25" s="229"/>
      <c r="X25" s="230"/>
      <c r="Y25" s="228">
        <v>0.347</v>
      </c>
      <c r="Z25" s="229"/>
      <c r="AA25" s="229"/>
      <c r="AB25" s="229"/>
      <c r="AC25" s="230"/>
      <c r="AD25" s="228">
        <v>0.376</v>
      </c>
      <c r="AE25" s="229"/>
      <c r="AF25" s="229"/>
      <c r="AG25" s="229"/>
      <c r="AH25" s="230"/>
      <c r="AI25" s="228">
        <v>0.442</v>
      </c>
      <c r="AJ25" s="229"/>
      <c r="AK25" s="229"/>
      <c r="AL25" s="229"/>
      <c r="AM25" s="230"/>
      <c r="AN25" s="258"/>
      <c r="AO25" s="259"/>
      <c r="AP25" s="259"/>
      <c r="AQ25" s="259"/>
      <c r="AR25" s="260"/>
    </row>
    <row r="26" spans="1:44" s="91" customFormat="1" ht="30" customHeight="1">
      <c r="A26" s="244"/>
      <c r="B26" s="245"/>
      <c r="C26" s="245"/>
      <c r="D26" s="245"/>
      <c r="E26" s="245"/>
      <c r="F26" s="245"/>
      <c r="G26" s="245"/>
      <c r="H26" s="245"/>
      <c r="I26" s="245"/>
      <c r="J26" s="246"/>
      <c r="K26" s="239" t="s">
        <v>198</v>
      </c>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1"/>
    </row>
    <row r="27" spans="1:44" s="91" customFormat="1" ht="12.7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row>
    <row r="28" spans="1:44" s="91" customFormat="1" ht="18.75">
      <c r="A28" s="159" t="s">
        <v>189</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row>
    <row r="29" spans="1:44" s="91" customFormat="1" ht="37.5" customHeight="1">
      <c r="A29" s="156" t="s">
        <v>91</v>
      </c>
      <c r="B29" s="156"/>
      <c r="C29" s="156"/>
      <c r="D29" s="156"/>
      <c r="E29" s="156"/>
      <c r="F29" s="156"/>
      <c r="G29" s="156"/>
      <c r="H29" s="156"/>
      <c r="I29" s="156"/>
      <c r="J29" s="156"/>
      <c r="K29" s="242" t="s">
        <v>174</v>
      </c>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3"/>
      <c r="AP29" s="243"/>
      <c r="AQ29" s="243"/>
      <c r="AR29" s="243"/>
    </row>
    <row r="30" spans="1:44" s="91" customFormat="1" ht="60" customHeight="1">
      <c r="A30" s="156" t="s">
        <v>92</v>
      </c>
      <c r="B30" s="156"/>
      <c r="C30" s="156"/>
      <c r="D30" s="156"/>
      <c r="E30" s="156"/>
      <c r="F30" s="156"/>
      <c r="G30" s="156"/>
      <c r="H30" s="156"/>
      <c r="I30" s="156"/>
      <c r="J30" s="156"/>
      <c r="K30" s="242" t="s">
        <v>163</v>
      </c>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3"/>
      <c r="AP30" s="243"/>
      <c r="AQ30" s="243"/>
      <c r="AR30" s="243"/>
    </row>
    <row r="31" spans="1:44" s="91" customFormat="1" ht="18.75">
      <c r="A31" s="195" t="s">
        <v>93</v>
      </c>
      <c r="B31" s="196"/>
      <c r="C31" s="196"/>
      <c r="D31" s="196"/>
      <c r="E31" s="196"/>
      <c r="F31" s="196"/>
      <c r="G31" s="196"/>
      <c r="H31" s="196"/>
      <c r="I31" s="196"/>
      <c r="J31" s="197"/>
      <c r="K31" s="247"/>
      <c r="L31" s="248"/>
      <c r="M31" s="248"/>
      <c r="N31" s="248"/>
      <c r="O31" s="248"/>
      <c r="P31" s="248"/>
      <c r="Q31" s="248"/>
      <c r="R31" s="248"/>
      <c r="S31" s="249"/>
      <c r="T31" s="247" t="s">
        <v>164</v>
      </c>
      <c r="U31" s="248"/>
      <c r="V31" s="248"/>
      <c r="W31" s="248"/>
      <c r="X31" s="248"/>
      <c r="Y31" s="247" t="s">
        <v>161</v>
      </c>
      <c r="Z31" s="248"/>
      <c r="AA31" s="248"/>
      <c r="AB31" s="248"/>
      <c r="AC31" s="248"/>
      <c r="AD31" s="247" t="s">
        <v>162</v>
      </c>
      <c r="AE31" s="248"/>
      <c r="AF31" s="248"/>
      <c r="AG31" s="248"/>
      <c r="AH31" s="248"/>
      <c r="AI31" s="250" t="s">
        <v>165</v>
      </c>
      <c r="AJ31" s="250"/>
      <c r="AK31" s="250"/>
      <c r="AL31" s="250"/>
      <c r="AM31" s="250"/>
      <c r="AN31" s="250" t="s">
        <v>166</v>
      </c>
      <c r="AO31" s="250"/>
      <c r="AP31" s="250"/>
      <c r="AQ31" s="250"/>
      <c r="AR31" s="250"/>
    </row>
    <row r="32" spans="1:44" s="91" customFormat="1" ht="18.75">
      <c r="A32" s="198"/>
      <c r="B32" s="199"/>
      <c r="C32" s="199"/>
      <c r="D32" s="199"/>
      <c r="E32" s="199"/>
      <c r="F32" s="199"/>
      <c r="G32" s="199"/>
      <c r="H32" s="199"/>
      <c r="I32" s="199"/>
      <c r="J32" s="200"/>
      <c r="K32" s="247" t="s">
        <v>167</v>
      </c>
      <c r="L32" s="248"/>
      <c r="M32" s="248"/>
      <c r="N32" s="248"/>
      <c r="O32" s="248"/>
      <c r="P32" s="248"/>
      <c r="Q32" s="248"/>
      <c r="R32" s="248"/>
      <c r="S32" s="249"/>
      <c r="T32" s="251">
        <v>1200</v>
      </c>
      <c r="U32" s="252"/>
      <c r="V32" s="252"/>
      <c r="W32" s="252"/>
      <c r="X32" s="92" t="s">
        <v>168</v>
      </c>
      <c r="Y32" s="251">
        <v>12600</v>
      </c>
      <c r="Z32" s="252"/>
      <c r="AA32" s="252"/>
      <c r="AB32" s="252"/>
      <c r="AC32" s="92" t="s">
        <v>168</v>
      </c>
      <c r="AD32" s="251">
        <v>6700</v>
      </c>
      <c r="AE32" s="252"/>
      <c r="AF32" s="252"/>
      <c r="AG32" s="252"/>
      <c r="AH32" s="92" t="s">
        <v>168</v>
      </c>
      <c r="AI32" s="251">
        <v>2300</v>
      </c>
      <c r="AJ32" s="252"/>
      <c r="AK32" s="252"/>
      <c r="AL32" s="252"/>
      <c r="AM32" s="92" t="s">
        <v>168</v>
      </c>
      <c r="AN32" s="251">
        <v>4300</v>
      </c>
      <c r="AO32" s="252"/>
      <c r="AP32" s="252"/>
      <c r="AQ32" s="252"/>
      <c r="AR32" s="92" t="s">
        <v>168</v>
      </c>
    </row>
    <row r="33" spans="1:44" s="91" customFormat="1" ht="18.75">
      <c r="A33" s="244"/>
      <c r="B33" s="245"/>
      <c r="C33" s="245"/>
      <c r="D33" s="245"/>
      <c r="E33" s="245"/>
      <c r="F33" s="245"/>
      <c r="G33" s="245"/>
      <c r="H33" s="245"/>
      <c r="I33" s="245"/>
      <c r="J33" s="246"/>
      <c r="K33" s="247" t="s">
        <v>169</v>
      </c>
      <c r="L33" s="248"/>
      <c r="M33" s="248"/>
      <c r="N33" s="248"/>
      <c r="O33" s="248"/>
      <c r="P33" s="248"/>
      <c r="Q33" s="248"/>
      <c r="R33" s="248"/>
      <c r="S33" s="249"/>
      <c r="T33" s="251">
        <v>1100</v>
      </c>
      <c r="U33" s="252"/>
      <c r="V33" s="252"/>
      <c r="W33" s="252"/>
      <c r="X33" s="92" t="s">
        <v>168</v>
      </c>
      <c r="Y33" s="251">
        <v>10500</v>
      </c>
      <c r="Z33" s="252"/>
      <c r="AA33" s="252"/>
      <c r="AB33" s="252"/>
      <c r="AC33" s="92" t="s">
        <v>168</v>
      </c>
      <c r="AD33" s="251">
        <v>5800</v>
      </c>
      <c r="AE33" s="252"/>
      <c r="AF33" s="252"/>
      <c r="AG33" s="252"/>
      <c r="AH33" s="92" t="s">
        <v>168</v>
      </c>
      <c r="AI33" s="251">
        <v>2000</v>
      </c>
      <c r="AJ33" s="252"/>
      <c r="AK33" s="252"/>
      <c r="AL33" s="252"/>
      <c r="AM33" s="92" t="s">
        <v>168</v>
      </c>
      <c r="AN33" s="251">
        <v>3800</v>
      </c>
      <c r="AO33" s="252"/>
      <c r="AP33" s="252"/>
      <c r="AQ33" s="252"/>
      <c r="AR33" s="92" t="s">
        <v>168</v>
      </c>
    </row>
  </sheetData>
  <sheetProtection/>
  <mergeCells count="113">
    <mergeCell ref="AN23:AR23"/>
    <mergeCell ref="AN20:AR20"/>
    <mergeCell ref="AN21:AQ21"/>
    <mergeCell ref="AN24:AR24"/>
    <mergeCell ref="AN25:AR25"/>
    <mergeCell ref="AN33:AQ33"/>
    <mergeCell ref="T32:W32"/>
    <mergeCell ref="Y32:AB32"/>
    <mergeCell ref="AD32:AG32"/>
    <mergeCell ref="AI32:AL32"/>
    <mergeCell ref="AN32:AQ32"/>
    <mergeCell ref="K33:S33"/>
    <mergeCell ref="T33:W33"/>
    <mergeCell ref="Y33:AB33"/>
    <mergeCell ref="AD33:AG33"/>
    <mergeCell ref="AI33:AL33"/>
    <mergeCell ref="A30:J30"/>
    <mergeCell ref="K30:AR30"/>
    <mergeCell ref="A31:J33"/>
    <mergeCell ref="K31:S31"/>
    <mergeCell ref="T31:X31"/>
    <mergeCell ref="Y31:AC31"/>
    <mergeCell ref="AD31:AH31"/>
    <mergeCell ref="AI31:AM31"/>
    <mergeCell ref="AN31:AR31"/>
    <mergeCell ref="K32:S32"/>
    <mergeCell ref="AD25:AH25"/>
    <mergeCell ref="AI25:AM25"/>
    <mergeCell ref="K26:AR26"/>
    <mergeCell ref="A27:AR27"/>
    <mergeCell ref="A28:AR28"/>
    <mergeCell ref="A29:J29"/>
    <mergeCell ref="K29:AR29"/>
    <mergeCell ref="A23:J26"/>
    <mergeCell ref="Y23:AC23"/>
    <mergeCell ref="AD23:AH23"/>
    <mergeCell ref="O24:S24"/>
    <mergeCell ref="T24:X24"/>
    <mergeCell ref="Y24:AC24"/>
    <mergeCell ref="AD24:AH24"/>
    <mergeCell ref="AI24:AM24"/>
    <mergeCell ref="K23:N23"/>
    <mergeCell ref="O23:S23"/>
    <mergeCell ref="T23:X23"/>
    <mergeCell ref="K25:N25"/>
    <mergeCell ref="O25:S25"/>
    <mergeCell ref="T25:X25"/>
    <mergeCell ref="Y25:AC25"/>
    <mergeCell ref="O21:R21"/>
    <mergeCell ref="T21:W21"/>
    <mergeCell ref="Y21:AB21"/>
    <mergeCell ref="K22:AR22"/>
    <mergeCell ref="AI23:AM23"/>
    <mergeCell ref="K24:N24"/>
    <mergeCell ref="O20:S20"/>
    <mergeCell ref="T20:X20"/>
    <mergeCell ref="Y20:AC20"/>
    <mergeCell ref="AD20:AH20"/>
    <mergeCell ref="AI20:AM20"/>
    <mergeCell ref="K21:N21"/>
    <mergeCell ref="A17:J17"/>
    <mergeCell ref="K17:AR17"/>
    <mergeCell ref="A18:J18"/>
    <mergeCell ref="K18:AR18"/>
    <mergeCell ref="AD21:AG21"/>
    <mergeCell ref="AI21:AL21"/>
    <mergeCell ref="A19:J19"/>
    <mergeCell ref="K19:AR19"/>
    <mergeCell ref="A20:J22"/>
    <mergeCell ref="K20:N20"/>
    <mergeCell ref="V16:W16"/>
    <mergeCell ref="X16:AA16"/>
    <mergeCell ref="AB16:AC16"/>
    <mergeCell ref="A14:J16"/>
    <mergeCell ref="K14:Q15"/>
    <mergeCell ref="R14:AO14"/>
    <mergeCell ref="K16:O16"/>
    <mergeCell ref="P16:Q16"/>
    <mergeCell ref="AP14:AR16"/>
    <mergeCell ref="R15:W15"/>
    <mergeCell ref="X15:AC15"/>
    <mergeCell ref="AD15:AI15"/>
    <mergeCell ref="AJ15:AO15"/>
    <mergeCell ref="AJ16:AM16"/>
    <mergeCell ref="AN16:AO16"/>
    <mergeCell ref="AD16:AG16"/>
    <mergeCell ref="AH16:AI16"/>
    <mergeCell ref="R16:U16"/>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F3:R3" r:id="rId1" display="狭山池博物館"/>
    <hyperlink ref="K6:T6" r:id="rId2" display="大阪府立狭山池博物館条例"/>
    <hyperlink ref="U6:AR6" r:id="rId3" display="大阪府立狭山池博物館条例施行規則"/>
    <hyperlink ref="X3:AR3" r:id="rId4" display="http://www.pref.osaka.lg.jp/kasenkankyo/"/>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3" r:id="rId6"/>
  <headerFooter>
    <oddHeader>&amp;R狭山池博物館</oddHeader>
  </headerFooter>
  <rowBreaks count="1" manualBreakCount="1">
    <brk id="27" max="255" man="1"/>
  </rowBreaks>
  <drawing r:id="rId5"/>
</worksheet>
</file>

<file path=xl/worksheets/sheet2.xml><?xml version="1.0" encoding="utf-8"?>
<worksheet xmlns="http://schemas.openxmlformats.org/spreadsheetml/2006/main" xmlns:r="http://schemas.openxmlformats.org/officeDocument/2006/relationships">
  <sheetPr>
    <pageSetUpPr fitToPage="1"/>
  </sheetPr>
  <dimension ref="A1:I108"/>
  <sheetViews>
    <sheetView view="pageBreakPreview" zoomScaleSheetLayoutView="100" workbookViewId="0" topLeftCell="A46">
      <selection activeCell="I96" sqref="I96:I99"/>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7" width="17.140625" style="16" customWidth="1"/>
    <col min="8" max="9" width="17.140625" style="17" customWidth="1"/>
  </cols>
  <sheetData>
    <row r="1" ht="20.25">
      <c r="A1" s="12" t="s">
        <v>120</v>
      </c>
    </row>
    <row r="2" spans="1:9" ht="12" customHeight="1">
      <c r="A2" s="90" t="s">
        <v>143</v>
      </c>
      <c r="E2" s="18"/>
      <c r="F2" s="18"/>
      <c r="G2" s="18"/>
      <c r="H2" s="19"/>
      <c r="I2" s="19"/>
    </row>
    <row r="3" spans="1:9" ht="18" customHeight="1">
      <c r="A3" s="371" t="s">
        <v>107</v>
      </c>
      <c r="B3" s="371"/>
      <c r="C3" s="371"/>
      <c r="D3" s="371"/>
      <c r="E3" s="18"/>
      <c r="F3" s="18"/>
      <c r="G3" s="18"/>
      <c r="H3" s="19"/>
      <c r="I3" s="100" t="s">
        <v>190</v>
      </c>
    </row>
    <row r="4" spans="1:9" ht="16.5" customHeight="1">
      <c r="A4" s="316" t="s">
        <v>0</v>
      </c>
      <c r="B4" s="317"/>
      <c r="C4" s="317"/>
      <c r="D4" s="318"/>
      <c r="E4" s="27" t="s">
        <v>128</v>
      </c>
      <c r="F4" s="27" t="s">
        <v>129</v>
      </c>
      <c r="G4" s="28" t="s">
        <v>130</v>
      </c>
      <c r="H4" s="139" t="s">
        <v>131</v>
      </c>
      <c r="I4" s="28" t="s">
        <v>203</v>
      </c>
    </row>
    <row r="5" spans="1:9" ht="16.5" customHeight="1">
      <c r="A5" s="352" t="s">
        <v>1</v>
      </c>
      <c r="B5" s="357" t="s">
        <v>2</v>
      </c>
      <c r="C5" s="358"/>
      <c r="D5" s="359"/>
      <c r="E5" s="41">
        <v>1487</v>
      </c>
      <c r="F5" s="118">
        <v>1253</v>
      </c>
      <c r="G5" s="118">
        <v>1345</v>
      </c>
      <c r="H5" s="140">
        <v>1369</v>
      </c>
      <c r="I5" s="118">
        <v>1343</v>
      </c>
    </row>
    <row r="6" spans="1:9" ht="16.5" customHeight="1">
      <c r="A6" s="353"/>
      <c r="B6" s="357" t="s">
        <v>3</v>
      </c>
      <c r="C6" s="358"/>
      <c r="D6" s="359"/>
      <c r="E6" s="41">
        <v>400</v>
      </c>
      <c r="F6" s="118">
        <v>432</v>
      </c>
      <c r="G6" s="118">
        <v>371</v>
      </c>
      <c r="H6" s="140">
        <v>865</v>
      </c>
      <c r="I6" s="118">
        <v>741</v>
      </c>
    </row>
    <row r="7" spans="1:9" ht="16.5" customHeight="1" thickBot="1">
      <c r="A7" s="353"/>
      <c r="B7" s="360" t="s">
        <v>4</v>
      </c>
      <c r="C7" s="361"/>
      <c r="D7" s="362"/>
      <c r="E7" s="42">
        <v>8161</v>
      </c>
      <c r="F7" s="119">
        <v>7967</v>
      </c>
      <c r="G7" s="119">
        <v>7911</v>
      </c>
      <c r="H7" s="141">
        <v>7971</v>
      </c>
      <c r="I7" s="119">
        <v>7953</v>
      </c>
    </row>
    <row r="8" spans="1:9" ht="16.5" customHeight="1" thickBot="1">
      <c r="A8" s="354"/>
      <c r="B8" s="363" t="s">
        <v>5</v>
      </c>
      <c r="C8" s="364"/>
      <c r="D8" s="364"/>
      <c r="E8" s="72">
        <f>SUM(E5:E7)</f>
        <v>10048</v>
      </c>
      <c r="F8" s="120">
        <f>SUM(F5:F7)</f>
        <v>9652</v>
      </c>
      <c r="G8" s="120">
        <f>SUM(G5:G7)</f>
        <v>9627</v>
      </c>
      <c r="H8" s="142">
        <f>SUM(H5:H7)</f>
        <v>10205</v>
      </c>
      <c r="I8" s="121">
        <f>SUM(I5:I7)</f>
        <v>10037</v>
      </c>
    </row>
    <row r="9" spans="1:9" ht="16.5" customHeight="1">
      <c r="A9" s="355" t="s">
        <v>6</v>
      </c>
      <c r="B9" s="365" t="s">
        <v>140</v>
      </c>
      <c r="C9" s="366"/>
      <c r="D9" s="367"/>
      <c r="E9" s="71">
        <v>78744</v>
      </c>
      <c r="F9" s="122">
        <v>79966</v>
      </c>
      <c r="G9" s="122">
        <v>84940</v>
      </c>
      <c r="H9" s="143">
        <v>89350</v>
      </c>
      <c r="I9" s="122">
        <v>189425</v>
      </c>
    </row>
    <row r="10" spans="1:9" ht="16.5" customHeight="1">
      <c r="A10" s="356"/>
      <c r="B10" s="357" t="s">
        <v>141</v>
      </c>
      <c r="C10" s="358"/>
      <c r="D10" s="359"/>
      <c r="E10" s="41">
        <v>17555</v>
      </c>
      <c r="F10" s="118">
        <v>18544</v>
      </c>
      <c r="G10" s="118">
        <v>18004</v>
      </c>
      <c r="H10" s="140">
        <v>19183</v>
      </c>
      <c r="I10" s="118">
        <v>19266</v>
      </c>
    </row>
    <row r="11" spans="1:9" ht="16.5" customHeight="1">
      <c r="A11" s="356"/>
      <c r="B11" s="357" t="s">
        <v>142</v>
      </c>
      <c r="C11" s="358"/>
      <c r="D11" s="359"/>
      <c r="E11" s="88">
        <v>0</v>
      </c>
      <c r="F11" s="123">
        <v>0</v>
      </c>
      <c r="G11" s="123">
        <v>0</v>
      </c>
      <c r="H11" s="144">
        <v>0</v>
      </c>
      <c r="I11" s="123">
        <v>0</v>
      </c>
    </row>
    <row r="12" spans="1:9" ht="16.5" customHeight="1" thickBot="1">
      <c r="A12" s="356"/>
      <c r="B12" s="368" t="s">
        <v>7</v>
      </c>
      <c r="C12" s="369"/>
      <c r="D12" s="370"/>
      <c r="E12" s="42">
        <v>17636</v>
      </c>
      <c r="F12" s="119">
        <v>17343</v>
      </c>
      <c r="G12" s="119">
        <v>18446</v>
      </c>
      <c r="H12" s="141">
        <v>18929</v>
      </c>
      <c r="I12" s="119">
        <v>18966</v>
      </c>
    </row>
    <row r="13" spans="1:9" ht="16.5" customHeight="1" thickBot="1">
      <c r="A13" s="353"/>
      <c r="B13" s="340" t="s">
        <v>5</v>
      </c>
      <c r="C13" s="341"/>
      <c r="D13" s="341"/>
      <c r="E13" s="73">
        <f>SUM(E9:E12)</f>
        <v>113935</v>
      </c>
      <c r="F13" s="73">
        <f>SUM(F9:F12)</f>
        <v>115853</v>
      </c>
      <c r="G13" s="73">
        <f>SUM(G9:G12)</f>
        <v>121390</v>
      </c>
      <c r="H13" s="145">
        <f>SUM(H9:H12)</f>
        <v>127462</v>
      </c>
      <c r="I13" s="74">
        <f>SUM(I9:I12)</f>
        <v>227657</v>
      </c>
    </row>
    <row r="14" spans="1:9" ht="16.5" customHeight="1" thickBot="1">
      <c r="A14" s="342" t="s">
        <v>9</v>
      </c>
      <c r="B14" s="343"/>
      <c r="C14" s="343"/>
      <c r="D14" s="343"/>
      <c r="E14" s="72">
        <f>E13-E8</f>
        <v>103887</v>
      </c>
      <c r="F14" s="72">
        <f>F13-F8</f>
        <v>106201</v>
      </c>
      <c r="G14" s="72">
        <f>G13-G8</f>
        <v>111763</v>
      </c>
      <c r="H14" s="146">
        <f>H13-H8</f>
        <v>117257</v>
      </c>
      <c r="I14" s="86">
        <f>I13-I8</f>
        <v>217620</v>
      </c>
    </row>
    <row r="15" spans="1:9" ht="12" customHeight="1">
      <c r="A15" s="5"/>
      <c r="B15" s="5"/>
      <c r="C15" s="5"/>
      <c r="D15" s="5"/>
      <c r="E15" s="43"/>
      <c r="F15" s="43"/>
      <c r="G15" s="43"/>
      <c r="H15" s="43"/>
      <c r="I15" s="87"/>
    </row>
    <row r="16" spans="1:9" ht="16.5" customHeight="1">
      <c r="A16" s="344" t="s">
        <v>10</v>
      </c>
      <c r="B16" s="345"/>
      <c r="C16" s="345"/>
      <c r="D16" s="346"/>
      <c r="E16" s="41">
        <v>0</v>
      </c>
      <c r="F16" s="41">
        <v>0</v>
      </c>
      <c r="G16" s="41">
        <v>0</v>
      </c>
      <c r="H16" s="41">
        <v>0</v>
      </c>
      <c r="I16" s="41">
        <v>0</v>
      </c>
    </row>
    <row r="17" spans="1:4" ht="12" customHeight="1">
      <c r="A17" s="5"/>
      <c r="B17" s="5"/>
      <c r="C17" s="5"/>
      <c r="D17" s="5"/>
    </row>
    <row r="18" spans="1:9" ht="16.5" customHeight="1">
      <c r="A18" s="334" t="s">
        <v>11</v>
      </c>
      <c r="B18" s="335"/>
      <c r="C18" s="335"/>
      <c r="D18" s="335"/>
      <c r="E18" s="335"/>
      <c r="F18" s="335"/>
      <c r="G18" s="335"/>
      <c r="H18" s="335"/>
      <c r="I18" s="336"/>
    </row>
    <row r="19" spans="1:9" ht="51" customHeight="1">
      <c r="A19" s="337" t="s">
        <v>175</v>
      </c>
      <c r="B19" s="338"/>
      <c r="C19" s="338"/>
      <c r="D19" s="338"/>
      <c r="E19" s="338"/>
      <c r="F19" s="338"/>
      <c r="G19" s="338"/>
      <c r="H19" s="338"/>
      <c r="I19" s="339"/>
    </row>
    <row r="20" ht="9" customHeight="1"/>
    <row r="21" ht="18.75">
      <c r="A21" s="1" t="s">
        <v>12</v>
      </c>
    </row>
    <row r="22" spans="1:9" ht="18" customHeight="1">
      <c r="A22" s="350" t="s">
        <v>13</v>
      </c>
      <c r="B22" s="350"/>
      <c r="C22" s="350"/>
      <c r="H22" s="67"/>
      <c r="I22" s="68"/>
    </row>
    <row r="23" spans="1:9" ht="18" customHeight="1">
      <c r="A23" s="261" t="s">
        <v>108</v>
      </c>
      <c r="B23" s="262"/>
      <c r="C23" s="262"/>
      <c r="D23" s="263"/>
      <c r="E23" s="18"/>
      <c r="F23" s="18"/>
      <c r="G23" s="18"/>
      <c r="H23" s="66"/>
      <c r="I23" s="100" t="s">
        <v>190</v>
      </c>
    </row>
    <row r="24" spans="1:9" ht="16.5" customHeight="1">
      <c r="A24" s="347" t="s">
        <v>0</v>
      </c>
      <c r="B24" s="348"/>
      <c r="C24" s="348"/>
      <c r="D24" s="349"/>
      <c r="E24" s="27" t="s">
        <v>191</v>
      </c>
      <c r="F24" s="27" t="s">
        <v>192</v>
      </c>
      <c r="G24" s="28" t="s">
        <v>193</v>
      </c>
      <c r="H24" s="28" t="s">
        <v>194</v>
      </c>
      <c r="I24" s="28" t="s">
        <v>204</v>
      </c>
    </row>
    <row r="25" spans="1:9" ht="16.5" customHeight="1">
      <c r="A25" s="312" t="s">
        <v>105</v>
      </c>
      <c r="B25" s="324" t="s">
        <v>14</v>
      </c>
      <c r="C25" s="325"/>
      <c r="D25" s="326"/>
      <c r="E25" s="58">
        <f>SUM(E26:E30)</f>
        <v>0</v>
      </c>
      <c r="F25" s="60">
        <f>SUM(F26:F30)</f>
        <v>0</v>
      </c>
      <c r="G25" s="60">
        <f>SUM(G26:G30)</f>
        <v>0</v>
      </c>
      <c r="H25" s="124">
        <f>SUM(H26:H30)</f>
        <v>0</v>
      </c>
      <c r="I25" s="124">
        <f>SUM(I26:I30)</f>
        <v>0</v>
      </c>
    </row>
    <row r="26" spans="1:9" ht="16.5" customHeight="1">
      <c r="A26" s="313"/>
      <c r="B26" s="30"/>
      <c r="C26" s="322" t="s">
        <v>15</v>
      </c>
      <c r="D26" s="323"/>
      <c r="E26" s="41">
        <v>0</v>
      </c>
      <c r="F26" s="44">
        <v>0</v>
      </c>
      <c r="G26" s="44">
        <v>0</v>
      </c>
      <c r="H26" s="125">
        <v>0</v>
      </c>
      <c r="I26" s="125">
        <v>0</v>
      </c>
    </row>
    <row r="27" spans="1:9" ht="16.5" customHeight="1">
      <c r="A27" s="313"/>
      <c r="B27" s="30"/>
      <c r="C27" s="322" t="s">
        <v>16</v>
      </c>
      <c r="D27" s="323"/>
      <c r="E27" s="41">
        <v>0</v>
      </c>
      <c r="F27" s="44">
        <v>0</v>
      </c>
      <c r="G27" s="44">
        <v>0</v>
      </c>
      <c r="H27" s="125">
        <v>0</v>
      </c>
      <c r="I27" s="125">
        <v>0</v>
      </c>
    </row>
    <row r="28" spans="1:9" ht="16.5" customHeight="1">
      <c r="A28" s="313"/>
      <c r="B28" s="30"/>
      <c r="C28" s="322" t="s">
        <v>17</v>
      </c>
      <c r="D28" s="323"/>
      <c r="E28" s="41">
        <v>0</v>
      </c>
      <c r="F28" s="44">
        <v>0</v>
      </c>
      <c r="G28" s="44">
        <v>0</v>
      </c>
      <c r="H28" s="125">
        <v>0</v>
      </c>
      <c r="I28" s="125">
        <v>0</v>
      </c>
    </row>
    <row r="29" spans="1:9" ht="16.5" customHeight="1">
      <c r="A29" s="313"/>
      <c r="B29" s="30"/>
      <c r="C29" s="322" t="s">
        <v>18</v>
      </c>
      <c r="D29" s="323"/>
      <c r="E29" s="41">
        <v>0</v>
      </c>
      <c r="F29" s="44">
        <v>0</v>
      </c>
      <c r="G29" s="44">
        <v>0</v>
      </c>
      <c r="H29" s="125">
        <v>0</v>
      </c>
      <c r="I29" s="125">
        <v>0</v>
      </c>
    </row>
    <row r="30" spans="1:9" ht="16.5" customHeight="1">
      <c r="A30" s="313"/>
      <c r="B30" s="31"/>
      <c r="C30" s="322" t="s">
        <v>19</v>
      </c>
      <c r="D30" s="323"/>
      <c r="E30" s="41">
        <v>0</v>
      </c>
      <c r="F30" s="44">
        <v>0</v>
      </c>
      <c r="G30" s="44">
        <v>0</v>
      </c>
      <c r="H30" s="125">
        <v>0</v>
      </c>
      <c r="I30" s="125">
        <v>0</v>
      </c>
    </row>
    <row r="31" spans="1:9" ht="16.5" customHeight="1">
      <c r="A31" s="313"/>
      <c r="B31" s="324" t="s">
        <v>20</v>
      </c>
      <c r="C31" s="325"/>
      <c r="D31" s="326"/>
      <c r="E31" s="58">
        <f>SUM(E32:E41)</f>
        <v>2465910</v>
      </c>
      <c r="F31" s="60">
        <f>SUM(F32:F41)</f>
        <v>2388917317</v>
      </c>
      <c r="G31" s="60">
        <f>SUM(G32:G41)</f>
        <v>2311924693</v>
      </c>
      <c r="H31" s="124">
        <f>SUM(H32:H41)</f>
        <v>2243824469</v>
      </c>
      <c r="I31" s="124">
        <f>SUM(I32:I41)</f>
        <v>2169637776</v>
      </c>
    </row>
    <row r="32" spans="1:9" ht="16.5" customHeight="1">
      <c r="A32" s="313"/>
      <c r="B32" s="32"/>
      <c r="C32" s="322" t="s">
        <v>22</v>
      </c>
      <c r="D32" s="323"/>
      <c r="E32" s="41">
        <v>0</v>
      </c>
      <c r="F32" s="44">
        <v>0</v>
      </c>
      <c r="G32" s="44">
        <v>0</v>
      </c>
      <c r="H32" s="125">
        <v>0</v>
      </c>
      <c r="I32" s="125">
        <v>0</v>
      </c>
    </row>
    <row r="33" spans="1:9" ht="16.5" customHeight="1">
      <c r="A33" s="313"/>
      <c r="B33" s="32"/>
      <c r="C33" s="322" t="s">
        <v>23</v>
      </c>
      <c r="D33" s="323"/>
      <c r="E33" s="41">
        <v>2461110</v>
      </c>
      <c r="F33" s="44">
        <v>2384117239</v>
      </c>
      <c r="G33" s="44">
        <v>2307124615</v>
      </c>
      <c r="H33" s="125">
        <v>2230131991</v>
      </c>
      <c r="I33" s="147">
        <v>2155945298</v>
      </c>
    </row>
    <row r="34" spans="1:9" ht="16.5" customHeight="1">
      <c r="A34" s="313"/>
      <c r="B34" s="32"/>
      <c r="C34" s="322" t="s">
        <v>24</v>
      </c>
      <c r="D34" s="323"/>
      <c r="E34" s="41">
        <v>0</v>
      </c>
      <c r="F34" s="44">
        <v>0</v>
      </c>
      <c r="G34" s="44">
        <v>0</v>
      </c>
      <c r="H34" s="125">
        <v>0</v>
      </c>
      <c r="I34" s="147">
        <v>0</v>
      </c>
    </row>
    <row r="35" spans="1:9" ht="16.5" customHeight="1">
      <c r="A35" s="313"/>
      <c r="B35" s="32"/>
      <c r="C35" s="322" t="s">
        <v>25</v>
      </c>
      <c r="D35" s="323"/>
      <c r="E35" s="41">
        <v>0</v>
      </c>
      <c r="F35" s="44">
        <v>0</v>
      </c>
      <c r="G35" s="44">
        <v>0</v>
      </c>
      <c r="H35" s="125">
        <v>0</v>
      </c>
      <c r="I35" s="147">
        <v>0</v>
      </c>
    </row>
    <row r="36" spans="1:9" ht="16.5" customHeight="1">
      <c r="A36" s="313"/>
      <c r="B36" s="32"/>
      <c r="C36" s="322" t="s">
        <v>26</v>
      </c>
      <c r="D36" s="323"/>
      <c r="E36" s="41">
        <v>4800</v>
      </c>
      <c r="F36" s="44">
        <v>4800078</v>
      </c>
      <c r="G36" s="44">
        <v>4800078</v>
      </c>
      <c r="H36" s="125">
        <v>4800078</v>
      </c>
      <c r="I36" s="147">
        <v>4800078</v>
      </c>
    </row>
    <row r="37" spans="1:9" ht="16.5" customHeight="1">
      <c r="A37" s="313"/>
      <c r="B37" s="32"/>
      <c r="C37" s="322" t="s">
        <v>27</v>
      </c>
      <c r="D37" s="323"/>
      <c r="E37" s="41">
        <v>0</v>
      </c>
      <c r="F37" s="44">
        <v>0</v>
      </c>
      <c r="G37" s="44">
        <v>0</v>
      </c>
      <c r="H37" s="125">
        <v>0</v>
      </c>
      <c r="I37" s="147">
        <v>0</v>
      </c>
    </row>
    <row r="38" spans="1:9" ht="16.5" customHeight="1">
      <c r="A38" s="313"/>
      <c r="B38" s="32"/>
      <c r="C38" s="322" t="s">
        <v>28</v>
      </c>
      <c r="D38" s="323"/>
      <c r="E38" s="41">
        <v>0</v>
      </c>
      <c r="F38" s="44">
        <v>0</v>
      </c>
      <c r="G38" s="44">
        <v>0</v>
      </c>
      <c r="H38" s="125">
        <v>8892400</v>
      </c>
      <c r="I38" s="147">
        <v>8892400</v>
      </c>
    </row>
    <row r="39" spans="1:9" ht="16.5" customHeight="1">
      <c r="A39" s="313"/>
      <c r="B39" s="32"/>
      <c r="C39" s="322" t="s">
        <v>29</v>
      </c>
      <c r="D39" s="323"/>
      <c r="E39" s="41">
        <v>0</v>
      </c>
      <c r="F39" s="44">
        <v>0</v>
      </c>
      <c r="G39" s="44">
        <v>0</v>
      </c>
      <c r="H39" s="125">
        <v>0</v>
      </c>
      <c r="I39" s="147">
        <v>0</v>
      </c>
    </row>
    <row r="40" spans="1:9" ht="16.5" customHeight="1">
      <c r="A40" s="313"/>
      <c r="B40" s="32"/>
      <c r="C40" s="322" t="s">
        <v>30</v>
      </c>
      <c r="D40" s="323"/>
      <c r="E40" s="41">
        <v>0</v>
      </c>
      <c r="F40" s="44">
        <v>0</v>
      </c>
      <c r="G40" s="44">
        <v>0</v>
      </c>
      <c r="H40" s="125">
        <v>0</v>
      </c>
      <c r="I40" s="125">
        <v>0</v>
      </c>
    </row>
    <row r="41" spans="1:9" ht="16.5" customHeight="1" thickBot="1">
      <c r="A41" s="313"/>
      <c r="B41" s="32"/>
      <c r="C41" s="327" t="s">
        <v>31</v>
      </c>
      <c r="D41" s="328"/>
      <c r="E41" s="42">
        <v>0</v>
      </c>
      <c r="F41" s="45">
        <v>0</v>
      </c>
      <c r="G41" s="45">
        <v>0</v>
      </c>
      <c r="H41" s="126">
        <v>0</v>
      </c>
      <c r="I41" s="126">
        <v>0</v>
      </c>
    </row>
    <row r="42" spans="1:9" ht="16.5" customHeight="1" thickBot="1">
      <c r="A42" s="315"/>
      <c r="B42" s="329" t="s">
        <v>32</v>
      </c>
      <c r="C42" s="330"/>
      <c r="D42" s="330"/>
      <c r="E42" s="72">
        <f>E25+E31</f>
        <v>2465910</v>
      </c>
      <c r="F42" s="75">
        <f>F25+F31</f>
        <v>2388917317</v>
      </c>
      <c r="G42" s="75">
        <f>G25+G31</f>
        <v>2311924693</v>
      </c>
      <c r="H42" s="389">
        <f>H25+H31</f>
        <v>2243824469</v>
      </c>
      <c r="I42" s="127">
        <f>I25+I31</f>
        <v>2169637776</v>
      </c>
    </row>
    <row r="43" spans="1:9" ht="16.5" customHeight="1">
      <c r="A43" s="312" t="s">
        <v>106</v>
      </c>
      <c r="B43" s="331" t="s">
        <v>33</v>
      </c>
      <c r="C43" s="332"/>
      <c r="D43" s="333"/>
      <c r="E43" s="59">
        <f>SUM(E44:E47)</f>
        <v>621821</v>
      </c>
      <c r="F43" s="61">
        <f>SUM(F44:F47)</f>
        <v>16616820</v>
      </c>
      <c r="G43" s="61">
        <f>SUM(G44:G47)</f>
        <v>198263135</v>
      </c>
      <c r="H43" s="128">
        <f>SUM(H44:H47)</f>
        <v>59670343</v>
      </c>
      <c r="I43" s="128">
        <f>SUM(I44:I47)</f>
        <v>77144649</v>
      </c>
    </row>
    <row r="44" spans="1:9" ht="16.5" customHeight="1">
      <c r="A44" s="313"/>
      <c r="B44" s="32"/>
      <c r="C44" s="322" t="s">
        <v>34</v>
      </c>
      <c r="D44" s="323"/>
      <c r="E44" s="41">
        <v>620860</v>
      </c>
      <c r="F44" s="44">
        <v>15648014</v>
      </c>
      <c r="G44" s="44">
        <v>197311695</v>
      </c>
      <c r="H44" s="125">
        <v>58760217</v>
      </c>
      <c r="I44" s="147">
        <v>76224374</v>
      </c>
    </row>
    <row r="45" spans="1:9" ht="16.5" customHeight="1">
      <c r="A45" s="313"/>
      <c r="B45" s="32"/>
      <c r="C45" s="322" t="s">
        <v>35</v>
      </c>
      <c r="D45" s="323"/>
      <c r="E45" s="41">
        <v>961</v>
      </c>
      <c r="F45" s="44">
        <v>968806</v>
      </c>
      <c r="G45" s="44">
        <v>951440</v>
      </c>
      <c r="H45" s="125">
        <v>910126</v>
      </c>
      <c r="I45" s="147">
        <v>920275</v>
      </c>
    </row>
    <row r="46" spans="1:9" ht="16.5" customHeight="1">
      <c r="A46" s="313"/>
      <c r="B46" s="32"/>
      <c r="C46" s="322" t="s">
        <v>36</v>
      </c>
      <c r="D46" s="323"/>
      <c r="E46" s="41">
        <v>0</v>
      </c>
      <c r="F46" s="44">
        <v>0</v>
      </c>
      <c r="G46" s="44">
        <v>0</v>
      </c>
      <c r="H46" s="125">
        <v>0</v>
      </c>
      <c r="I46" s="147">
        <v>0</v>
      </c>
    </row>
    <row r="47" spans="1:9" ht="16.5" customHeight="1">
      <c r="A47" s="313"/>
      <c r="B47" s="32"/>
      <c r="C47" s="322" t="s">
        <v>37</v>
      </c>
      <c r="D47" s="323"/>
      <c r="E47" s="41">
        <v>0</v>
      </c>
      <c r="F47" s="44">
        <v>0</v>
      </c>
      <c r="G47" s="44">
        <v>0</v>
      </c>
      <c r="H47" s="125">
        <v>0</v>
      </c>
      <c r="I47" s="125">
        <v>0</v>
      </c>
    </row>
    <row r="48" spans="1:9" ht="16.5" customHeight="1">
      <c r="A48" s="313"/>
      <c r="B48" s="324" t="s">
        <v>38</v>
      </c>
      <c r="C48" s="325"/>
      <c r="D48" s="326"/>
      <c r="E48" s="58">
        <f>SUM(E49:E51)</f>
        <v>890885</v>
      </c>
      <c r="F48" s="60">
        <f>SUM(F49:F51)</f>
        <v>1457003285</v>
      </c>
      <c r="G48" s="60">
        <f>SUM(G49:G51)</f>
        <v>1259345161</v>
      </c>
      <c r="H48" s="124">
        <f>SUM(H49:H51)</f>
        <v>1369694300</v>
      </c>
      <c r="I48" s="124">
        <f>SUM(I49:I51)</f>
        <v>1292919713</v>
      </c>
    </row>
    <row r="49" spans="1:9" ht="16.5" customHeight="1">
      <c r="A49" s="313"/>
      <c r="B49" s="32"/>
      <c r="C49" s="322" t="s">
        <v>34</v>
      </c>
      <c r="D49" s="323"/>
      <c r="E49" s="41">
        <v>879131</v>
      </c>
      <c r="F49" s="44">
        <v>1445621803</v>
      </c>
      <c r="G49" s="44">
        <v>1248310108</v>
      </c>
      <c r="H49" s="125">
        <v>1359347345</v>
      </c>
      <c r="I49" s="147">
        <v>1283122972</v>
      </c>
    </row>
    <row r="50" spans="1:9" ht="16.5" customHeight="1">
      <c r="A50" s="313"/>
      <c r="B50" s="32"/>
      <c r="C50" s="322" t="s">
        <v>39</v>
      </c>
      <c r="D50" s="323"/>
      <c r="E50" s="41">
        <v>11754</v>
      </c>
      <c r="F50" s="44">
        <v>11381482</v>
      </c>
      <c r="G50" s="44">
        <v>11035053</v>
      </c>
      <c r="H50" s="125">
        <v>10346955</v>
      </c>
      <c r="I50" s="147">
        <v>9796741</v>
      </c>
    </row>
    <row r="51" spans="1:9" ht="16.5" customHeight="1" thickBot="1">
      <c r="A51" s="313"/>
      <c r="B51" s="32"/>
      <c r="C51" s="327" t="s">
        <v>36</v>
      </c>
      <c r="D51" s="328"/>
      <c r="E51" s="42">
        <v>0</v>
      </c>
      <c r="F51" s="45">
        <v>0</v>
      </c>
      <c r="G51" s="45">
        <v>0</v>
      </c>
      <c r="H51" s="126">
        <v>0</v>
      </c>
      <c r="I51" s="126">
        <v>0</v>
      </c>
    </row>
    <row r="52" spans="1:9" ht="16.5" customHeight="1" thickBot="1">
      <c r="A52" s="314"/>
      <c r="B52" s="304" t="s">
        <v>124</v>
      </c>
      <c r="C52" s="305"/>
      <c r="D52" s="305"/>
      <c r="E52" s="73">
        <f>E43+E48</f>
        <v>1512706</v>
      </c>
      <c r="F52" s="76">
        <f>F43+F48</f>
        <v>1473620105</v>
      </c>
      <c r="G52" s="76">
        <f>G43+G48</f>
        <v>1457608296</v>
      </c>
      <c r="H52" s="388">
        <f>H43+H48</f>
        <v>1429364643</v>
      </c>
      <c r="I52" s="129">
        <f>I43+I48</f>
        <v>1370064362</v>
      </c>
    </row>
    <row r="53" spans="1:9" ht="16.5" customHeight="1" thickBot="1">
      <c r="A53" s="314"/>
      <c r="B53" s="306" t="s">
        <v>40</v>
      </c>
      <c r="C53" s="307"/>
      <c r="D53" s="307"/>
      <c r="E53" s="72">
        <f>E42-E52</f>
        <v>953204</v>
      </c>
      <c r="F53" s="75">
        <f>F42-F52</f>
        <v>915297212</v>
      </c>
      <c r="G53" s="75">
        <f>G42-G52</f>
        <v>854316397</v>
      </c>
      <c r="H53" s="389">
        <f>H42-H52</f>
        <v>814459826</v>
      </c>
      <c r="I53" s="127">
        <f>I42-I52</f>
        <v>799573414</v>
      </c>
    </row>
    <row r="54" spans="1:9" ht="16.5" customHeight="1" thickBot="1">
      <c r="A54" s="315"/>
      <c r="B54" s="308" t="s">
        <v>41</v>
      </c>
      <c r="C54" s="309"/>
      <c r="D54" s="309"/>
      <c r="E54" s="77">
        <f>SUM(E52:E53)</f>
        <v>2465910</v>
      </c>
      <c r="F54" s="78">
        <f>SUM(F52:F53)</f>
        <v>2388917317</v>
      </c>
      <c r="G54" s="78">
        <f>SUM(G52:G53)</f>
        <v>2311924693</v>
      </c>
      <c r="H54" s="390">
        <f>SUM(H52:H53)</f>
        <v>2243824469</v>
      </c>
      <c r="I54" s="130">
        <f>SUM(I52:I53)</f>
        <v>2169637776</v>
      </c>
    </row>
    <row r="55" spans="1:9" ht="8.25" customHeight="1">
      <c r="A55" s="11"/>
      <c r="B55" s="5"/>
      <c r="C55" s="5"/>
      <c r="D55" s="5"/>
      <c r="E55" s="43"/>
      <c r="F55" s="43"/>
      <c r="G55" s="43"/>
      <c r="H55" s="23"/>
      <c r="I55" s="131"/>
    </row>
    <row r="56" spans="1:9" ht="16.5" customHeight="1">
      <c r="A56" s="316" t="s">
        <v>127</v>
      </c>
      <c r="B56" s="317"/>
      <c r="C56" s="317"/>
      <c r="D56" s="318"/>
      <c r="E56" s="101">
        <f>E52*1000/D59</f>
        <v>171.13086770257354</v>
      </c>
      <c r="F56" s="101">
        <f>F52/D59</f>
        <v>166.70912076279694</v>
      </c>
      <c r="G56" s="101">
        <f>G52/D59</f>
        <v>164.8977213450265</v>
      </c>
      <c r="H56" s="101">
        <f>H52/D61</f>
        <v>161.73518777824737</v>
      </c>
      <c r="I56" s="132">
        <f>I52/D61</f>
        <v>155.02525401165576</v>
      </c>
    </row>
    <row r="57" spans="1:9" s="24" customFormat="1" ht="12" customHeight="1">
      <c r="A57" s="89" t="s">
        <v>42</v>
      </c>
      <c r="B57" s="3"/>
      <c r="C57" s="3"/>
      <c r="D57" s="3"/>
      <c r="E57" s="25"/>
      <c r="F57" s="62"/>
      <c r="G57" s="25"/>
      <c r="H57" s="26"/>
      <c r="I57" s="23"/>
    </row>
    <row r="58" spans="1:9" s="24" customFormat="1" ht="13.5" customHeight="1">
      <c r="A58" s="69" t="s">
        <v>134</v>
      </c>
      <c r="B58" s="69"/>
      <c r="C58" s="69"/>
      <c r="D58" s="69"/>
      <c r="E58" s="25"/>
      <c r="F58" s="62"/>
      <c r="G58" s="25"/>
      <c r="H58" s="26"/>
      <c r="I58" s="23"/>
    </row>
    <row r="59" spans="1:9" s="24" customFormat="1" ht="13.5" customHeight="1">
      <c r="A59" s="70" t="s">
        <v>144</v>
      </c>
      <c r="B59" s="69"/>
      <c r="C59" s="69"/>
      <c r="D59" s="102">
        <v>8839469</v>
      </c>
      <c r="E59" s="25"/>
      <c r="F59" s="62"/>
      <c r="G59" s="25"/>
      <c r="H59" s="26"/>
      <c r="I59" s="23"/>
    </row>
    <row r="60" spans="1:9" s="24" customFormat="1" ht="13.5" customHeight="1">
      <c r="A60" s="149" t="s">
        <v>206</v>
      </c>
      <c r="B60" s="69"/>
      <c r="C60" s="69"/>
      <c r="D60" s="69"/>
      <c r="E60" s="25"/>
      <c r="F60" s="62"/>
      <c r="G60" s="25"/>
      <c r="H60" s="26"/>
      <c r="I60" s="23"/>
    </row>
    <row r="61" spans="1:9" s="24" customFormat="1" ht="13.5" customHeight="1">
      <c r="A61" s="70" t="s">
        <v>145</v>
      </c>
      <c r="B61" s="69"/>
      <c r="C61" s="69"/>
      <c r="D61" s="102">
        <v>8837685</v>
      </c>
      <c r="E61" s="25"/>
      <c r="F61" s="62"/>
      <c r="G61" s="25"/>
      <c r="H61" s="26"/>
      <c r="I61" s="23"/>
    </row>
    <row r="62" spans="1:9" ht="18.75">
      <c r="A62" s="46" t="s">
        <v>43</v>
      </c>
      <c r="B62" s="5"/>
      <c r="C62" s="5"/>
      <c r="D62" s="5"/>
      <c r="E62" s="18"/>
      <c r="F62" s="18"/>
      <c r="G62" s="18"/>
      <c r="H62" s="19"/>
      <c r="I62" s="19"/>
    </row>
    <row r="63" spans="1:9" ht="18" customHeight="1">
      <c r="A63" s="351" t="s">
        <v>109</v>
      </c>
      <c r="B63" s="351"/>
      <c r="C63" s="351"/>
      <c r="D63" s="351"/>
      <c r="E63" s="18"/>
      <c r="F63" s="18"/>
      <c r="G63" s="18"/>
      <c r="H63" s="19"/>
      <c r="I63" s="100" t="s">
        <v>190</v>
      </c>
    </row>
    <row r="64" spans="1:9" ht="16.5" customHeight="1">
      <c r="A64" s="319" t="s">
        <v>0</v>
      </c>
      <c r="B64" s="320"/>
      <c r="C64" s="320"/>
      <c r="D64" s="321"/>
      <c r="E64" s="27" t="s">
        <v>191</v>
      </c>
      <c r="F64" s="27" t="s">
        <v>192</v>
      </c>
      <c r="G64" s="28" t="s">
        <v>193</v>
      </c>
      <c r="H64" s="28" t="s">
        <v>194</v>
      </c>
      <c r="I64" s="28" t="s">
        <v>204</v>
      </c>
    </row>
    <row r="65" spans="1:9" ht="16.5" customHeight="1">
      <c r="A65" s="298" t="s">
        <v>44</v>
      </c>
      <c r="B65" s="301" t="s">
        <v>45</v>
      </c>
      <c r="C65" s="302"/>
      <c r="D65" s="303"/>
      <c r="E65" s="58">
        <f>SUM(E66:E71)</f>
        <v>13500</v>
      </c>
      <c r="F65" s="60">
        <f>SUM(F66:F71)</f>
        <v>9634601</v>
      </c>
      <c r="G65" s="60">
        <f>SUM(G66:G71)</f>
        <v>9681027</v>
      </c>
      <c r="H65" s="124">
        <f>SUM(H66:H71)</f>
        <v>9665849</v>
      </c>
      <c r="I65" s="124">
        <f>SUM(I66:I71)</f>
        <v>10089070</v>
      </c>
    </row>
    <row r="66" spans="1:9" ht="16.5" customHeight="1">
      <c r="A66" s="299"/>
      <c r="B66" s="34"/>
      <c r="C66" s="291" t="s">
        <v>46</v>
      </c>
      <c r="D66" s="292"/>
      <c r="E66" s="41">
        <v>7794</v>
      </c>
      <c r="F66" s="44">
        <v>7544325</v>
      </c>
      <c r="G66" s="44">
        <v>7794949</v>
      </c>
      <c r="H66" s="125">
        <v>7755067</v>
      </c>
      <c r="I66" s="147">
        <v>7780398</v>
      </c>
    </row>
    <row r="67" spans="1:9" ht="16.5" customHeight="1">
      <c r="A67" s="299"/>
      <c r="B67" s="34"/>
      <c r="C67" s="291" t="s">
        <v>47</v>
      </c>
      <c r="D67" s="292"/>
      <c r="E67" s="41">
        <v>4286</v>
      </c>
      <c r="F67" s="44">
        <v>1258410</v>
      </c>
      <c r="G67" s="44">
        <v>1253250</v>
      </c>
      <c r="H67" s="125">
        <v>1348070</v>
      </c>
      <c r="I67" s="147">
        <v>1370785</v>
      </c>
    </row>
    <row r="68" spans="1:9" ht="16.5" customHeight="1">
      <c r="A68" s="299"/>
      <c r="B68" s="34"/>
      <c r="C68" s="291" t="s">
        <v>48</v>
      </c>
      <c r="D68" s="292"/>
      <c r="E68" s="41">
        <v>0</v>
      </c>
      <c r="F68" s="44">
        <v>0</v>
      </c>
      <c r="G68" s="44">
        <v>0</v>
      </c>
      <c r="H68" s="125">
        <v>0</v>
      </c>
      <c r="I68" s="150">
        <v>0</v>
      </c>
    </row>
    <row r="69" spans="1:9" ht="16.5" customHeight="1">
      <c r="A69" s="299"/>
      <c r="B69" s="34"/>
      <c r="C69" s="291" t="s">
        <v>49</v>
      </c>
      <c r="D69" s="292"/>
      <c r="E69" s="41">
        <v>746</v>
      </c>
      <c r="F69" s="44">
        <v>499710</v>
      </c>
      <c r="G69" s="44">
        <v>432440</v>
      </c>
      <c r="H69" s="125">
        <v>370620</v>
      </c>
      <c r="I69" s="147">
        <v>676360</v>
      </c>
    </row>
    <row r="70" spans="1:9" ht="16.5" customHeight="1">
      <c r="A70" s="299"/>
      <c r="B70" s="34"/>
      <c r="C70" s="291" t="s">
        <v>50</v>
      </c>
      <c r="D70" s="292"/>
      <c r="E70" s="41">
        <v>0</v>
      </c>
      <c r="F70" s="44">
        <v>0</v>
      </c>
      <c r="G70" s="44">
        <v>0</v>
      </c>
      <c r="H70" s="125">
        <v>0</v>
      </c>
      <c r="I70" s="150">
        <v>0</v>
      </c>
    </row>
    <row r="71" spans="1:9" ht="16.5" customHeight="1">
      <c r="A71" s="299"/>
      <c r="B71" s="34"/>
      <c r="C71" s="291" t="s">
        <v>51</v>
      </c>
      <c r="D71" s="292"/>
      <c r="E71" s="41">
        <v>674</v>
      </c>
      <c r="F71" s="44">
        <v>332156</v>
      </c>
      <c r="G71" s="44">
        <v>200388</v>
      </c>
      <c r="H71" s="125">
        <v>192092</v>
      </c>
      <c r="I71" s="147">
        <v>261527</v>
      </c>
    </row>
    <row r="72" spans="1:9" ht="16.5" customHeight="1">
      <c r="A72" s="299"/>
      <c r="B72" s="301" t="s">
        <v>52</v>
      </c>
      <c r="C72" s="302"/>
      <c r="D72" s="303"/>
      <c r="E72" s="58">
        <f>E73</f>
        <v>0</v>
      </c>
      <c r="F72" s="60">
        <f>F73</f>
        <v>0</v>
      </c>
      <c r="G72" s="60">
        <f>G73</f>
        <v>0</v>
      </c>
      <c r="H72" s="124">
        <f>H73</f>
        <v>0</v>
      </c>
      <c r="I72" s="124">
        <f>I73</f>
        <v>0</v>
      </c>
    </row>
    <row r="73" spans="1:9" ht="16.5" customHeight="1">
      <c r="A73" s="299"/>
      <c r="B73" s="35"/>
      <c r="C73" s="310" t="s">
        <v>53</v>
      </c>
      <c r="D73" s="311"/>
      <c r="E73" s="41">
        <v>0</v>
      </c>
      <c r="F73" s="44">
        <v>0</v>
      </c>
      <c r="G73" s="44">
        <v>0</v>
      </c>
      <c r="H73" s="125">
        <v>0</v>
      </c>
      <c r="I73" s="125">
        <v>0</v>
      </c>
    </row>
    <row r="74" spans="1:9" ht="16.5" customHeight="1">
      <c r="A74" s="299"/>
      <c r="B74" s="301" t="s">
        <v>54</v>
      </c>
      <c r="C74" s="302"/>
      <c r="D74" s="303"/>
      <c r="E74" s="58">
        <f>SUM(E75:E78)</f>
        <v>0</v>
      </c>
      <c r="F74" s="60">
        <f>SUM(F75:F78)</f>
        <v>0</v>
      </c>
      <c r="G74" s="60">
        <f>SUM(G75:G78)</f>
        <v>0</v>
      </c>
      <c r="H74" s="124">
        <f>SUM(H75:H78)</f>
        <v>0</v>
      </c>
      <c r="I74" s="124">
        <f>SUM(I75:I78)</f>
        <v>0</v>
      </c>
    </row>
    <row r="75" spans="1:9" ht="16.5" customHeight="1">
      <c r="A75" s="299"/>
      <c r="B75" s="34"/>
      <c r="C75" s="291" t="s">
        <v>46</v>
      </c>
      <c r="D75" s="292"/>
      <c r="E75" s="41">
        <v>0</v>
      </c>
      <c r="F75" s="44">
        <v>0</v>
      </c>
      <c r="G75" s="44">
        <v>0</v>
      </c>
      <c r="H75" s="125">
        <v>0</v>
      </c>
      <c r="I75" s="125">
        <v>0</v>
      </c>
    </row>
    <row r="76" spans="1:9" ht="16.5" customHeight="1">
      <c r="A76" s="299"/>
      <c r="B76" s="34"/>
      <c r="C76" s="291" t="s">
        <v>48</v>
      </c>
      <c r="D76" s="292"/>
      <c r="E76" s="41">
        <v>0</v>
      </c>
      <c r="F76" s="44">
        <v>0</v>
      </c>
      <c r="G76" s="44">
        <v>0</v>
      </c>
      <c r="H76" s="125">
        <v>0</v>
      </c>
      <c r="I76" s="125">
        <v>0</v>
      </c>
    </row>
    <row r="77" spans="1:9" ht="16.5" customHeight="1">
      <c r="A77" s="299"/>
      <c r="B77" s="34"/>
      <c r="C77" s="291" t="s">
        <v>55</v>
      </c>
      <c r="D77" s="292"/>
      <c r="E77" s="41">
        <v>0</v>
      </c>
      <c r="F77" s="44">
        <v>0</v>
      </c>
      <c r="G77" s="44">
        <v>0</v>
      </c>
      <c r="H77" s="125">
        <v>0</v>
      </c>
      <c r="I77" s="125">
        <v>0</v>
      </c>
    </row>
    <row r="78" spans="1:9" ht="16.5" customHeight="1" thickBot="1">
      <c r="A78" s="299"/>
      <c r="B78" s="34"/>
      <c r="C78" s="293" t="s">
        <v>56</v>
      </c>
      <c r="D78" s="294"/>
      <c r="E78" s="42">
        <v>0</v>
      </c>
      <c r="F78" s="45">
        <v>0</v>
      </c>
      <c r="G78" s="45">
        <v>0</v>
      </c>
      <c r="H78" s="126">
        <v>0</v>
      </c>
      <c r="I78" s="126">
        <v>0</v>
      </c>
    </row>
    <row r="79" spans="1:9" ht="16.5" customHeight="1" thickBot="1">
      <c r="A79" s="300"/>
      <c r="B79" s="295" t="s">
        <v>137</v>
      </c>
      <c r="C79" s="296"/>
      <c r="D79" s="297"/>
      <c r="E79" s="79">
        <f>SUM(E65,E72,E74)</f>
        <v>13500</v>
      </c>
      <c r="F79" s="80">
        <f>SUM(F65,F72,F74)</f>
        <v>9634601</v>
      </c>
      <c r="G79" s="80">
        <f>SUM(G65,G72,G74)</f>
        <v>9681027</v>
      </c>
      <c r="H79" s="389">
        <f>SUM(H65,H72,H74)</f>
        <v>9665849</v>
      </c>
      <c r="I79" s="127">
        <f>SUM(I65,I72,I74)</f>
        <v>10089070</v>
      </c>
    </row>
    <row r="80" spans="1:9" ht="16.5" customHeight="1">
      <c r="A80" s="278" t="s">
        <v>6</v>
      </c>
      <c r="B80" s="283" t="s">
        <v>126</v>
      </c>
      <c r="C80" s="284"/>
      <c r="D80" s="285"/>
      <c r="E80" s="59">
        <f>SUM(E81:E90)</f>
        <v>195891</v>
      </c>
      <c r="F80" s="61">
        <f>SUM(F81:F90)</f>
        <v>193559661</v>
      </c>
      <c r="G80" s="61">
        <f>SUM(G81:G90)</f>
        <v>197381579</v>
      </c>
      <c r="H80" s="128">
        <f>SUM(H81:H90)</f>
        <v>192559601</v>
      </c>
      <c r="I80" s="128">
        <f>SUM(I81:I90)</f>
        <v>202201524</v>
      </c>
    </row>
    <row r="81" spans="1:9" ht="16.5" customHeight="1">
      <c r="A81" s="279"/>
      <c r="B81" s="34"/>
      <c r="C81" s="276" t="s">
        <v>57</v>
      </c>
      <c r="D81" s="277"/>
      <c r="E81" s="41">
        <v>23829</v>
      </c>
      <c r="F81" s="44">
        <v>22992904</v>
      </c>
      <c r="G81" s="44">
        <v>24091991</v>
      </c>
      <c r="H81" s="125">
        <v>23242555</v>
      </c>
      <c r="I81" s="147">
        <v>23628438</v>
      </c>
    </row>
    <row r="82" spans="1:9" ht="16.5" customHeight="1">
      <c r="A82" s="279"/>
      <c r="B82" s="34"/>
      <c r="C82" s="276" t="s">
        <v>58</v>
      </c>
      <c r="D82" s="277"/>
      <c r="E82" s="41">
        <v>46408</v>
      </c>
      <c r="F82" s="44">
        <v>45682664</v>
      </c>
      <c r="G82" s="44">
        <v>61641974</v>
      </c>
      <c r="H82" s="125">
        <v>62033978</v>
      </c>
      <c r="I82" s="147">
        <v>60214641</v>
      </c>
    </row>
    <row r="83" spans="1:9" ht="16.5" customHeight="1">
      <c r="A83" s="279"/>
      <c r="B83" s="34"/>
      <c r="C83" s="276" t="s">
        <v>59</v>
      </c>
      <c r="D83" s="277"/>
      <c r="E83" s="41">
        <v>46754</v>
      </c>
      <c r="F83" s="44">
        <v>46170517</v>
      </c>
      <c r="G83" s="44">
        <v>32787683</v>
      </c>
      <c r="H83" s="125">
        <v>28547953</v>
      </c>
      <c r="I83" s="147">
        <v>39551752</v>
      </c>
    </row>
    <row r="84" spans="1:9" ht="16.5" customHeight="1">
      <c r="A84" s="279"/>
      <c r="B84" s="34"/>
      <c r="C84" s="281" t="s">
        <v>60</v>
      </c>
      <c r="D84" s="282"/>
      <c r="E84" s="41">
        <v>0</v>
      </c>
      <c r="F84" s="44">
        <v>0</v>
      </c>
      <c r="G84" s="44">
        <v>0</v>
      </c>
      <c r="H84" s="125">
        <v>0</v>
      </c>
      <c r="I84" s="147">
        <v>0</v>
      </c>
    </row>
    <row r="85" spans="1:9" ht="16.5" customHeight="1">
      <c r="A85" s="279"/>
      <c r="B85" s="34"/>
      <c r="C85" s="276" t="s">
        <v>61</v>
      </c>
      <c r="D85" s="277"/>
      <c r="E85" s="41">
        <v>258</v>
      </c>
      <c r="F85" s="44">
        <v>204950</v>
      </c>
      <c r="G85" s="44">
        <v>274030</v>
      </c>
      <c r="H85" s="125">
        <v>468380</v>
      </c>
      <c r="I85" s="147">
        <v>318840</v>
      </c>
    </row>
    <row r="86" spans="1:9" ht="16.5" customHeight="1">
      <c r="A86" s="279"/>
      <c r="B86" s="34"/>
      <c r="C86" s="281" t="s">
        <v>62</v>
      </c>
      <c r="D86" s="282"/>
      <c r="E86" s="41">
        <v>0</v>
      </c>
      <c r="F86" s="44">
        <v>0</v>
      </c>
      <c r="G86" s="44">
        <v>0</v>
      </c>
      <c r="H86" s="125">
        <v>0</v>
      </c>
      <c r="I86" s="147">
        <v>0</v>
      </c>
    </row>
    <row r="87" spans="1:9" ht="16.5" customHeight="1">
      <c r="A87" s="279"/>
      <c r="B87" s="34"/>
      <c r="C87" s="281" t="s">
        <v>63</v>
      </c>
      <c r="D87" s="282"/>
      <c r="E87" s="41">
        <v>0</v>
      </c>
      <c r="F87" s="44">
        <v>0</v>
      </c>
      <c r="G87" s="44">
        <v>0</v>
      </c>
      <c r="H87" s="125">
        <v>0</v>
      </c>
      <c r="I87" s="147">
        <v>0</v>
      </c>
    </row>
    <row r="88" spans="1:9" ht="16.5" customHeight="1">
      <c r="A88" s="279"/>
      <c r="B88" s="34"/>
      <c r="C88" s="281" t="s">
        <v>64</v>
      </c>
      <c r="D88" s="282"/>
      <c r="E88" s="41">
        <v>76993</v>
      </c>
      <c r="F88" s="44">
        <v>76992624</v>
      </c>
      <c r="G88" s="44">
        <v>76992624</v>
      </c>
      <c r="H88" s="125">
        <v>76992624</v>
      </c>
      <c r="I88" s="147">
        <v>76986161</v>
      </c>
    </row>
    <row r="89" spans="1:9" ht="16.5" customHeight="1">
      <c r="A89" s="279"/>
      <c r="B89" s="34"/>
      <c r="C89" s="289" t="s">
        <v>65</v>
      </c>
      <c r="D89" s="290"/>
      <c r="E89" s="41">
        <v>1649</v>
      </c>
      <c r="F89" s="44">
        <v>1516002</v>
      </c>
      <c r="G89" s="44">
        <v>1593277</v>
      </c>
      <c r="H89" s="125">
        <v>1274111</v>
      </c>
      <c r="I89" s="147">
        <v>1501692</v>
      </c>
    </row>
    <row r="90" spans="1:9" ht="16.5" customHeight="1">
      <c r="A90" s="279"/>
      <c r="B90" s="34"/>
      <c r="C90" s="276" t="s">
        <v>66</v>
      </c>
      <c r="D90" s="277"/>
      <c r="E90" s="41">
        <v>0</v>
      </c>
      <c r="F90" s="44">
        <v>0</v>
      </c>
      <c r="G90" s="44">
        <v>0</v>
      </c>
      <c r="H90" s="125">
        <v>0</v>
      </c>
      <c r="I90" s="147">
        <v>0</v>
      </c>
    </row>
    <row r="91" spans="1:9" ht="16.5" customHeight="1">
      <c r="A91" s="279"/>
      <c r="B91" s="286" t="s">
        <v>125</v>
      </c>
      <c r="C91" s="287"/>
      <c r="D91" s="288"/>
      <c r="E91" s="58">
        <f>E92</f>
        <v>15906</v>
      </c>
      <c r="F91" s="60">
        <f>F92</f>
        <v>9688814</v>
      </c>
      <c r="G91" s="60">
        <f>G92</f>
        <v>2068753</v>
      </c>
      <c r="H91" s="124">
        <f>H92</f>
        <v>1569914</v>
      </c>
      <c r="I91" s="124">
        <f>I92</f>
        <v>1571727</v>
      </c>
    </row>
    <row r="92" spans="1:9" ht="16.5" customHeight="1">
      <c r="A92" s="279"/>
      <c r="B92" s="35"/>
      <c r="C92" s="276" t="s">
        <v>67</v>
      </c>
      <c r="D92" s="277"/>
      <c r="E92" s="41">
        <v>15906</v>
      </c>
      <c r="F92" s="44">
        <v>9688814</v>
      </c>
      <c r="G92" s="44">
        <v>2068753</v>
      </c>
      <c r="H92" s="125">
        <v>1569914</v>
      </c>
      <c r="I92" s="147">
        <v>1571727</v>
      </c>
    </row>
    <row r="93" spans="1:9" ht="16.5" customHeight="1">
      <c r="A93" s="279"/>
      <c r="B93" s="286" t="s">
        <v>68</v>
      </c>
      <c r="C93" s="287"/>
      <c r="D93" s="288"/>
      <c r="E93" s="58">
        <f>SUM(E94:E95)</f>
        <v>0</v>
      </c>
      <c r="F93" s="60">
        <f>SUM(F94:F95)</f>
        <v>0</v>
      </c>
      <c r="G93" s="60">
        <f>SUM(G94:G95)</f>
        <v>0</v>
      </c>
      <c r="H93" s="124">
        <f>SUM(H94:H95)</f>
        <v>0</v>
      </c>
      <c r="I93" s="124">
        <f>SUM(I94:I95)</f>
        <v>0</v>
      </c>
    </row>
    <row r="94" spans="1:9" ht="16.5" customHeight="1">
      <c r="A94" s="279"/>
      <c r="B94" s="34"/>
      <c r="C94" s="274" t="s">
        <v>69</v>
      </c>
      <c r="D94" s="275"/>
      <c r="E94" s="41">
        <v>0</v>
      </c>
      <c r="F94" s="44">
        <v>0</v>
      </c>
      <c r="G94" s="44">
        <v>0</v>
      </c>
      <c r="H94" s="125">
        <v>0</v>
      </c>
      <c r="I94" s="125">
        <v>0</v>
      </c>
    </row>
    <row r="95" spans="1:9" ht="16.5" customHeight="1" thickBot="1">
      <c r="A95" s="279"/>
      <c r="B95" s="34"/>
      <c r="C95" s="264" t="s">
        <v>70</v>
      </c>
      <c r="D95" s="265"/>
      <c r="E95" s="42">
        <v>0</v>
      </c>
      <c r="F95" s="45">
        <v>0</v>
      </c>
      <c r="G95" s="45">
        <v>0</v>
      </c>
      <c r="H95" s="126">
        <v>0</v>
      </c>
      <c r="I95" s="126">
        <v>0</v>
      </c>
    </row>
    <row r="96" spans="1:9" ht="16.5" customHeight="1" thickBot="1">
      <c r="A96" s="280"/>
      <c r="B96" s="81" t="s">
        <v>138</v>
      </c>
      <c r="C96" s="82"/>
      <c r="D96" s="83"/>
      <c r="E96" s="73">
        <f>SUM(E80,E91,E93)</f>
        <v>211797</v>
      </c>
      <c r="F96" s="76">
        <f>SUM(F80,F91,F93)</f>
        <v>203248475</v>
      </c>
      <c r="G96" s="76">
        <f>SUM(G80,G91,G93)</f>
        <v>199450332</v>
      </c>
      <c r="H96" s="388">
        <f>SUM(H80,H91,H93)</f>
        <v>194129515</v>
      </c>
      <c r="I96" s="129">
        <f>SUM(I80,I91,I93)</f>
        <v>203773251</v>
      </c>
    </row>
    <row r="97" spans="1:9" ht="16.5" customHeight="1" thickBot="1">
      <c r="A97" s="266" t="s">
        <v>135</v>
      </c>
      <c r="B97" s="267"/>
      <c r="C97" s="267"/>
      <c r="D97" s="267"/>
      <c r="E97" s="72">
        <f>E79-E96</f>
        <v>-198297</v>
      </c>
      <c r="F97" s="75">
        <f>F79-F96</f>
        <v>-193613874</v>
      </c>
      <c r="G97" s="75">
        <f>G79-G96</f>
        <v>-189769305</v>
      </c>
      <c r="H97" s="389">
        <f>H79-H96</f>
        <v>-184463666</v>
      </c>
      <c r="I97" s="127">
        <f>I79-I96</f>
        <v>-193684181</v>
      </c>
    </row>
    <row r="98" spans="1:9" ht="16.5" customHeight="1" thickBot="1">
      <c r="A98" s="268" t="s">
        <v>139</v>
      </c>
      <c r="B98" s="269"/>
      <c r="C98" s="269"/>
      <c r="D98" s="270"/>
      <c r="E98" s="84">
        <v>121527</v>
      </c>
      <c r="F98" s="85">
        <v>116986169</v>
      </c>
      <c r="G98" s="85">
        <v>113140476</v>
      </c>
      <c r="H98" s="391">
        <v>117092854</v>
      </c>
      <c r="I98" s="148">
        <v>122215855</v>
      </c>
    </row>
    <row r="99" spans="1:9" ht="16.5" customHeight="1" thickBot="1">
      <c r="A99" s="266" t="s">
        <v>136</v>
      </c>
      <c r="B99" s="267"/>
      <c r="C99" s="267"/>
      <c r="D99" s="267"/>
      <c r="E99" s="72">
        <f>SUM(E97:E98)</f>
        <v>-76770</v>
      </c>
      <c r="F99" s="75">
        <f>SUM(F97:F98)</f>
        <v>-76627705</v>
      </c>
      <c r="G99" s="75">
        <f>SUM(G97:G98)</f>
        <v>-76628829</v>
      </c>
      <c r="H99" s="389">
        <f>SUM(H97:H98)</f>
        <v>-67370812</v>
      </c>
      <c r="I99" s="127">
        <f>SUM(I97:I98)</f>
        <v>-71468326</v>
      </c>
    </row>
    <row r="100" ht="18" customHeight="1">
      <c r="I100" s="133"/>
    </row>
    <row r="101" spans="1:9" ht="16.5" customHeight="1">
      <c r="A101" s="20"/>
      <c r="B101" s="21"/>
      <c r="C101" s="21"/>
      <c r="D101" s="22"/>
      <c r="E101" s="27" t="s">
        <v>118</v>
      </c>
      <c r="F101" s="27" t="s">
        <v>104</v>
      </c>
      <c r="G101" s="28" t="s">
        <v>117</v>
      </c>
      <c r="H101" s="134" t="s">
        <v>119</v>
      </c>
      <c r="I101" s="134" t="s">
        <v>205</v>
      </c>
    </row>
    <row r="102" spans="1:9" ht="40.5" customHeight="1">
      <c r="A102" s="271" t="s">
        <v>132</v>
      </c>
      <c r="B102" s="272"/>
      <c r="C102" s="272"/>
      <c r="D102" s="273"/>
      <c r="E102" s="112">
        <f>(E80+E91)*1000/'基本情報'!O21</f>
        <v>2048.148613757023</v>
      </c>
      <c r="F102" s="112">
        <f>(F80+F91)/'基本情報'!T21</f>
        <v>2104.762286933289</v>
      </c>
      <c r="G102" s="112">
        <f>(G80+G91)/'基本情報'!Y21</f>
        <v>2475.8907605794657</v>
      </c>
      <c r="H102" s="112">
        <f>(H80+H91)/'基本情報'!AD21</f>
        <v>2659.527015919117</v>
      </c>
      <c r="I102" s="135">
        <f>(I80+I91)/'基本情報'!AI21</f>
        <v>2357.1771585230426</v>
      </c>
    </row>
    <row r="103" spans="1:9" s="65" customFormat="1" ht="18" customHeight="1">
      <c r="A103" s="63"/>
      <c r="B103" s="63"/>
      <c r="C103" s="63"/>
      <c r="D103" s="63"/>
      <c r="E103" s="64"/>
      <c r="F103" s="64"/>
      <c r="G103" s="64"/>
      <c r="H103" s="64"/>
      <c r="I103" s="136"/>
    </row>
    <row r="104" spans="1:9" ht="16.5" customHeight="1">
      <c r="A104" s="37"/>
      <c r="B104" s="36"/>
      <c r="C104" s="36"/>
      <c r="D104" s="38"/>
      <c r="E104" s="39" t="s">
        <v>118</v>
      </c>
      <c r="F104" s="39" t="s">
        <v>104</v>
      </c>
      <c r="G104" s="40" t="s">
        <v>117</v>
      </c>
      <c r="H104" s="137" t="s">
        <v>119</v>
      </c>
      <c r="I104" s="137" t="s">
        <v>205</v>
      </c>
    </row>
    <row r="105" spans="1:9" ht="40.5" customHeight="1">
      <c r="A105" s="271" t="s">
        <v>133</v>
      </c>
      <c r="B105" s="272"/>
      <c r="C105" s="272"/>
      <c r="D105" s="273"/>
      <c r="E105" s="112">
        <f>E98*1000/'基本情報'!O21</f>
        <v>1175.2071869953293</v>
      </c>
      <c r="F105" s="112">
        <f>F98/'基本情報'!T21</f>
        <v>1211.4633411345608</v>
      </c>
      <c r="G105" s="112">
        <f>G98/'基本情報'!Y21</f>
        <v>1404.4772769591718</v>
      </c>
      <c r="H105" s="112">
        <f>H98/'基本情報'!AD21</f>
        <v>1604.1435460448804</v>
      </c>
      <c r="I105" s="135">
        <f>I98/'基本情報'!AI21</f>
        <v>1413.749942161762</v>
      </c>
    </row>
    <row r="106" spans="1:4" ht="18.75">
      <c r="A106" s="5"/>
      <c r="B106" s="5"/>
      <c r="C106" s="5"/>
      <c r="D106" s="5"/>
    </row>
    <row r="107" spans="1:9" ht="16.5" customHeight="1">
      <c r="A107" s="334" t="s">
        <v>11</v>
      </c>
      <c r="B107" s="335"/>
      <c r="C107" s="335"/>
      <c r="D107" s="335"/>
      <c r="E107" s="335"/>
      <c r="F107" s="335"/>
      <c r="G107" s="335"/>
      <c r="H107" s="335"/>
      <c r="I107" s="336"/>
    </row>
    <row r="108" spans="1:9" ht="68.25" customHeight="1">
      <c r="A108" s="337" t="s">
        <v>175</v>
      </c>
      <c r="B108" s="338"/>
      <c r="C108" s="338"/>
      <c r="D108" s="338"/>
      <c r="E108" s="338"/>
      <c r="F108" s="338"/>
      <c r="G108" s="338"/>
      <c r="H108" s="338"/>
      <c r="I108" s="339"/>
    </row>
  </sheetData>
  <sheetProtection/>
  <mergeCells count="95">
    <mergeCell ref="B9:D9"/>
    <mergeCell ref="B10:D10"/>
    <mergeCell ref="B11:D11"/>
    <mergeCell ref="B12:D12"/>
    <mergeCell ref="A3:D3"/>
    <mergeCell ref="A4:D4"/>
    <mergeCell ref="A22:C22"/>
    <mergeCell ref="A63:D63"/>
    <mergeCell ref="A5:A8"/>
    <mergeCell ref="A9:A13"/>
    <mergeCell ref="A18:I18"/>
    <mergeCell ref="A19:I19"/>
    <mergeCell ref="B5:D5"/>
    <mergeCell ref="B6:D6"/>
    <mergeCell ref="B7:D7"/>
    <mergeCell ref="B8:D8"/>
    <mergeCell ref="A107:I107"/>
    <mergeCell ref="A108:I108"/>
    <mergeCell ref="B25:D25"/>
    <mergeCell ref="B13:D13"/>
    <mergeCell ref="A14:D14"/>
    <mergeCell ref="A16:D16"/>
    <mergeCell ref="A24:D24"/>
    <mergeCell ref="B31:D31"/>
    <mergeCell ref="A25:A42"/>
    <mergeCell ref="C26:D26"/>
    <mergeCell ref="C27:D27"/>
    <mergeCell ref="C28:D28"/>
    <mergeCell ref="C29:D29"/>
    <mergeCell ref="C30:D30"/>
    <mergeCell ref="C32:D32"/>
    <mergeCell ref="C33:D33"/>
    <mergeCell ref="C34:D34"/>
    <mergeCell ref="C35:D35"/>
    <mergeCell ref="C36:D36"/>
    <mergeCell ref="C37:D37"/>
    <mergeCell ref="C38:D38"/>
    <mergeCell ref="C39:D39"/>
    <mergeCell ref="B48:D48"/>
    <mergeCell ref="C49:D49"/>
    <mergeCell ref="C50:D50"/>
    <mergeCell ref="C51:D51"/>
    <mergeCell ref="C40:D40"/>
    <mergeCell ref="C41:D41"/>
    <mergeCell ref="B42:D42"/>
    <mergeCell ref="B43:D43"/>
    <mergeCell ref="C44:D44"/>
    <mergeCell ref="C45:D45"/>
    <mergeCell ref="B52:D52"/>
    <mergeCell ref="B53:D53"/>
    <mergeCell ref="B54:D54"/>
    <mergeCell ref="B74:D74"/>
    <mergeCell ref="C73:D73"/>
    <mergeCell ref="A43:A54"/>
    <mergeCell ref="A56:D56"/>
    <mergeCell ref="A64:D64"/>
    <mergeCell ref="C46:D46"/>
    <mergeCell ref="C47:D47"/>
    <mergeCell ref="A65:A79"/>
    <mergeCell ref="B65:D65"/>
    <mergeCell ref="C66:D66"/>
    <mergeCell ref="C67:D67"/>
    <mergeCell ref="C68:D68"/>
    <mergeCell ref="C69:D69"/>
    <mergeCell ref="C70:D70"/>
    <mergeCell ref="C71:D71"/>
    <mergeCell ref="B72:D72"/>
    <mergeCell ref="C75:D75"/>
    <mergeCell ref="C84:D84"/>
    <mergeCell ref="C88:D88"/>
    <mergeCell ref="C89:D89"/>
    <mergeCell ref="C76:D76"/>
    <mergeCell ref="C77:D77"/>
    <mergeCell ref="C78:D78"/>
    <mergeCell ref="B79:D79"/>
    <mergeCell ref="A105:D105"/>
    <mergeCell ref="A80:A96"/>
    <mergeCell ref="C85:D85"/>
    <mergeCell ref="C86:D86"/>
    <mergeCell ref="C87:D87"/>
    <mergeCell ref="C90:D90"/>
    <mergeCell ref="B80:D80"/>
    <mergeCell ref="B91:D91"/>
    <mergeCell ref="C92:D92"/>
    <mergeCell ref="B93:D93"/>
    <mergeCell ref="A23:D23"/>
    <mergeCell ref="C95:D95"/>
    <mergeCell ref="A97:D97"/>
    <mergeCell ref="A98:D98"/>
    <mergeCell ref="A99:D99"/>
    <mergeCell ref="A102:D102"/>
    <mergeCell ref="C94:D94"/>
    <mergeCell ref="C81:D81"/>
    <mergeCell ref="C82:D82"/>
    <mergeCell ref="C83:D83"/>
  </mergeCells>
  <hyperlinks>
    <hyperlink ref="A23:D23" r:id="rId1" display="府の決算（財務諸表等）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&amp;R狭山池博物館</oddHead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view="pageBreakPreview" zoomScale="70" zoomScaleSheetLayoutView="70" zoomScalePageLayoutView="0" workbookViewId="0" topLeftCell="A1">
      <selection activeCell="F20" sqref="F20"/>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4" t="s">
        <v>121</v>
      </c>
      <c r="B1" s="8"/>
      <c r="C1" s="8"/>
      <c r="D1" s="8"/>
      <c r="E1" s="8"/>
      <c r="F1" s="8"/>
      <c r="G1" s="8"/>
      <c r="H1" s="8"/>
    </row>
    <row r="2" spans="1:8" ht="18.75">
      <c r="A2" s="47" t="s">
        <v>112</v>
      </c>
      <c r="B2" s="48"/>
      <c r="C2" s="48"/>
      <c r="D2" s="29" t="s">
        <v>113</v>
      </c>
      <c r="E2" s="29" t="s">
        <v>114</v>
      </c>
      <c r="F2" s="29" t="s">
        <v>115</v>
      </c>
      <c r="G2" s="33" t="s">
        <v>116</v>
      </c>
      <c r="H2" s="33" t="s">
        <v>200</v>
      </c>
    </row>
    <row r="3" spans="1:8" ht="19.5">
      <c r="A3" s="49" t="s">
        <v>94</v>
      </c>
      <c r="B3" s="50"/>
      <c r="C3" s="50"/>
      <c r="D3" s="55">
        <f>SUM(D4:D5)</f>
        <v>9</v>
      </c>
      <c r="E3" s="55">
        <f>SUM(E4:E5)</f>
        <v>9</v>
      </c>
      <c r="F3" s="55">
        <f>SUM(F4:F5)</f>
        <v>9</v>
      </c>
      <c r="G3" s="56">
        <f>SUM(G4:G5)</f>
        <v>9</v>
      </c>
      <c r="H3" s="56">
        <f>SUM(H4:H5)</f>
        <v>9</v>
      </c>
    </row>
    <row r="4" spans="1:8" ht="18.75">
      <c r="A4" s="51" t="s">
        <v>21</v>
      </c>
      <c r="B4" s="52" t="s">
        <v>95</v>
      </c>
      <c r="C4" s="53"/>
      <c r="D4" s="13">
        <v>1</v>
      </c>
      <c r="E4" s="13">
        <v>1</v>
      </c>
      <c r="F4" s="14">
        <v>1</v>
      </c>
      <c r="G4" s="117">
        <v>1</v>
      </c>
      <c r="H4" s="117">
        <v>1</v>
      </c>
    </row>
    <row r="5" spans="1:8" ht="18.75">
      <c r="A5" s="54"/>
      <c r="B5" s="52" t="s">
        <v>96</v>
      </c>
      <c r="C5" s="53"/>
      <c r="D5" s="13">
        <v>8</v>
      </c>
      <c r="E5" s="14">
        <v>8</v>
      </c>
      <c r="F5" s="14">
        <v>8</v>
      </c>
      <c r="G5" s="117">
        <v>8</v>
      </c>
      <c r="H5" s="117">
        <v>8</v>
      </c>
    </row>
    <row r="6" spans="1:8" ht="18.75">
      <c r="A6" s="2"/>
      <c r="B6" s="2"/>
      <c r="C6" s="2"/>
      <c r="D6" s="2"/>
      <c r="E6" s="2"/>
      <c r="F6" s="2"/>
      <c r="G6" s="2"/>
      <c r="H6" s="2"/>
    </row>
    <row r="7" spans="1:8" ht="18.75">
      <c r="A7" s="2"/>
      <c r="B7" s="6"/>
      <c r="C7" s="6"/>
      <c r="D7" s="7"/>
      <c r="E7" s="7"/>
      <c r="F7" s="7"/>
      <c r="G7" s="7"/>
      <c r="H7" s="7"/>
    </row>
    <row r="8" spans="1:8" ht="18.75">
      <c r="A8" s="4" t="s">
        <v>122</v>
      </c>
      <c r="B8" s="8"/>
      <c r="C8" s="8"/>
      <c r="D8" s="8"/>
      <c r="E8" s="8"/>
      <c r="F8" s="8"/>
      <c r="G8" s="8"/>
      <c r="H8" s="8"/>
    </row>
    <row r="9" spans="1:8" ht="63" customHeight="1">
      <c r="A9" s="378" t="s">
        <v>187</v>
      </c>
      <c r="B9" s="379"/>
      <c r="C9" s="379"/>
      <c r="D9" s="379"/>
      <c r="E9" s="379"/>
      <c r="F9" s="379"/>
      <c r="G9" s="379"/>
      <c r="H9" s="380"/>
    </row>
    <row r="10" spans="1:8" ht="18.75">
      <c r="A10" s="8"/>
      <c r="B10" s="8"/>
      <c r="C10" s="8"/>
      <c r="D10" s="10"/>
      <c r="E10" s="10"/>
      <c r="F10" s="10"/>
      <c r="G10" s="10"/>
      <c r="H10" s="10"/>
    </row>
    <row r="11" spans="1:8" ht="18.75">
      <c r="A11" s="8"/>
      <c r="B11" s="8"/>
      <c r="C11" s="8"/>
      <c r="D11" s="10"/>
      <c r="E11" s="10"/>
      <c r="F11" s="10"/>
      <c r="G11" s="10"/>
      <c r="H11" s="10"/>
    </row>
    <row r="12" spans="1:8" ht="18.75">
      <c r="A12" s="4" t="s">
        <v>123</v>
      </c>
      <c r="B12" s="8"/>
      <c r="C12" s="8"/>
      <c r="D12" s="10"/>
      <c r="E12" s="10"/>
      <c r="F12" s="10"/>
      <c r="G12" s="10"/>
      <c r="H12" s="10"/>
    </row>
    <row r="13" spans="1:8" ht="36.75" customHeight="1">
      <c r="A13" s="57" t="s">
        <v>97</v>
      </c>
      <c r="B13" s="9" t="s">
        <v>98</v>
      </c>
      <c r="C13" s="57" t="s">
        <v>99</v>
      </c>
      <c r="D13" s="372" t="s">
        <v>201</v>
      </c>
      <c r="E13" s="373"/>
      <c r="F13" s="374"/>
      <c r="G13" s="47" t="s">
        <v>100</v>
      </c>
      <c r="H13" s="116" t="s">
        <v>202</v>
      </c>
    </row>
    <row r="14" spans="1:8" ht="35.25" customHeight="1">
      <c r="A14" s="57" t="s">
        <v>101</v>
      </c>
      <c r="B14" s="375" t="s">
        <v>176</v>
      </c>
      <c r="C14" s="376"/>
      <c r="D14" s="376"/>
      <c r="E14" s="376"/>
      <c r="F14" s="376"/>
      <c r="G14" s="376"/>
      <c r="H14" s="377"/>
    </row>
    <row r="15" spans="1:8" ht="18.75">
      <c r="A15" s="383" t="s">
        <v>102</v>
      </c>
      <c r="B15" s="93"/>
      <c r="C15" s="94"/>
      <c r="D15" s="94"/>
      <c r="E15" s="94"/>
      <c r="F15" s="94"/>
      <c r="G15" s="96"/>
      <c r="H15" s="97"/>
    </row>
    <row r="16" spans="1:8" ht="31.5">
      <c r="A16" s="384"/>
      <c r="B16" s="386" t="s">
        <v>186</v>
      </c>
      <c r="C16" s="387"/>
      <c r="D16" s="98" t="s">
        <v>177</v>
      </c>
      <c r="E16" s="99" t="s">
        <v>178</v>
      </c>
      <c r="F16" s="99" t="s">
        <v>179</v>
      </c>
      <c r="G16" s="98" t="s">
        <v>180</v>
      </c>
      <c r="H16" s="103"/>
    </row>
    <row r="17" spans="1:8" ht="18.75">
      <c r="A17" s="384"/>
      <c r="B17" s="381" t="s">
        <v>181</v>
      </c>
      <c r="C17" s="382"/>
      <c r="D17" s="114">
        <v>0.77</v>
      </c>
      <c r="E17" s="114">
        <v>0.22</v>
      </c>
      <c r="F17" s="115">
        <v>0.01</v>
      </c>
      <c r="G17" s="115">
        <v>0</v>
      </c>
      <c r="H17" s="104"/>
    </row>
    <row r="18" spans="1:8" ht="18.75">
      <c r="A18" s="384"/>
      <c r="B18" s="381" t="s">
        <v>182</v>
      </c>
      <c r="C18" s="382"/>
      <c r="D18" s="114">
        <v>0.71</v>
      </c>
      <c r="E18" s="114">
        <v>0.28</v>
      </c>
      <c r="F18" s="115">
        <v>0.01</v>
      </c>
      <c r="G18" s="115">
        <v>0</v>
      </c>
      <c r="H18" s="104"/>
    </row>
    <row r="19" spans="1:8" ht="18" customHeight="1">
      <c r="A19" s="384"/>
      <c r="B19" s="381" t="s">
        <v>183</v>
      </c>
      <c r="C19" s="382"/>
      <c r="D19" s="114">
        <v>0.76</v>
      </c>
      <c r="E19" s="114">
        <v>0.22</v>
      </c>
      <c r="F19" s="115">
        <v>0.01</v>
      </c>
      <c r="G19" s="115">
        <v>0.01</v>
      </c>
      <c r="H19" s="105"/>
    </row>
    <row r="20" spans="1:8" ht="18.75">
      <c r="A20" s="384"/>
      <c r="B20" s="381" t="s">
        <v>184</v>
      </c>
      <c r="C20" s="382"/>
      <c r="D20" s="114">
        <v>0.76</v>
      </c>
      <c r="E20" s="114">
        <v>0.22</v>
      </c>
      <c r="F20" s="115">
        <v>0.02</v>
      </c>
      <c r="G20" s="115">
        <v>0.01</v>
      </c>
      <c r="H20" s="105"/>
    </row>
    <row r="21" spans="1:8" ht="18" customHeight="1">
      <c r="A21" s="384"/>
      <c r="B21" s="381" t="s">
        <v>185</v>
      </c>
      <c r="C21" s="382"/>
      <c r="D21" s="114">
        <v>0.52</v>
      </c>
      <c r="E21" s="114">
        <v>0.35</v>
      </c>
      <c r="F21" s="115">
        <v>0.12</v>
      </c>
      <c r="G21" s="115">
        <v>0.02</v>
      </c>
      <c r="H21" s="105"/>
    </row>
    <row r="22" spans="1:8" ht="18" customHeight="1">
      <c r="A22" s="385"/>
      <c r="B22" s="106"/>
      <c r="C22" s="107"/>
      <c r="D22" s="107"/>
      <c r="E22" s="108"/>
      <c r="F22" s="109"/>
      <c r="G22" s="110"/>
      <c r="H22" s="111"/>
    </row>
    <row r="23" spans="6:8" ht="18.75">
      <c r="F23" s="15"/>
      <c r="G23" s="95"/>
      <c r="H23" s="95"/>
    </row>
  </sheetData>
  <sheetProtection/>
  <mergeCells count="10">
    <mergeCell ref="D13:F13"/>
    <mergeCell ref="B14:H14"/>
    <mergeCell ref="A9:H9"/>
    <mergeCell ref="B21:C21"/>
    <mergeCell ref="A15:A22"/>
    <mergeCell ref="B16:C16"/>
    <mergeCell ref="B17:C17"/>
    <mergeCell ref="B18:C18"/>
    <mergeCell ref="B19:C19"/>
    <mergeCell ref="B20:C2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&amp;R狭山池博物館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2023-10-24T10:26:53Z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