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'基本情報'!$A$1:$AR$30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<sst xmlns="http://schemas.openxmlformats.org/spreadsheetml/2006/main" count="284" uniqueCount="215">
  <si>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</si>
  <si>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</si>
  <si>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</si>
  <si>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</si>
  <si>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</si>
  <si>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</si>
  <si>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</si>
  <si>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</si>
  <si>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</si>
  <si>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</si>
  <si>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</si>
  <si>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</si>
  <si>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</si>
  <si>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</si>
  <si>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</si>
  <si>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</si>
  <si>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</si>
  <si>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■大阪府の決算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</si>
  <si>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</si>
  <si>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</si>
  <si>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</si>
  <si>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</si>
  <si>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</si>
  <si>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</si>
  <si>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</si>
  <si>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</si>
  <si>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</si>
  <si>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</si>
  <si>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</si>
  <si>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</si>
  <si>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</si>
  <si>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</si>
  <si>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</si>
  <si>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</si>
  <si>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</si>
  <si>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</si>
  <si>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</si>
  <si>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</si>
  <si>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</si>
  <si>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</si>
  <si>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</si>
  <si>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</si>
  <si>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</si>
  <si>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</si>
  <si>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</si>
  <si>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</si>
  <si>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</si>
  <si>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■大阪府の決算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</si>
  <si>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</si>
  <si>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</si>
  <si>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</si>
  <si>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</si>
  <si>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</si>
  <si>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</si>
  <si>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</si>
  <si>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</si>
  <si>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</si>
  <si>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</si>
  <si>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</si>
  <si>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</si>
  <si>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</si>
  <si>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</si>
  <si>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</si>
  <si>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</si>
  <si>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</si>
  <si>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</si>
  <si>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</si>
  <si>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</si>
  <si>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</si>
  <si>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</si>
  <si>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</si>
  <si>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</si>
  <si>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</si>
  <si>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</si>
  <si>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</si>
  <si>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</si>
  <si>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</si>
  <si>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</si>
  <si>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</si>
  <si>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</si>
  <si>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</si>
  <si>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</si>
  <si>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</si>
  <si>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</si>
  <si>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</si>
  <si>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</si>
  <si>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</si>
  <si>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</si>
  <si>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</si>
  <si>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</si>
  <si>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</si>
  <si>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</si>
  <si>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</si>
  <si>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</si>
  <si>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</si>
  <si>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</si>
  <si>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</si>
  <si>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</si>
  <si>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</si>
  <si>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</si>
  <si>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</si>
  <si>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</si>
  <si>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</si>
  <si>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</si>
  <si>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</si>
  <si>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</si>
  <si>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</si>
  <si>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</si>
  <si>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</si>
  <si>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</si>
  <si>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</si>
  <si>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</si>
  <si>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</si>
  <si>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</si>
  <si>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</si>
  <si>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</si>
  <si>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</si>
  <si>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</si>
  <si>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</si>
  <si>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</si>
  <si>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</si>
  <si>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</si>
  <si>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</si>
  <si>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</si>
  <si>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</si>
  <si>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</si>
  <si>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</si>
  <si>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</si>
  <si>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</si>
  <si>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</si>
  <si>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</si>
  <si>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</si>
  <si>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</si>
  <si>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5．主な代替・類似施設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</si>
  <si>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</si>
  <si>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</si>
  <si>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</si>
  <si>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</si>
  <si>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</si>
  <si>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</si>
  <si>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</si>
  <si>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</si>
  <si>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</si>
  <si>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</si>
  <si>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</si>
  <si>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</si>
  <si>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</si>
  <si>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</si>
  <si>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</si>
  <si>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</si>
  <si>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</si>
  <si>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</si>
  <si>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</si>
  <si>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</si>
  <si>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</si>
  <si>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</si>
  <si>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</si>
  <si>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</si>
  <si>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【大阪府民の森】
くさか園地、ぬかた園地、なるかわ園地、みずのみ園地</t>
  </si>
  <si>
    <t>環境農林水産部　みどり推進室
みどり企画課　総務・自然公園グループ</t>
  </si>
  <si>
    <t>大阪府民の森条例</t>
  </si>
  <si>
    <t>大阪府民の森条例施行規則</t>
  </si>
  <si>
    <t>府の決算（財務諸表等）はこちら</t>
  </si>
  <si>
    <t>・京都府立府民の森ひよし（京都府南丹市日吉町）
・根来山げんきの森（和歌山県岩出市根来）</t>
  </si>
  <si>
    <t>担当部・課
　・グループ</t>
  </si>
  <si>
    <t>条例等に規定された設置目的</t>
  </si>
  <si>
    <t>府民に自然の風景地と親しむ場を提供し、もって府民の健康で文化的な生活の確保に資する。</t>
  </si>
  <si>
    <t>億円</t>
  </si>
  <si>
    <t>人</t>
  </si>
  <si>
    <t>その他法人</t>
  </si>
  <si>
    <r>
      <t xml:space="preserve">開設年月日（経過年数）
</t>
    </r>
    <r>
      <rPr>
        <b/>
        <sz val="10"/>
        <rFont val="游ゴシック"/>
        <family val="3"/>
      </rPr>
      <t>[改築・大規模改修等の実施年度］</t>
    </r>
  </si>
  <si>
    <t>平成30年度</t>
  </si>
  <si>
    <r>
      <t xml:space="preserve">利用者数
</t>
    </r>
    <r>
      <rPr>
        <sz val="9"/>
        <rFont val="游ゴシック"/>
        <family val="3"/>
      </rPr>
      <t>（中河内地区４園地分）</t>
    </r>
  </si>
  <si>
    <r>
      <t xml:space="preserve">利用者数①
</t>
    </r>
    <r>
      <rPr>
        <sz val="9"/>
        <rFont val="游ゴシック"/>
        <family val="3"/>
      </rPr>
      <t>（府民の森９園地分）</t>
    </r>
  </si>
  <si>
    <r>
      <t>貸借対照表　</t>
    </r>
    <r>
      <rPr>
        <b/>
        <sz val="9"/>
        <color indexed="8"/>
        <rFont val="游ゴシック"/>
        <family val="3"/>
      </rPr>
      <t>※府民の森管理運営事業全体について記載</t>
    </r>
  </si>
  <si>
    <r>
      <t>行政コスト計算書　</t>
    </r>
    <r>
      <rPr>
        <b/>
        <sz val="9"/>
        <color indexed="8"/>
        <rFont val="游ゴシック"/>
        <family val="3"/>
      </rPr>
      <t>※府民の森管理運営事業全体について記載</t>
    </r>
  </si>
  <si>
    <t>※9園地の利用者一人当たり費用</t>
  </si>
  <si>
    <t>アンケート</t>
  </si>
  <si>
    <t>※9園地の利用者一人当たり費用</t>
  </si>
  <si>
    <t>※令和４年度から７園地（くろんど、ほしだ、むろいけ、くさか、ぬかた、なるかわ、みずのみ）の管理運営に変更</t>
  </si>
  <si>
    <t>目的による利用者の区分  なし</t>
  </si>
  <si>
    <t>類似の施設の料金体系等を参照</t>
  </si>
  <si>
    <t>（くろんど園地キャンプ場）
　バーベキューロストル1500円／１基
（ほしだ園地駐車場）
　普通車200円／1時間、大型車600円／1時間
（ほしだ園地登はん壁）
　一般700円／日、小学4年生以上、中高生300円／日、年間利用12,000円、貸切20,000円／日</t>
  </si>
  <si>
    <t>導入済み：平成23年2月1日より（利用料金の詳細はこちら）</t>
  </si>
  <si>
    <r>
      <t xml:space="preserve">利用者数
</t>
    </r>
    <r>
      <rPr>
        <sz val="8"/>
        <rFont val="游ゴシック"/>
        <family val="3"/>
      </rPr>
      <t>（北河内地区３園地分）</t>
    </r>
  </si>
  <si>
    <r>
      <t>開園日、開園時間は設けていない。
（なお、案内所や駐車場、</t>
    </r>
    <r>
      <rPr>
        <sz val="11"/>
        <rFont val="游ゴシック"/>
        <family val="3"/>
      </rPr>
      <t>吊橋等の利用施設は休業日や開業時間を設けている。）</t>
    </r>
  </si>
  <si>
    <r>
      <rPr>
        <sz val="11"/>
        <rFont val="游ゴシック"/>
        <family val="3"/>
      </rPr>
      <t>◆北河内地区
　（くろんど園地）交野市大字私部及び大字傍示地内 
　（ほしだ園地）    交野市大字星田地内
　（むろいけ園地）四條畷市大字逢阪、大字清滝及び大字南野地内
◆中河内地区
　（くさか園地）    東大阪市善根寺町、日下町及び上石切町地内
　（ぬかた園地）　東大阪市山手町及び額田町地内
　（なるかわ園地）東大阪市東豊浦町、上四条町、上六万寺町及び六万寺町地内
　（みずのみ園地)  八尾市大字楽音寺及び大字神立地内</t>
    </r>
  </si>
  <si>
    <r>
      <t>　</t>
    </r>
    <r>
      <rPr>
        <sz val="11"/>
        <rFont val="游ゴシック"/>
        <family val="3"/>
      </rPr>
      <t>（くろんど園地）105 ha（大阪府）
　（ほしだ園地）　105 ha（大阪府）
　（むろいけ園地）  49 ha（大阪府）
　（くさか園地）　   58ha（大阪府）
　（ぬかた園地） 　  62ha（大阪府）
　（なるかわ園地 ）204ha（大阪府）
　（みずのみ園地）   17ha（大阪府）</t>
    </r>
  </si>
  <si>
    <r>
      <t>　</t>
    </r>
    <r>
      <rPr>
        <sz val="11"/>
        <rFont val="游ゴシック"/>
        <family val="3"/>
      </rPr>
      <t>（くろんど園地） キャンプ場管理棟　121㎡（木造２階）、休憩所（ﾛｸﾞﾊｳｽ）　89㎡（木造１階）等
　（ほしだ園地）     ピトンの小屋　172㎡（鉄筋コンクリート造１階)等
　（むろいけ園地） 森の工作館　306㎡（木造１階）、園地案内所　80㎡（木造１階）等
　（くさか園地）     公衆便所1.8㎡（木造1階）
　（ぬかた園地）     案内所30㎡（木造1階）等
　（なるかわ園地）  森のレストハウス473㎡（鉄筋コンクリート造1階）等
　（みずのみ園地）  公衆便所31.7㎡（鉄筋コンクリート造1階）</t>
    </r>
  </si>
  <si>
    <r>
      <t>　</t>
    </r>
    <r>
      <rPr>
        <sz val="11"/>
        <rFont val="游ゴシック"/>
        <family val="3"/>
      </rPr>
      <t>（くろんど園地）　500㎡（大阪府）
　（ほしだ園地）　　278㎡（大阪府）
　（むろいけ園地）　654㎡（大阪府）
　（くさか園地）　    1.8㎡（大阪府）
　（ぬかた園地）　     63㎡（大阪府）
　（なるかわ園地）1,704㎡（大阪府）
　（みずのみ園地）　 31㎡（大阪府）</t>
    </r>
  </si>
  <si>
    <r>
      <t>　</t>
    </r>
    <r>
      <rPr>
        <sz val="11"/>
        <rFont val="游ゴシック"/>
        <family val="3"/>
      </rPr>
      <t>（くろんど園地）  日帰り炊飯場、キャンプ場管理棟、駐車場50台等
　（ほしだ園地）      ピトンの小屋、競技用登はん壁、吊り橋、森林鉄道風歩道橋、駐車場88台等
　（むろいけ園地）  水辺自然園、森の工作館、湿生花園、森の宝島、駐車場162台等
　（くさか園地）      芝生広場、休憩所等
　（ぬかた園地）      あじさい園、野草園、遊歩道、野草観察デッキ等
　（なるかわ園地）  らくらく登山道、らくらくセンターハウス、森のレストハウス、駐車場79台等
　（みずのみ園地）  みずのみ道（自動車道）、芝生広場、駐車場18台等</t>
    </r>
  </si>
  <si>
    <r>
      <t xml:space="preserve">施設建設時の財源内訳
</t>
    </r>
    <r>
      <rPr>
        <b/>
        <sz val="11"/>
        <rFont val="游ゴシック"/>
        <family val="3"/>
      </rPr>
      <t>（上段：北河内、下段：中河内）</t>
    </r>
  </si>
  <si>
    <t>【R4】 同上</t>
  </si>
  <si>
    <t>令和元年度</t>
  </si>
  <si>
    <t>令和２年度</t>
  </si>
  <si>
    <t>令和３年度</t>
  </si>
  <si>
    <t>※令和３年度までは、４園地（くさか、ぬかた、なるかわ、みずのみ）。令和４年度から７園地（くろんど、ほしだ、むろいけ、くさか、ぬかた、なるかわ、みずのみ）の管理運営に変更。</t>
  </si>
  <si>
    <t>■大阪府の予算</t>
  </si>
  <si>
    <t>令和４年４月～令和５年３月</t>
  </si>
  <si>
    <t>465人</t>
  </si>
  <si>
    <t>4．施設職員数</t>
  </si>
  <si>
    <r>
      <t>「非常に良かった」「良かった」：</t>
    </r>
    <r>
      <rPr>
        <sz val="11"/>
        <rFont val="游ゴシック"/>
        <family val="3"/>
      </rPr>
      <t>97％</t>
    </r>
  </si>
  <si>
    <r>
      <t>令和</t>
    </r>
    <r>
      <rPr>
        <b/>
        <sz val="11"/>
        <rFont val="游ゴシック"/>
        <family val="3"/>
      </rPr>
      <t>5年度</t>
    </r>
  </si>
  <si>
    <r>
      <t>令和</t>
    </r>
    <r>
      <rPr>
        <b/>
        <sz val="11"/>
        <rFont val="游ゴシック"/>
        <family val="3"/>
      </rPr>
      <t>4年度</t>
    </r>
  </si>
  <si>
    <r>
      <t>令和</t>
    </r>
    <r>
      <rPr>
        <b/>
        <sz val="11"/>
        <rFont val="游ゴシック"/>
        <family val="3"/>
      </rPr>
      <t>5年度</t>
    </r>
  </si>
  <si>
    <r>
      <t>１．施設の概要（令和5年4月1日時点）　</t>
    </r>
    <r>
      <rPr>
        <sz val="11"/>
        <rFont val="ＭＳ Ｐゴシック"/>
        <family val="3"/>
      </rPr>
      <t>※７園地（くろんど、ほしだ、むろいけ、くさか、ぬかた、なるかわ、みずのみ）の管理運営に変更</t>
    </r>
  </si>
  <si>
    <r>
      <t>昭和５３年４月１日（R</t>
    </r>
    <r>
      <rPr>
        <sz val="10"/>
        <rFont val="游ゴシック"/>
        <family val="3"/>
      </rPr>
      <t>5.4.1現在経過年数45年）</t>
    </r>
  </si>
  <si>
    <r>
      <rPr>
        <sz val="11"/>
        <rFont val="游ゴシック"/>
        <family val="3"/>
      </rPr>
      <t>【R5】 指定管理者：住友林業緑化株式会社（指定期間：R4.4.1～R.14.3.31）</t>
    </r>
  </si>
  <si>
    <t>ネイチャーウォーク、キャンプ、自然素材のクラフト、クライミング、あじさいまつり等</t>
  </si>
  <si>
    <r>
      <t>令和</t>
    </r>
    <r>
      <rPr>
        <sz val="11"/>
        <rFont val="游ゴシック"/>
        <family val="3"/>
      </rPr>
      <t>４年度</t>
    </r>
  </si>
  <si>
    <t>２．料金体系（令和5年4月1日時点）</t>
  </si>
  <si>
    <r>
      <t>6．利用者の満足度調査　</t>
    </r>
    <r>
      <rPr>
        <b/>
        <sz val="9"/>
        <rFont val="ＭＳ Ｐゴシック"/>
        <family val="3"/>
      </rPr>
      <t>※７園地分</t>
    </r>
  </si>
  <si>
    <r>
      <t xml:space="preserve">※（うち、指定管理者への委託料）の内、府民の森中河内地区管理共同事業体への委託料は以下のとおり
　平成30年度69,169千円、令和元年度69,810千円、令和2年度70,450千円、令和3年度70,450千円
</t>
    </r>
    <r>
      <rPr>
        <sz val="11"/>
        <rFont val="游ゴシック"/>
        <family val="3"/>
      </rPr>
      <t>※令和４年度から７園地（くろんど、ほしだ、むろいけ、くさか、ぬかた、なるかわ、みずのみ）の管理運営に変更。155,000千円</t>
    </r>
  </si>
  <si>
    <t>令和2年度~令和4年度</t>
  </si>
  <si>
    <t>(千円)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</si>
</sst>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;&quot;△ &quot;#,##0"/>
    <numFmt numFmtId="202" formatCode="#,##0,&quot;円&quot;"/>
    <numFmt numFmtId="203" formatCode="#,##0_ &quot;円&quot;"/>
    <numFmt numFmtId="204" formatCode="#,##0,_ &quot;円&quot;"/>
  </numFmts>
  <fonts count="8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b/>
      <sz val="10"/>
      <name val="游ゴシック"/>
      <family val="3"/>
    </font>
    <font>
      <b/>
      <sz val="9"/>
      <color indexed="8"/>
      <name val="游ゴシック"/>
      <family val="3"/>
    </font>
    <font>
      <sz val="9"/>
      <name val="游ゴシック"/>
      <family val="3"/>
    </font>
    <font>
      <sz val="11"/>
      <name val="游ゴシック"/>
      <family val="3"/>
    </font>
    <font>
      <b/>
      <sz val="11"/>
      <name val="游ゴシック"/>
      <family val="3"/>
    </font>
    <font>
      <sz val="8"/>
      <name val="游ゴシック"/>
      <family val="3"/>
    </font>
    <font>
      <sz val="10"/>
      <name val="游ゴシック"/>
      <family val="3"/>
    </font>
    <font>
      <b/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游ゴシック"/>
      <family val="3"/>
    </font>
    <font>
      <sz val="10"/>
      <color indexed="8"/>
      <name val="游ゴシック"/>
      <family val="3"/>
    </font>
    <font>
      <b/>
      <sz val="10"/>
      <color indexed="8"/>
      <name val="游ゴシック"/>
      <family val="3"/>
    </font>
    <font>
      <b/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b/>
      <i/>
      <sz val="10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indexed="12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11"/>
      <name val="Calibri"/>
      <family val="3"/>
    </font>
    <font>
      <b/>
      <sz val="24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19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0" fillId="33" borderId="13" xfId="50" applyNumberFormat="1" applyFont="1" applyFill="1" applyBorder="1" applyAlignment="1">
      <alignment horizontal="center" vertical="center"/>
    </xf>
    <xf numFmtId="196" fontId="60" fillId="33" borderId="13" xfId="5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shrinkToFit="1"/>
    </xf>
    <xf numFmtId="0" fontId="60" fillId="33" borderId="15" xfId="0" applyFont="1" applyFill="1" applyBorder="1" applyAlignment="1">
      <alignment shrinkToFit="1"/>
    </xf>
    <xf numFmtId="0" fontId="60" fillId="33" borderId="0" xfId="0" applyFont="1" applyFill="1" applyAlignment="1">
      <alignment shrinkToFit="1"/>
    </xf>
    <xf numFmtId="0" fontId="60" fillId="33" borderId="13" xfId="0" applyFont="1" applyFill="1" applyBorder="1" applyAlignment="1">
      <alignment horizontal="center" vertical="center" shrinkToFit="1"/>
    </xf>
    <xf numFmtId="0" fontId="60" fillId="33" borderId="0" xfId="0" applyFont="1" applyFill="1" applyAlignment="1">
      <alignment/>
    </xf>
    <xf numFmtId="0" fontId="60" fillId="33" borderId="14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194" fontId="60" fillId="33" borderId="13" xfId="50" applyNumberFormat="1" applyFont="1" applyFill="1" applyBorder="1" applyAlignment="1">
      <alignment horizontal="center"/>
    </xf>
    <xf numFmtId="196" fontId="60" fillId="33" borderId="13" xfId="50" applyNumberFormat="1" applyFont="1" applyFill="1" applyBorder="1" applyAlignment="1">
      <alignment horizontal="center"/>
    </xf>
    <xf numFmtId="176" fontId="60" fillId="34" borderId="16" xfId="53" applyNumberFormat="1" applyFont="1" applyFill="1" applyBorder="1" applyAlignment="1">
      <alignment vertical="center"/>
    </xf>
    <xf numFmtId="176" fontId="60" fillId="34" borderId="13" xfId="53" applyNumberFormat="1" applyFont="1" applyFill="1" applyBorder="1" applyAlignment="1">
      <alignment vertical="center"/>
    </xf>
    <xf numFmtId="194" fontId="0" fillId="0" borderId="13" xfId="50" applyNumberFormat="1" applyFont="1" applyBorder="1" applyAlignment="1">
      <alignment vertical="center"/>
    </xf>
    <xf numFmtId="194" fontId="0" fillId="0" borderId="17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3" xfId="50" applyNumberFormat="1" applyFont="1" applyBorder="1" applyAlignment="1">
      <alignment vertical="center"/>
    </xf>
    <xf numFmtId="196" fontId="0" fillId="0" borderId="17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0" fillId="34" borderId="10" xfId="0" applyFont="1" applyFill="1" applyBorder="1" applyAlignment="1">
      <alignment vertical="center"/>
    </xf>
    <xf numFmtId="0" fontId="60" fillId="34" borderId="11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 shrinkToFit="1"/>
    </xf>
    <xf numFmtId="0" fontId="60" fillId="33" borderId="19" xfId="0" applyFont="1" applyFill="1" applyBorder="1" applyAlignment="1">
      <alignment vertical="center" shrinkToFit="1"/>
    </xf>
    <xf numFmtId="0" fontId="60" fillId="33" borderId="20" xfId="0" applyFont="1" applyFill="1" applyBorder="1" applyAlignment="1">
      <alignment vertical="center" shrinkToFit="1"/>
    </xf>
    <xf numFmtId="0" fontId="60" fillId="33" borderId="10" xfId="0" applyFont="1" applyFill="1" applyBorder="1" applyAlignment="1">
      <alignment vertical="center" shrinkToFit="1"/>
    </xf>
    <xf numFmtId="0" fontId="60" fillId="33" borderId="11" xfId="0" applyFont="1" applyFill="1" applyBorder="1" applyAlignment="1">
      <alignment vertical="center" shrinkToFit="1"/>
    </xf>
    <xf numFmtId="0" fontId="60" fillId="33" borderId="16" xfId="0" applyFont="1" applyFill="1" applyBorder="1" applyAlignment="1">
      <alignment vertical="center" shrinkToFit="1"/>
    </xf>
    <xf numFmtId="181" fontId="68" fillId="35" borderId="10" xfId="0" applyNumberFormat="1" applyFont="1" applyFill="1" applyBorder="1" applyAlignment="1">
      <alignment vertical="center"/>
    </xf>
    <xf numFmtId="181" fontId="68" fillId="35" borderId="13" xfId="0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194" fontId="60" fillId="8" borderId="13" xfId="50" applyNumberFormat="1" applyFont="1" applyFill="1" applyBorder="1" applyAlignment="1">
      <alignment vertical="center"/>
    </xf>
    <xf numFmtId="194" fontId="60" fillId="8" borderId="16" xfId="50" applyNumberFormat="1" applyFont="1" applyFill="1" applyBorder="1" applyAlignment="1">
      <alignment vertical="center"/>
    </xf>
    <xf numFmtId="196" fontId="60" fillId="8" borderId="13" xfId="50" applyNumberFormat="1" applyFont="1" applyFill="1" applyBorder="1" applyAlignment="1">
      <alignment vertical="center"/>
    </xf>
    <xf numFmtId="196" fontId="60" fillId="8" borderId="16" xfId="50" applyNumberFormat="1" applyFont="1" applyFill="1" applyBorder="1" applyAlignment="1">
      <alignment vertical="center"/>
    </xf>
    <xf numFmtId="194" fontId="60" fillId="8" borderId="17" xfId="50" applyNumberFormat="1" applyFont="1" applyFill="1" applyBorder="1" applyAlignment="1">
      <alignment vertical="center"/>
    </xf>
    <xf numFmtId="194" fontId="0" fillId="0" borderId="0" xfId="50" applyNumberFormat="1" applyFont="1" applyAlignment="1">
      <alignment horizontal="right" vertical="center"/>
    </xf>
    <xf numFmtId="9" fontId="60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9" fillId="0" borderId="21" xfId="50" applyNumberFormat="1" applyFont="1" applyBorder="1" applyAlignment="1">
      <alignment horizontal="center"/>
    </xf>
    <xf numFmtId="196" fontId="69" fillId="0" borderId="0" xfId="50" applyNumberFormat="1" applyFont="1" applyFill="1" applyBorder="1" applyAlignment="1">
      <alignment/>
    </xf>
    <xf numFmtId="196" fontId="60" fillId="0" borderId="0" xfId="50" applyNumberFormat="1" applyFont="1" applyFill="1" applyBorder="1" applyAlignment="1">
      <alignment/>
    </xf>
    <xf numFmtId="0" fontId="70" fillId="0" borderId="0" xfId="0" applyFont="1" applyAlignment="1">
      <alignment vertical="center"/>
    </xf>
    <xf numFmtId="194" fontId="70" fillId="0" borderId="0" xfId="50" applyNumberFormat="1" applyFont="1" applyAlignment="1">
      <alignment horizontal="left" vertical="center"/>
    </xf>
    <xf numFmtId="194" fontId="70" fillId="0" borderId="0" xfId="50" applyNumberFormat="1" applyFont="1" applyAlignment="1">
      <alignment horizontal="right" vertical="center"/>
    </xf>
    <xf numFmtId="196" fontId="70" fillId="0" borderId="0" xfId="50" applyNumberFormat="1" applyFont="1" applyAlignment="1">
      <alignment horizontal="left" vertical="center"/>
    </xf>
    <xf numFmtId="196" fontId="70" fillId="0" borderId="0" xfId="5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/>
    </xf>
    <xf numFmtId="194" fontId="60" fillId="8" borderId="22" xfId="50" applyNumberFormat="1" applyFont="1" applyFill="1" applyBorder="1" applyAlignment="1">
      <alignment vertical="center"/>
    </xf>
    <xf numFmtId="194" fontId="60" fillId="8" borderId="23" xfId="50" applyNumberFormat="1" applyFont="1" applyFill="1" applyBorder="1" applyAlignment="1">
      <alignment vertical="center"/>
    </xf>
    <xf numFmtId="196" fontId="60" fillId="8" borderId="22" xfId="50" applyNumberFormat="1" applyFont="1" applyFill="1" applyBorder="1" applyAlignment="1">
      <alignment vertical="center"/>
    </xf>
    <xf numFmtId="194" fontId="60" fillId="8" borderId="24" xfId="50" applyNumberFormat="1" applyFont="1" applyFill="1" applyBorder="1" applyAlignment="1">
      <alignment vertical="center"/>
    </xf>
    <xf numFmtId="196" fontId="60" fillId="8" borderId="24" xfId="50" applyNumberFormat="1" applyFont="1" applyFill="1" applyBorder="1" applyAlignment="1">
      <alignment vertical="center"/>
    </xf>
    <xf numFmtId="176" fontId="60" fillId="33" borderId="25" xfId="0" applyNumberFormat="1" applyFont="1" applyFill="1" applyBorder="1" applyAlignment="1">
      <alignment vertical="center"/>
    </xf>
    <xf numFmtId="0" fontId="60" fillId="33" borderId="26" xfId="0" applyFont="1" applyFill="1" applyBorder="1" applyAlignment="1">
      <alignment/>
    </xf>
    <xf numFmtId="0" fontId="60" fillId="33" borderId="27" xfId="0" applyFont="1" applyFill="1" applyBorder="1" applyAlignment="1">
      <alignment/>
    </xf>
    <xf numFmtId="196" fontId="60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64" applyFont="1" applyAlignment="1">
      <alignment vertical="center" wrapText="1"/>
      <protection/>
    </xf>
    <xf numFmtId="0" fontId="73" fillId="0" borderId="0" xfId="64" applyFont="1" applyAlignment="1">
      <alignment vertical="center"/>
      <protection/>
    </xf>
    <xf numFmtId="0" fontId="74" fillId="0" borderId="11" xfId="44" applyFont="1" applyBorder="1" applyAlignment="1" applyProtection="1">
      <alignment vertical="center" wrapText="1"/>
      <protection/>
    </xf>
    <xf numFmtId="0" fontId="75" fillId="0" borderId="11" xfId="64" applyFont="1" applyBorder="1" applyAlignment="1">
      <alignment vertical="center" wrapText="1"/>
      <protection/>
    </xf>
    <xf numFmtId="0" fontId="75" fillId="0" borderId="12" xfId="64" applyFont="1" applyBorder="1" applyAlignment="1">
      <alignment vertical="center" wrapText="1"/>
      <protection/>
    </xf>
    <xf numFmtId="0" fontId="76" fillId="0" borderId="12" xfId="64" applyFont="1" applyBorder="1" applyAlignment="1">
      <alignment vertical="center"/>
      <protection/>
    </xf>
    <xf numFmtId="0" fontId="76" fillId="0" borderId="28" xfId="64" applyFont="1" applyBorder="1" applyAlignment="1">
      <alignment vertical="center" wrapText="1"/>
      <protection/>
    </xf>
    <xf numFmtId="0" fontId="76" fillId="0" borderId="29" xfId="64" applyFont="1" applyBorder="1" applyAlignment="1">
      <alignment vertical="center" wrapText="1"/>
      <protection/>
    </xf>
    <xf numFmtId="204" fontId="60" fillId="8" borderId="13" xfId="50" applyNumberFormat="1" applyFont="1" applyFill="1" applyBorder="1" applyAlignment="1">
      <alignment vertical="center"/>
    </xf>
    <xf numFmtId="203" fontId="60" fillId="8" borderId="13" xfId="50" applyNumberFormat="1" applyFont="1" applyFill="1" applyBorder="1" applyAlignment="1">
      <alignment vertical="center"/>
    </xf>
    <xf numFmtId="0" fontId="70" fillId="0" borderId="0" xfId="0" applyFont="1" applyAlignment="1">
      <alignment vertical="center"/>
    </xf>
    <xf numFmtId="181" fontId="7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right"/>
    </xf>
    <xf numFmtId="0" fontId="60" fillId="0" borderId="0" xfId="0" applyFont="1" applyBorder="1" applyAlignment="1">
      <alignment/>
    </xf>
    <xf numFmtId="0" fontId="60" fillId="0" borderId="21" xfId="0" applyFont="1" applyBorder="1" applyAlignment="1">
      <alignment/>
    </xf>
    <xf numFmtId="0" fontId="71" fillId="0" borderId="0" xfId="0" applyFont="1" applyAlignment="1">
      <alignment vertical="top"/>
    </xf>
    <xf numFmtId="9" fontId="71" fillId="0" borderId="0" xfId="42" applyFont="1" applyAlignment="1">
      <alignment vertical="top"/>
    </xf>
    <xf numFmtId="196" fontId="60" fillId="8" borderId="30" xfId="50" applyNumberFormat="1" applyFont="1" applyFill="1" applyBorder="1" applyAlignment="1">
      <alignment vertical="center"/>
    </xf>
    <xf numFmtId="0" fontId="76" fillId="0" borderId="31" xfId="64" applyFont="1" applyBorder="1" applyAlignment="1">
      <alignment vertical="center" wrapText="1"/>
      <protection/>
    </xf>
    <xf numFmtId="176" fontId="77" fillId="34" borderId="19" xfId="53" applyNumberFormat="1" applyFont="1" applyFill="1" applyBorder="1" applyAlignment="1">
      <alignment vertical="center" textRotation="255" wrapText="1"/>
    </xf>
    <xf numFmtId="194" fontId="76" fillId="0" borderId="13" xfId="50" applyNumberFormat="1" applyFont="1" applyBorder="1" applyAlignment="1">
      <alignment vertical="center"/>
    </xf>
    <xf numFmtId="0" fontId="76" fillId="0" borderId="0" xfId="0" applyFont="1" applyAlignment="1">
      <alignment/>
    </xf>
    <xf numFmtId="194" fontId="76" fillId="0" borderId="17" xfId="50" applyNumberFormat="1" applyFont="1" applyBorder="1" applyAlignment="1">
      <alignment vertical="center"/>
    </xf>
    <xf numFmtId="194" fontId="78" fillId="8" borderId="22" xfId="50" applyNumberFormat="1" applyFont="1" applyFill="1" applyBorder="1" applyAlignment="1">
      <alignment vertical="center"/>
    </xf>
    <xf numFmtId="194" fontId="78" fillId="8" borderId="30" xfId="50" applyNumberFormat="1" applyFont="1" applyFill="1" applyBorder="1" applyAlignment="1">
      <alignment vertical="center"/>
    </xf>
    <xf numFmtId="176" fontId="78" fillId="34" borderId="16" xfId="0" applyNumberFormat="1" applyFont="1" applyFill="1" applyBorder="1" applyAlignment="1">
      <alignment horizontal="left" vertical="center" shrinkToFit="1"/>
    </xf>
    <xf numFmtId="194" fontId="76" fillId="0" borderId="16" xfId="50" applyNumberFormat="1" applyFont="1" applyBorder="1" applyAlignment="1">
      <alignment vertical="center"/>
    </xf>
    <xf numFmtId="176" fontId="78" fillId="34" borderId="13" xfId="0" applyNumberFormat="1" applyFont="1" applyFill="1" applyBorder="1" applyAlignment="1">
      <alignment horizontal="left" vertical="center" shrinkToFit="1"/>
    </xf>
    <xf numFmtId="194" fontId="78" fillId="8" borderId="13" xfId="50" applyNumberFormat="1" applyFont="1" applyFill="1" applyBorder="1" applyAlignment="1">
      <alignment vertical="center"/>
    </xf>
    <xf numFmtId="176" fontId="78" fillId="34" borderId="17" xfId="0" applyNumberFormat="1" applyFont="1" applyFill="1" applyBorder="1" applyAlignment="1">
      <alignment horizontal="left" vertical="center" shrinkToFit="1"/>
    </xf>
    <xf numFmtId="194" fontId="78" fillId="8" borderId="23" xfId="50" applyNumberFormat="1" applyFont="1" applyFill="1" applyBorder="1" applyAlignment="1">
      <alignment vertical="center"/>
    </xf>
    <xf numFmtId="194" fontId="78" fillId="8" borderId="32" xfId="50" applyNumberFormat="1" applyFont="1" applyFill="1" applyBorder="1" applyAlignment="1">
      <alignment vertical="center"/>
    </xf>
    <xf numFmtId="194" fontId="76" fillId="0" borderId="0" xfId="50" applyNumberFormat="1" applyFont="1" applyAlignment="1">
      <alignment vertical="center"/>
    </xf>
    <xf numFmtId="194" fontId="76" fillId="0" borderId="0" xfId="50" applyNumberFormat="1" applyFont="1" applyBorder="1" applyAlignment="1">
      <alignment vertical="center"/>
    </xf>
    <xf numFmtId="194" fontId="76" fillId="0" borderId="0" xfId="50" applyNumberFormat="1" applyFont="1" applyAlignment="1">
      <alignment/>
    </xf>
    <xf numFmtId="196" fontId="76" fillId="0" borderId="0" xfId="50" applyNumberFormat="1" applyFont="1" applyAlignment="1">
      <alignment/>
    </xf>
    <xf numFmtId="196" fontId="76" fillId="0" borderId="21" xfId="50" applyNumberFormat="1" applyFont="1" applyBorder="1" applyAlignment="1">
      <alignment/>
    </xf>
    <xf numFmtId="196" fontId="76" fillId="0" borderId="13" xfId="50" applyNumberFormat="1" applyFont="1" applyBorder="1" applyAlignment="1">
      <alignment vertical="center"/>
    </xf>
    <xf numFmtId="196" fontId="78" fillId="8" borderId="13" xfId="50" applyNumberFormat="1" applyFont="1" applyFill="1" applyBorder="1" applyAlignment="1">
      <alignment vertical="center"/>
    </xf>
    <xf numFmtId="196" fontId="78" fillId="8" borderId="17" xfId="50" applyNumberFormat="1" applyFont="1" applyFill="1" applyBorder="1" applyAlignment="1">
      <alignment vertical="center"/>
    </xf>
    <xf numFmtId="196" fontId="78" fillId="8" borderId="30" xfId="50" applyNumberFormat="1" applyFont="1" applyFill="1" applyBorder="1" applyAlignment="1">
      <alignment vertical="center"/>
    </xf>
    <xf numFmtId="196" fontId="76" fillId="0" borderId="17" xfId="50" applyNumberFormat="1" applyFont="1" applyBorder="1" applyAlignment="1">
      <alignment vertical="center"/>
    </xf>
    <xf numFmtId="181" fontId="76" fillId="0" borderId="13" xfId="0" applyNumberFormat="1" applyFont="1" applyFill="1" applyBorder="1" applyAlignment="1">
      <alignment vertical="center"/>
    </xf>
    <xf numFmtId="0" fontId="78" fillId="33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vertical="center"/>
    </xf>
    <xf numFmtId="196" fontId="78" fillId="8" borderId="16" xfId="50" applyNumberFormat="1" applyFont="1" applyFill="1" applyBorder="1" applyAlignment="1">
      <alignment vertical="center"/>
    </xf>
    <xf numFmtId="196" fontId="76" fillId="0" borderId="0" xfId="50" applyNumberFormat="1" applyFont="1" applyBorder="1" applyAlignment="1">
      <alignment vertical="center"/>
    </xf>
    <xf numFmtId="204" fontId="78" fillId="8" borderId="13" xfId="50" applyNumberFormat="1" applyFont="1" applyFill="1" applyBorder="1" applyAlignment="1">
      <alignment vertical="center"/>
    </xf>
    <xf numFmtId="196" fontId="76" fillId="0" borderId="0" xfId="50" applyNumberFormat="1" applyFont="1" applyBorder="1" applyAlignment="1">
      <alignment/>
    </xf>
    <xf numFmtId="196" fontId="78" fillId="33" borderId="13" xfId="50" applyNumberFormat="1" applyFont="1" applyFill="1" applyBorder="1" applyAlignment="1">
      <alignment horizontal="center" vertical="center"/>
    </xf>
    <xf numFmtId="9" fontId="76" fillId="0" borderId="0" xfId="42" applyFont="1" applyBorder="1" applyAlignment="1">
      <alignment/>
    </xf>
    <xf numFmtId="196" fontId="78" fillId="33" borderId="13" xfId="50" applyNumberFormat="1" applyFont="1" applyFill="1" applyBorder="1" applyAlignment="1">
      <alignment horizontal="center"/>
    </xf>
    <xf numFmtId="197" fontId="78" fillId="8" borderId="13" xfId="50" applyNumberFormat="1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vertical="center"/>
    </xf>
    <xf numFmtId="0" fontId="76" fillId="0" borderId="13" xfId="0" applyFont="1" applyFill="1" applyBorder="1" applyAlignment="1">
      <alignment vertical="center" wrapText="1"/>
    </xf>
    <xf numFmtId="0" fontId="78" fillId="33" borderId="13" xfId="0" applyFont="1" applyFill="1" applyBorder="1" applyAlignment="1">
      <alignment horizontal="center" vertical="center" shrinkToFit="1"/>
    </xf>
    <xf numFmtId="194" fontId="76" fillId="0" borderId="10" xfId="50" applyNumberFormat="1" applyFont="1" applyBorder="1" applyAlignment="1">
      <alignment vertical="center"/>
    </xf>
    <xf numFmtId="194" fontId="76" fillId="0" borderId="18" xfId="50" applyNumberFormat="1" applyFont="1" applyBorder="1" applyAlignment="1">
      <alignment vertical="center"/>
    </xf>
    <xf numFmtId="194" fontId="78" fillId="8" borderId="33" xfId="50" applyNumberFormat="1" applyFont="1" applyFill="1" applyBorder="1" applyAlignment="1">
      <alignment vertical="center"/>
    </xf>
    <xf numFmtId="194" fontId="76" fillId="0" borderId="15" xfId="50" applyNumberFormat="1" applyFont="1" applyBorder="1" applyAlignment="1">
      <alignment vertical="center"/>
    </xf>
    <xf numFmtId="194" fontId="78" fillId="8" borderId="10" xfId="50" applyNumberFormat="1" applyFont="1" applyFill="1" applyBorder="1" applyAlignment="1">
      <alignment vertical="center"/>
    </xf>
    <xf numFmtId="194" fontId="78" fillId="8" borderId="34" xfId="50" applyNumberFormat="1" applyFont="1" applyFill="1" applyBorder="1" applyAlignment="1">
      <alignment vertical="center"/>
    </xf>
    <xf numFmtId="196" fontId="78" fillId="8" borderId="33" xfId="50" applyNumberFormat="1" applyFont="1" applyFill="1" applyBorder="1" applyAlignment="1">
      <alignment vertical="center"/>
    </xf>
    <xf numFmtId="196" fontId="78" fillId="8" borderId="15" xfId="50" applyNumberFormat="1" applyFont="1" applyFill="1" applyBorder="1" applyAlignment="1">
      <alignment vertical="center"/>
    </xf>
    <xf numFmtId="196" fontId="76" fillId="0" borderId="10" xfId="50" applyNumberFormat="1" applyFont="1" applyBorder="1" applyAlignment="1">
      <alignment vertical="center"/>
    </xf>
    <xf numFmtId="196" fontId="78" fillId="8" borderId="10" xfId="50" applyNumberFormat="1" applyFont="1" applyFill="1" applyBorder="1" applyAlignment="1">
      <alignment vertical="center"/>
    </xf>
    <xf numFmtId="196" fontId="76" fillId="0" borderId="18" xfId="50" applyNumberFormat="1" applyFont="1" applyBorder="1" applyAlignment="1">
      <alignment vertical="center"/>
    </xf>
    <xf numFmtId="196" fontId="78" fillId="8" borderId="34" xfId="50" applyNumberFormat="1" applyFont="1" applyFill="1" applyBorder="1" applyAlignment="1">
      <alignment vertical="center"/>
    </xf>
    <xf numFmtId="196" fontId="76" fillId="0" borderId="14" xfId="50" applyNumberFormat="1" applyFont="1" applyBorder="1" applyAlignment="1">
      <alignment vertical="center"/>
    </xf>
    <xf numFmtId="196" fontId="76" fillId="0" borderId="15" xfId="50" applyNumberFormat="1" applyFont="1" applyBorder="1" applyAlignment="1">
      <alignment vertical="center"/>
    </xf>
    <xf numFmtId="196" fontId="60" fillId="8" borderId="33" xfId="50" applyNumberFormat="1" applyFont="1" applyFill="1" applyBorder="1" applyAlignment="1">
      <alignment vertical="center"/>
    </xf>
    <xf numFmtId="196" fontId="7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78" fillId="8" borderId="32" xfId="50" applyNumberFormat="1" applyFont="1" applyFill="1" applyBorder="1" applyAlignment="1">
      <alignment vertical="center"/>
    </xf>
    <xf numFmtId="196" fontId="76" fillId="0" borderId="20" xfId="50" applyNumberFormat="1" applyFont="1" applyBorder="1" applyAlignment="1">
      <alignment vertical="center"/>
    </xf>
    <xf numFmtId="196" fontId="0" fillId="0" borderId="0" xfId="50" applyNumberFormat="1" applyFont="1" applyAlignment="1">
      <alignment horizontal="right"/>
    </xf>
    <xf numFmtId="0" fontId="79" fillId="0" borderId="0" xfId="64" applyFont="1" applyAlignment="1">
      <alignment horizontal="center" vertical="center" wrapText="1"/>
      <protection/>
    </xf>
    <xf numFmtId="0" fontId="80" fillId="0" borderId="21" xfId="64" applyFont="1" applyBorder="1" applyAlignment="1">
      <alignment horizontal="right" vertical="center" wrapText="1"/>
      <protection/>
    </xf>
    <xf numFmtId="0" fontId="60" fillId="34" borderId="13" xfId="64" applyFont="1" applyFill="1" applyBorder="1" applyAlignment="1">
      <alignment horizontal="left" vertical="center"/>
      <protection/>
    </xf>
    <xf numFmtId="0" fontId="74" fillId="0" borderId="13" xfId="44" applyFont="1" applyFill="1" applyBorder="1" applyAlignment="1" applyProtection="1">
      <alignment horizontal="left" vertical="center" wrapText="1"/>
      <protection/>
    </xf>
    <xf numFmtId="0" fontId="60" fillId="34" borderId="13" xfId="64" applyFont="1" applyFill="1" applyBorder="1" applyAlignment="1">
      <alignment horizontal="left" vertical="center" wrapText="1"/>
      <protection/>
    </xf>
    <xf numFmtId="0" fontId="74" fillId="36" borderId="13" xfId="44" applyFont="1" applyFill="1" applyBorder="1" applyAlignment="1" applyProtection="1">
      <alignment horizontal="left" vertical="center" wrapText="1"/>
      <protection/>
    </xf>
    <xf numFmtId="0" fontId="74" fillId="36" borderId="13" xfId="44" applyFont="1" applyFill="1" applyBorder="1" applyAlignment="1" applyProtection="1">
      <alignment vertical="center" wrapText="1"/>
      <protection/>
    </xf>
    <xf numFmtId="0" fontId="73" fillId="0" borderId="19" xfId="64" applyFont="1" applyBorder="1" applyAlignment="1">
      <alignment vertical="center" wrapText="1"/>
      <protection/>
    </xf>
    <xf numFmtId="0" fontId="7" fillId="0" borderId="21" xfId="64" applyFont="1" applyBorder="1" applyAlignment="1">
      <alignment horizontal="left" vertical="center"/>
      <protection/>
    </xf>
    <xf numFmtId="0" fontId="5" fillId="0" borderId="21" xfId="64" applyFont="1" applyBorder="1" applyAlignment="1">
      <alignment vertical="center"/>
      <protection/>
    </xf>
    <xf numFmtId="0" fontId="60" fillId="34" borderId="13" xfId="64" applyFont="1" applyFill="1" applyBorder="1" applyAlignment="1">
      <alignment vertical="center" wrapText="1"/>
      <protection/>
    </xf>
    <xf numFmtId="0" fontId="74" fillId="0" borderId="10" xfId="44" applyFont="1" applyBorder="1" applyAlignment="1" applyProtection="1">
      <alignment horizontal="left" vertical="center" wrapText="1"/>
      <protection/>
    </xf>
    <xf numFmtId="0" fontId="74" fillId="0" borderId="11" xfId="44" applyFont="1" applyBorder="1" applyAlignment="1" applyProtection="1">
      <alignment horizontal="left"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1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78" fillId="34" borderId="13" xfId="64" applyFont="1" applyFill="1" applyBorder="1" applyAlignment="1">
      <alignment horizontal="left" vertical="center" wrapText="1"/>
      <protection/>
    </xf>
    <xf numFmtId="49" fontId="81" fillId="0" borderId="10" xfId="64" applyNumberFormat="1" applyFont="1" applyBorder="1" applyAlignment="1">
      <alignment horizontal="left" vertical="center" wrapText="1"/>
      <protection/>
    </xf>
    <xf numFmtId="49" fontId="81" fillId="0" borderId="11" xfId="64" applyNumberFormat="1" applyFont="1" applyBorder="1" applyAlignment="1">
      <alignment horizontal="left" vertical="center" wrapText="1"/>
      <protection/>
    </xf>
    <xf numFmtId="0" fontId="76" fillId="0" borderId="11" xfId="64" applyFont="1" applyBorder="1" applyAlignment="1">
      <alignment vertical="center" wrapText="1"/>
      <protection/>
    </xf>
    <xf numFmtId="0" fontId="76" fillId="0" borderId="12" xfId="64" applyFont="1" applyBorder="1" applyAlignment="1">
      <alignment vertical="center" wrapText="1"/>
      <protection/>
    </xf>
    <xf numFmtId="0" fontId="76" fillId="0" borderId="10" xfId="64" applyFont="1" applyBorder="1" applyAlignment="1">
      <alignment horizontal="left" vertical="center" wrapText="1"/>
      <protection/>
    </xf>
    <xf numFmtId="0" fontId="76" fillId="0" borderId="11" xfId="64" applyFont="1" applyBorder="1" applyAlignment="1">
      <alignment horizontal="left" vertical="center" wrapText="1"/>
      <protection/>
    </xf>
    <xf numFmtId="176" fontId="76" fillId="0" borderId="11" xfId="64" applyNumberFormat="1" applyFont="1" applyBorder="1" applyAlignment="1">
      <alignment horizontal="center" vertical="center"/>
      <protection/>
    </xf>
    <xf numFmtId="0" fontId="76" fillId="0" borderId="12" xfId="64" applyFont="1" applyBorder="1" applyAlignment="1">
      <alignment horizontal="center" vertical="center"/>
      <protection/>
    </xf>
    <xf numFmtId="179" fontId="76" fillId="0" borderId="10" xfId="64" applyNumberFormat="1" applyFont="1" applyBorder="1" applyAlignment="1">
      <alignment vertical="center"/>
      <protection/>
    </xf>
    <xf numFmtId="179" fontId="76" fillId="0" borderId="11" xfId="64" applyNumberFormat="1" applyFont="1" applyBorder="1" applyAlignment="1">
      <alignment vertical="center"/>
      <protection/>
    </xf>
    <xf numFmtId="0" fontId="76" fillId="0" borderId="13" xfId="64" applyFont="1" applyBorder="1" applyAlignment="1">
      <alignment horizontal="center" vertical="center"/>
      <protection/>
    </xf>
    <xf numFmtId="178" fontId="76" fillId="0" borderId="10" xfId="64" applyNumberFormat="1" applyFont="1" applyBorder="1" applyAlignment="1">
      <alignment vertical="center"/>
      <protection/>
    </xf>
    <xf numFmtId="178" fontId="76" fillId="0" borderId="11" xfId="64" applyNumberFormat="1" applyFont="1" applyBorder="1" applyAlignment="1">
      <alignment vertical="center"/>
      <protection/>
    </xf>
    <xf numFmtId="0" fontId="78" fillId="34" borderId="18" xfId="64" applyFont="1" applyFill="1" applyBorder="1" applyAlignment="1">
      <alignment horizontal="left" vertical="center" wrapText="1"/>
      <protection/>
    </xf>
    <xf numFmtId="0" fontId="78" fillId="34" borderId="19" xfId="64" applyFont="1" applyFill="1" applyBorder="1" applyAlignment="1">
      <alignment horizontal="left" vertical="center" wrapText="1"/>
      <protection/>
    </xf>
    <xf numFmtId="0" fontId="78" fillId="34" borderId="31" xfId="64" applyFont="1" applyFill="1" applyBorder="1" applyAlignment="1">
      <alignment horizontal="left" vertical="center" wrapText="1"/>
      <protection/>
    </xf>
    <xf numFmtId="0" fontId="78" fillId="34" borderId="14" xfId="64" applyFont="1" applyFill="1" applyBorder="1" applyAlignment="1">
      <alignment horizontal="left" vertical="center" wrapText="1"/>
      <protection/>
    </xf>
    <xf numFmtId="0" fontId="78" fillId="34" borderId="0" xfId="64" applyFont="1" applyFill="1" applyAlignment="1">
      <alignment horizontal="left" vertical="center" wrapText="1"/>
      <protection/>
    </xf>
    <xf numFmtId="0" fontId="78" fillId="34" borderId="28" xfId="64" applyFont="1" applyFill="1" applyBorder="1" applyAlignment="1">
      <alignment horizontal="left" vertical="center" wrapText="1"/>
      <protection/>
    </xf>
    <xf numFmtId="0" fontId="78" fillId="0" borderId="15" xfId="64" applyFont="1" applyBorder="1" applyAlignment="1">
      <alignment horizontal="left" vertical="center" wrapText="1"/>
      <protection/>
    </xf>
    <xf numFmtId="0" fontId="78" fillId="0" borderId="21" xfId="64" applyFont="1" applyBorder="1" applyAlignment="1">
      <alignment horizontal="left" vertical="center" wrapText="1"/>
      <protection/>
    </xf>
    <xf numFmtId="0" fontId="78" fillId="0" borderId="29" xfId="64" applyFont="1" applyBorder="1" applyAlignment="1">
      <alignment horizontal="left" vertical="center" wrapText="1"/>
      <protection/>
    </xf>
    <xf numFmtId="0" fontId="76" fillId="0" borderId="18" xfId="64" applyFont="1" applyBorder="1" applyAlignment="1">
      <alignment horizontal="center" vertical="center"/>
      <protection/>
    </xf>
    <xf numFmtId="0" fontId="76" fillId="0" borderId="19" xfId="64" applyFont="1" applyBorder="1" applyAlignment="1">
      <alignment horizontal="center" vertical="center"/>
      <protection/>
    </xf>
    <xf numFmtId="0" fontId="76" fillId="0" borderId="31" xfId="64" applyFont="1" applyBorder="1" applyAlignment="1">
      <alignment horizontal="center" vertical="center"/>
      <protection/>
    </xf>
    <xf numFmtId="0" fontId="76" fillId="0" borderId="15" xfId="64" applyFont="1" applyBorder="1" applyAlignment="1">
      <alignment horizontal="center" vertical="center"/>
      <protection/>
    </xf>
    <xf numFmtId="0" fontId="76" fillId="0" borderId="21" xfId="64" applyFont="1" applyBorder="1" applyAlignment="1">
      <alignment horizontal="center" vertical="center"/>
      <protection/>
    </xf>
    <xf numFmtId="0" fontId="76" fillId="0" borderId="29" xfId="64" applyFont="1" applyBorder="1" applyAlignment="1">
      <alignment horizontal="center" vertical="center"/>
      <protection/>
    </xf>
    <xf numFmtId="0" fontId="76" fillId="0" borderId="13" xfId="64" applyFont="1" applyBorder="1" applyAlignment="1">
      <alignment vertical="center"/>
      <protection/>
    </xf>
    <xf numFmtId="0" fontId="76" fillId="36" borderId="18" xfId="64" applyFont="1" applyFill="1" applyBorder="1" applyAlignment="1">
      <alignment horizontal="left" vertical="center" wrapText="1"/>
      <protection/>
    </xf>
    <xf numFmtId="0" fontId="76" fillId="36" borderId="19" xfId="64" applyFont="1" applyFill="1" applyBorder="1" applyAlignment="1">
      <alignment vertical="center" wrapText="1"/>
      <protection/>
    </xf>
    <xf numFmtId="0" fontId="76" fillId="36" borderId="31" xfId="64" applyFont="1" applyFill="1" applyBorder="1" applyAlignment="1">
      <alignment vertical="center" wrapText="1"/>
      <protection/>
    </xf>
    <xf numFmtId="0" fontId="76" fillId="36" borderId="15" xfId="64" applyFont="1" applyFill="1" applyBorder="1" applyAlignment="1">
      <alignment horizontal="left" vertical="center" wrapText="1"/>
      <protection/>
    </xf>
    <xf numFmtId="0" fontId="76" fillId="36" borderId="21" xfId="64" applyFont="1" applyFill="1" applyBorder="1" applyAlignment="1">
      <alignment vertical="center" wrapText="1"/>
      <protection/>
    </xf>
    <xf numFmtId="0" fontId="76" fillId="36" borderId="29" xfId="64" applyFont="1" applyFill="1" applyBorder="1" applyAlignment="1">
      <alignment vertical="center" wrapText="1"/>
      <protection/>
    </xf>
    <xf numFmtId="0" fontId="81" fillId="0" borderId="18" xfId="64" applyFont="1" applyBorder="1" applyAlignment="1">
      <alignment vertical="center" wrapText="1"/>
      <protection/>
    </xf>
    <xf numFmtId="0" fontId="81" fillId="0" borderId="19" xfId="64" applyFont="1" applyBorder="1" applyAlignment="1">
      <alignment vertical="center" wrapText="1"/>
      <protection/>
    </xf>
    <xf numFmtId="0" fontId="81" fillId="0" borderId="31" xfId="64" applyFont="1" applyBorder="1" applyAlignment="1">
      <alignment vertical="center" wrapText="1"/>
      <protection/>
    </xf>
    <xf numFmtId="0" fontId="81" fillId="0" borderId="14" xfId="64" applyFont="1" applyBorder="1" applyAlignment="1">
      <alignment vertical="center" wrapText="1"/>
      <protection/>
    </xf>
    <xf numFmtId="0" fontId="81" fillId="0" borderId="0" xfId="64" applyFont="1" applyAlignment="1">
      <alignment vertical="center" wrapText="1"/>
      <protection/>
    </xf>
    <xf numFmtId="0" fontId="81" fillId="0" borderId="28" xfId="64" applyFont="1" applyBorder="1" applyAlignment="1">
      <alignment vertical="center" wrapText="1"/>
      <protection/>
    </xf>
    <xf numFmtId="0" fontId="81" fillId="0" borderId="15" xfId="64" applyFont="1" applyBorder="1" applyAlignment="1">
      <alignment vertical="center" wrapText="1"/>
      <protection/>
    </xf>
    <xf numFmtId="0" fontId="81" fillId="0" borderId="21" xfId="64" applyFont="1" applyBorder="1" applyAlignment="1">
      <alignment vertical="center" wrapText="1"/>
      <protection/>
    </xf>
    <xf numFmtId="0" fontId="81" fillId="0" borderId="29" xfId="64" applyFont="1" applyBorder="1" applyAlignment="1">
      <alignment vertical="center" wrapText="1"/>
      <protection/>
    </xf>
    <xf numFmtId="176" fontId="76" fillId="0" borderId="10" xfId="64" applyNumberFormat="1" applyFont="1" applyBorder="1" applyAlignment="1">
      <alignment horizontal="center" vertical="center" wrapText="1"/>
      <protection/>
    </xf>
    <xf numFmtId="0" fontId="76" fillId="0" borderId="11" xfId="64" applyFont="1" applyBorder="1" applyAlignment="1">
      <alignment horizontal="center" vertical="center"/>
      <protection/>
    </xf>
    <xf numFmtId="0" fontId="76" fillId="37" borderId="10" xfId="64" applyFont="1" applyFill="1" applyBorder="1" applyAlignment="1">
      <alignment horizontal="center" vertical="center"/>
      <protection/>
    </xf>
    <xf numFmtId="0" fontId="76" fillId="37" borderId="11" xfId="64" applyFont="1" applyFill="1" applyBorder="1" applyAlignment="1">
      <alignment horizontal="center" vertical="center"/>
      <protection/>
    </xf>
    <xf numFmtId="0" fontId="76" fillId="37" borderId="12" xfId="64" applyFont="1" applyFill="1" applyBorder="1" applyAlignment="1">
      <alignment horizontal="center" vertical="center"/>
      <protection/>
    </xf>
    <xf numFmtId="176" fontId="76" fillId="0" borderId="10" xfId="64" applyNumberFormat="1" applyFont="1" applyBorder="1" applyAlignment="1">
      <alignment vertical="center"/>
      <protection/>
    </xf>
    <xf numFmtId="176" fontId="76" fillId="0" borderId="11" xfId="64" applyNumberFormat="1" applyFont="1" applyBorder="1" applyAlignment="1">
      <alignment vertical="center"/>
      <protection/>
    </xf>
    <xf numFmtId="0" fontId="76" fillId="0" borderId="11" xfId="64" applyFont="1" applyBorder="1" applyAlignment="1">
      <alignment horizontal="center" vertical="center" wrapText="1"/>
      <protection/>
    </xf>
    <xf numFmtId="0" fontId="76" fillId="0" borderId="12" xfId="64" applyFont="1" applyBorder="1" applyAlignment="1">
      <alignment horizontal="center" vertical="center" wrapText="1"/>
      <protection/>
    </xf>
    <xf numFmtId="0" fontId="60" fillId="34" borderId="18" xfId="64" applyFont="1" applyFill="1" applyBorder="1" applyAlignment="1">
      <alignment horizontal="left" vertical="center" wrapText="1"/>
      <protection/>
    </xf>
    <xf numFmtId="0" fontId="60" fillId="34" borderId="19" xfId="64" applyFont="1" applyFill="1" applyBorder="1" applyAlignment="1">
      <alignment horizontal="left" vertical="center" wrapText="1"/>
      <protection/>
    </xf>
    <xf numFmtId="0" fontId="60" fillId="34" borderId="31" xfId="64" applyFont="1" applyFill="1" applyBorder="1" applyAlignment="1">
      <alignment horizontal="left" vertical="center" wrapText="1"/>
      <protection/>
    </xf>
    <xf numFmtId="0" fontId="15" fillId="0" borderId="10" xfId="64" applyFont="1" applyBorder="1" applyAlignment="1">
      <alignment horizontal="left" vertical="center" wrapText="1"/>
      <protection/>
    </xf>
    <xf numFmtId="0" fontId="15" fillId="0" borderId="11" xfId="64" applyFont="1" applyBorder="1" applyAlignment="1">
      <alignment horizontal="left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0" fontId="76" fillId="0" borderId="18" xfId="64" applyFont="1" applyBorder="1" applyAlignment="1">
      <alignment horizontal="left" vertical="center" wrapText="1"/>
      <protection/>
    </xf>
    <xf numFmtId="0" fontId="76" fillId="0" borderId="19" xfId="64" applyFont="1" applyBorder="1" applyAlignment="1">
      <alignment horizontal="left" vertical="center" wrapText="1"/>
      <protection/>
    </xf>
    <xf numFmtId="0" fontId="76" fillId="0" borderId="19" xfId="64" applyFont="1" applyBorder="1" applyAlignment="1">
      <alignment vertical="center" wrapText="1"/>
      <protection/>
    </xf>
    <xf numFmtId="0" fontId="76" fillId="0" borderId="31" xfId="64" applyFont="1" applyBorder="1" applyAlignment="1">
      <alignment vertical="center" wrapText="1"/>
      <protection/>
    </xf>
    <xf numFmtId="0" fontId="76" fillId="0" borderId="13" xfId="64" applyFont="1" applyBorder="1" applyAlignment="1">
      <alignment vertical="center" wrapText="1"/>
      <protection/>
    </xf>
    <xf numFmtId="0" fontId="76" fillId="0" borderId="13" xfId="64" applyFont="1" applyBorder="1" applyAlignment="1">
      <alignment horizontal="left" vertical="center" wrapText="1"/>
      <protection/>
    </xf>
    <xf numFmtId="176" fontId="76" fillId="0" borderId="10" xfId="64" applyNumberFormat="1" applyFont="1" applyBorder="1" applyAlignment="1">
      <alignment horizontal="center" vertical="center"/>
      <protection/>
    </xf>
    <xf numFmtId="0" fontId="60" fillId="33" borderId="18" xfId="64" applyFont="1" applyFill="1" applyBorder="1" applyAlignment="1">
      <alignment horizontal="left" vertical="center" wrapText="1"/>
      <protection/>
    </xf>
    <xf numFmtId="0" fontId="60" fillId="34" borderId="14" xfId="64" applyFont="1" applyFill="1" applyBorder="1" applyAlignment="1">
      <alignment horizontal="left" vertical="center" wrapText="1"/>
      <protection/>
    </xf>
    <xf numFmtId="0" fontId="60" fillId="34" borderId="0" xfId="64" applyFont="1" applyFill="1" applyAlignment="1">
      <alignment horizontal="left" vertical="center" wrapText="1"/>
      <protection/>
    </xf>
    <xf numFmtId="0" fontId="60" fillId="34" borderId="28" xfId="64" applyFont="1" applyFill="1" applyBorder="1" applyAlignment="1">
      <alignment horizontal="left" vertical="center" wrapText="1"/>
      <protection/>
    </xf>
    <xf numFmtId="0" fontId="60" fillId="34" borderId="15" xfId="64" applyFont="1" applyFill="1" applyBorder="1" applyAlignment="1">
      <alignment horizontal="left" vertical="center" wrapText="1"/>
      <protection/>
    </xf>
    <xf numFmtId="0" fontId="60" fillId="34" borderId="21" xfId="64" applyFont="1" applyFill="1" applyBorder="1" applyAlignment="1">
      <alignment horizontal="left" vertical="center" wrapText="1"/>
      <protection/>
    </xf>
    <xf numFmtId="0" fontId="60" fillId="34" borderId="29" xfId="64" applyFont="1" applyFill="1" applyBorder="1" applyAlignment="1">
      <alignment horizontal="left" vertical="center" wrapText="1"/>
      <protection/>
    </xf>
    <xf numFmtId="176" fontId="76" fillId="0" borderId="10" xfId="64" applyNumberFormat="1" applyFont="1" applyBorder="1" applyAlignment="1">
      <alignment horizontal="right" vertical="center"/>
      <protection/>
    </xf>
    <xf numFmtId="176" fontId="76" fillId="0" borderId="11" xfId="64" applyNumberFormat="1" applyFont="1" applyBorder="1" applyAlignment="1">
      <alignment horizontal="right" vertical="center"/>
      <protection/>
    </xf>
    <xf numFmtId="0" fontId="74" fillId="0" borderId="10" xfId="44" applyFont="1" applyBorder="1" applyAlignment="1" applyProtection="1">
      <alignment vertical="center" wrapText="1"/>
      <protection/>
    </xf>
    <xf numFmtId="0" fontId="74" fillId="0" borderId="11" xfId="44" applyFont="1" applyBorder="1" applyAlignment="1" applyProtection="1">
      <alignment vertical="center" wrapText="1"/>
      <protection/>
    </xf>
    <xf numFmtId="0" fontId="74" fillId="0" borderId="12" xfId="44" applyFont="1" applyBorder="1" applyAlignment="1" applyProtection="1">
      <alignment vertical="center" wrapText="1"/>
      <protection/>
    </xf>
    <xf numFmtId="176" fontId="60" fillId="34" borderId="17" xfId="53" applyNumberFormat="1" applyFont="1" applyFill="1" applyBorder="1" applyAlignment="1">
      <alignment horizontal="center" vertical="center" textRotation="255"/>
    </xf>
    <xf numFmtId="176" fontId="60" fillId="34" borderId="20" xfId="53" applyNumberFormat="1" applyFont="1" applyFill="1" applyBorder="1" applyAlignment="1">
      <alignment horizontal="center" vertical="center" textRotation="255"/>
    </xf>
    <xf numFmtId="176" fontId="60" fillId="34" borderId="15" xfId="53" applyNumberFormat="1" applyFont="1" applyFill="1" applyBorder="1" applyAlignment="1">
      <alignment horizontal="center" vertical="center" textRotation="255"/>
    </xf>
    <xf numFmtId="176" fontId="77" fillId="34" borderId="20" xfId="53" applyNumberFormat="1" applyFont="1" applyFill="1" applyBorder="1" applyAlignment="1">
      <alignment horizontal="center" vertical="center" textRotation="255" shrinkToFit="1"/>
    </xf>
    <xf numFmtId="176" fontId="77" fillId="34" borderId="16" xfId="53" applyNumberFormat="1" applyFont="1" applyFill="1" applyBorder="1" applyAlignment="1">
      <alignment horizontal="center" vertical="center" textRotation="255" shrinkToFit="1"/>
    </xf>
    <xf numFmtId="176" fontId="60" fillId="34" borderId="10" xfId="53" applyNumberFormat="1" applyFont="1" applyFill="1" applyBorder="1" applyAlignment="1">
      <alignment vertical="center"/>
    </xf>
    <xf numFmtId="176" fontId="60" fillId="34" borderId="12" xfId="53" applyNumberFormat="1" applyFont="1" applyFill="1" applyBorder="1" applyAlignment="1">
      <alignment vertical="center"/>
    </xf>
    <xf numFmtId="176" fontId="60" fillId="34" borderId="10" xfId="0" applyNumberFormat="1" applyFont="1" applyFill="1" applyBorder="1" applyAlignment="1">
      <alignment vertical="center" shrinkToFit="1"/>
    </xf>
    <xf numFmtId="176" fontId="60" fillId="34" borderId="12" xfId="0" applyNumberFormat="1" applyFont="1" applyFill="1" applyBorder="1" applyAlignment="1">
      <alignment vertical="center" shrinkToFit="1"/>
    </xf>
    <xf numFmtId="176" fontId="60" fillId="34" borderId="18" xfId="53" applyNumberFormat="1" applyFont="1" applyFill="1" applyBorder="1" applyAlignment="1">
      <alignment vertical="center"/>
    </xf>
    <xf numFmtId="176" fontId="60" fillId="34" borderId="31" xfId="53" applyNumberFormat="1" applyFont="1" applyFill="1" applyBorder="1" applyAlignment="1">
      <alignment vertical="center"/>
    </xf>
    <xf numFmtId="176" fontId="60" fillId="34" borderId="20" xfId="53" applyNumberFormat="1" applyFont="1" applyFill="1" applyBorder="1" applyAlignment="1">
      <alignment horizontal="center" vertical="center" textRotation="255" wrapText="1"/>
    </xf>
    <xf numFmtId="176" fontId="60" fillId="34" borderId="16" xfId="53" applyNumberFormat="1" applyFont="1" applyFill="1" applyBorder="1" applyAlignment="1">
      <alignment horizontal="center" vertical="center" textRotation="255" wrapText="1"/>
    </xf>
    <xf numFmtId="176" fontId="60" fillId="33" borderId="35" xfId="53" applyNumberFormat="1" applyFont="1" applyFill="1" applyBorder="1" applyAlignment="1">
      <alignment horizontal="left" vertical="center" wrapText="1"/>
    </xf>
    <xf numFmtId="176" fontId="60" fillId="33" borderId="22" xfId="53" applyNumberFormat="1" applyFont="1" applyFill="1" applyBorder="1" applyAlignment="1">
      <alignment horizontal="left" vertical="center" wrapText="1"/>
    </xf>
    <xf numFmtId="176" fontId="60" fillId="34" borderId="35" xfId="0" applyNumberFormat="1" applyFont="1" applyFill="1" applyBorder="1" applyAlignment="1">
      <alignment horizontal="left" vertical="center"/>
    </xf>
    <xf numFmtId="176" fontId="60" fillId="34" borderId="22" xfId="0" applyNumberFormat="1" applyFont="1" applyFill="1" applyBorder="1" applyAlignment="1">
      <alignment horizontal="left" vertical="center"/>
    </xf>
    <xf numFmtId="176" fontId="60" fillId="34" borderId="10" xfId="0" applyNumberFormat="1" applyFont="1" applyFill="1" applyBorder="1" applyAlignment="1">
      <alignment vertical="center"/>
    </xf>
    <xf numFmtId="176" fontId="60" fillId="34" borderId="12" xfId="0" applyNumberFormat="1" applyFont="1" applyFill="1" applyBorder="1" applyAlignment="1">
      <alignment vertical="center"/>
    </xf>
    <xf numFmtId="176" fontId="60" fillId="33" borderId="35" xfId="0" applyNumberFormat="1" applyFont="1" applyFill="1" applyBorder="1" applyAlignment="1">
      <alignment horizontal="left" vertical="center" shrinkToFit="1"/>
    </xf>
    <xf numFmtId="176" fontId="60" fillId="33" borderId="22" xfId="0" applyNumberFormat="1" applyFont="1" applyFill="1" applyBorder="1" applyAlignment="1">
      <alignment horizontal="left" vertical="center" shrinkToFit="1"/>
    </xf>
    <xf numFmtId="176" fontId="60" fillId="33" borderId="14" xfId="0" applyNumberFormat="1" applyFont="1" applyFill="1" applyBorder="1" applyAlignment="1">
      <alignment horizontal="left" vertical="center" shrinkToFit="1"/>
    </xf>
    <xf numFmtId="176" fontId="60" fillId="33" borderId="0" xfId="0" applyNumberFormat="1" applyFont="1" applyFill="1" applyBorder="1" applyAlignment="1">
      <alignment horizontal="left" vertical="center" shrinkToFit="1"/>
    </xf>
    <xf numFmtId="176" fontId="60" fillId="33" borderId="28" xfId="0" applyNumberFormat="1" applyFont="1" applyFill="1" applyBorder="1" applyAlignment="1">
      <alignment horizontal="left" vertical="center" shrinkToFit="1"/>
    </xf>
    <xf numFmtId="0" fontId="60" fillId="34" borderId="10" xfId="0" applyFon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176" fontId="60" fillId="34" borderId="18" xfId="0" applyNumberFormat="1" applyFont="1" applyFill="1" applyBorder="1" applyAlignment="1">
      <alignment vertical="center"/>
    </xf>
    <xf numFmtId="176" fontId="60" fillId="34" borderId="31" xfId="0" applyNumberFormat="1" applyFont="1" applyFill="1" applyBorder="1" applyAlignment="1">
      <alignment vertical="center"/>
    </xf>
    <xf numFmtId="0" fontId="68" fillId="33" borderId="10" xfId="0" applyFont="1" applyFill="1" applyBorder="1" applyAlignment="1">
      <alignment horizontal="center" vertical="center" wrapText="1" shrinkToFit="1"/>
    </xf>
    <xf numFmtId="0" fontId="68" fillId="33" borderId="11" xfId="0" applyFont="1" applyFill="1" applyBorder="1" applyAlignment="1">
      <alignment horizontal="center" vertical="center" wrapText="1" shrinkToFit="1"/>
    </xf>
    <xf numFmtId="0" fontId="68" fillId="33" borderId="12" xfId="0" applyFont="1" applyFill="1" applyBorder="1" applyAlignment="1">
      <alignment horizontal="center" vertical="center" wrapText="1" shrinkToFit="1"/>
    </xf>
    <xf numFmtId="176" fontId="60" fillId="33" borderId="18" xfId="0" applyNumberFormat="1" applyFont="1" applyFill="1" applyBorder="1" applyAlignment="1">
      <alignment horizontal="left" vertical="center" wrapText="1"/>
    </xf>
    <xf numFmtId="176" fontId="60" fillId="33" borderId="19" xfId="0" applyNumberFormat="1" applyFont="1" applyFill="1" applyBorder="1" applyAlignment="1">
      <alignment horizontal="left" vertical="center" wrapText="1"/>
    </xf>
    <xf numFmtId="176" fontId="60" fillId="33" borderId="31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horizontal="left" vertical="center" wrapText="1"/>
    </xf>
    <xf numFmtId="176" fontId="82" fillId="33" borderId="12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vertical="center" wrapText="1"/>
    </xf>
    <xf numFmtId="176" fontId="82" fillId="33" borderId="12" xfId="0" applyNumberFormat="1" applyFont="1" applyFill="1" applyBorder="1" applyAlignment="1">
      <alignment vertical="center" wrapText="1"/>
    </xf>
    <xf numFmtId="176" fontId="82" fillId="33" borderId="14" xfId="0" applyNumberFormat="1" applyFont="1" applyFill="1" applyBorder="1" applyAlignment="1">
      <alignment vertical="center" wrapText="1"/>
    </xf>
    <xf numFmtId="176" fontId="82" fillId="33" borderId="28" xfId="0" applyNumberFormat="1" applyFont="1" applyFill="1" applyBorder="1" applyAlignment="1">
      <alignment vertical="center" wrapText="1"/>
    </xf>
    <xf numFmtId="176" fontId="82" fillId="33" borderId="10" xfId="0" applyNumberFormat="1" applyFont="1" applyFill="1" applyBorder="1" applyAlignment="1">
      <alignment horizontal="left" vertical="center"/>
    </xf>
    <xf numFmtId="176" fontId="82" fillId="33" borderId="12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horizontal="left" vertical="center" shrinkToFit="1"/>
    </xf>
    <xf numFmtId="176" fontId="82" fillId="33" borderId="12" xfId="0" applyNumberFormat="1" applyFont="1" applyFill="1" applyBorder="1" applyAlignment="1">
      <alignment horizontal="left" vertical="center" shrinkToFit="1"/>
    </xf>
    <xf numFmtId="176" fontId="82" fillId="33" borderId="18" xfId="0" applyNumberFormat="1" applyFont="1" applyFill="1" applyBorder="1" applyAlignment="1">
      <alignment vertical="center"/>
    </xf>
    <xf numFmtId="176" fontId="82" fillId="33" borderId="31" xfId="0" applyNumberFormat="1" applyFont="1" applyFill="1" applyBorder="1" applyAlignment="1">
      <alignment vertical="center"/>
    </xf>
    <xf numFmtId="176" fontId="60" fillId="33" borderId="18" xfId="0" applyNumberFormat="1" applyFont="1" applyFill="1" applyBorder="1" applyAlignment="1">
      <alignment horizontal="left" vertical="center"/>
    </xf>
    <xf numFmtId="176" fontId="60" fillId="33" borderId="19" xfId="0" applyNumberFormat="1" applyFont="1" applyFill="1" applyBorder="1" applyAlignment="1">
      <alignment horizontal="left" vertical="center"/>
    </xf>
    <xf numFmtId="176" fontId="60" fillId="33" borderId="31" xfId="0" applyNumberFormat="1" applyFont="1" applyFill="1" applyBorder="1" applyAlignment="1">
      <alignment horizontal="left" vertical="center"/>
    </xf>
    <xf numFmtId="176" fontId="82" fillId="33" borderId="10" xfId="0" applyNumberFormat="1" applyFont="1" applyFill="1" applyBorder="1" applyAlignment="1">
      <alignment horizontal="left" vertical="top"/>
    </xf>
    <xf numFmtId="176" fontId="82" fillId="33" borderId="12" xfId="0" applyNumberFormat="1" applyFont="1" applyFill="1" applyBorder="1" applyAlignment="1">
      <alignment horizontal="left" vertical="top"/>
    </xf>
    <xf numFmtId="176" fontId="60" fillId="33" borderId="36" xfId="0" applyNumberFormat="1" applyFont="1" applyFill="1" applyBorder="1" applyAlignment="1">
      <alignment horizontal="left" vertical="center"/>
    </xf>
    <xf numFmtId="176" fontId="60" fillId="33" borderId="37" xfId="0" applyNumberFormat="1" applyFont="1" applyFill="1" applyBorder="1" applyAlignment="1">
      <alignment horizontal="left" vertical="center"/>
    </xf>
    <xf numFmtId="176" fontId="60" fillId="33" borderId="24" xfId="0" applyNumberFormat="1" applyFont="1" applyFill="1" applyBorder="1" applyAlignment="1">
      <alignment horizontal="left" vertical="center"/>
    </xf>
    <xf numFmtId="176" fontId="60" fillId="33" borderId="14" xfId="0" applyNumberFormat="1" applyFont="1" applyFill="1" applyBorder="1" applyAlignment="1">
      <alignment horizontal="left" vertical="center" wrapText="1"/>
    </xf>
    <xf numFmtId="176" fontId="60" fillId="33" borderId="0" xfId="0" applyNumberFormat="1" applyFont="1" applyFill="1" applyBorder="1" applyAlignment="1">
      <alignment horizontal="left" vertical="center" wrapText="1"/>
    </xf>
    <xf numFmtId="176" fontId="60" fillId="33" borderId="28" xfId="0" applyNumberFormat="1" applyFont="1" applyFill="1" applyBorder="1" applyAlignment="1">
      <alignment horizontal="left" vertical="center" wrapText="1"/>
    </xf>
    <xf numFmtId="176" fontId="82" fillId="33" borderId="10" xfId="0" applyNumberFormat="1" applyFont="1" applyFill="1" applyBorder="1" applyAlignment="1">
      <alignment vertical="center" shrinkToFit="1"/>
    </xf>
    <xf numFmtId="176" fontId="82" fillId="33" borderId="12" xfId="0" applyNumberFormat="1" applyFont="1" applyFill="1" applyBorder="1" applyAlignment="1">
      <alignment vertical="center" shrinkToFit="1"/>
    </xf>
    <xf numFmtId="176" fontId="82" fillId="33" borderId="10" xfId="0" applyNumberFormat="1" applyFont="1" applyFill="1" applyBorder="1" applyAlignment="1">
      <alignment vertical="center"/>
    </xf>
    <xf numFmtId="176" fontId="82" fillId="33" borderId="12" xfId="0" applyNumberFormat="1" applyFont="1" applyFill="1" applyBorder="1" applyAlignment="1">
      <alignment vertical="center"/>
    </xf>
    <xf numFmtId="176" fontId="60" fillId="34" borderId="17" xfId="0" applyNumberFormat="1" applyFont="1" applyFill="1" applyBorder="1" applyAlignment="1">
      <alignment horizontal="center" vertical="center" textRotation="255"/>
    </xf>
    <xf numFmtId="176" fontId="60" fillId="34" borderId="20" xfId="0" applyNumberFormat="1" applyFont="1" applyFill="1" applyBorder="1" applyAlignment="1">
      <alignment horizontal="center" vertical="center" textRotation="255"/>
    </xf>
    <xf numFmtId="176" fontId="60" fillId="34" borderId="14" xfId="0" applyNumberFormat="1" applyFont="1" applyFill="1" applyBorder="1" applyAlignment="1">
      <alignment horizontal="center" vertical="center" textRotation="255"/>
    </xf>
    <xf numFmtId="0" fontId="60" fillId="33" borderId="10" xfId="0" applyFont="1" applyFill="1" applyBorder="1" applyAlignment="1">
      <alignment horizontal="left" vertical="center" shrinkToFit="1"/>
    </xf>
    <xf numFmtId="0" fontId="60" fillId="33" borderId="11" xfId="0" applyFont="1" applyFill="1" applyBorder="1" applyAlignment="1">
      <alignment horizontal="left" vertical="center" shrinkToFit="1"/>
    </xf>
    <xf numFmtId="0" fontId="60" fillId="33" borderId="12" xfId="0" applyFont="1" applyFill="1" applyBorder="1" applyAlignment="1">
      <alignment horizontal="left" vertical="center" shrinkToFit="1"/>
    </xf>
    <xf numFmtId="0" fontId="60" fillId="34" borderId="10" xfId="0" applyFont="1" applyFill="1" applyBorder="1" applyAlignment="1">
      <alignment horizontal="left" vertical="center"/>
    </xf>
    <xf numFmtId="0" fontId="60" fillId="34" borderId="11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176" fontId="60" fillId="34" borderId="17" xfId="0" applyNumberFormat="1" applyFont="1" applyFill="1" applyBorder="1" applyAlignment="1">
      <alignment horizontal="center" vertical="center" textRotation="255" wrapText="1"/>
    </xf>
    <xf numFmtId="176" fontId="60" fillId="34" borderId="20" xfId="0" applyNumberFormat="1" applyFont="1" applyFill="1" applyBorder="1" applyAlignment="1">
      <alignment horizontal="center" vertical="center" textRotation="255" wrapText="1"/>
    </xf>
    <xf numFmtId="176" fontId="60" fillId="34" borderId="15" xfId="0" applyNumberFormat="1" applyFont="1" applyFill="1" applyBorder="1" applyAlignment="1">
      <alignment horizontal="center" vertical="center" textRotation="255" wrapText="1"/>
    </xf>
    <xf numFmtId="0" fontId="82" fillId="33" borderId="10" xfId="0" applyFont="1" applyFill="1" applyBorder="1" applyAlignment="1">
      <alignment vertical="center" shrinkToFit="1"/>
    </xf>
    <xf numFmtId="0" fontId="82" fillId="33" borderId="12" xfId="0" applyFont="1" applyFill="1" applyBorder="1" applyAlignment="1">
      <alignment vertical="center" shrinkToFit="1"/>
    </xf>
    <xf numFmtId="0" fontId="82" fillId="33" borderId="18" xfId="0" applyFont="1" applyFill="1" applyBorder="1" applyAlignment="1">
      <alignment vertical="center" shrinkToFit="1"/>
    </xf>
    <xf numFmtId="0" fontId="82" fillId="33" borderId="31" xfId="0" applyFont="1" applyFill="1" applyBorder="1" applyAlignment="1">
      <alignment vertical="center" shrinkToFit="1"/>
    </xf>
    <xf numFmtId="0" fontId="60" fillId="33" borderId="35" xfId="0" applyFont="1" applyFill="1" applyBorder="1" applyAlignment="1">
      <alignment horizontal="center" vertical="center" shrinkToFit="1"/>
    </xf>
    <xf numFmtId="0" fontId="60" fillId="33" borderId="22" xfId="0" applyFont="1" applyFill="1" applyBorder="1" applyAlignment="1">
      <alignment horizontal="center" vertical="center" shrinkToFit="1"/>
    </xf>
    <xf numFmtId="0" fontId="60" fillId="33" borderId="35" xfId="0" applyFont="1" applyFill="1" applyBorder="1" applyAlignment="1">
      <alignment vertical="center" shrinkToFit="1"/>
    </xf>
    <xf numFmtId="0" fontId="60" fillId="33" borderId="22" xfId="0" applyFont="1" applyFill="1" applyBorder="1" applyAlignment="1">
      <alignment vertical="center" shrinkToFi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left" vertical="center" shrinkToFit="1"/>
    </xf>
    <xf numFmtId="0" fontId="60" fillId="33" borderId="0" xfId="0" applyFont="1" applyFill="1" applyBorder="1" applyAlignment="1">
      <alignment horizontal="left" vertical="center" shrinkToFit="1"/>
    </xf>
    <xf numFmtId="0" fontId="60" fillId="33" borderId="28" xfId="0" applyFont="1" applyFill="1" applyBorder="1" applyAlignment="1">
      <alignment horizontal="left" vertical="center" shrinkToFit="1"/>
    </xf>
    <xf numFmtId="0" fontId="60" fillId="33" borderId="18" xfId="0" applyFont="1" applyFill="1" applyBorder="1" applyAlignment="1">
      <alignment horizontal="left" vertical="center" shrinkToFit="1"/>
    </xf>
    <xf numFmtId="0" fontId="60" fillId="33" borderId="19" xfId="0" applyFont="1" applyFill="1" applyBorder="1" applyAlignment="1">
      <alignment horizontal="left" vertical="center" shrinkToFit="1"/>
    </xf>
    <xf numFmtId="0" fontId="60" fillId="33" borderId="31" xfId="0" applyFont="1" applyFill="1" applyBorder="1" applyAlignment="1">
      <alignment horizontal="left" vertical="center" shrinkToFit="1"/>
    </xf>
    <xf numFmtId="176" fontId="78" fillId="34" borderId="10" xfId="0" applyNumberFormat="1" applyFont="1" applyFill="1" applyBorder="1" applyAlignment="1">
      <alignment vertical="center" shrinkToFit="1"/>
    </xf>
    <xf numFmtId="176" fontId="78" fillId="34" borderId="11" xfId="0" applyNumberFormat="1" applyFont="1" applyFill="1" applyBorder="1" applyAlignment="1">
      <alignment vertical="center" shrinkToFit="1"/>
    </xf>
    <xf numFmtId="176" fontId="78" fillId="34" borderId="12" xfId="0" applyNumberFormat="1" applyFont="1" applyFill="1" applyBorder="1" applyAlignment="1">
      <alignment vertical="center" shrinkToFit="1"/>
    </xf>
    <xf numFmtId="176" fontId="78" fillId="34" borderId="18" xfId="0" applyNumberFormat="1" applyFont="1" applyFill="1" applyBorder="1" applyAlignment="1">
      <alignment vertical="center" shrinkToFit="1"/>
    </xf>
    <xf numFmtId="176" fontId="78" fillId="34" borderId="19" xfId="0" applyNumberFormat="1" applyFont="1" applyFill="1" applyBorder="1" applyAlignment="1">
      <alignment vertical="center" shrinkToFit="1"/>
    </xf>
    <xf numFmtId="176" fontId="78" fillId="34" borderId="31" xfId="0" applyNumberFormat="1" applyFont="1" applyFill="1" applyBorder="1" applyAlignment="1">
      <alignment vertical="center" shrinkToFit="1"/>
    </xf>
    <xf numFmtId="176" fontId="78" fillId="33" borderId="35" xfId="0" applyNumberFormat="1" applyFont="1" applyFill="1" applyBorder="1" applyAlignment="1">
      <alignment vertical="center" shrinkToFit="1"/>
    </xf>
    <xf numFmtId="176" fontId="78" fillId="33" borderId="22" xfId="0" applyNumberFormat="1" applyFont="1" applyFill="1" applyBorder="1" applyAlignment="1">
      <alignment vertical="center" shrinkToFit="1"/>
    </xf>
    <xf numFmtId="0" fontId="60" fillId="33" borderId="1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" fillId="33" borderId="10" xfId="44" applyFill="1" applyBorder="1" applyAlignment="1" applyProtection="1">
      <alignment horizontal="left" vertical="center"/>
      <protection/>
    </xf>
    <xf numFmtId="0" fontId="6" fillId="33" borderId="11" xfId="44" applyFill="1" applyBorder="1" applyAlignment="1" applyProtection="1">
      <alignment horizontal="left" vertical="center"/>
      <protection/>
    </xf>
    <xf numFmtId="0" fontId="6" fillId="33" borderId="12" xfId="44" applyFill="1" applyBorder="1" applyAlignment="1" applyProtection="1">
      <alignment horizontal="left" vertical="center"/>
      <protection/>
    </xf>
    <xf numFmtId="0" fontId="76" fillId="0" borderId="10" xfId="0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top" wrapText="1"/>
    </xf>
    <xf numFmtId="0" fontId="76" fillId="0" borderId="12" xfId="0" applyFont="1" applyBorder="1" applyAlignment="1">
      <alignment horizontal="left" vertical="top" wrapText="1"/>
    </xf>
    <xf numFmtId="0" fontId="78" fillId="33" borderId="10" xfId="0" applyFont="1" applyFill="1" applyBorder="1" applyAlignment="1">
      <alignment horizontal="left"/>
    </xf>
    <xf numFmtId="0" fontId="78" fillId="33" borderId="11" xfId="0" applyFont="1" applyFill="1" applyBorder="1" applyAlignment="1">
      <alignment horizontal="left"/>
    </xf>
    <xf numFmtId="0" fontId="78" fillId="33" borderId="12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/>
    </xf>
    <xf numFmtId="0" fontId="60" fillId="33" borderId="11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 wrapText="1"/>
    </xf>
    <xf numFmtId="0" fontId="60" fillId="33" borderId="11" xfId="0" applyFont="1" applyFill="1" applyBorder="1" applyAlignment="1">
      <alignment horizontal="left" wrapText="1"/>
    </xf>
    <xf numFmtId="0" fontId="60" fillId="33" borderId="12" xfId="0" applyFont="1" applyFill="1" applyBorder="1" applyAlignment="1">
      <alignment horizontal="left" wrapText="1"/>
    </xf>
    <xf numFmtId="176" fontId="60" fillId="34" borderId="13" xfId="0" applyNumberFormat="1" applyFont="1" applyFill="1" applyBorder="1" applyAlignment="1">
      <alignment horizontal="center" vertical="center" textRotation="255" wrapText="1"/>
    </xf>
    <xf numFmtId="176" fontId="77" fillId="34" borderId="13" xfId="0" applyNumberFormat="1" applyFont="1" applyFill="1" applyBorder="1" applyAlignment="1">
      <alignment horizontal="center" vertical="center" textRotation="255" wrapText="1"/>
    </xf>
    <xf numFmtId="176" fontId="77" fillId="34" borderId="17" xfId="0" applyNumberFormat="1" applyFont="1" applyFill="1" applyBorder="1" applyAlignment="1">
      <alignment horizontal="center" vertical="center" textRotation="255" wrapText="1"/>
    </xf>
    <xf numFmtId="0" fontId="67" fillId="0" borderId="21" xfId="0" applyFont="1" applyBorder="1" applyAlignment="1">
      <alignment horizontal="left"/>
    </xf>
    <xf numFmtId="176" fontId="78" fillId="34" borderId="16" xfId="0" applyNumberFormat="1" applyFont="1" applyFill="1" applyBorder="1" applyAlignment="1">
      <alignment horizontal="left" vertical="center" shrinkToFit="1"/>
    </xf>
    <xf numFmtId="176" fontId="78" fillId="34" borderId="13" xfId="0" applyNumberFormat="1" applyFont="1" applyFill="1" applyBorder="1" applyAlignment="1">
      <alignment horizontal="left" vertical="center" shrinkToFit="1"/>
    </xf>
    <xf numFmtId="176" fontId="78" fillId="34" borderId="18" xfId="0" applyNumberFormat="1" applyFont="1" applyFill="1" applyBorder="1" applyAlignment="1">
      <alignment horizontal="center" vertical="center" textRotation="255" shrinkToFit="1"/>
    </xf>
    <xf numFmtId="176" fontId="78" fillId="34" borderId="14" xfId="0" applyNumberFormat="1" applyFont="1" applyFill="1" applyBorder="1" applyAlignment="1">
      <alignment horizontal="center" vertical="center" textRotation="255" shrinkToFit="1"/>
    </xf>
    <xf numFmtId="176" fontId="78" fillId="34" borderId="15" xfId="0" applyNumberFormat="1" applyFont="1" applyFill="1" applyBorder="1" applyAlignment="1">
      <alignment horizontal="center" vertical="center" textRotation="255" shrinkToFit="1"/>
    </xf>
    <xf numFmtId="176" fontId="78" fillId="34" borderId="17" xfId="0" applyNumberFormat="1" applyFont="1" applyFill="1" applyBorder="1" applyAlignment="1">
      <alignment horizontal="center" vertical="center" textRotation="255" shrinkToFit="1"/>
    </xf>
    <xf numFmtId="176" fontId="78" fillId="34" borderId="20" xfId="0" applyNumberFormat="1" applyFont="1" applyFill="1" applyBorder="1" applyAlignment="1">
      <alignment horizontal="center" vertical="center" textRotation="255" shrinkToFit="1"/>
    </xf>
    <xf numFmtId="176" fontId="78" fillId="34" borderId="13" xfId="0" applyNumberFormat="1" applyFont="1" applyFill="1" applyBorder="1" applyAlignment="1">
      <alignment horizontal="left" vertical="center" wrapText="1" shrinkToFit="1"/>
    </xf>
    <xf numFmtId="176" fontId="78" fillId="34" borderId="17" xfId="0" applyNumberFormat="1" applyFont="1" applyFill="1" applyBorder="1" applyAlignment="1">
      <alignment horizontal="left" vertical="center" shrinkToFit="1"/>
    </xf>
    <xf numFmtId="176" fontId="78" fillId="33" borderId="38" xfId="0" applyNumberFormat="1" applyFont="1" applyFill="1" applyBorder="1" applyAlignment="1">
      <alignment horizontal="left" vertical="center" shrinkToFit="1"/>
    </xf>
    <xf numFmtId="176" fontId="78" fillId="33" borderId="23" xfId="0" applyNumberFormat="1" applyFont="1" applyFill="1" applyBorder="1" applyAlignment="1">
      <alignment horizontal="left" vertical="center" shrinkToFit="1"/>
    </xf>
    <xf numFmtId="176" fontId="78" fillId="34" borderId="35" xfId="0" applyNumberFormat="1" applyFont="1" applyFill="1" applyBorder="1" applyAlignment="1">
      <alignment horizontal="left" vertical="center" shrinkToFit="1"/>
    </xf>
    <xf numFmtId="176" fontId="78" fillId="34" borderId="22" xfId="0" applyNumberFormat="1" applyFont="1" applyFill="1" applyBorder="1" applyAlignment="1">
      <alignment horizontal="left" vertical="center" shrinkToFit="1"/>
    </xf>
    <xf numFmtId="176" fontId="78" fillId="34" borderId="10" xfId="0" applyNumberFormat="1" applyFont="1" applyFill="1" applyBorder="1" applyAlignment="1">
      <alignment horizontal="left" vertical="center"/>
    </xf>
    <xf numFmtId="176" fontId="78" fillId="34" borderId="11" xfId="0" applyNumberFormat="1" applyFont="1" applyFill="1" applyBorder="1" applyAlignment="1">
      <alignment horizontal="left" vertical="center"/>
    </xf>
    <xf numFmtId="176" fontId="78" fillId="34" borderId="12" xfId="0" applyNumberFormat="1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lef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vertical="center"/>
    </xf>
    <xf numFmtId="0" fontId="76" fillId="0" borderId="11" xfId="0" applyFont="1" applyFill="1" applyBorder="1" applyAlignment="1">
      <alignment vertical="center"/>
    </xf>
    <xf numFmtId="0" fontId="76" fillId="0" borderId="12" xfId="0" applyFont="1" applyFill="1" applyBorder="1" applyAlignment="1">
      <alignment vertical="center"/>
    </xf>
    <xf numFmtId="0" fontId="76" fillId="0" borderId="10" xfId="0" applyFont="1" applyFill="1" applyBorder="1" applyAlignment="1">
      <alignment horizontal="left" vertical="top" wrapText="1"/>
    </xf>
    <xf numFmtId="0" fontId="76" fillId="0" borderId="11" xfId="0" applyFont="1" applyFill="1" applyBorder="1" applyAlignment="1">
      <alignment horizontal="left" vertical="top" wrapText="1"/>
    </xf>
    <xf numFmtId="0" fontId="76" fillId="0" borderId="12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6" fillId="0" borderId="19" xfId="0" applyFont="1" applyFill="1" applyBorder="1" applyAlignment="1">
      <alignment vertical="center"/>
    </xf>
    <xf numFmtId="0" fontId="76" fillId="0" borderId="19" xfId="0" applyFont="1" applyBorder="1" applyAlignment="1">
      <alignment vertical="center"/>
    </xf>
    <xf numFmtId="196" fontId="0" fillId="0" borderId="13" xfId="50" applyNumberFormat="1" applyFont="1" applyFill="1" applyBorder="1" applyAlignment="1">
      <alignment vertical="center"/>
    </xf>
    <xf numFmtId="196" fontId="60" fillId="8" borderId="17" xfId="50" applyNumberFormat="1" applyFont="1" applyFill="1" applyBorder="1" applyAlignment="1">
      <alignment vertical="center"/>
    </xf>
    <xf numFmtId="196" fontId="0" fillId="0" borderId="16" xfId="50" applyNumberFormat="1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0</xdr:row>
      <xdr:rowOff>476250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0" y="0"/>
          <a:ext cx="266700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384.html" TargetMode="External" /><Relationship Id="rId2" Type="http://schemas.openxmlformats.org/officeDocument/2006/relationships/hyperlink" Target="http://www.pref.osaka.lg.jp/houbun/reiki/reiki_honbun/k201RG00001169.html" TargetMode="External" /><Relationship Id="rId3" Type="http://schemas.openxmlformats.org/officeDocument/2006/relationships/hyperlink" Target="http://o-wonderforest.com/" TargetMode="External" /><Relationship Id="rId4" Type="http://schemas.openxmlformats.org/officeDocument/2006/relationships/hyperlink" Target="http://www.pref.osaka.lg.jp/midorikikaku/" TargetMode="External" /><Relationship Id="rId5" Type="http://schemas.openxmlformats.org/officeDocument/2006/relationships/hyperlink" Target="https://www.pref.osaka.lg.jp/houbun/reiki/reiki_honbun/k201RG00002176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06528/R02_z10-21fuminnnomoori.xlsx" TargetMode="External" /><Relationship Id="rId2" Type="http://schemas.openxmlformats.org/officeDocument/2006/relationships/hyperlink" Target="https://www.pref.osaka.lg.jp/attach/17834/00458249/R04_z10-21fuminnnomoori.xlsx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"/>
  <sheetViews>
    <sheetView tabSelected="1" view="pageBreakPreview" zoomScale="75" zoomScaleSheetLayoutView="75" workbookViewId="0" topLeftCell="A1">
      <selection activeCell="A1" sqref="A1:AR1"/>
    </sheetView>
  </sheetViews>
  <sheetFormatPr defaultColWidth="2.57421875" defaultRowHeight="15"/>
  <cols>
    <col min="1" max="2" width="3.57421875" style="93" customWidth="1"/>
    <col min="3" max="9" width="2.57421875" style="93" customWidth="1"/>
    <col min="10" max="10" width="7.140625" style="93" customWidth="1"/>
    <col min="11" max="17" width="2.57421875" style="93" customWidth="1"/>
    <col min="18" max="18" width="6.421875" style="93" customWidth="1"/>
    <col min="19" max="35" width="2.57421875" style="93" customWidth="1"/>
    <col min="36" max="36" width="2.140625" style="93" customWidth="1"/>
    <col min="37" max="43" width="2.57421875" style="93" customWidth="1"/>
    <col min="44" max="44" width="3.57421875" style="93" customWidth="1"/>
    <col min="45" max="16384" width="2.57421875" style="93" customWidth="1"/>
  </cols>
  <sheetData>
    <row r="1" spans="1:44" s="92" customFormat="1" ht="39.75" customHeight="1">
      <c r="A1" s="169" t="s">
        <v>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</row>
    <row r="2" spans="1:44" s="92" customFormat="1" ht="14.2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</row>
    <row r="3" spans="1:44" s="92" customFormat="1" ht="66.75" customHeight="1">
      <c r="A3" s="171" t="s">
        <v>90</v>
      </c>
      <c r="B3" s="171"/>
      <c r="C3" s="171"/>
      <c r="D3" s="171"/>
      <c r="E3" s="171"/>
      <c r="F3" s="172" t="s">
        <v>158</v>
      </c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 t="s">
        <v>164</v>
      </c>
      <c r="T3" s="173"/>
      <c r="U3" s="173"/>
      <c r="V3" s="173"/>
      <c r="W3" s="173"/>
      <c r="X3" s="174" t="s">
        <v>159</v>
      </c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5"/>
      <c r="AL3" s="175"/>
      <c r="AM3" s="175"/>
      <c r="AN3" s="175"/>
      <c r="AO3" s="175"/>
      <c r="AP3" s="175"/>
      <c r="AQ3" s="175"/>
      <c r="AR3" s="175"/>
    </row>
    <row r="4" spans="1:44" s="92" customFormat="1" ht="1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</row>
    <row r="5" spans="1:44" s="92" customFormat="1" ht="20.25" customHeight="1">
      <c r="A5" s="177" t="s">
        <v>205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</row>
    <row r="6" spans="1:44" s="92" customFormat="1" ht="34.5" customHeight="1">
      <c r="A6" s="179" t="s">
        <v>91</v>
      </c>
      <c r="B6" s="179"/>
      <c r="C6" s="179"/>
      <c r="D6" s="179"/>
      <c r="E6" s="179"/>
      <c r="F6" s="179"/>
      <c r="G6" s="179"/>
      <c r="H6" s="179"/>
      <c r="I6" s="179"/>
      <c r="J6" s="179"/>
      <c r="K6" s="180" t="s">
        <v>160</v>
      </c>
      <c r="L6" s="181"/>
      <c r="M6" s="181"/>
      <c r="N6" s="181"/>
      <c r="O6" s="181"/>
      <c r="P6" s="181"/>
      <c r="Q6" s="181"/>
      <c r="R6" s="181"/>
      <c r="S6" s="181"/>
      <c r="T6" s="181"/>
      <c r="U6" s="181" t="s">
        <v>161</v>
      </c>
      <c r="V6" s="181"/>
      <c r="W6" s="181"/>
      <c r="X6" s="181"/>
      <c r="Y6" s="181"/>
      <c r="Z6" s="181"/>
      <c r="AA6" s="181"/>
      <c r="AB6" s="181"/>
      <c r="AC6" s="181"/>
      <c r="AD6" s="181"/>
      <c r="AE6" s="94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6"/>
    </row>
    <row r="7" spans="1:44" s="92" customFormat="1" ht="34.5" customHeight="1">
      <c r="A7" s="179" t="s">
        <v>165</v>
      </c>
      <c r="B7" s="179"/>
      <c r="C7" s="179"/>
      <c r="D7" s="179"/>
      <c r="E7" s="179"/>
      <c r="F7" s="179"/>
      <c r="G7" s="179"/>
      <c r="H7" s="179"/>
      <c r="I7" s="179"/>
      <c r="J7" s="179"/>
      <c r="K7" s="182" t="s">
        <v>166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4"/>
    </row>
    <row r="8" spans="1:44" s="92" customFormat="1" ht="36.75" customHeight="1">
      <c r="A8" s="185" t="s">
        <v>170</v>
      </c>
      <c r="B8" s="185"/>
      <c r="C8" s="185"/>
      <c r="D8" s="185"/>
      <c r="E8" s="185"/>
      <c r="F8" s="185"/>
      <c r="G8" s="185"/>
      <c r="H8" s="185"/>
      <c r="I8" s="185"/>
      <c r="J8" s="185"/>
      <c r="K8" s="186" t="s">
        <v>206</v>
      </c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8"/>
      <c r="AP8" s="188"/>
      <c r="AQ8" s="188"/>
      <c r="AR8" s="189"/>
    </row>
    <row r="9" spans="1:44" s="92" customFormat="1" ht="180" customHeight="1">
      <c r="A9" s="185" t="s">
        <v>92</v>
      </c>
      <c r="B9" s="185"/>
      <c r="C9" s="185"/>
      <c r="D9" s="185"/>
      <c r="E9" s="185"/>
      <c r="F9" s="185"/>
      <c r="G9" s="185"/>
      <c r="H9" s="185"/>
      <c r="I9" s="185"/>
      <c r="J9" s="185"/>
      <c r="K9" s="190" t="s">
        <v>186</v>
      </c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88"/>
      <c r="AP9" s="188"/>
      <c r="AQ9" s="188"/>
      <c r="AR9" s="189"/>
    </row>
    <row r="10" spans="1:44" s="92" customFormat="1" ht="142.5" customHeight="1">
      <c r="A10" s="185" t="s">
        <v>93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90" t="s">
        <v>187</v>
      </c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88"/>
      <c r="AP10" s="188"/>
      <c r="AQ10" s="188"/>
      <c r="AR10" s="189"/>
    </row>
    <row r="11" spans="1:44" s="92" customFormat="1" ht="149.25" customHeight="1">
      <c r="A11" s="185" t="s">
        <v>94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90" t="s">
        <v>188</v>
      </c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88"/>
      <c r="AP11" s="188"/>
      <c r="AQ11" s="188"/>
      <c r="AR11" s="189"/>
    </row>
    <row r="12" spans="1:44" s="92" customFormat="1" ht="142.5" customHeight="1">
      <c r="A12" s="185" t="s">
        <v>95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90" t="s">
        <v>189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88"/>
      <c r="AP12" s="188"/>
      <c r="AQ12" s="188"/>
      <c r="AR12" s="189"/>
    </row>
    <row r="13" spans="1:44" s="92" customFormat="1" ht="142.5" customHeight="1">
      <c r="A13" s="185" t="s">
        <v>96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90" t="s">
        <v>190</v>
      </c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88"/>
      <c r="AP13" s="188"/>
      <c r="AQ13" s="188"/>
      <c r="AR13" s="189"/>
    </row>
    <row r="14" spans="1:44" s="92" customFormat="1" ht="15" customHeight="1">
      <c r="A14" s="199" t="s">
        <v>191</v>
      </c>
      <c r="B14" s="200"/>
      <c r="C14" s="200"/>
      <c r="D14" s="200"/>
      <c r="E14" s="200"/>
      <c r="F14" s="200"/>
      <c r="G14" s="200"/>
      <c r="H14" s="200"/>
      <c r="I14" s="200"/>
      <c r="J14" s="201"/>
      <c r="K14" s="208" t="s">
        <v>97</v>
      </c>
      <c r="L14" s="209"/>
      <c r="M14" s="209"/>
      <c r="N14" s="209"/>
      <c r="O14" s="209"/>
      <c r="P14" s="209"/>
      <c r="Q14" s="210"/>
      <c r="R14" s="196" t="s">
        <v>98</v>
      </c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21"/>
      <c r="AQ14" s="222"/>
      <c r="AR14" s="223"/>
    </row>
    <row r="15" spans="1:44" s="92" customFormat="1" ht="15" customHeight="1">
      <c r="A15" s="202"/>
      <c r="B15" s="203"/>
      <c r="C15" s="203"/>
      <c r="D15" s="203"/>
      <c r="E15" s="203"/>
      <c r="F15" s="203"/>
      <c r="G15" s="203"/>
      <c r="H15" s="203"/>
      <c r="I15" s="203"/>
      <c r="J15" s="204"/>
      <c r="K15" s="211"/>
      <c r="L15" s="212"/>
      <c r="M15" s="212"/>
      <c r="N15" s="212"/>
      <c r="O15" s="212"/>
      <c r="P15" s="212"/>
      <c r="Q15" s="213"/>
      <c r="R15" s="196" t="s">
        <v>99</v>
      </c>
      <c r="S15" s="196"/>
      <c r="T15" s="196"/>
      <c r="U15" s="196"/>
      <c r="V15" s="196"/>
      <c r="W15" s="196"/>
      <c r="X15" s="196" t="s">
        <v>100</v>
      </c>
      <c r="Y15" s="196"/>
      <c r="Z15" s="196"/>
      <c r="AA15" s="196"/>
      <c r="AB15" s="196"/>
      <c r="AC15" s="196"/>
      <c r="AD15" s="196" t="s">
        <v>13</v>
      </c>
      <c r="AE15" s="196"/>
      <c r="AF15" s="196"/>
      <c r="AG15" s="196"/>
      <c r="AH15" s="196"/>
      <c r="AI15" s="196"/>
      <c r="AJ15" s="196" t="s">
        <v>101</v>
      </c>
      <c r="AK15" s="196"/>
      <c r="AL15" s="196"/>
      <c r="AM15" s="196"/>
      <c r="AN15" s="196"/>
      <c r="AO15" s="196"/>
      <c r="AP15" s="224"/>
      <c r="AQ15" s="225"/>
      <c r="AR15" s="226"/>
    </row>
    <row r="16" spans="1:44" s="92" customFormat="1" ht="1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4"/>
      <c r="K16" s="197">
        <v>51</v>
      </c>
      <c r="L16" s="198"/>
      <c r="M16" s="198"/>
      <c r="N16" s="198"/>
      <c r="O16" s="198"/>
      <c r="P16" s="192" t="s">
        <v>167</v>
      </c>
      <c r="Q16" s="193"/>
      <c r="R16" s="194">
        <v>0</v>
      </c>
      <c r="S16" s="195"/>
      <c r="T16" s="195"/>
      <c r="U16" s="195"/>
      <c r="V16" s="192" t="s">
        <v>167</v>
      </c>
      <c r="W16" s="193"/>
      <c r="X16" s="194">
        <v>0</v>
      </c>
      <c r="Y16" s="195"/>
      <c r="Z16" s="195"/>
      <c r="AA16" s="195"/>
      <c r="AB16" s="192" t="s">
        <v>167</v>
      </c>
      <c r="AC16" s="193"/>
      <c r="AD16" s="194">
        <v>0</v>
      </c>
      <c r="AE16" s="195"/>
      <c r="AF16" s="195"/>
      <c r="AG16" s="195"/>
      <c r="AH16" s="192" t="s">
        <v>167</v>
      </c>
      <c r="AI16" s="193"/>
      <c r="AJ16" s="194">
        <v>51</v>
      </c>
      <c r="AK16" s="195"/>
      <c r="AL16" s="195"/>
      <c r="AM16" s="195"/>
      <c r="AN16" s="192" t="s">
        <v>167</v>
      </c>
      <c r="AO16" s="193"/>
      <c r="AP16" s="224"/>
      <c r="AQ16" s="225"/>
      <c r="AR16" s="226"/>
    </row>
    <row r="17" spans="1:44" s="92" customFormat="1" ht="15" customHeight="1">
      <c r="A17" s="205"/>
      <c r="B17" s="206"/>
      <c r="C17" s="206"/>
      <c r="D17" s="206"/>
      <c r="E17" s="206"/>
      <c r="F17" s="206"/>
      <c r="G17" s="206"/>
      <c r="H17" s="206"/>
      <c r="I17" s="206"/>
      <c r="J17" s="207"/>
      <c r="K17" s="197">
        <v>71</v>
      </c>
      <c r="L17" s="198"/>
      <c r="M17" s="198"/>
      <c r="N17" s="198"/>
      <c r="O17" s="198"/>
      <c r="P17" s="192" t="s">
        <v>167</v>
      </c>
      <c r="Q17" s="193"/>
      <c r="R17" s="194">
        <v>0</v>
      </c>
      <c r="S17" s="195"/>
      <c r="T17" s="195"/>
      <c r="U17" s="195"/>
      <c r="V17" s="192" t="s">
        <v>167</v>
      </c>
      <c r="W17" s="193"/>
      <c r="X17" s="194">
        <v>0</v>
      </c>
      <c r="Y17" s="195"/>
      <c r="Z17" s="195"/>
      <c r="AA17" s="195"/>
      <c r="AB17" s="192" t="s">
        <v>167</v>
      </c>
      <c r="AC17" s="193"/>
      <c r="AD17" s="194">
        <v>0</v>
      </c>
      <c r="AE17" s="195"/>
      <c r="AF17" s="195"/>
      <c r="AG17" s="195"/>
      <c r="AH17" s="192" t="s">
        <v>167</v>
      </c>
      <c r="AI17" s="193"/>
      <c r="AJ17" s="194">
        <v>71</v>
      </c>
      <c r="AK17" s="195"/>
      <c r="AL17" s="195"/>
      <c r="AM17" s="195"/>
      <c r="AN17" s="192" t="s">
        <v>167</v>
      </c>
      <c r="AO17" s="193"/>
      <c r="AP17" s="227"/>
      <c r="AQ17" s="228"/>
      <c r="AR17" s="229"/>
    </row>
    <row r="18" spans="1:44" s="92" customFormat="1" ht="19.5" customHeight="1">
      <c r="A18" s="199" t="s">
        <v>102</v>
      </c>
      <c r="B18" s="200"/>
      <c r="C18" s="200"/>
      <c r="D18" s="200"/>
      <c r="E18" s="200"/>
      <c r="F18" s="200"/>
      <c r="G18" s="200"/>
      <c r="H18" s="200"/>
      <c r="I18" s="200"/>
      <c r="J18" s="201"/>
      <c r="K18" s="215" t="s">
        <v>207</v>
      </c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7"/>
    </row>
    <row r="19" spans="1:44" s="92" customFormat="1" ht="50.25" customHeight="1">
      <c r="A19" s="202"/>
      <c r="B19" s="203"/>
      <c r="C19" s="203"/>
      <c r="D19" s="203"/>
      <c r="E19" s="203"/>
      <c r="F19" s="203"/>
      <c r="G19" s="203"/>
      <c r="H19" s="203"/>
      <c r="I19" s="203"/>
      <c r="J19" s="204"/>
      <c r="K19" s="218" t="s">
        <v>192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20"/>
    </row>
    <row r="20" spans="1:44" s="92" customFormat="1" ht="49.5" customHeight="1">
      <c r="A20" s="239" t="s">
        <v>103</v>
      </c>
      <c r="B20" s="240"/>
      <c r="C20" s="240"/>
      <c r="D20" s="240"/>
      <c r="E20" s="240"/>
      <c r="F20" s="240"/>
      <c r="G20" s="240"/>
      <c r="H20" s="240"/>
      <c r="I20" s="240"/>
      <c r="J20" s="241"/>
      <c r="K20" s="242" t="s">
        <v>208</v>
      </c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4"/>
    </row>
    <row r="21" spans="1:44" s="92" customFormat="1" ht="45" customHeight="1">
      <c r="A21" s="173" t="s">
        <v>104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245" t="s">
        <v>185</v>
      </c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7"/>
      <c r="AP21" s="247"/>
      <c r="AQ21" s="247"/>
      <c r="AR21" s="248"/>
    </row>
    <row r="22" spans="1:44" s="92" customFormat="1" ht="18">
      <c r="A22" s="252" t="s">
        <v>105</v>
      </c>
      <c r="B22" s="240"/>
      <c r="C22" s="240"/>
      <c r="D22" s="240"/>
      <c r="E22" s="240"/>
      <c r="F22" s="240"/>
      <c r="G22" s="240"/>
      <c r="H22" s="240"/>
      <c r="I22" s="240"/>
      <c r="J22" s="241"/>
      <c r="K22" s="232" t="s">
        <v>106</v>
      </c>
      <c r="L22" s="233"/>
      <c r="M22" s="233"/>
      <c r="N22" s="233"/>
      <c r="O22" s="233"/>
      <c r="P22" s="233"/>
      <c r="Q22" s="233"/>
      <c r="R22" s="234"/>
      <c r="S22" s="232" t="s">
        <v>171</v>
      </c>
      <c r="T22" s="233"/>
      <c r="U22" s="233"/>
      <c r="V22" s="233"/>
      <c r="W22" s="234"/>
      <c r="X22" s="232" t="s">
        <v>193</v>
      </c>
      <c r="Y22" s="233"/>
      <c r="Z22" s="233"/>
      <c r="AA22" s="233"/>
      <c r="AB22" s="234"/>
      <c r="AC22" s="232" t="s">
        <v>194</v>
      </c>
      <c r="AD22" s="233"/>
      <c r="AE22" s="233"/>
      <c r="AF22" s="233"/>
      <c r="AG22" s="234"/>
      <c r="AH22" s="232" t="s">
        <v>195</v>
      </c>
      <c r="AI22" s="233"/>
      <c r="AJ22" s="233"/>
      <c r="AK22" s="233"/>
      <c r="AL22" s="234"/>
      <c r="AM22" s="232" t="s">
        <v>209</v>
      </c>
      <c r="AN22" s="233"/>
      <c r="AO22" s="233"/>
      <c r="AP22" s="233"/>
      <c r="AQ22" s="234"/>
      <c r="AR22" s="110"/>
    </row>
    <row r="23" spans="1:44" s="92" customFormat="1" ht="34.5" customHeight="1">
      <c r="A23" s="253"/>
      <c r="B23" s="254"/>
      <c r="C23" s="254"/>
      <c r="D23" s="254"/>
      <c r="E23" s="254"/>
      <c r="F23" s="254"/>
      <c r="G23" s="254"/>
      <c r="H23" s="254"/>
      <c r="I23" s="254"/>
      <c r="J23" s="255"/>
      <c r="K23" s="230" t="s">
        <v>184</v>
      </c>
      <c r="L23" s="237"/>
      <c r="M23" s="237"/>
      <c r="N23" s="237"/>
      <c r="O23" s="237"/>
      <c r="P23" s="237"/>
      <c r="Q23" s="237"/>
      <c r="R23" s="238"/>
      <c r="S23" s="251">
        <v>1137844</v>
      </c>
      <c r="T23" s="192"/>
      <c r="U23" s="192"/>
      <c r="V23" s="192"/>
      <c r="W23" s="97" t="s">
        <v>168</v>
      </c>
      <c r="X23" s="235">
        <v>1137778</v>
      </c>
      <c r="Y23" s="236"/>
      <c r="Z23" s="236"/>
      <c r="AA23" s="236"/>
      <c r="AB23" s="97" t="s">
        <v>168</v>
      </c>
      <c r="AC23" s="235">
        <v>1136702</v>
      </c>
      <c r="AD23" s="236"/>
      <c r="AE23" s="236"/>
      <c r="AF23" s="236"/>
      <c r="AG23" s="97" t="s">
        <v>168</v>
      </c>
      <c r="AH23" s="235">
        <v>837399</v>
      </c>
      <c r="AI23" s="236"/>
      <c r="AJ23" s="236"/>
      <c r="AK23" s="236"/>
      <c r="AL23" s="97" t="s">
        <v>168</v>
      </c>
      <c r="AM23" s="235">
        <v>911722</v>
      </c>
      <c r="AN23" s="236"/>
      <c r="AO23" s="236"/>
      <c r="AP23" s="236"/>
      <c r="AQ23" s="97" t="s">
        <v>168</v>
      </c>
      <c r="AR23" s="98"/>
    </row>
    <row r="24" spans="1:44" s="92" customFormat="1" ht="34.5" customHeight="1">
      <c r="A24" s="253"/>
      <c r="B24" s="254"/>
      <c r="C24" s="254"/>
      <c r="D24" s="254"/>
      <c r="E24" s="254"/>
      <c r="F24" s="254"/>
      <c r="G24" s="254"/>
      <c r="H24" s="254"/>
      <c r="I24" s="254"/>
      <c r="J24" s="255"/>
      <c r="K24" s="230" t="s">
        <v>172</v>
      </c>
      <c r="L24" s="231"/>
      <c r="M24" s="231"/>
      <c r="N24" s="231"/>
      <c r="O24" s="231"/>
      <c r="P24" s="231"/>
      <c r="Q24" s="231"/>
      <c r="R24" s="193"/>
      <c r="S24" s="259">
        <v>211922</v>
      </c>
      <c r="T24" s="260"/>
      <c r="U24" s="260"/>
      <c r="V24" s="260"/>
      <c r="W24" s="97" t="s">
        <v>168</v>
      </c>
      <c r="X24" s="235">
        <v>192185</v>
      </c>
      <c r="Y24" s="236"/>
      <c r="Z24" s="236"/>
      <c r="AA24" s="236"/>
      <c r="AB24" s="97" t="s">
        <v>168</v>
      </c>
      <c r="AC24" s="235">
        <v>174164</v>
      </c>
      <c r="AD24" s="236"/>
      <c r="AE24" s="236"/>
      <c r="AF24" s="236"/>
      <c r="AG24" s="97" t="s">
        <v>168</v>
      </c>
      <c r="AH24" s="235">
        <v>158227</v>
      </c>
      <c r="AI24" s="236"/>
      <c r="AJ24" s="236"/>
      <c r="AK24" s="236"/>
      <c r="AL24" s="97" t="s">
        <v>168</v>
      </c>
      <c r="AM24" s="235">
        <v>148415</v>
      </c>
      <c r="AN24" s="236"/>
      <c r="AO24" s="236"/>
      <c r="AP24" s="236"/>
      <c r="AQ24" s="97" t="s">
        <v>168</v>
      </c>
      <c r="AR24" s="98"/>
    </row>
    <row r="25" spans="1:44" s="92" customFormat="1" ht="34.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8"/>
      <c r="K25" s="230" t="s">
        <v>173</v>
      </c>
      <c r="L25" s="231"/>
      <c r="M25" s="231"/>
      <c r="N25" s="231"/>
      <c r="O25" s="231"/>
      <c r="P25" s="231"/>
      <c r="Q25" s="231"/>
      <c r="R25" s="193"/>
      <c r="S25" s="251">
        <v>1449155</v>
      </c>
      <c r="T25" s="192"/>
      <c r="U25" s="192"/>
      <c r="V25" s="192"/>
      <c r="W25" s="97" t="s">
        <v>168</v>
      </c>
      <c r="X25" s="235">
        <v>1399637</v>
      </c>
      <c r="Y25" s="236"/>
      <c r="Z25" s="236"/>
      <c r="AA25" s="236"/>
      <c r="AB25" s="97" t="s">
        <v>168</v>
      </c>
      <c r="AC25" s="235">
        <v>1368019</v>
      </c>
      <c r="AD25" s="236"/>
      <c r="AE25" s="236"/>
      <c r="AF25" s="236"/>
      <c r="AG25" s="97" t="s">
        <v>168</v>
      </c>
      <c r="AH25" s="235">
        <v>1054098</v>
      </c>
      <c r="AI25" s="236"/>
      <c r="AJ25" s="236"/>
      <c r="AK25" s="236"/>
      <c r="AL25" s="97" t="s">
        <v>168</v>
      </c>
      <c r="AM25" s="235">
        <v>1128353</v>
      </c>
      <c r="AN25" s="236"/>
      <c r="AO25" s="236"/>
      <c r="AP25" s="236"/>
      <c r="AQ25" s="97" t="s">
        <v>168</v>
      </c>
      <c r="AR25" s="99"/>
    </row>
    <row r="26" spans="1:44" s="92" customFormat="1" ht="22.5" customHeight="1">
      <c r="A26" s="177" t="s">
        <v>210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</row>
    <row r="27" spans="1:44" s="92" customFormat="1" ht="34.5" customHeight="1">
      <c r="A27" s="173" t="s">
        <v>107</v>
      </c>
      <c r="B27" s="173"/>
      <c r="C27" s="173"/>
      <c r="D27" s="173"/>
      <c r="E27" s="173"/>
      <c r="F27" s="173"/>
      <c r="G27" s="173"/>
      <c r="H27" s="173"/>
      <c r="I27" s="173"/>
      <c r="J27" s="173"/>
      <c r="K27" s="250" t="s">
        <v>180</v>
      </c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49"/>
      <c r="AP27" s="249"/>
      <c r="AQ27" s="249"/>
      <c r="AR27" s="249"/>
    </row>
    <row r="28" spans="1:44" s="92" customFormat="1" ht="30.75" customHeight="1">
      <c r="A28" s="173" t="s">
        <v>108</v>
      </c>
      <c r="B28" s="173"/>
      <c r="C28" s="173"/>
      <c r="D28" s="173"/>
      <c r="E28" s="173"/>
      <c r="F28" s="173"/>
      <c r="G28" s="173"/>
      <c r="H28" s="173"/>
      <c r="I28" s="173"/>
      <c r="J28" s="173"/>
      <c r="K28" s="250" t="s">
        <v>181</v>
      </c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  <c r="AK28" s="250"/>
      <c r="AL28" s="250"/>
      <c r="AM28" s="250"/>
      <c r="AN28" s="250"/>
      <c r="AO28" s="249"/>
      <c r="AP28" s="249"/>
      <c r="AQ28" s="249"/>
      <c r="AR28" s="249"/>
    </row>
    <row r="29" spans="1:44" s="92" customFormat="1" ht="124.5" customHeight="1">
      <c r="A29" s="179" t="s">
        <v>109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249" t="s">
        <v>182</v>
      </c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</row>
    <row r="30" spans="1:44" s="92" customFormat="1" ht="30.75" customHeight="1">
      <c r="A30" s="179" t="s">
        <v>110</v>
      </c>
      <c r="B30" s="179"/>
      <c r="C30" s="179"/>
      <c r="D30" s="179"/>
      <c r="E30" s="179"/>
      <c r="F30" s="179"/>
      <c r="G30" s="179"/>
      <c r="H30" s="179"/>
      <c r="I30" s="179"/>
      <c r="J30" s="179"/>
      <c r="K30" s="261" t="s">
        <v>183</v>
      </c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3"/>
    </row>
  </sheetData>
  <sheetProtection/>
  <mergeCells count="94">
    <mergeCell ref="A28:J28"/>
    <mergeCell ref="X16:AA16"/>
    <mergeCell ref="S23:V23"/>
    <mergeCell ref="X23:AA23"/>
    <mergeCell ref="X25:AA25"/>
    <mergeCell ref="R17:U17"/>
    <mergeCell ref="K25:R25"/>
    <mergeCell ref="R16:U16"/>
    <mergeCell ref="V16:W16"/>
    <mergeCell ref="X17:AA17"/>
    <mergeCell ref="K16:O16"/>
    <mergeCell ref="P16:Q16"/>
    <mergeCell ref="A30:J30"/>
    <mergeCell ref="K30:AR30"/>
    <mergeCell ref="A26:AR26"/>
    <mergeCell ref="A27:J27"/>
    <mergeCell ref="K27:AR27"/>
    <mergeCell ref="AC25:AF25"/>
    <mergeCell ref="AH25:AK25"/>
    <mergeCell ref="A29:J29"/>
    <mergeCell ref="K29:AR29"/>
    <mergeCell ref="K28:AR28"/>
    <mergeCell ref="S25:V25"/>
    <mergeCell ref="AH24:AK24"/>
    <mergeCell ref="X24:AA24"/>
    <mergeCell ref="A22:J25"/>
    <mergeCell ref="AC24:AF24"/>
    <mergeCell ref="AM24:AP24"/>
    <mergeCell ref="S24:V24"/>
    <mergeCell ref="AM25:AP25"/>
    <mergeCell ref="A20:J20"/>
    <mergeCell ref="K20:AR20"/>
    <mergeCell ref="AC22:AG22"/>
    <mergeCell ref="AH22:AL22"/>
    <mergeCell ref="A21:J21"/>
    <mergeCell ref="K21:AR21"/>
    <mergeCell ref="K24:R24"/>
    <mergeCell ref="AM22:AQ22"/>
    <mergeCell ref="AC23:AF23"/>
    <mergeCell ref="AH23:AK23"/>
    <mergeCell ref="AM23:AP23"/>
    <mergeCell ref="K22:R22"/>
    <mergeCell ref="K23:R23"/>
    <mergeCell ref="S22:W22"/>
    <mergeCell ref="X22:AB22"/>
    <mergeCell ref="A14:J17"/>
    <mergeCell ref="K14:Q15"/>
    <mergeCell ref="R14:AO14"/>
    <mergeCell ref="AN17:AO17"/>
    <mergeCell ref="A18:J19"/>
    <mergeCell ref="K18:AR18"/>
    <mergeCell ref="K19:AR19"/>
    <mergeCell ref="AP14:AR17"/>
    <mergeCell ref="R15:W15"/>
    <mergeCell ref="X15:AC15"/>
    <mergeCell ref="AJ15:AO15"/>
    <mergeCell ref="AH16:AI16"/>
    <mergeCell ref="K17:O17"/>
    <mergeCell ref="P17:Q17"/>
    <mergeCell ref="AB17:AC17"/>
    <mergeCell ref="AD17:AG17"/>
    <mergeCell ref="AH17:AI17"/>
    <mergeCell ref="AJ16:AM16"/>
    <mergeCell ref="AJ17:AM17"/>
    <mergeCell ref="V17:W17"/>
    <mergeCell ref="AN16:AO16"/>
    <mergeCell ref="AB16:AC16"/>
    <mergeCell ref="AD16:AG16"/>
    <mergeCell ref="A11:J11"/>
    <mergeCell ref="K11:AR11"/>
    <mergeCell ref="A12:J12"/>
    <mergeCell ref="K12:AR12"/>
    <mergeCell ref="A13:J13"/>
    <mergeCell ref="K13:AR13"/>
    <mergeCell ref="AD15:AI15"/>
    <mergeCell ref="A8:J8"/>
    <mergeCell ref="K8:AR8"/>
    <mergeCell ref="A9:J9"/>
    <mergeCell ref="K9:AR9"/>
    <mergeCell ref="A10:J10"/>
    <mergeCell ref="K10:AR10"/>
    <mergeCell ref="A4:AR4"/>
    <mergeCell ref="A5:AR5"/>
    <mergeCell ref="A6:J6"/>
    <mergeCell ref="K6:T6"/>
    <mergeCell ref="U6:AD6"/>
    <mergeCell ref="A7:J7"/>
    <mergeCell ref="K7:AR7"/>
    <mergeCell ref="A1:AR1"/>
    <mergeCell ref="A2:AR2"/>
    <mergeCell ref="A3:E3"/>
    <mergeCell ref="F3:R3"/>
    <mergeCell ref="S3:W3"/>
    <mergeCell ref="X3:AR3"/>
  </mergeCells>
  <hyperlinks>
    <hyperlink ref="K6:T6" r:id="rId1" display="大阪府民の森条例"/>
    <hyperlink ref="U6:AD6" r:id="rId2" display="大阪府民の森条例施行規則"/>
    <hyperlink ref="F3:R3" r:id="rId3" display="http://o-wonderforest.com/"/>
    <hyperlink ref="X3:AR3" r:id="rId4" display="http://www.pref.osaka.lg.jp/midorikikaku/"/>
    <hyperlink ref="K30:AR30" r:id="rId5" display="導入済み：平成23年2月1日より（利用料金の詳細はこちら）"/>
  </hyperlinks>
  <printOptions horizontalCentered="1"/>
  <pageMargins left="0.5905511811023623" right="0.5905511811023623" top="0.5905511811023623" bottom="0.1968503937007874" header="0.31496062992125984" footer="0.1968503937007874"/>
  <pageSetup fitToHeight="0" fitToWidth="1" horizontalDpi="300" verticalDpi="300" orientation="portrait" paperSize="9" scale="65" r:id="rId7"/>
  <headerFooter alignWithMargins="0">
    <oddHeader>&amp;L &amp;R大阪府民の森　くさか園地、ぬかた園地、なるかわ園地、みずのみ園地</oddHeader>
  </headerFooter>
  <rowBreaks count="1" manualBreakCount="1">
    <brk id="17" max="4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view="pageBreakPreview" zoomScaleSheetLayoutView="100" workbookViewId="0" topLeftCell="A1">
      <selection activeCell="E10" sqref="E10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5" customWidth="1"/>
    <col min="7" max="7" width="17.140625" style="16" customWidth="1"/>
    <col min="8" max="8" width="17.140625" style="18" customWidth="1"/>
    <col min="9" max="9" width="17.140625" style="16" customWidth="1"/>
  </cols>
  <sheetData>
    <row r="1" ht="18.75">
      <c r="A1" s="12" t="s">
        <v>132</v>
      </c>
    </row>
    <row r="2" spans="1:9" ht="11.25" customHeight="1">
      <c r="A2" s="91" t="s">
        <v>155</v>
      </c>
      <c r="B2" s="79"/>
      <c r="C2" s="79"/>
      <c r="D2" s="79"/>
      <c r="E2" s="79"/>
      <c r="F2" s="79"/>
      <c r="G2" s="79"/>
      <c r="I2" s="18"/>
    </row>
    <row r="3" spans="1:9" ht="18" customHeight="1">
      <c r="A3" s="385" t="s">
        <v>197</v>
      </c>
      <c r="B3" s="385"/>
      <c r="C3" s="385"/>
      <c r="D3" s="385"/>
      <c r="E3" s="17"/>
      <c r="F3" s="17"/>
      <c r="G3" s="18"/>
      <c r="H3" s="104"/>
      <c r="I3" s="168" t="s">
        <v>214</v>
      </c>
    </row>
    <row r="4" spans="1:9" ht="16.5" customHeight="1">
      <c r="A4" s="329" t="s">
        <v>0</v>
      </c>
      <c r="B4" s="330"/>
      <c r="C4" s="330"/>
      <c r="D4" s="331"/>
      <c r="E4" s="26" t="s">
        <v>138</v>
      </c>
      <c r="F4" s="26" t="s">
        <v>139</v>
      </c>
      <c r="G4" s="27" t="s">
        <v>140</v>
      </c>
      <c r="H4" s="27" t="s">
        <v>141</v>
      </c>
      <c r="I4" s="141" t="s">
        <v>204</v>
      </c>
    </row>
    <row r="5" spans="1:9" ht="16.5" customHeight="1">
      <c r="A5" s="388" t="s">
        <v>1</v>
      </c>
      <c r="B5" s="356" t="s">
        <v>2</v>
      </c>
      <c r="C5" s="357"/>
      <c r="D5" s="358"/>
      <c r="E5" s="112">
        <v>0</v>
      </c>
      <c r="F5" s="112">
        <v>0</v>
      </c>
      <c r="G5" s="112">
        <v>0</v>
      </c>
      <c r="H5" s="148">
        <v>0</v>
      </c>
      <c r="I5" s="112">
        <v>0</v>
      </c>
    </row>
    <row r="6" spans="1:9" ht="16.5" customHeight="1">
      <c r="A6" s="389"/>
      <c r="B6" s="356" t="s">
        <v>3</v>
      </c>
      <c r="C6" s="357"/>
      <c r="D6" s="358"/>
      <c r="E6" s="112">
        <v>0</v>
      </c>
      <c r="F6" s="112">
        <v>0</v>
      </c>
      <c r="G6" s="112">
        <v>0</v>
      </c>
      <c r="H6" s="148">
        <v>0</v>
      </c>
      <c r="I6" s="112">
        <v>0</v>
      </c>
    </row>
    <row r="7" spans="1:9" ht="16.5" customHeight="1">
      <c r="A7" s="389"/>
      <c r="B7" s="356" t="s">
        <v>4</v>
      </c>
      <c r="C7" s="357"/>
      <c r="D7" s="358"/>
      <c r="E7" s="112">
        <v>1598</v>
      </c>
      <c r="F7" s="112">
        <v>1582</v>
      </c>
      <c r="G7" s="112">
        <v>1670</v>
      </c>
      <c r="H7" s="148">
        <v>4858</v>
      </c>
      <c r="I7" s="112">
        <v>4855</v>
      </c>
    </row>
    <row r="8" spans="1:9" ht="16.5" customHeight="1" thickBot="1">
      <c r="A8" s="389"/>
      <c r="B8" s="359" t="s">
        <v>5</v>
      </c>
      <c r="C8" s="360"/>
      <c r="D8" s="361"/>
      <c r="E8" s="114">
        <v>111</v>
      </c>
      <c r="F8" s="114">
        <v>109</v>
      </c>
      <c r="G8" s="114">
        <v>109</v>
      </c>
      <c r="H8" s="149">
        <v>109</v>
      </c>
      <c r="I8" s="114">
        <v>106</v>
      </c>
    </row>
    <row r="9" spans="1:9" ht="16.5" customHeight="1" thickBot="1">
      <c r="A9" s="390"/>
      <c r="B9" s="362" t="s">
        <v>6</v>
      </c>
      <c r="C9" s="363"/>
      <c r="D9" s="363"/>
      <c r="E9" s="115">
        <f>SUM(E5:E8)</f>
        <v>1709</v>
      </c>
      <c r="F9" s="115">
        <f>SUM(F5:F8)</f>
        <v>1691</v>
      </c>
      <c r="G9" s="115">
        <f>SUM(G5:G8)</f>
        <v>1779</v>
      </c>
      <c r="H9" s="150">
        <f>SUM(H5:H8)</f>
        <v>4967</v>
      </c>
      <c r="I9" s="116">
        <f>SUM(I5:I8)</f>
        <v>4961</v>
      </c>
    </row>
    <row r="10" spans="1:9" ht="16.5" customHeight="1">
      <c r="A10" s="391" t="s">
        <v>7</v>
      </c>
      <c r="B10" s="386" t="s">
        <v>78</v>
      </c>
      <c r="C10" s="386"/>
      <c r="D10" s="117" t="s">
        <v>8</v>
      </c>
      <c r="E10" s="118">
        <v>69810</v>
      </c>
      <c r="F10" s="118">
        <v>70450</v>
      </c>
      <c r="G10" s="118">
        <v>70450</v>
      </c>
      <c r="H10" s="151">
        <f>155000+1103</f>
        <v>156103</v>
      </c>
      <c r="I10" s="118">
        <v>155000</v>
      </c>
    </row>
    <row r="11" spans="1:9" ht="16.5" customHeight="1">
      <c r="A11" s="392"/>
      <c r="B11" s="387"/>
      <c r="C11" s="387"/>
      <c r="D11" s="119" t="s">
        <v>9</v>
      </c>
      <c r="E11" s="112">
        <v>0</v>
      </c>
      <c r="F11" s="112">
        <v>0</v>
      </c>
      <c r="G11" s="112">
        <v>0</v>
      </c>
      <c r="H11" s="148">
        <v>0</v>
      </c>
      <c r="I11" s="112">
        <v>0</v>
      </c>
    </row>
    <row r="12" spans="1:9" ht="16.5" customHeight="1">
      <c r="A12" s="392"/>
      <c r="B12" s="387"/>
      <c r="C12" s="387"/>
      <c r="D12" s="119" t="s">
        <v>10</v>
      </c>
      <c r="E12" s="120">
        <f>SUM(E10:E11)</f>
        <v>69810</v>
      </c>
      <c r="F12" s="120">
        <f>SUM(F10:F11)</f>
        <v>70450</v>
      </c>
      <c r="G12" s="120">
        <f>SUM(G10:G11)</f>
        <v>70450</v>
      </c>
      <c r="H12" s="152">
        <f>SUM(H10:H11)</f>
        <v>156103</v>
      </c>
      <c r="I12" s="120">
        <f>SUM(I10:I11)</f>
        <v>155000</v>
      </c>
    </row>
    <row r="13" spans="1:9" ht="16.5" customHeight="1">
      <c r="A13" s="392"/>
      <c r="B13" s="393" t="s">
        <v>169</v>
      </c>
      <c r="C13" s="393"/>
      <c r="D13" s="119" t="s">
        <v>9</v>
      </c>
      <c r="E13" s="112">
        <v>0</v>
      </c>
      <c r="F13" s="112">
        <v>0</v>
      </c>
      <c r="G13" s="112">
        <v>0</v>
      </c>
      <c r="H13" s="148">
        <v>0</v>
      </c>
      <c r="I13" s="112">
        <v>0</v>
      </c>
    </row>
    <row r="14" spans="1:9" ht="16.5" customHeight="1" thickBot="1">
      <c r="A14" s="392"/>
      <c r="B14" s="394" t="s">
        <v>12</v>
      </c>
      <c r="C14" s="394"/>
      <c r="D14" s="121" t="s">
        <v>13</v>
      </c>
      <c r="E14" s="114">
        <v>0</v>
      </c>
      <c r="F14" s="114">
        <v>0</v>
      </c>
      <c r="G14" s="114">
        <v>0</v>
      </c>
      <c r="H14" s="149">
        <v>0</v>
      </c>
      <c r="I14" s="114">
        <v>0</v>
      </c>
    </row>
    <row r="15" spans="1:9" ht="16.5" customHeight="1" thickBot="1">
      <c r="A15" s="389"/>
      <c r="B15" s="395" t="s">
        <v>6</v>
      </c>
      <c r="C15" s="396"/>
      <c r="D15" s="396"/>
      <c r="E15" s="122">
        <f>E12+E13+E14</f>
        <v>69810</v>
      </c>
      <c r="F15" s="122">
        <f>F12+F13+F14</f>
        <v>70450</v>
      </c>
      <c r="G15" s="122">
        <f>G12+G13+G14</f>
        <v>70450</v>
      </c>
      <c r="H15" s="153">
        <f>H12+H13+H14</f>
        <v>156103</v>
      </c>
      <c r="I15" s="123">
        <f>I12+I13+I14</f>
        <v>155000</v>
      </c>
    </row>
    <row r="16" spans="1:9" ht="16.5" customHeight="1" thickBot="1">
      <c r="A16" s="397" t="s">
        <v>14</v>
      </c>
      <c r="B16" s="398"/>
      <c r="C16" s="398"/>
      <c r="D16" s="398"/>
      <c r="E16" s="115">
        <f>E15-E9</f>
        <v>68101</v>
      </c>
      <c r="F16" s="115">
        <f>F15-F9</f>
        <v>68759</v>
      </c>
      <c r="G16" s="115">
        <f>G15-G9</f>
        <v>68671</v>
      </c>
      <c r="H16" s="150">
        <f>H15-H9</f>
        <v>151136</v>
      </c>
      <c r="I16" s="116">
        <f>I15-I9</f>
        <v>150039</v>
      </c>
    </row>
    <row r="17" spans="1:9" ht="8.25" customHeight="1">
      <c r="A17" s="113"/>
      <c r="B17" s="113"/>
      <c r="C17" s="113"/>
      <c r="D17" s="113"/>
      <c r="E17" s="124"/>
      <c r="F17" s="124"/>
      <c r="G17" s="124"/>
      <c r="H17" s="125"/>
      <c r="I17" s="125"/>
    </row>
    <row r="18" spans="1:9" ht="16.5" customHeight="1">
      <c r="A18" s="399" t="s">
        <v>15</v>
      </c>
      <c r="B18" s="400"/>
      <c r="C18" s="400"/>
      <c r="D18" s="401"/>
      <c r="E18" s="112">
        <v>0</v>
      </c>
      <c r="F18" s="112">
        <v>0</v>
      </c>
      <c r="G18" s="112">
        <v>0</v>
      </c>
      <c r="H18" s="112">
        <v>0</v>
      </c>
      <c r="I18" s="112">
        <v>0</v>
      </c>
    </row>
    <row r="19" spans="1:9" ht="8.25" customHeight="1">
      <c r="A19" s="113"/>
      <c r="B19" s="113"/>
      <c r="C19" s="113"/>
      <c r="D19" s="113"/>
      <c r="E19" s="126"/>
      <c r="F19" s="126"/>
      <c r="G19" s="127"/>
      <c r="H19" s="128"/>
      <c r="I19" s="128"/>
    </row>
    <row r="20" spans="1:9" ht="18" customHeight="1">
      <c r="A20" s="373" t="s">
        <v>16</v>
      </c>
      <c r="B20" s="374"/>
      <c r="C20" s="374"/>
      <c r="D20" s="374"/>
      <c r="E20" s="374"/>
      <c r="F20" s="374"/>
      <c r="G20" s="374"/>
      <c r="H20" s="374"/>
      <c r="I20" s="375"/>
    </row>
    <row r="21" spans="1:9" ht="51" customHeight="1">
      <c r="A21" s="370" t="s">
        <v>196</v>
      </c>
      <c r="B21" s="371"/>
      <c r="C21" s="371"/>
      <c r="D21" s="371"/>
      <c r="E21" s="371"/>
      <c r="F21" s="371"/>
      <c r="G21" s="371"/>
      <c r="H21" s="371"/>
      <c r="I21" s="372"/>
    </row>
    <row r="22" ht="6" customHeight="1"/>
    <row r="23" ht="18">
      <c r="A23" s="1" t="s">
        <v>17</v>
      </c>
    </row>
    <row r="24" spans="1:9" ht="18" customHeight="1">
      <c r="A24" s="105" t="s">
        <v>174</v>
      </c>
      <c r="B24" s="105"/>
      <c r="C24" s="105"/>
      <c r="G24" s="70"/>
      <c r="H24" s="71"/>
      <c r="I24" s="71"/>
    </row>
    <row r="25" spans="1:9" ht="18" customHeight="1">
      <c r="A25" s="367" t="s">
        <v>162</v>
      </c>
      <c r="B25" s="368"/>
      <c r="C25" s="368"/>
      <c r="D25" s="369"/>
      <c r="E25" s="17"/>
      <c r="F25" s="17"/>
      <c r="G25" s="69"/>
      <c r="H25" s="104"/>
      <c r="I25" s="168" t="s">
        <v>214</v>
      </c>
    </row>
    <row r="26" spans="1:9" ht="16.5" customHeight="1">
      <c r="A26" s="364" t="s">
        <v>0</v>
      </c>
      <c r="B26" s="365"/>
      <c r="C26" s="365"/>
      <c r="D26" s="366"/>
      <c r="E26" s="26" t="s">
        <v>130</v>
      </c>
      <c r="F26" s="26" t="s">
        <v>121</v>
      </c>
      <c r="G26" s="27" t="s">
        <v>129</v>
      </c>
      <c r="H26" s="27" t="s">
        <v>131</v>
      </c>
      <c r="I26" s="141" t="s">
        <v>203</v>
      </c>
    </row>
    <row r="27" spans="1:9" ht="16.5" customHeight="1">
      <c r="A27" s="346" t="s">
        <v>122</v>
      </c>
      <c r="B27" s="353" t="s">
        <v>18</v>
      </c>
      <c r="C27" s="354"/>
      <c r="D27" s="355"/>
      <c r="E27" s="60">
        <f>SUM(E28:E32)</f>
        <v>0</v>
      </c>
      <c r="F27" s="62">
        <f>SUM(F28:F32)</f>
        <v>0</v>
      </c>
      <c r="G27" s="62">
        <f>SUM(G28:G32)</f>
        <v>0</v>
      </c>
      <c r="H27" s="130">
        <f>SUM(H28:H32)</f>
        <v>0</v>
      </c>
      <c r="I27" s="130">
        <f>SUM(I28:I32)</f>
        <v>0</v>
      </c>
    </row>
    <row r="28" spans="1:9" ht="16.5" customHeight="1">
      <c r="A28" s="347"/>
      <c r="B28" s="29"/>
      <c r="C28" s="338" t="s">
        <v>19</v>
      </c>
      <c r="D28" s="339"/>
      <c r="E28" s="42">
        <v>0</v>
      </c>
      <c r="F28" s="45">
        <v>0</v>
      </c>
      <c r="G28" s="45">
        <v>0</v>
      </c>
      <c r="H28" s="129">
        <v>0</v>
      </c>
      <c r="I28" s="129">
        <v>0</v>
      </c>
    </row>
    <row r="29" spans="1:9" ht="16.5" customHeight="1">
      <c r="A29" s="347"/>
      <c r="B29" s="29"/>
      <c r="C29" s="338" t="s">
        <v>20</v>
      </c>
      <c r="D29" s="339"/>
      <c r="E29" s="42">
        <v>0</v>
      </c>
      <c r="F29" s="45">
        <v>0</v>
      </c>
      <c r="G29" s="45">
        <v>0</v>
      </c>
      <c r="H29" s="129">
        <v>0</v>
      </c>
      <c r="I29" s="129">
        <v>0</v>
      </c>
    </row>
    <row r="30" spans="1:9" ht="16.5" customHeight="1">
      <c r="A30" s="347"/>
      <c r="B30" s="29"/>
      <c r="C30" s="338" t="s">
        <v>21</v>
      </c>
      <c r="D30" s="339"/>
      <c r="E30" s="42">
        <v>0</v>
      </c>
      <c r="F30" s="45">
        <v>0</v>
      </c>
      <c r="G30" s="45">
        <v>0</v>
      </c>
      <c r="H30" s="129">
        <v>0</v>
      </c>
      <c r="I30" s="129">
        <v>0</v>
      </c>
    </row>
    <row r="31" spans="1:9" ht="16.5" customHeight="1">
      <c r="A31" s="347"/>
      <c r="B31" s="29"/>
      <c r="C31" s="338" t="s">
        <v>22</v>
      </c>
      <c r="D31" s="339"/>
      <c r="E31" s="42">
        <v>0</v>
      </c>
      <c r="F31" s="45">
        <v>0</v>
      </c>
      <c r="G31" s="45">
        <v>0</v>
      </c>
      <c r="H31" s="129">
        <v>0</v>
      </c>
      <c r="I31" s="129">
        <v>0</v>
      </c>
    </row>
    <row r="32" spans="1:9" ht="16.5" customHeight="1">
      <c r="A32" s="347"/>
      <c r="B32" s="30"/>
      <c r="C32" s="338" t="s">
        <v>23</v>
      </c>
      <c r="D32" s="339"/>
      <c r="E32" s="42">
        <v>0</v>
      </c>
      <c r="F32" s="45">
        <v>0</v>
      </c>
      <c r="G32" s="45">
        <v>0</v>
      </c>
      <c r="H32" s="129">
        <v>0</v>
      </c>
      <c r="I32" s="129">
        <v>0</v>
      </c>
    </row>
    <row r="33" spans="1:9" ht="16.5" customHeight="1">
      <c r="A33" s="347"/>
      <c r="B33" s="353" t="s">
        <v>24</v>
      </c>
      <c r="C33" s="354"/>
      <c r="D33" s="355"/>
      <c r="E33" s="60">
        <f>SUM(E34:E43)</f>
        <v>20762966</v>
      </c>
      <c r="F33" s="62">
        <f>SUM(F34:F43)</f>
        <v>20626851468</v>
      </c>
      <c r="G33" s="62">
        <f>SUM(G34:G43)</f>
        <v>20535404827</v>
      </c>
      <c r="H33" s="130">
        <f>SUM(H34:H43)</f>
        <v>20420345818</v>
      </c>
      <c r="I33" s="130">
        <f>SUM(I34:I43)</f>
        <v>20313195297</v>
      </c>
    </row>
    <row r="34" spans="1:9" ht="16.5" customHeight="1">
      <c r="A34" s="347"/>
      <c r="B34" s="31"/>
      <c r="C34" s="338" t="s">
        <v>26</v>
      </c>
      <c r="D34" s="339"/>
      <c r="E34" s="42">
        <v>19464201</v>
      </c>
      <c r="F34" s="45">
        <v>19464201187</v>
      </c>
      <c r="G34" s="45">
        <v>19464201187</v>
      </c>
      <c r="H34" s="129">
        <v>19464201187</v>
      </c>
      <c r="I34" s="129">
        <v>19464919408</v>
      </c>
    </row>
    <row r="35" spans="1:9" ht="16.5" customHeight="1">
      <c r="A35" s="347"/>
      <c r="B35" s="31"/>
      <c r="C35" s="338" t="s">
        <v>27</v>
      </c>
      <c r="D35" s="339"/>
      <c r="E35" s="42">
        <v>325182</v>
      </c>
      <c r="F35" s="45">
        <v>280678331</v>
      </c>
      <c r="G35" s="45">
        <v>272181468</v>
      </c>
      <c r="H35" s="129">
        <v>228016653</v>
      </c>
      <c r="I35" s="129">
        <v>184082613</v>
      </c>
    </row>
    <row r="36" spans="1:9" ht="16.5" customHeight="1">
      <c r="A36" s="347"/>
      <c r="B36" s="31"/>
      <c r="C36" s="338" t="s">
        <v>28</v>
      </c>
      <c r="D36" s="339"/>
      <c r="E36" s="42">
        <v>973583</v>
      </c>
      <c r="F36" s="45">
        <v>881971949</v>
      </c>
      <c r="G36" s="45">
        <v>799022172</v>
      </c>
      <c r="H36" s="129">
        <v>728127977</v>
      </c>
      <c r="I36" s="129">
        <v>664193275</v>
      </c>
    </row>
    <row r="37" spans="1:9" ht="16.5" customHeight="1">
      <c r="A37" s="347"/>
      <c r="B37" s="31"/>
      <c r="C37" s="338" t="s">
        <v>29</v>
      </c>
      <c r="D37" s="339"/>
      <c r="E37" s="42">
        <v>0</v>
      </c>
      <c r="F37" s="45">
        <v>0</v>
      </c>
      <c r="G37" s="45">
        <v>0</v>
      </c>
      <c r="H37" s="129">
        <v>0</v>
      </c>
      <c r="I37" s="129">
        <v>0</v>
      </c>
    </row>
    <row r="38" spans="1:9" ht="16.5" customHeight="1">
      <c r="A38" s="347"/>
      <c r="B38" s="31"/>
      <c r="C38" s="338" t="s">
        <v>30</v>
      </c>
      <c r="D38" s="339"/>
      <c r="E38" s="42">
        <v>0</v>
      </c>
      <c r="F38" s="45">
        <v>1</v>
      </c>
      <c r="G38" s="45">
        <v>0</v>
      </c>
      <c r="H38" s="129">
        <v>1</v>
      </c>
      <c r="I38" s="129">
        <v>1</v>
      </c>
    </row>
    <row r="39" spans="1:9" ht="16.5" customHeight="1">
      <c r="A39" s="347"/>
      <c r="B39" s="31"/>
      <c r="C39" s="338" t="s">
        <v>31</v>
      </c>
      <c r="D39" s="339"/>
      <c r="E39" s="42">
        <v>0</v>
      </c>
      <c r="F39" s="45">
        <v>0</v>
      </c>
      <c r="G39" s="45">
        <v>0</v>
      </c>
      <c r="H39" s="129">
        <v>0</v>
      </c>
      <c r="I39" s="129">
        <v>0</v>
      </c>
    </row>
    <row r="40" spans="1:9" ht="16.5" customHeight="1">
      <c r="A40" s="347"/>
      <c r="B40" s="31"/>
      <c r="C40" s="338" t="s">
        <v>32</v>
      </c>
      <c r="D40" s="339"/>
      <c r="E40" s="42">
        <v>0</v>
      </c>
      <c r="F40" s="45">
        <v>0</v>
      </c>
      <c r="G40" s="45">
        <v>0</v>
      </c>
      <c r="H40" s="129">
        <v>0</v>
      </c>
      <c r="I40" s="129">
        <v>0</v>
      </c>
    </row>
    <row r="41" spans="1:9" ht="16.5" customHeight="1">
      <c r="A41" s="347"/>
      <c r="B41" s="31"/>
      <c r="C41" s="338" t="s">
        <v>33</v>
      </c>
      <c r="D41" s="339"/>
      <c r="E41" s="42">
        <v>0</v>
      </c>
      <c r="F41" s="45">
        <v>0</v>
      </c>
      <c r="G41" s="45">
        <v>0</v>
      </c>
      <c r="H41" s="129">
        <v>0</v>
      </c>
      <c r="I41" s="129">
        <v>0</v>
      </c>
    </row>
    <row r="42" spans="1:9" ht="16.5" customHeight="1">
      <c r="A42" s="347"/>
      <c r="B42" s="31"/>
      <c r="C42" s="338" t="s">
        <v>34</v>
      </c>
      <c r="D42" s="339"/>
      <c r="E42" s="42">
        <v>0</v>
      </c>
      <c r="F42" s="45">
        <v>0</v>
      </c>
      <c r="G42" s="45">
        <v>0</v>
      </c>
      <c r="H42" s="129">
        <v>0</v>
      </c>
      <c r="I42" s="129">
        <v>0</v>
      </c>
    </row>
    <row r="43" spans="1:9" ht="16.5" customHeight="1" thickBot="1">
      <c r="A43" s="347"/>
      <c r="B43" s="31"/>
      <c r="C43" s="340" t="s">
        <v>35</v>
      </c>
      <c r="D43" s="341"/>
      <c r="E43" s="43">
        <v>0</v>
      </c>
      <c r="F43" s="46">
        <v>0</v>
      </c>
      <c r="G43" s="46">
        <v>0</v>
      </c>
      <c r="H43" s="133">
        <v>0</v>
      </c>
      <c r="I43" s="133">
        <v>0</v>
      </c>
    </row>
    <row r="44" spans="1:9" ht="16.5" customHeight="1" thickBot="1">
      <c r="A44" s="349"/>
      <c r="B44" s="342" t="s">
        <v>36</v>
      </c>
      <c r="C44" s="343"/>
      <c r="D44" s="343"/>
      <c r="E44" s="80">
        <f>E27+E33</f>
        <v>20762966</v>
      </c>
      <c r="F44" s="82">
        <f>F27+F33</f>
        <v>20626851468</v>
      </c>
      <c r="G44" s="82">
        <f>G27+G33</f>
        <v>20535404827</v>
      </c>
      <c r="H44" s="154">
        <f>H27+H33</f>
        <v>20420345818</v>
      </c>
      <c r="I44" s="132">
        <f>I27+I33</f>
        <v>20313195297</v>
      </c>
    </row>
    <row r="45" spans="1:9" ht="16.5" customHeight="1">
      <c r="A45" s="346" t="s">
        <v>123</v>
      </c>
      <c r="B45" s="350" t="s">
        <v>37</v>
      </c>
      <c r="C45" s="351"/>
      <c r="D45" s="352"/>
      <c r="E45" s="61">
        <f>SUM(E46:E49)</f>
        <v>4224</v>
      </c>
      <c r="F45" s="63">
        <f>SUM(F46:F49)</f>
        <v>4865849</v>
      </c>
      <c r="G45" s="63">
        <f>SUM(G46:G49)</f>
        <v>4922780</v>
      </c>
      <c r="H45" s="155">
        <f>SUM(H46:H49)</f>
        <v>5243039</v>
      </c>
      <c r="I45" s="137">
        <f>SUM(I46:I49)</f>
        <v>7766868</v>
      </c>
    </row>
    <row r="46" spans="1:9" ht="16.5" customHeight="1">
      <c r="A46" s="347"/>
      <c r="B46" s="31"/>
      <c r="C46" s="338" t="s">
        <v>38</v>
      </c>
      <c r="D46" s="339"/>
      <c r="E46" s="42">
        <v>0</v>
      </c>
      <c r="F46" s="45">
        <v>0</v>
      </c>
      <c r="G46" s="45">
        <v>0</v>
      </c>
      <c r="H46" s="156">
        <v>0</v>
      </c>
      <c r="I46" s="129">
        <v>0</v>
      </c>
    </row>
    <row r="47" spans="1:9" ht="16.5" customHeight="1">
      <c r="A47" s="347"/>
      <c r="B47" s="31"/>
      <c r="C47" s="338" t="s">
        <v>39</v>
      </c>
      <c r="D47" s="339"/>
      <c r="E47" s="42">
        <v>4224</v>
      </c>
      <c r="F47" s="45">
        <v>4865849</v>
      </c>
      <c r="G47" s="45">
        <v>4922780</v>
      </c>
      <c r="H47" s="156">
        <v>5243039</v>
      </c>
      <c r="I47" s="129">
        <v>7766868</v>
      </c>
    </row>
    <row r="48" spans="1:9" ht="16.5" customHeight="1">
      <c r="A48" s="347"/>
      <c r="B48" s="31"/>
      <c r="C48" s="338" t="s">
        <v>40</v>
      </c>
      <c r="D48" s="339"/>
      <c r="E48" s="42">
        <v>0</v>
      </c>
      <c r="F48" s="45">
        <v>0</v>
      </c>
      <c r="G48" s="45">
        <v>0</v>
      </c>
      <c r="H48" s="156">
        <v>0</v>
      </c>
      <c r="I48" s="129">
        <v>0</v>
      </c>
    </row>
    <row r="49" spans="1:9" ht="16.5" customHeight="1">
      <c r="A49" s="347"/>
      <c r="B49" s="31"/>
      <c r="C49" s="338" t="s">
        <v>41</v>
      </c>
      <c r="D49" s="339"/>
      <c r="E49" s="42">
        <v>0</v>
      </c>
      <c r="F49" s="45">
        <v>0</v>
      </c>
      <c r="G49" s="45">
        <v>0</v>
      </c>
      <c r="H49" s="156">
        <v>0</v>
      </c>
      <c r="I49" s="129">
        <v>0</v>
      </c>
    </row>
    <row r="50" spans="1:9" ht="16.5" customHeight="1">
      <c r="A50" s="347"/>
      <c r="B50" s="353" t="s">
        <v>42</v>
      </c>
      <c r="C50" s="354"/>
      <c r="D50" s="355"/>
      <c r="E50" s="60">
        <f>SUM(E51:E53)</f>
        <v>46178</v>
      </c>
      <c r="F50" s="62">
        <f>SUM(F51:F53)</f>
        <v>50403706</v>
      </c>
      <c r="G50" s="62">
        <f>SUM(G51:G53)</f>
        <v>50445959</v>
      </c>
      <c r="H50" s="157">
        <f>SUM(H51:H53)</f>
        <v>49517569</v>
      </c>
      <c r="I50" s="130">
        <f>SUM(I51:I53)</f>
        <v>76972269</v>
      </c>
    </row>
    <row r="51" spans="1:9" ht="16.5" customHeight="1">
      <c r="A51" s="347"/>
      <c r="B51" s="31"/>
      <c r="C51" s="338" t="s">
        <v>38</v>
      </c>
      <c r="D51" s="339"/>
      <c r="E51" s="42">
        <v>0</v>
      </c>
      <c r="F51" s="45">
        <v>0</v>
      </c>
      <c r="G51" s="45">
        <v>0</v>
      </c>
      <c r="H51" s="156">
        <v>0</v>
      </c>
      <c r="I51" s="129">
        <v>0</v>
      </c>
    </row>
    <row r="52" spans="1:9" ht="16.5" customHeight="1">
      <c r="A52" s="347"/>
      <c r="B52" s="31"/>
      <c r="C52" s="338" t="s">
        <v>43</v>
      </c>
      <c r="D52" s="339"/>
      <c r="E52" s="42">
        <v>46178</v>
      </c>
      <c r="F52" s="45">
        <v>50403706</v>
      </c>
      <c r="G52" s="45">
        <v>50445959</v>
      </c>
      <c r="H52" s="156">
        <v>49517569</v>
      </c>
      <c r="I52" s="129">
        <v>76972269</v>
      </c>
    </row>
    <row r="53" spans="1:9" ht="16.5" customHeight="1" thickBot="1">
      <c r="A53" s="347"/>
      <c r="B53" s="31"/>
      <c r="C53" s="340" t="s">
        <v>40</v>
      </c>
      <c r="D53" s="341"/>
      <c r="E53" s="43">
        <v>0</v>
      </c>
      <c r="F53" s="46">
        <v>0</v>
      </c>
      <c r="G53" s="46">
        <v>0</v>
      </c>
      <c r="H53" s="158">
        <v>0</v>
      </c>
      <c r="I53" s="133">
        <v>0</v>
      </c>
    </row>
    <row r="54" spans="1:9" ht="16.5" customHeight="1" thickBot="1">
      <c r="A54" s="348"/>
      <c r="B54" s="342" t="s">
        <v>134</v>
      </c>
      <c r="C54" s="343"/>
      <c r="D54" s="343"/>
      <c r="E54" s="80">
        <f>E45+E50</f>
        <v>50402</v>
      </c>
      <c r="F54" s="82">
        <f>F45+F50</f>
        <v>55269555</v>
      </c>
      <c r="G54" s="82">
        <f>G45+G50</f>
        <v>55368739</v>
      </c>
      <c r="H54" s="154">
        <f>H45+H50</f>
        <v>54760608</v>
      </c>
      <c r="I54" s="132">
        <f>I45+I50</f>
        <v>84739137</v>
      </c>
    </row>
    <row r="55" spans="1:9" ht="16.5" customHeight="1" thickBot="1">
      <c r="A55" s="348"/>
      <c r="B55" s="344" t="s">
        <v>44</v>
      </c>
      <c r="C55" s="345"/>
      <c r="D55" s="345"/>
      <c r="E55" s="80">
        <f>E44-E54</f>
        <v>20712564</v>
      </c>
      <c r="F55" s="82">
        <f>F44-F54</f>
        <v>20571581913</v>
      </c>
      <c r="G55" s="82">
        <f>G44-G54</f>
        <v>20480036088</v>
      </c>
      <c r="H55" s="154">
        <f>H44-H54</f>
        <v>20365585210</v>
      </c>
      <c r="I55" s="132">
        <f>I44-I54</f>
        <v>20228456160</v>
      </c>
    </row>
    <row r="56" spans="1:9" ht="16.5" customHeight="1" thickBot="1">
      <c r="A56" s="349"/>
      <c r="B56" s="344" t="s">
        <v>45</v>
      </c>
      <c r="C56" s="345"/>
      <c r="D56" s="345"/>
      <c r="E56" s="80">
        <f>SUM(E54:E55)</f>
        <v>20762966</v>
      </c>
      <c r="F56" s="82">
        <f>SUM(F54:F55)</f>
        <v>20626851468</v>
      </c>
      <c r="G56" s="82">
        <f>SUM(G54:G55)</f>
        <v>20535404827</v>
      </c>
      <c r="H56" s="154">
        <f>SUM(H54:H55)</f>
        <v>20420345818</v>
      </c>
      <c r="I56" s="132">
        <f>SUM(I54:I55)</f>
        <v>20313195297</v>
      </c>
    </row>
    <row r="57" spans="1:9" ht="8.25" customHeight="1">
      <c r="A57" s="11"/>
      <c r="B57" s="6"/>
      <c r="C57" s="6"/>
      <c r="D57" s="6"/>
      <c r="E57" s="44"/>
      <c r="F57" s="44"/>
      <c r="G57" s="22"/>
      <c r="H57" s="138"/>
      <c r="I57" s="163"/>
    </row>
    <row r="58" spans="1:9" ht="16.5" customHeight="1">
      <c r="A58" s="329" t="s">
        <v>137</v>
      </c>
      <c r="B58" s="330"/>
      <c r="C58" s="330"/>
      <c r="D58" s="331"/>
      <c r="E58" s="101">
        <f>E54*1000/D61</f>
        <v>5.701926212988585</v>
      </c>
      <c r="F58" s="100">
        <f>F54*1000/D61</f>
        <v>6252.587683717201</v>
      </c>
      <c r="G58" s="100">
        <f>G54*1000/D63</f>
        <v>6265.072697205207</v>
      </c>
      <c r="H58" s="139">
        <f>H54*1000/D63</f>
        <v>6196.261577551135</v>
      </c>
      <c r="I58" s="139">
        <f>I54*1000/D63</f>
        <v>9588.386212000089</v>
      </c>
    </row>
    <row r="59" spans="1:9" s="23" customFormat="1" ht="12" customHeight="1">
      <c r="A59" s="78" t="s">
        <v>46</v>
      </c>
      <c r="B59" s="4"/>
      <c r="C59" s="4"/>
      <c r="D59" s="4"/>
      <c r="E59" s="65"/>
      <c r="F59" s="24"/>
      <c r="G59" s="25"/>
      <c r="H59" s="22"/>
      <c r="I59" s="164"/>
    </row>
    <row r="60" spans="1:9" s="23" customFormat="1" ht="13.5" customHeight="1">
      <c r="A60" s="72" t="s">
        <v>145</v>
      </c>
      <c r="B60" s="72"/>
      <c r="C60" s="72"/>
      <c r="D60" s="72"/>
      <c r="E60" s="74"/>
      <c r="F60" s="73"/>
      <c r="G60" s="75"/>
      <c r="H60" s="76"/>
      <c r="I60" s="163"/>
    </row>
    <row r="61" spans="1:9" s="23" customFormat="1" ht="13.5" customHeight="1">
      <c r="A61" s="77" t="s">
        <v>156</v>
      </c>
      <c r="B61" s="72"/>
      <c r="C61" s="72"/>
      <c r="D61" s="103">
        <v>8839469</v>
      </c>
      <c r="E61" s="74"/>
      <c r="F61" s="73"/>
      <c r="G61" s="75"/>
      <c r="H61" s="76"/>
      <c r="I61" s="163"/>
    </row>
    <row r="62" spans="1:9" s="23" customFormat="1" ht="13.5" customHeight="1">
      <c r="A62" s="72" t="s">
        <v>213</v>
      </c>
      <c r="B62" s="72"/>
      <c r="C62" s="72"/>
      <c r="D62" s="102"/>
      <c r="E62" s="74"/>
      <c r="F62" s="73"/>
      <c r="G62" s="75"/>
      <c r="H62" s="76"/>
      <c r="I62" s="163"/>
    </row>
    <row r="63" spans="1:9" s="23" customFormat="1" ht="13.5" customHeight="1">
      <c r="A63" s="77" t="s">
        <v>157</v>
      </c>
      <c r="B63" s="72"/>
      <c r="C63" s="72"/>
      <c r="D63" s="103">
        <v>8837685</v>
      </c>
      <c r="E63" s="74"/>
      <c r="F63" s="73"/>
      <c r="G63" s="75"/>
      <c r="H63" s="76"/>
      <c r="I63" s="163"/>
    </row>
    <row r="64" spans="1:9" ht="18">
      <c r="A64" s="48" t="s">
        <v>47</v>
      </c>
      <c r="B64" s="6"/>
      <c r="C64" s="6"/>
      <c r="D64" s="6"/>
      <c r="E64" s="17"/>
      <c r="F64" s="17"/>
      <c r="G64" s="18"/>
      <c r="I64" s="165"/>
    </row>
    <row r="65" spans="1:9" ht="18" customHeight="1">
      <c r="A65" s="106" t="s">
        <v>175</v>
      </c>
      <c r="B65" s="106"/>
      <c r="C65" s="106"/>
      <c r="D65" s="106"/>
      <c r="E65" s="17"/>
      <c r="F65" s="17"/>
      <c r="G65" s="18"/>
      <c r="H65" s="104"/>
      <c r="I65" s="168" t="s">
        <v>214</v>
      </c>
    </row>
    <row r="66" spans="1:9" ht="16.5" customHeight="1">
      <c r="A66" s="332" t="s">
        <v>0</v>
      </c>
      <c r="B66" s="333"/>
      <c r="C66" s="333"/>
      <c r="D66" s="334"/>
      <c r="E66" s="26" t="s">
        <v>130</v>
      </c>
      <c r="F66" s="26" t="s">
        <v>121</v>
      </c>
      <c r="G66" s="27" t="s">
        <v>129</v>
      </c>
      <c r="H66" s="27" t="s">
        <v>131</v>
      </c>
      <c r="I66" s="141" t="s">
        <v>203</v>
      </c>
    </row>
    <row r="67" spans="1:9" ht="16.5" customHeight="1">
      <c r="A67" s="335" t="s">
        <v>48</v>
      </c>
      <c r="B67" s="311" t="s">
        <v>49</v>
      </c>
      <c r="C67" s="312"/>
      <c r="D67" s="313"/>
      <c r="E67" s="60">
        <f>SUM(E68:E73)</f>
        <v>4900</v>
      </c>
      <c r="F67" s="62">
        <f>SUM(F68:F73)</f>
        <v>5019570</v>
      </c>
      <c r="G67" s="62">
        <f>SUM(G68:G73)</f>
        <v>4949980</v>
      </c>
      <c r="H67" s="130">
        <f>SUM(H68:H73)</f>
        <v>4980940</v>
      </c>
      <c r="I67" s="130">
        <f>SUM(I68:I73)</f>
        <v>4495060</v>
      </c>
    </row>
    <row r="68" spans="1:9" ht="16.5" customHeight="1">
      <c r="A68" s="336"/>
      <c r="B68" s="33"/>
      <c r="C68" s="324" t="s">
        <v>50</v>
      </c>
      <c r="D68" s="325"/>
      <c r="E68" s="42">
        <v>0</v>
      </c>
      <c r="F68" s="45">
        <v>0</v>
      </c>
      <c r="G68" s="45">
        <v>0</v>
      </c>
      <c r="H68" s="129">
        <v>0</v>
      </c>
      <c r="I68" s="129">
        <v>0</v>
      </c>
    </row>
    <row r="69" spans="1:9" ht="16.5" customHeight="1">
      <c r="A69" s="336"/>
      <c r="B69" s="33"/>
      <c r="C69" s="324" t="s">
        <v>51</v>
      </c>
      <c r="D69" s="325"/>
      <c r="E69" s="42">
        <v>4788</v>
      </c>
      <c r="F69" s="45">
        <v>4909750</v>
      </c>
      <c r="G69" s="45">
        <v>4841380</v>
      </c>
      <c r="H69" s="129">
        <v>4873640</v>
      </c>
      <c r="I69" s="129">
        <v>4364060</v>
      </c>
    </row>
    <row r="70" spans="1:9" ht="16.5" customHeight="1">
      <c r="A70" s="336"/>
      <c r="B70" s="33"/>
      <c r="C70" s="324" t="s">
        <v>52</v>
      </c>
      <c r="D70" s="325"/>
      <c r="E70" s="42">
        <v>0</v>
      </c>
      <c r="F70" s="45">
        <v>0</v>
      </c>
      <c r="G70" s="45">
        <v>0</v>
      </c>
      <c r="H70" s="129">
        <v>0</v>
      </c>
      <c r="I70" s="129">
        <v>0</v>
      </c>
    </row>
    <row r="71" spans="1:9" ht="16.5" customHeight="1">
      <c r="A71" s="336"/>
      <c r="B71" s="33"/>
      <c r="C71" s="324" t="s">
        <v>53</v>
      </c>
      <c r="D71" s="325"/>
      <c r="E71" s="42">
        <v>112</v>
      </c>
      <c r="F71" s="45">
        <v>109800</v>
      </c>
      <c r="G71" s="45">
        <v>108600</v>
      </c>
      <c r="H71" s="129">
        <v>107300</v>
      </c>
      <c r="I71" s="129">
        <v>131000</v>
      </c>
    </row>
    <row r="72" spans="1:9" ht="16.5" customHeight="1">
      <c r="A72" s="336"/>
      <c r="B72" s="33"/>
      <c r="C72" s="324" t="s">
        <v>54</v>
      </c>
      <c r="D72" s="325"/>
      <c r="E72" s="42">
        <v>0</v>
      </c>
      <c r="F72" s="45">
        <v>0</v>
      </c>
      <c r="G72" s="45">
        <v>0</v>
      </c>
      <c r="H72" s="129">
        <v>0</v>
      </c>
      <c r="I72" s="129">
        <v>0</v>
      </c>
    </row>
    <row r="73" spans="1:9" ht="16.5" customHeight="1">
      <c r="A73" s="336"/>
      <c r="B73" s="33"/>
      <c r="C73" s="324" t="s">
        <v>55</v>
      </c>
      <c r="D73" s="325"/>
      <c r="E73" s="42">
        <v>0</v>
      </c>
      <c r="F73" s="45">
        <v>20</v>
      </c>
      <c r="G73" s="45">
        <v>0</v>
      </c>
      <c r="H73" s="129">
        <v>0</v>
      </c>
      <c r="I73" s="129">
        <v>0</v>
      </c>
    </row>
    <row r="74" spans="1:9" ht="16.5" customHeight="1">
      <c r="A74" s="336"/>
      <c r="B74" s="33"/>
      <c r="C74" s="322" t="s">
        <v>56</v>
      </c>
      <c r="D74" s="323"/>
      <c r="E74" s="42">
        <v>0</v>
      </c>
      <c r="F74" s="45">
        <v>0</v>
      </c>
      <c r="G74" s="45">
        <v>0</v>
      </c>
      <c r="H74" s="129">
        <v>0</v>
      </c>
      <c r="I74" s="129">
        <v>0</v>
      </c>
    </row>
    <row r="75" spans="1:9" ht="16.5" customHeight="1">
      <c r="A75" s="336"/>
      <c r="B75" s="311" t="s">
        <v>57</v>
      </c>
      <c r="C75" s="312"/>
      <c r="D75" s="313"/>
      <c r="E75" s="60">
        <f>E76</f>
        <v>0</v>
      </c>
      <c r="F75" s="62">
        <f>F76</f>
        <v>0</v>
      </c>
      <c r="G75" s="62">
        <f>G76</f>
        <v>0</v>
      </c>
      <c r="H75" s="130">
        <f>H76</f>
        <v>0</v>
      </c>
      <c r="I75" s="130">
        <f>I76</f>
        <v>0</v>
      </c>
    </row>
    <row r="76" spans="1:9" ht="16.5" customHeight="1">
      <c r="A76" s="336"/>
      <c r="B76" s="34"/>
      <c r="C76" s="314" t="s">
        <v>58</v>
      </c>
      <c r="D76" s="315"/>
      <c r="E76" s="42">
        <v>0</v>
      </c>
      <c r="F76" s="45">
        <v>0</v>
      </c>
      <c r="G76" s="45">
        <v>0</v>
      </c>
      <c r="H76" s="129">
        <v>0</v>
      </c>
      <c r="I76" s="129">
        <v>0</v>
      </c>
    </row>
    <row r="77" spans="1:9" ht="16.5" customHeight="1">
      <c r="A77" s="336"/>
      <c r="B77" s="311" t="s">
        <v>59</v>
      </c>
      <c r="C77" s="312"/>
      <c r="D77" s="313"/>
      <c r="E77" s="60">
        <f>SUM(E78:E81)</f>
        <v>0</v>
      </c>
      <c r="F77" s="62">
        <f>SUM(F78:F81)</f>
        <v>0</v>
      </c>
      <c r="G77" s="62">
        <f>SUM(G78:G81)</f>
        <v>0</v>
      </c>
      <c r="H77" s="130">
        <f>SUM(H78:H81)</f>
        <v>0</v>
      </c>
      <c r="I77" s="130">
        <f>SUM(I78:I81)</f>
        <v>718221</v>
      </c>
    </row>
    <row r="78" spans="1:9" ht="16.5" customHeight="1">
      <c r="A78" s="336"/>
      <c r="B78" s="33"/>
      <c r="C78" s="324" t="s">
        <v>50</v>
      </c>
      <c r="D78" s="325"/>
      <c r="E78" s="42">
        <v>0</v>
      </c>
      <c r="F78" s="45">
        <v>0</v>
      </c>
      <c r="G78" s="45">
        <v>0</v>
      </c>
      <c r="H78" s="129">
        <v>0</v>
      </c>
      <c r="I78" s="129">
        <v>0</v>
      </c>
    </row>
    <row r="79" spans="1:9" ht="16.5" customHeight="1">
      <c r="A79" s="336"/>
      <c r="B79" s="33"/>
      <c r="C79" s="324" t="s">
        <v>52</v>
      </c>
      <c r="D79" s="325"/>
      <c r="E79" s="42">
        <v>0</v>
      </c>
      <c r="F79" s="45">
        <v>0</v>
      </c>
      <c r="G79" s="45">
        <v>0</v>
      </c>
      <c r="H79" s="129">
        <v>0</v>
      </c>
      <c r="I79" s="129">
        <v>0</v>
      </c>
    </row>
    <row r="80" spans="1:9" ht="16.5" customHeight="1">
      <c r="A80" s="336"/>
      <c r="B80" s="33"/>
      <c r="C80" s="324" t="s">
        <v>60</v>
      </c>
      <c r="D80" s="325"/>
      <c r="E80" s="42">
        <v>0</v>
      </c>
      <c r="F80" s="45">
        <v>0</v>
      </c>
      <c r="G80" s="45">
        <v>0</v>
      </c>
      <c r="H80" s="129">
        <v>0</v>
      </c>
      <c r="I80" s="129">
        <v>0</v>
      </c>
    </row>
    <row r="81" spans="1:9" ht="16.5" customHeight="1" thickBot="1">
      <c r="A81" s="336"/>
      <c r="B81" s="33"/>
      <c r="C81" s="309" t="s">
        <v>61</v>
      </c>
      <c r="D81" s="310"/>
      <c r="E81" s="43">
        <v>0</v>
      </c>
      <c r="F81" s="46">
        <v>0</v>
      </c>
      <c r="G81" s="46">
        <v>0</v>
      </c>
      <c r="H81" s="133">
        <v>0</v>
      </c>
      <c r="I81" s="133">
        <v>718221</v>
      </c>
    </row>
    <row r="82" spans="1:9" ht="16.5" customHeight="1" thickBot="1">
      <c r="A82" s="337"/>
      <c r="B82" s="316" t="s">
        <v>149</v>
      </c>
      <c r="C82" s="317"/>
      <c r="D82" s="318"/>
      <c r="E82" s="83">
        <f>SUM(E67,E75,E77)</f>
        <v>4900</v>
      </c>
      <c r="F82" s="84">
        <f>SUM(F67,F75,F77)</f>
        <v>5019570</v>
      </c>
      <c r="G82" s="84">
        <f>SUM(G67,G75,G77)</f>
        <v>4949980</v>
      </c>
      <c r="H82" s="154">
        <f>SUM(H67,H75,H77)</f>
        <v>4980940</v>
      </c>
      <c r="I82" s="132">
        <f>SUM(I67,I75,I77)</f>
        <v>5213281</v>
      </c>
    </row>
    <row r="83" spans="1:9" ht="16.5" customHeight="1">
      <c r="A83" s="326" t="s">
        <v>7</v>
      </c>
      <c r="B83" s="319" t="s">
        <v>136</v>
      </c>
      <c r="C83" s="320"/>
      <c r="D83" s="321"/>
      <c r="E83" s="61">
        <f>SUM(E84:E94)-E86</f>
        <v>393134</v>
      </c>
      <c r="F83" s="63">
        <f>SUM(F84:F94)-F86</f>
        <v>425884141</v>
      </c>
      <c r="G83" s="63">
        <f>SUM(G84:G94)-G86</f>
        <v>415643942</v>
      </c>
      <c r="H83" s="137">
        <f>SUM(H84:H94)-H86</f>
        <v>414311275</v>
      </c>
      <c r="I83" s="137">
        <f>SUM(I84:I94)-I86</f>
        <v>452340480</v>
      </c>
    </row>
    <row r="84" spans="1:9" ht="16.5" customHeight="1">
      <c r="A84" s="327"/>
      <c r="B84" s="33"/>
      <c r="C84" s="299" t="s">
        <v>62</v>
      </c>
      <c r="D84" s="300"/>
      <c r="E84" s="42">
        <v>47098</v>
      </c>
      <c r="F84" s="45">
        <v>53581780</v>
      </c>
      <c r="G84" s="45">
        <v>54080053</v>
      </c>
      <c r="H84" s="129">
        <v>63912716</v>
      </c>
      <c r="I84" s="129">
        <v>90071191</v>
      </c>
    </row>
    <row r="85" spans="1:9" ht="16.5" customHeight="1">
      <c r="A85" s="327"/>
      <c r="B85" s="33"/>
      <c r="C85" s="299" t="s">
        <v>63</v>
      </c>
      <c r="D85" s="300"/>
      <c r="E85" s="42">
        <v>216785</v>
      </c>
      <c r="F85" s="45">
        <v>223021801</v>
      </c>
      <c r="G85" s="45">
        <v>223234000</v>
      </c>
      <c r="H85" s="129">
        <v>225501460</v>
      </c>
      <c r="I85" s="129">
        <v>210049659</v>
      </c>
    </row>
    <row r="86" spans="1:9" ht="16.5" customHeight="1">
      <c r="A86" s="327"/>
      <c r="B86" s="33"/>
      <c r="C86" s="307" t="s">
        <v>64</v>
      </c>
      <c r="D86" s="308"/>
      <c r="E86" s="42">
        <v>214395</v>
      </c>
      <c r="F86" s="45">
        <v>216381000</v>
      </c>
      <c r="G86" s="129">
        <v>221190000</v>
      </c>
      <c r="H86" s="129">
        <v>223072460</v>
      </c>
      <c r="I86" s="129">
        <v>209267659</v>
      </c>
    </row>
    <row r="87" spans="1:9" ht="16.5" customHeight="1">
      <c r="A87" s="327"/>
      <c r="B87" s="33"/>
      <c r="C87" s="299" t="s">
        <v>65</v>
      </c>
      <c r="D87" s="300"/>
      <c r="E87" s="42">
        <v>0</v>
      </c>
      <c r="F87" s="45">
        <v>0</v>
      </c>
      <c r="G87" s="45">
        <v>0</v>
      </c>
      <c r="H87" s="129">
        <v>0</v>
      </c>
      <c r="I87" s="129">
        <v>0</v>
      </c>
    </row>
    <row r="88" spans="1:9" ht="16.5" customHeight="1">
      <c r="A88" s="327"/>
      <c r="B88" s="33"/>
      <c r="C88" s="305" t="s">
        <v>66</v>
      </c>
      <c r="D88" s="306"/>
      <c r="E88" s="42">
        <v>0</v>
      </c>
      <c r="F88" s="45">
        <v>0</v>
      </c>
      <c r="G88" s="45">
        <v>0</v>
      </c>
      <c r="H88" s="129">
        <v>0</v>
      </c>
      <c r="I88" s="129">
        <v>0</v>
      </c>
    </row>
    <row r="89" spans="1:9" ht="16.5" customHeight="1">
      <c r="A89" s="327"/>
      <c r="B89" s="33"/>
      <c r="C89" s="299" t="s">
        <v>67</v>
      </c>
      <c r="D89" s="300"/>
      <c r="E89" s="42">
        <v>0</v>
      </c>
      <c r="F89" s="45">
        <v>0</v>
      </c>
      <c r="G89" s="45">
        <v>0</v>
      </c>
      <c r="H89" s="129">
        <v>0</v>
      </c>
      <c r="I89" s="129">
        <v>0</v>
      </c>
    </row>
    <row r="90" spans="1:9" ht="16.5" customHeight="1">
      <c r="A90" s="327"/>
      <c r="B90" s="33"/>
      <c r="C90" s="305" t="s">
        <v>68</v>
      </c>
      <c r="D90" s="306"/>
      <c r="E90" s="42">
        <v>0</v>
      </c>
      <c r="F90" s="45">
        <v>0</v>
      </c>
      <c r="G90" s="45">
        <v>0</v>
      </c>
      <c r="H90" s="129">
        <v>0</v>
      </c>
      <c r="I90" s="129">
        <v>0</v>
      </c>
    </row>
    <row r="91" spans="1:9" ht="16.5" customHeight="1">
      <c r="A91" s="327"/>
      <c r="B91" s="33"/>
      <c r="C91" s="305" t="s">
        <v>69</v>
      </c>
      <c r="D91" s="306"/>
      <c r="E91" s="42">
        <v>0</v>
      </c>
      <c r="F91" s="45">
        <v>0</v>
      </c>
      <c r="G91" s="45">
        <v>0</v>
      </c>
      <c r="H91" s="129">
        <v>0</v>
      </c>
      <c r="I91" s="129">
        <v>0</v>
      </c>
    </row>
    <row r="92" spans="1:9" ht="16.5" customHeight="1">
      <c r="A92" s="327"/>
      <c r="B92" s="33"/>
      <c r="C92" s="305" t="s">
        <v>70</v>
      </c>
      <c r="D92" s="306"/>
      <c r="E92" s="42">
        <v>146144</v>
      </c>
      <c r="F92" s="45">
        <v>136114182</v>
      </c>
      <c r="G92" s="45">
        <v>128823540</v>
      </c>
      <c r="H92" s="129">
        <v>115059010</v>
      </c>
      <c r="I92" s="129">
        <v>107868742</v>
      </c>
    </row>
    <row r="93" spans="1:9" ht="16.5" customHeight="1">
      <c r="A93" s="327"/>
      <c r="B93" s="33"/>
      <c r="C93" s="307" t="s">
        <v>71</v>
      </c>
      <c r="D93" s="308"/>
      <c r="E93" s="42">
        <v>-16893</v>
      </c>
      <c r="F93" s="45">
        <v>13166378</v>
      </c>
      <c r="G93" s="45">
        <v>9506349</v>
      </c>
      <c r="H93" s="129">
        <v>9838089</v>
      </c>
      <c r="I93" s="129">
        <v>44350888</v>
      </c>
    </row>
    <row r="94" spans="1:9" ht="16.5" customHeight="1">
      <c r="A94" s="327"/>
      <c r="B94" s="33"/>
      <c r="C94" s="299" t="s">
        <v>72</v>
      </c>
      <c r="D94" s="300"/>
      <c r="E94" s="42">
        <v>0</v>
      </c>
      <c r="F94" s="45">
        <v>0</v>
      </c>
      <c r="G94" s="45">
        <v>0</v>
      </c>
      <c r="H94" s="129">
        <v>0</v>
      </c>
      <c r="I94" s="129">
        <v>0</v>
      </c>
    </row>
    <row r="95" spans="1:9" ht="16.5" customHeight="1">
      <c r="A95" s="327"/>
      <c r="B95" s="296" t="s">
        <v>135</v>
      </c>
      <c r="C95" s="297"/>
      <c r="D95" s="298"/>
      <c r="E95" s="60">
        <f>E96</f>
        <v>0</v>
      </c>
      <c r="F95" s="62">
        <f>F96</f>
        <v>0</v>
      </c>
      <c r="G95" s="62">
        <f>G96</f>
        <v>0</v>
      </c>
      <c r="H95" s="130">
        <f>H96</f>
        <v>0</v>
      </c>
      <c r="I95" s="130">
        <f>I96</f>
        <v>0</v>
      </c>
    </row>
    <row r="96" spans="1:9" ht="16.5" customHeight="1">
      <c r="A96" s="327"/>
      <c r="B96" s="34"/>
      <c r="C96" s="299" t="s">
        <v>73</v>
      </c>
      <c r="D96" s="300"/>
      <c r="E96" s="42">
        <v>0</v>
      </c>
      <c r="F96" s="45">
        <v>0</v>
      </c>
      <c r="G96" s="45">
        <v>0</v>
      </c>
      <c r="H96" s="129">
        <v>0</v>
      </c>
      <c r="I96" s="129">
        <v>0</v>
      </c>
    </row>
    <row r="97" spans="1:9" ht="16.5" customHeight="1">
      <c r="A97" s="327"/>
      <c r="B97" s="296" t="s">
        <v>74</v>
      </c>
      <c r="C97" s="297"/>
      <c r="D97" s="298"/>
      <c r="E97" s="60">
        <f>SUM(E98:E99)</f>
        <v>0</v>
      </c>
      <c r="F97" s="62">
        <f>SUM(F98:F99)</f>
        <v>0</v>
      </c>
      <c r="G97" s="62">
        <f>SUM(G98:G99)</f>
        <v>0</v>
      </c>
      <c r="H97" s="130">
        <f>SUM(H98:H99)</f>
        <v>0</v>
      </c>
      <c r="I97" s="130">
        <f>SUM(I98:I99)</f>
        <v>0</v>
      </c>
    </row>
    <row r="98" spans="1:9" ht="16.5" customHeight="1">
      <c r="A98" s="327"/>
      <c r="B98" s="33"/>
      <c r="C98" s="301" t="s">
        <v>75</v>
      </c>
      <c r="D98" s="302"/>
      <c r="E98" s="42">
        <v>0</v>
      </c>
      <c r="F98" s="45">
        <v>0</v>
      </c>
      <c r="G98" s="45">
        <v>0</v>
      </c>
      <c r="H98" s="129">
        <v>0</v>
      </c>
      <c r="I98" s="129">
        <v>0</v>
      </c>
    </row>
    <row r="99" spans="1:9" ht="16.5" customHeight="1" thickBot="1">
      <c r="A99" s="327"/>
      <c r="B99" s="33"/>
      <c r="C99" s="303" t="s">
        <v>76</v>
      </c>
      <c r="D99" s="304"/>
      <c r="E99" s="43">
        <v>0</v>
      </c>
      <c r="F99" s="46">
        <v>0</v>
      </c>
      <c r="G99" s="46">
        <v>0</v>
      </c>
      <c r="H99" s="133">
        <v>0</v>
      </c>
      <c r="I99" s="133">
        <v>0</v>
      </c>
    </row>
    <row r="100" spans="1:9" ht="16.5" customHeight="1" thickBot="1">
      <c r="A100" s="328"/>
      <c r="B100" s="85" t="s">
        <v>150</v>
      </c>
      <c r="C100" s="86"/>
      <c r="D100" s="87"/>
      <c r="E100" s="81">
        <f>SUM(E83,E95,E97)</f>
        <v>393134</v>
      </c>
      <c r="F100" s="88">
        <f>SUM(F83,F95,F97)</f>
        <v>425884141</v>
      </c>
      <c r="G100" s="88">
        <f>SUM(G83,G95,G97)</f>
        <v>415643942</v>
      </c>
      <c r="H100" s="159">
        <f>SUM(H83,H95,H97)</f>
        <v>414311275</v>
      </c>
      <c r="I100" s="166">
        <f>SUM(I83,I95,I97)</f>
        <v>452340480</v>
      </c>
    </row>
    <row r="101" spans="1:9" ht="16.5" customHeight="1" thickBot="1">
      <c r="A101" s="283" t="s">
        <v>146</v>
      </c>
      <c r="B101" s="284"/>
      <c r="C101" s="284"/>
      <c r="D101" s="284"/>
      <c r="E101" s="80">
        <f>E82-E100</f>
        <v>-388234</v>
      </c>
      <c r="F101" s="82">
        <f>F82-F100</f>
        <v>-420864571</v>
      </c>
      <c r="G101" s="82">
        <f>G82-G100</f>
        <v>-410693962</v>
      </c>
      <c r="H101" s="154">
        <f>H82-H100</f>
        <v>-409330335</v>
      </c>
      <c r="I101" s="132">
        <f>I82-I100</f>
        <v>-447127199</v>
      </c>
    </row>
    <row r="102" spans="1:9" ht="16.5" customHeight="1" thickBot="1">
      <c r="A102" s="285" t="s">
        <v>151</v>
      </c>
      <c r="B102" s="286"/>
      <c r="C102" s="286"/>
      <c r="D102" s="287"/>
      <c r="E102" s="89">
        <v>266836</v>
      </c>
      <c r="F102" s="90">
        <v>279883413</v>
      </c>
      <c r="G102" s="90">
        <v>281771238</v>
      </c>
      <c r="H102" s="160">
        <v>294879456</v>
      </c>
      <c r="I102" s="167">
        <v>309998149</v>
      </c>
    </row>
    <row r="103" spans="1:9" ht="16.5" customHeight="1" thickBot="1">
      <c r="A103" s="283" t="s">
        <v>147</v>
      </c>
      <c r="B103" s="284"/>
      <c r="C103" s="284"/>
      <c r="D103" s="284"/>
      <c r="E103" s="80">
        <f>SUM(E101:E102)</f>
        <v>-121398</v>
      </c>
      <c r="F103" s="82">
        <f>SUM(F101:F102)</f>
        <v>-140981158</v>
      </c>
      <c r="G103" s="82">
        <f>SUM(G101:G102)</f>
        <v>-128922724</v>
      </c>
      <c r="H103" s="154">
        <f>SUM(H101:H102)</f>
        <v>-114450879</v>
      </c>
      <c r="I103" s="132">
        <f>SUM(I101:I102)</f>
        <v>-137129050</v>
      </c>
    </row>
    <row r="104" spans="8:9" ht="18" customHeight="1">
      <c r="H104" s="140"/>
      <c r="I104" s="140"/>
    </row>
    <row r="105" spans="1:9" ht="16.5" customHeight="1">
      <c r="A105" s="19"/>
      <c r="B105" s="20"/>
      <c r="C105" s="20"/>
      <c r="D105" s="21"/>
      <c r="E105" s="26" t="s">
        <v>130</v>
      </c>
      <c r="F105" s="26" t="s">
        <v>121</v>
      </c>
      <c r="G105" s="27" t="s">
        <v>129</v>
      </c>
      <c r="H105" s="141" t="s">
        <v>131</v>
      </c>
      <c r="I105" s="141" t="s">
        <v>203</v>
      </c>
    </row>
    <row r="106" spans="1:9" ht="40.5" customHeight="1">
      <c r="A106" s="293" t="s">
        <v>143</v>
      </c>
      <c r="B106" s="294"/>
      <c r="C106" s="294"/>
      <c r="D106" s="295"/>
      <c r="E106" s="144">
        <f>(E83+E95)*1000/'基本情報'!$S$25</f>
        <v>271.28499021843766</v>
      </c>
      <c r="F106" s="144">
        <f>(F83+F95)/'基本情報'!$X$25</f>
        <v>304.28185379494823</v>
      </c>
      <c r="G106" s="144">
        <f>(G83+G95)/'基本情報'!$AC$25</f>
        <v>303.829071087463</v>
      </c>
      <c r="H106" s="144">
        <f>(H83+H95)/'基本情報'!$AH$25</f>
        <v>393.0481558640658</v>
      </c>
      <c r="I106" s="144">
        <f>(I83+I95)/'基本情報'!$AM$25</f>
        <v>400.8856093793343</v>
      </c>
    </row>
    <row r="107" spans="1:9" s="68" customFormat="1" ht="18" customHeight="1">
      <c r="A107" s="108" t="s">
        <v>178</v>
      </c>
      <c r="B107" s="66"/>
      <c r="C107" s="66"/>
      <c r="D107" s="66"/>
      <c r="E107" s="67"/>
      <c r="F107" s="67"/>
      <c r="G107" s="67"/>
      <c r="H107" s="142"/>
      <c r="I107" s="142"/>
    </row>
    <row r="108" spans="1:9" ht="16.5" customHeight="1">
      <c r="A108" s="36"/>
      <c r="B108" s="35"/>
      <c r="C108" s="35"/>
      <c r="D108" s="37"/>
      <c r="E108" s="38" t="s">
        <v>130</v>
      </c>
      <c r="F108" s="38" t="s">
        <v>121</v>
      </c>
      <c r="G108" s="39" t="s">
        <v>129</v>
      </c>
      <c r="H108" s="143" t="s">
        <v>131</v>
      </c>
      <c r="I108" s="143" t="s">
        <v>203</v>
      </c>
    </row>
    <row r="109" spans="1:9" ht="40.5" customHeight="1">
      <c r="A109" s="293" t="s">
        <v>144</v>
      </c>
      <c r="B109" s="294"/>
      <c r="C109" s="294"/>
      <c r="D109" s="295"/>
      <c r="E109" s="144">
        <f>E102*1000/'基本情報'!$S$25</f>
        <v>184.13213217357702</v>
      </c>
      <c r="F109" s="144">
        <f>F102/'基本情報'!$X$25</f>
        <v>199.96857256560094</v>
      </c>
      <c r="G109" s="144">
        <f>G102/'基本情報'!$AC$25</f>
        <v>205.9702664948367</v>
      </c>
      <c r="H109" s="144">
        <f>H102/'基本情報'!$AH$25</f>
        <v>279.7457693686925</v>
      </c>
      <c r="I109" s="144">
        <f>I102/'基本情報'!$AM$25</f>
        <v>274.7350775865354</v>
      </c>
    </row>
    <row r="110" spans="1:4" ht="18">
      <c r="A110" s="107" t="s">
        <v>176</v>
      </c>
      <c r="B110" s="6"/>
      <c r="C110" s="6"/>
      <c r="D110" s="6"/>
    </row>
    <row r="111" spans="1:9" ht="18">
      <c r="A111" s="376" t="s">
        <v>16</v>
      </c>
      <c r="B111" s="377"/>
      <c r="C111" s="377"/>
      <c r="D111" s="377"/>
      <c r="E111" s="377"/>
      <c r="F111" s="377"/>
      <c r="G111" s="377"/>
      <c r="H111" s="377"/>
      <c r="I111" s="378"/>
    </row>
    <row r="112" spans="1:9" ht="68.25" customHeight="1">
      <c r="A112" s="370" t="s">
        <v>212</v>
      </c>
      <c r="B112" s="371"/>
      <c r="C112" s="371"/>
      <c r="D112" s="371"/>
      <c r="E112" s="371"/>
      <c r="F112" s="371"/>
      <c r="G112" s="371"/>
      <c r="H112" s="371"/>
      <c r="I112" s="372"/>
    </row>
    <row r="114" spans="1:9" ht="18">
      <c r="A114" s="3" t="s">
        <v>142</v>
      </c>
      <c r="H114" s="104"/>
      <c r="I114" s="168" t="s">
        <v>214</v>
      </c>
    </row>
    <row r="115" spans="1:9" ht="19.5" customHeight="1">
      <c r="A115" s="288" t="s">
        <v>0</v>
      </c>
      <c r="B115" s="289"/>
      <c r="C115" s="289"/>
      <c r="D115" s="290"/>
      <c r="E115" s="26" t="s">
        <v>130</v>
      </c>
      <c r="F115" s="26" t="s">
        <v>121</v>
      </c>
      <c r="G115" s="27" t="s">
        <v>129</v>
      </c>
      <c r="H115" s="27" t="s">
        <v>131</v>
      </c>
      <c r="I115" s="141" t="s">
        <v>203</v>
      </c>
    </row>
    <row r="116" spans="1:9" ht="19.5" customHeight="1">
      <c r="A116" s="264" t="s">
        <v>77</v>
      </c>
      <c r="B116" s="382" t="s">
        <v>78</v>
      </c>
      <c r="C116" s="281" t="s">
        <v>79</v>
      </c>
      <c r="D116" s="282"/>
      <c r="E116" s="42">
        <v>0</v>
      </c>
      <c r="F116" s="42">
        <v>0</v>
      </c>
      <c r="G116" s="42">
        <v>0</v>
      </c>
      <c r="H116" s="129">
        <v>0</v>
      </c>
      <c r="I116" s="416">
        <v>18755000</v>
      </c>
    </row>
    <row r="117" spans="1:9" ht="19.5" customHeight="1">
      <c r="A117" s="265"/>
      <c r="B117" s="382"/>
      <c r="C117" s="281" t="s">
        <v>80</v>
      </c>
      <c r="D117" s="282"/>
      <c r="E117" s="42">
        <v>930</v>
      </c>
      <c r="F117" s="42">
        <v>935</v>
      </c>
      <c r="G117" s="42">
        <v>485</v>
      </c>
      <c r="H117" s="129">
        <v>419179</v>
      </c>
      <c r="I117" s="416">
        <v>4986000</v>
      </c>
    </row>
    <row r="118" spans="1:9" ht="19.5" customHeight="1">
      <c r="A118" s="265"/>
      <c r="B118" s="382"/>
      <c r="C118" s="281" t="s">
        <v>81</v>
      </c>
      <c r="D118" s="282"/>
      <c r="E118" s="42">
        <v>69169</v>
      </c>
      <c r="F118" s="42">
        <v>69810</v>
      </c>
      <c r="G118" s="42">
        <v>70450</v>
      </c>
      <c r="H118" s="129">
        <v>70450000</v>
      </c>
      <c r="I118" s="416">
        <v>155000000</v>
      </c>
    </row>
    <row r="119" spans="1:9" ht="19.5" customHeight="1">
      <c r="A119" s="265"/>
      <c r="B119" s="382"/>
      <c r="C119" s="281" t="s">
        <v>82</v>
      </c>
      <c r="D119" s="282"/>
      <c r="E119" s="42">
        <v>0</v>
      </c>
      <c r="F119" s="42">
        <v>0</v>
      </c>
      <c r="G119" s="42">
        <v>0</v>
      </c>
      <c r="H119" s="129">
        <v>0</v>
      </c>
      <c r="I119" s="416">
        <v>0</v>
      </c>
    </row>
    <row r="120" spans="1:9" ht="19.5" customHeight="1">
      <c r="A120" s="265"/>
      <c r="B120" s="382"/>
      <c r="C120" s="281" t="s">
        <v>83</v>
      </c>
      <c r="D120" s="282"/>
      <c r="E120" s="42">
        <v>197</v>
      </c>
      <c r="F120" s="42">
        <v>217</v>
      </c>
      <c r="G120" s="42">
        <v>253</v>
      </c>
      <c r="H120" s="129">
        <v>350000</v>
      </c>
      <c r="I120" s="416">
        <v>1195000</v>
      </c>
    </row>
    <row r="121" spans="1:9" ht="19.5" customHeight="1">
      <c r="A121" s="265"/>
      <c r="B121" s="382"/>
      <c r="C121" s="281" t="s">
        <v>10</v>
      </c>
      <c r="D121" s="282"/>
      <c r="E121" s="60">
        <f>SUM(E116:E120)</f>
        <v>70296</v>
      </c>
      <c r="F121" s="60">
        <f>SUM(F116:F120)</f>
        <v>70962</v>
      </c>
      <c r="G121" s="60">
        <f>SUM(G116:G120)</f>
        <v>71188</v>
      </c>
      <c r="H121" s="130">
        <f>SUM(H116:H120)</f>
        <v>71219179</v>
      </c>
      <c r="I121" s="62">
        <f>SUM(I116:I120)</f>
        <v>179936000</v>
      </c>
    </row>
    <row r="122" spans="1:9" ht="19.5" customHeight="1">
      <c r="A122" s="265"/>
      <c r="B122" s="383" t="s">
        <v>120</v>
      </c>
      <c r="C122" s="281" t="s">
        <v>82</v>
      </c>
      <c r="D122" s="282"/>
      <c r="E122" s="42">
        <v>0</v>
      </c>
      <c r="F122" s="42">
        <v>0</v>
      </c>
      <c r="G122" s="42">
        <v>0</v>
      </c>
      <c r="H122" s="129">
        <v>0</v>
      </c>
      <c r="I122" s="45">
        <v>0</v>
      </c>
    </row>
    <row r="123" spans="1:9" ht="19.5" customHeight="1">
      <c r="A123" s="265"/>
      <c r="B123" s="383"/>
      <c r="C123" s="281" t="s">
        <v>83</v>
      </c>
      <c r="D123" s="282"/>
      <c r="E123" s="42">
        <v>0</v>
      </c>
      <c r="F123" s="42">
        <v>0</v>
      </c>
      <c r="G123" s="42">
        <v>0</v>
      </c>
      <c r="H123" s="129">
        <v>0</v>
      </c>
      <c r="I123" s="45">
        <v>0</v>
      </c>
    </row>
    <row r="124" spans="1:9" ht="19.5" customHeight="1" thickBot="1">
      <c r="A124" s="265"/>
      <c r="B124" s="384"/>
      <c r="C124" s="291" t="s">
        <v>10</v>
      </c>
      <c r="D124" s="292"/>
      <c r="E124" s="64">
        <f>SUM(E122:E123)</f>
        <v>0</v>
      </c>
      <c r="F124" s="64">
        <f>SUM(F122:F123)</f>
        <v>0</v>
      </c>
      <c r="G124" s="64">
        <f>SUM(G122:G123)</f>
        <v>0</v>
      </c>
      <c r="H124" s="131">
        <f>SUM(H122:H123)</f>
        <v>0</v>
      </c>
      <c r="I124" s="417">
        <f>SUM(I122:I123)</f>
        <v>0</v>
      </c>
    </row>
    <row r="125" spans="1:9" ht="19.5" customHeight="1" thickBot="1">
      <c r="A125" s="266"/>
      <c r="B125" s="279" t="s">
        <v>6</v>
      </c>
      <c r="C125" s="280"/>
      <c r="D125" s="280"/>
      <c r="E125" s="80">
        <f>SUM(E124,E121)</f>
        <v>70296</v>
      </c>
      <c r="F125" s="80">
        <f>SUM(F124,F121)</f>
        <v>70962</v>
      </c>
      <c r="G125" s="80">
        <f>SUM(G124,G121)</f>
        <v>71188</v>
      </c>
      <c r="H125" s="154">
        <f>SUM(H121,H124)</f>
        <v>71219179</v>
      </c>
      <c r="I125" s="109">
        <f>SUM(I121,I124)</f>
        <v>179936000</v>
      </c>
    </row>
    <row r="126" spans="1:9" ht="19.5" customHeight="1">
      <c r="A126" s="264" t="s">
        <v>84</v>
      </c>
      <c r="B126" s="275" t="s">
        <v>78</v>
      </c>
      <c r="C126" s="267" t="s">
        <v>85</v>
      </c>
      <c r="D126" s="40" t="s">
        <v>86</v>
      </c>
      <c r="E126" s="47">
        <v>46346</v>
      </c>
      <c r="F126" s="47">
        <v>32532</v>
      </c>
      <c r="G126" s="47">
        <v>33886</v>
      </c>
      <c r="H126" s="161">
        <v>29774000</v>
      </c>
      <c r="I126" s="418">
        <v>88011000</v>
      </c>
    </row>
    <row r="127" spans="1:9" ht="19.5" customHeight="1">
      <c r="A127" s="265"/>
      <c r="B127" s="275"/>
      <c r="C127" s="267"/>
      <c r="D127" s="41" t="s">
        <v>87</v>
      </c>
      <c r="E127" s="42">
        <v>27761</v>
      </c>
      <c r="F127" s="42">
        <v>26501</v>
      </c>
      <c r="G127" s="42">
        <v>27490</v>
      </c>
      <c r="H127" s="156">
        <v>29283372</v>
      </c>
      <c r="I127" s="416">
        <v>82030000</v>
      </c>
    </row>
    <row r="128" spans="1:9" ht="19.5" customHeight="1">
      <c r="A128" s="265"/>
      <c r="B128" s="275"/>
      <c r="C128" s="267"/>
      <c r="D128" s="41" t="s">
        <v>13</v>
      </c>
      <c r="E128" s="42">
        <v>7320</v>
      </c>
      <c r="F128" s="42">
        <v>11310</v>
      </c>
      <c r="G128" s="42">
        <v>9452</v>
      </c>
      <c r="H128" s="156">
        <v>11857025</v>
      </c>
      <c r="I128" s="416">
        <v>5000000</v>
      </c>
    </row>
    <row r="129" spans="1:9" ht="19.5" customHeight="1">
      <c r="A129" s="265"/>
      <c r="B129" s="275"/>
      <c r="C129" s="268"/>
      <c r="D129" s="41" t="s">
        <v>152</v>
      </c>
      <c r="E129" s="60">
        <f>SUM(E126:E128)</f>
        <v>81427</v>
      </c>
      <c r="F129" s="60">
        <f>SUM(F126:F128)</f>
        <v>70343</v>
      </c>
      <c r="G129" s="60">
        <f>SUM(G126:G128)</f>
        <v>70828</v>
      </c>
      <c r="H129" s="157">
        <f>SUM(H126:H128)</f>
        <v>70914397</v>
      </c>
      <c r="I129" s="62">
        <f>SUM(I126:I128)</f>
        <v>175041000</v>
      </c>
    </row>
    <row r="130" spans="1:9" ht="19.5" customHeight="1">
      <c r="A130" s="265"/>
      <c r="B130" s="275"/>
      <c r="C130" s="269" t="s">
        <v>153</v>
      </c>
      <c r="D130" s="270"/>
      <c r="E130" s="42">
        <v>533</v>
      </c>
      <c r="F130" s="42">
        <v>619</v>
      </c>
      <c r="G130" s="42">
        <v>360</v>
      </c>
      <c r="H130" s="156">
        <v>304850</v>
      </c>
      <c r="I130" s="416">
        <v>11416000</v>
      </c>
    </row>
    <row r="131" spans="1:9" ht="19.5" customHeight="1">
      <c r="A131" s="265"/>
      <c r="B131" s="275"/>
      <c r="C131" s="269" t="s">
        <v>154</v>
      </c>
      <c r="D131" s="270"/>
      <c r="E131" s="42">
        <v>0</v>
      </c>
      <c r="F131" s="42">
        <v>0</v>
      </c>
      <c r="G131" s="42">
        <v>0</v>
      </c>
      <c r="H131" s="156">
        <v>0</v>
      </c>
      <c r="I131" s="416">
        <v>0</v>
      </c>
    </row>
    <row r="132" spans="1:9" ht="19.5" customHeight="1">
      <c r="A132" s="265"/>
      <c r="B132" s="276"/>
      <c r="C132" s="271" t="s">
        <v>148</v>
      </c>
      <c r="D132" s="272"/>
      <c r="E132" s="60">
        <f>SUM(E129:E131)</f>
        <v>81960</v>
      </c>
      <c r="F132" s="60">
        <f>SUM(F129:F131)</f>
        <v>70962</v>
      </c>
      <c r="G132" s="60">
        <f>SUM(G129:G131)</f>
        <v>71188</v>
      </c>
      <c r="H132" s="157">
        <f>SUM(H129:H131)</f>
        <v>71219247</v>
      </c>
      <c r="I132" s="62">
        <f>SUM(I129:I131)</f>
        <v>186457000</v>
      </c>
    </row>
    <row r="133" spans="1:9" ht="57.75" customHeight="1" thickBot="1">
      <c r="A133" s="265"/>
      <c r="B133" s="111" t="s">
        <v>11</v>
      </c>
      <c r="C133" s="273" t="s">
        <v>88</v>
      </c>
      <c r="D133" s="274"/>
      <c r="E133" s="43">
        <v>0</v>
      </c>
      <c r="F133" s="43">
        <v>0</v>
      </c>
      <c r="G133" s="43">
        <v>0</v>
      </c>
      <c r="H133" s="158">
        <v>0</v>
      </c>
      <c r="I133" s="46">
        <v>0</v>
      </c>
    </row>
    <row r="134" spans="1:9" ht="19.5" customHeight="1" thickBot="1">
      <c r="A134" s="266"/>
      <c r="B134" s="277" t="s">
        <v>6</v>
      </c>
      <c r="C134" s="278"/>
      <c r="D134" s="278"/>
      <c r="E134" s="80">
        <f>SUM(E132:E133)</f>
        <v>81960</v>
      </c>
      <c r="F134" s="80">
        <f>SUM(F132:F133)</f>
        <v>70962</v>
      </c>
      <c r="G134" s="80">
        <f>SUM(G132:G133)</f>
        <v>71188</v>
      </c>
      <c r="H134" s="162">
        <f>SUM(H132:H133)</f>
        <v>71219247</v>
      </c>
      <c r="I134" s="109">
        <f>SUM(I132:I133)</f>
        <v>186457000</v>
      </c>
    </row>
    <row r="135" spans="1:4" ht="18">
      <c r="A135" s="6"/>
      <c r="B135" s="6"/>
      <c r="C135" s="6"/>
      <c r="D135" s="6"/>
    </row>
    <row r="136" spans="1:9" ht="18.75" customHeight="1">
      <c r="A136" s="379" t="s">
        <v>16</v>
      </c>
      <c r="B136" s="380"/>
      <c r="C136" s="380"/>
      <c r="D136" s="380"/>
      <c r="E136" s="380"/>
      <c r="F136" s="380"/>
      <c r="G136" s="380"/>
      <c r="H136" s="380"/>
      <c r="I136" s="381"/>
    </row>
    <row r="137" spans="1:9" ht="105.75" customHeight="1">
      <c r="A137" s="370" t="s">
        <v>196</v>
      </c>
      <c r="B137" s="371"/>
      <c r="C137" s="371"/>
      <c r="D137" s="371"/>
      <c r="E137" s="371"/>
      <c r="F137" s="371"/>
      <c r="G137" s="371"/>
      <c r="H137" s="371"/>
      <c r="I137" s="372"/>
    </row>
  </sheetData>
  <sheetProtection/>
  <mergeCells count="119">
    <mergeCell ref="A3:D3"/>
    <mergeCell ref="C116:D116"/>
    <mergeCell ref="B10:C12"/>
    <mergeCell ref="A5:A9"/>
    <mergeCell ref="A10:A15"/>
    <mergeCell ref="B13:C13"/>
    <mergeCell ref="B14:C14"/>
    <mergeCell ref="B15:D15"/>
    <mergeCell ref="A16:D16"/>
    <mergeCell ref="A18:D18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B27:D27"/>
    <mergeCell ref="A26:D26"/>
    <mergeCell ref="B33:D33"/>
    <mergeCell ref="A27:A44"/>
    <mergeCell ref="C28:D28"/>
    <mergeCell ref="C29:D29"/>
    <mergeCell ref="A25:D25"/>
    <mergeCell ref="C30:D30"/>
    <mergeCell ref="C31:D31"/>
    <mergeCell ref="C32:D32"/>
    <mergeCell ref="C34:D34"/>
    <mergeCell ref="A4:D4"/>
    <mergeCell ref="B5:D5"/>
    <mergeCell ref="B6:D6"/>
    <mergeCell ref="B7:D7"/>
    <mergeCell ref="B8:D8"/>
    <mergeCell ref="B9:D9"/>
    <mergeCell ref="C35:D35"/>
    <mergeCell ref="C36:D36"/>
    <mergeCell ref="C37:D37"/>
    <mergeCell ref="C38:D38"/>
    <mergeCell ref="C39:D39"/>
    <mergeCell ref="B50:D50"/>
    <mergeCell ref="C51:D51"/>
    <mergeCell ref="C40:D40"/>
    <mergeCell ref="C41:D41"/>
    <mergeCell ref="C42:D42"/>
    <mergeCell ref="C43:D43"/>
    <mergeCell ref="B44:D44"/>
    <mergeCell ref="B45:D45"/>
    <mergeCell ref="C52:D52"/>
    <mergeCell ref="C53:D53"/>
    <mergeCell ref="B54:D54"/>
    <mergeCell ref="B55:D55"/>
    <mergeCell ref="B56:D56"/>
    <mergeCell ref="A45:A56"/>
    <mergeCell ref="C46:D46"/>
    <mergeCell ref="C47:D47"/>
    <mergeCell ref="C48:D48"/>
    <mergeCell ref="C49:D49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80:D80"/>
    <mergeCell ref="A83:A100"/>
    <mergeCell ref="C84:D84"/>
    <mergeCell ref="C85:D85"/>
    <mergeCell ref="C86:D86"/>
    <mergeCell ref="C87:D87"/>
    <mergeCell ref="C88:D88"/>
    <mergeCell ref="C93:D93"/>
    <mergeCell ref="C94:D94"/>
    <mergeCell ref="C81:D81"/>
    <mergeCell ref="B77:D77"/>
    <mergeCell ref="C76:D76"/>
    <mergeCell ref="B82:D82"/>
    <mergeCell ref="B83:D83"/>
    <mergeCell ref="B95:D95"/>
    <mergeCell ref="C96:D96"/>
    <mergeCell ref="B97:D97"/>
    <mergeCell ref="C98:D98"/>
    <mergeCell ref="C99:D99"/>
    <mergeCell ref="C89:D89"/>
    <mergeCell ref="C90:D90"/>
    <mergeCell ref="C91:D91"/>
    <mergeCell ref="C92:D92"/>
    <mergeCell ref="A101:D101"/>
    <mergeCell ref="A102:D102"/>
    <mergeCell ref="A103:D103"/>
    <mergeCell ref="A115:D115"/>
    <mergeCell ref="C123:D123"/>
    <mergeCell ref="C124:D124"/>
    <mergeCell ref="A106:D106"/>
    <mergeCell ref="A109:D109"/>
    <mergeCell ref="C122:D122"/>
    <mergeCell ref="B125:D125"/>
    <mergeCell ref="C117:D117"/>
    <mergeCell ref="C118:D118"/>
    <mergeCell ref="C119:D119"/>
    <mergeCell ref="C120:D120"/>
    <mergeCell ref="C121:D121"/>
    <mergeCell ref="A126:A134"/>
    <mergeCell ref="C126:C129"/>
    <mergeCell ref="C130:D130"/>
    <mergeCell ref="C131:D131"/>
    <mergeCell ref="C132:D132"/>
    <mergeCell ref="C133:D133"/>
    <mergeCell ref="B126:B132"/>
    <mergeCell ref="B134:D134"/>
  </mergeCells>
  <hyperlinks>
    <hyperlink ref="A25" r:id="rId1" display="府の決算（財務諸表等）はこちら"/>
    <hyperlink ref="A25:D25" r:id="rId2" display="府の決算（財務諸表等）はこちら"/>
  </hyperlinks>
  <printOptions horizontalCentered="1"/>
  <pageMargins left="0.5905511811023623" right="0.5905511811023623" top="0.5905511811023623" bottom="0.1968503937007874" header="0.31496062992125984" footer="0.1968503937007874"/>
  <pageSetup fitToHeight="0" fitToWidth="1" horizontalDpi="300" verticalDpi="300" orientation="portrait" paperSize="9" scale="68" r:id="rId3"/>
  <headerFooter alignWithMargins="0">
    <oddHeader>&amp;L &amp;R大阪府民の森　くさか園地、ぬかた園地、なるかわ園地、みずのみ園地</oddHeader>
  </headerFooter>
  <rowBreaks count="2" manualBreakCount="2">
    <brk id="63" max="8" man="1"/>
    <brk id="11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200</v>
      </c>
      <c r="B1" s="9"/>
      <c r="C1" s="9"/>
      <c r="D1" s="9"/>
      <c r="E1" s="9"/>
      <c r="F1" s="9"/>
      <c r="G1" s="9"/>
      <c r="H1" s="9"/>
    </row>
    <row r="2" spans="1:8" ht="18">
      <c r="A2" s="49" t="s">
        <v>124</v>
      </c>
      <c r="B2" s="50"/>
      <c r="C2" s="50"/>
      <c r="D2" s="28" t="s">
        <v>125</v>
      </c>
      <c r="E2" s="28" t="s">
        <v>126</v>
      </c>
      <c r="F2" s="28" t="s">
        <v>127</v>
      </c>
      <c r="G2" s="32" t="s">
        <v>128</v>
      </c>
      <c r="H2" s="147" t="s">
        <v>202</v>
      </c>
    </row>
    <row r="3" spans="1:8" ht="19.5">
      <c r="A3" s="51" t="s">
        <v>111</v>
      </c>
      <c r="B3" s="52"/>
      <c r="C3" s="52"/>
      <c r="D3" s="57">
        <f>SUM(D4:D5)</f>
        <v>6</v>
      </c>
      <c r="E3" s="57">
        <f>SUM(E4:E5)</f>
        <v>6</v>
      </c>
      <c r="F3" s="57">
        <f>SUM(F4:F5)</f>
        <v>6</v>
      </c>
      <c r="G3" s="58">
        <f>SUM(G4:G5)</f>
        <v>28</v>
      </c>
      <c r="H3" s="58">
        <f>SUM(H4:H5)</f>
        <v>28</v>
      </c>
    </row>
    <row r="4" spans="1:8" ht="18">
      <c r="A4" s="53" t="s">
        <v>25</v>
      </c>
      <c r="B4" s="54" t="s">
        <v>112</v>
      </c>
      <c r="C4" s="55"/>
      <c r="D4" s="13">
        <v>6</v>
      </c>
      <c r="E4" s="13">
        <v>6</v>
      </c>
      <c r="F4" s="14">
        <v>6</v>
      </c>
      <c r="G4" s="134">
        <v>21</v>
      </c>
      <c r="H4" s="134">
        <v>21</v>
      </c>
    </row>
    <row r="5" spans="1:8" ht="18">
      <c r="A5" s="56"/>
      <c r="B5" s="54" t="s">
        <v>113</v>
      </c>
      <c r="C5" s="55"/>
      <c r="D5" s="13">
        <v>0</v>
      </c>
      <c r="E5" s="14">
        <v>0</v>
      </c>
      <c r="F5" s="14">
        <v>0</v>
      </c>
      <c r="G5" s="134">
        <v>7</v>
      </c>
      <c r="H5" s="134">
        <v>7</v>
      </c>
    </row>
    <row r="6" spans="1:8" ht="18">
      <c r="A6" s="414" t="s">
        <v>179</v>
      </c>
      <c r="B6" s="415"/>
      <c r="C6" s="415"/>
      <c r="D6" s="415"/>
      <c r="E6" s="415"/>
      <c r="F6" s="415"/>
      <c r="G6" s="415"/>
      <c r="H6" s="415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133</v>
      </c>
      <c r="B8" s="9"/>
      <c r="C8" s="9"/>
      <c r="D8" s="9"/>
      <c r="E8" s="9"/>
      <c r="F8" s="9"/>
      <c r="G8" s="9"/>
      <c r="H8" s="9"/>
    </row>
    <row r="9" spans="1:8" ht="80.25" customHeight="1">
      <c r="A9" s="411" t="s">
        <v>163</v>
      </c>
      <c r="B9" s="412"/>
      <c r="C9" s="412"/>
      <c r="D9" s="412"/>
      <c r="E9" s="412"/>
      <c r="F9" s="412"/>
      <c r="G9" s="412"/>
      <c r="H9" s="413"/>
    </row>
    <row r="10" spans="1:8" ht="18">
      <c r="A10" s="9"/>
      <c r="B10" s="9"/>
      <c r="C10" s="9"/>
      <c r="D10" s="10"/>
      <c r="E10" s="10"/>
      <c r="F10" s="10"/>
      <c r="G10" s="10"/>
      <c r="H10" s="10"/>
    </row>
    <row r="11" spans="1:8" ht="18">
      <c r="A11" s="9"/>
      <c r="B11" s="9"/>
      <c r="C11" s="9"/>
      <c r="D11" s="10"/>
      <c r="E11" s="10"/>
      <c r="F11" s="10"/>
      <c r="G11" s="10"/>
      <c r="H11" s="10"/>
    </row>
    <row r="12" spans="1:8" ht="18">
      <c r="A12" s="5" t="s">
        <v>211</v>
      </c>
      <c r="B12" s="9"/>
      <c r="C12" s="9"/>
      <c r="D12" s="10"/>
      <c r="E12" s="10"/>
      <c r="F12" s="10"/>
      <c r="G12" s="10"/>
      <c r="H12" s="10"/>
    </row>
    <row r="13" spans="1:8" ht="19.5" customHeight="1">
      <c r="A13" s="59" t="s">
        <v>114</v>
      </c>
      <c r="B13" s="145" t="s">
        <v>115</v>
      </c>
      <c r="C13" s="135" t="s">
        <v>116</v>
      </c>
      <c r="D13" s="402" t="s">
        <v>198</v>
      </c>
      <c r="E13" s="403"/>
      <c r="F13" s="404"/>
      <c r="G13" s="136" t="s">
        <v>117</v>
      </c>
      <c r="H13" s="146" t="s">
        <v>199</v>
      </c>
    </row>
    <row r="14" spans="1:8" ht="19.5" customHeight="1">
      <c r="A14" s="59" t="s">
        <v>118</v>
      </c>
      <c r="B14" s="405" t="s">
        <v>177</v>
      </c>
      <c r="C14" s="406"/>
      <c r="D14" s="406"/>
      <c r="E14" s="406"/>
      <c r="F14" s="406"/>
      <c r="G14" s="406"/>
      <c r="H14" s="407"/>
    </row>
    <row r="15" spans="1:8" ht="51.75" customHeight="1">
      <c r="A15" s="59" t="s">
        <v>119</v>
      </c>
      <c r="B15" s="408" t="s">
        <v>201</v>
      </c>
      <c r="C15" s="409"/>
      <c r="D15" s="409"/>
      <c r="E15" s="409"/>
      <c r="F15" s="409"/>
      <c r="G15" s="409"/>
      <c r="H15" s="410"/>
    </row>
  </sheetData>
  <sheetProtection/>
  <mergeCells count="5">
    <mergeCell ref="D13:F13"/>
    <mergeCell ref="B14:H14"/>
    <mergeCell ref="B15:H15"/>
    <mergeCell ref="A9:H9"/>
    <mergeCell ref="A6:H6"/>
  </mergeCells>
  <printOptions horizontalCentered="1"/>
  <pageMargins left="0.5905511811023623" right="0.5905511811023623" top="0.5905511811023623" bottom="0.1968503937007874" header="0.31496062992125984" footer="0.1968503937007874"/>
  <pageSetup fitToHeight="0" fitToWidth="1" horizontalDpi="300" verticalDpi="300" orientation="portrait" paperSize="9" scale="72" r:id="rId1"/>
  <headerFooter alignWithMargins="0">
    <oddHeader>&amp;L &amp;R大阪府民の森　くさか園地、ぬかた園地、なるかわ園地、みずのみ園地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2024-02-26T04:12:12Z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