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1"/>
  </bookViews>
  <sheets>
    <sheet name="基本情報" sheetId="1" r:id="rId1"/>
    <sheet name="収支情報" sheetId="2" r:id="rId2"/>
    <sheet name="その他" sheetId="3" r:id="rId3"/>
  </sheets>
  <definedNames>
    <definedName name="_xlnm.Print_Area" localSheetId="2">'その他'!$A$1:$H$15</definedName>
    <definedName name="_xlnm.Print_Area" localSheetId="1">'収支情報'!$A$1:$I$139</definedName>
  </definedNames>
  <calcPr fullCalcOnLoad="1"/>
</workbook>
</file>

<file path=xl/sharedStrings.xml><?xml version="1.0" encoding="utf-8"?>
<sst xmlns="http://schemas.openxmlformats.org/spreadsheetml/2006/main" count="272" uniqueCount="218">
  <si>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</si>
  <si>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</si>
  <si>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</si>
  <si>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</si>
  <si>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</si>
  <si>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</si>
  <si>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</si>
  <si>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</si>
  <si>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</si>
  <si>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</si>
  <si>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</si>
  <si>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</si>
  <si>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</si>
  <si>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</si>
  <si>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</si>
  <si>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</si>
  <si>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</si>
  <si>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</si>
  <si>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</si>
  <si>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</si>
  <si>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</si>
  <si>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</si>
  <si>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</si>
  <si>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</si>
  <si>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</si>
  <si>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</si>
  <si>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</si>
  <si>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</si>
  <si>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</si>
  <si>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</si>
  <si>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</si>
  <si>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</si>
  <si>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</si>
  <si>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</si>
  <si>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</si>
  <si>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</si>
  <si>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</si>
  <si>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</si>
  <si>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</si>
  <si>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</si>
  <si>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</si>
  <si>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</si>
  <si>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</si>
  <si>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</si>
  <si>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</si>
  <si>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</si>
  <si>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</si>
  <si>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■大阪府の決算</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</si>
  <si>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</si>
  <si>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</si>
  <si>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</si>
  <si>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</si>
  <si>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</si>
  <si>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</si>
  <si>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</si>
  <si>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</si>
  <si>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</si>
  <si>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</si>
  <si>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</si>
  <si>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</si>
  <si>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</si>
  <si>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</si>
  <si>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</si>
  <si>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</si>
  <si>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</si>
  <si>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</si>
  <si>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</si>
  <si>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</si>
  <si>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</si>
  <si>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</si>
  <si>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</si>
  <si>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</si>
  <si>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</si>
  <si>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</si>
  <si>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</si>
  <si>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</si>
  <si>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</si>
  <si>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</si>
  <si>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</si>
  <si>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</si>
  <si>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</si>
  <si>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</si>
  <si>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</si>
  <si>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</si>
  <si>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</si>
  <si>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</si>
  <si>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</si>
  <si>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</si>
  <si>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</si>
  <si>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</si>
  <si>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施設名（愛称）</t>
  </si>
  <si>
    <t>根拠条例・規則名</t>
  </si>
  <si>
    <t>所在地等</t>
  </si>
  <si>
    <t>敷地面積（敷地所有者）</t>
  </si>
  <si>
    <t>建物規模（施設構造）</t>
  </si>
  <si>
    <t>延床面積（建物所有者）</t>
  </si>
  <si>
    <t>主な施設内容</t>
  </si>
  <si>
    <t>施設建設時の財源内訳</t>
  </si>
  <si>
    <t>合　　　計</t>
  </si>
  <si>
    <t>左の財源内訳</t>
  </si>
  <si>
    <t>国　　庫</t>
  </si>
  <si>
    <t>一般財源</t>
  </si>
  <si>
    <t>管理運営形態</t>
  </si>
  <si>
    <t>施設で実施している主な事業</t>
  </si>
  <si>
    <t>開館日・開館時間</t>
  </si>
  <si>
    <t>年度</t>
  </si>
  <si>
    <t>施設運営に関する指標
（稼働率、利用率等）</t>
  </si>
  <si>
    <t>料金区分</t>
  </si>
  <si>
    <t>料金水準の考え方</t>
  </si>
  <si>
    <t>主な料金</t>
  </si>
  <si>
    <t>利用料金制</t>
  </si>
  <si>
    <t>総数</t>
  </si>
  <si>
    <t>常勤</t>
  </si>
  <si>
    <t>非常勤</t>
  </si>
  <si>
    <t>調査実施</t>
  </si>
  <si>
    <t>あり</t>
  </si>
  <si>
    <t>実施時期</t>
  </si>
  <si>
    <t>対象者数</t>
  </si>
  <si>
    <t>調査手法</t>
  </si>
  <si>
    <t>調査結果</t>
  </si>
  <si>
    <t>その他法人</t>
  </si>
  <si>
    <t>令和元年度</t>
  </si>
  <si>
    <t>資
産
の
部</t>
  </si>
  <si>
    <t>負
債
及
び
純
資
産
の
部</t>
  </si>
  <si>
    <t>■大阪府の予算</t>
  </si>
  <si>
    <t>府の決算（財務諸表等）はこちら</t>
  </si>
  <si>
    <t>行政コスト計算書</t>
  </si>
  <si>
    <t>令和2年度</t>
  </si>
  <si>
    <t>令和3年度</t>
  </si>
  <si>
    <t>施設職員数（4月1日時点）</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</si>
  <si>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</si>
  <si>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</si>
  <si>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</si>
  <si>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</si>
  <si>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</si>
  <si>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</si>
  <si>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</si>
  <si>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</si>
  <si>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</si>
  <si>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</si>
  <si>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</si>
  <si>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</si>
  <si>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</si>
  <si>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</si>
  <si>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</si>
  <si>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</si>
  <si>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</si>
  <si>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</si>
  <si>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</si>
  <si>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t>※単位未満は四捨五入としたため、内訳の計と合計が一致しない場合がある。(以下すべての表も同様）</t>
  </si>
  <si>
    <t>　       平成27年度調査：</t>
  </si>
  <si>
    <t>　       令和2年度調査  ：</t>
  </si>
  <si>
    <t>労働センター　（エル・おおさか）</t>
  </si>
  <si>
    <t>商工労働部　雇用推進室
労働環境課　労政・労働福祉グループ</t>
  </si>
  <si>
    <t>大阪府立労働センター条例</t>
  </si>
  <si>
    <t>大阪府立労働センター条例施行規則</t>
  </si>
  <si>
    <t>条例等に規定された設置目的</t>
  </si>
  <si>
    <t>労働組合の健全な発展並びに労働者の教養の向上及び福祉の増進に資する集会、催物等の場を提供する。</t>
  </si>
  <si>
    <t>〒５４０－００３１　大阪市中央区北浜東３番１４号
℡　０６－６９４２－０００１
（南館：大阪市中央区石町２丁目５番３号)</t>
  </si>
  <si>
    <t>２，９０２　㎡　（大阪府）
（南館は含まない。）</t>
  </si>
  <si>
    <t>地上１１階・地下３階（鉄骨鉄筋ｺﾝｸﾘｰﾄ造）の地上１～３階、５～７階、９階・ギャラリー、１０階、地下１～３階部分
南館：地上12階・地下1階・搭屋1階（鉄骨鉄筋ｺﾝｸﾘｰﾄ造）の地上５・７・１０階部分</t>
  </si>
  <si>
    <t>１５，８８５㎡　（大阪府）
（南館：１，３２０㎡（大阪労働協会））</t>
  </si>
  <si>
    <t>大ホール　（801名・１）、南ホール（216名・１）
会議室（200名～18名：計17）、視聴覚室（108名・1）、
研修室（72名～21名：計5）、講師控室（4名・4）、
講習室（75名～30名：計8）、駐車場（66台）　　等</t>
  </si>
  <si>
    <t>起債</t>
  </si>
  <si>
    <t>億円</t>
  </si>
  <si>
    <t>ホール･会議室等貸館事業</t>
  </si>
  <si>
    <t>開館日：１月４日～１２月２８日　・　開館時間：午前９時～午後９時</t>
  </si>
  <si>
    <t>利用者数（過去5年間）</t>
  </si>
  <si>
    <t>利用者数　①</t>
  </si>
  <si>
    <t>人</t>
  </si>
  <si>
    <t>会議室</t>
  </si>
  <si>
    <t>（うち南ホール）</t>
  </si>
  <si>
    <t>ホール</t>
  </si>
  <si>
    <t>稼働率：利用コマ数÷（1日のコマ数×開館日数）　※耐震工事のためホールは平成27年10月1日～平成28年3月31日まで未使用。</t>
  </si>
  <si>
    <t>目的による利用者の区分　   あり　　　　　　　 
目的内利用者：設置目的のための利用
料金の額：目的外利用者は、目的内利用者の２倍</t>
  </si>
  <si>
    <t>近傍類似施設の料金を勘案して設定</t>
  </si>
  <si>
    <t>平成30年度</t>
  </si>
  <si>
    <t>令和元年度</t>
  </si>
  <si>
    <r>
      <rPr>
        <sz val="11"/>
        <rFont val="游ゴシック"/>
        <family val="3"/>
      </rPr>
      <t>導入済 ：平成１１年４月１日より（利用料金の詳細は</t>
    </r>
    <r>
      <rPr>
        <u val="single"/>
        <sz val="11"/>
        <rFont val="游ゴシック"/>
        <family val="3"/>
      </rPr>
      <t>こちら</t>
    </r>
    <r>
      <rPr>
        <sz val="11"/>
        <rFont val="游ゴシック"/>
        <family val="3"/>
      </rPr>
      <t>）</t>
    </r>
  </si>
  <si>
    <r>
      <t xml:space="preserve">開設年月日（経過年数）
</t>
    </r>
    <r>
      <rPr>
        <b/>
        <sz val="10"/>
        <rFont val="游ゴシック"/>
        <family val="3"/>
      </rPr>
      <t>[改築・大規模改修等の実施年度］</t>
    </r>
  </si>
  <si>
    <t>※ 補修費は建物全体に係るものである。</t>
  </si>
  <si>
    <t>特になし</t>
  </si>
  <si>
    <t>■大阪府の決算　※労働センターを含む「労政・労働福祉事業」の決算</t>
  </si>
  <si>
    <t>過年度修正益</t>
  </si>
  <si>
    <t>過年度修正損</t>
  </si>
  <si>
    <t>（千円）</t>
  </si>
  <si>
    <t>その他法人</t>
  </si>
  <si>
    <t>担当部・課
 ・グループ</t>
  </si>
  <si>
    <t>平成30年度</t>
  </si>
  <si>
    <t>令和元年度</t>
  </si>
  <si>
    <t>令和2年度</t>
  </si>
  <si>
    <t>令和3年度</t>
  </si>
  <si>
    <r>
      <t>合　　計　</t>
    </r>
    <r>
      <rPr>
        <b/>
        <sz val="11"/>
        <color indexed="8"/>
        <rFont val="HG丸ｺﾞｼｯｸM-PRO"/>
        <family val="3"/>
      </rPr>
      <t>Ａ</t>
    </r>
  </si>
  <si>
    <r>
      <t>合　　計　</t>
    </r>
    <r>
      <rPr>
        <b/>
        <sz val="11"/>
        <color indexed="8"/>
        <rFont val="HG丸ｺﾞｼｯｸM-PRO"/>
        <family val="3"/>
      </rPr>
      <t>Ｂ</t>
    </r>
  </si>
  <si>
    <r>
      <t>収支　</t>
    </r>
    <r>
      <rPr>
        <b/>
        <sz val="11"/>
        <color indexed="8"/>
        <rFont val="HG丸ｺﾞｼｯｸM-PRO"/>
        <family val="3"/>
      </rPr>
      <t>Ｃ（Ａ－Ｂ）</t>
    </r>
    <r>
      <rPr>
        <b/>
        <sz val="11"/>
        <color indexed="8"/>
        <rFont val="游ゴシック"/>
        <family val="3"/>
      </rPr>
      <t>　</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</si>
  <si>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</si>
  <si>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調整後収支 　</t>
    </r>
    <r>
      <rPr>
        <b/>
        <sz val="11"/>
        <color indexed="8"/>
        <rFont val="HG丸ｺﾞｼｯｸM-PRO"/>
        <family val="3"/>
      </rPr>
      <t>Ｅ（Ｃ+Ｄ）</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</si>
  <si>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</si>
  <si>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</si>
  <si>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</si>
  <si>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r>
      <t>小計　</t>
    </r>
    <r>
      <rPr>
        <b/>
        <sz val="11"/>
        <color indexed="8"/>
        <rFont val="HG丸ｺﾞｼｯｸM-PRO"/>
        <family val="3"/>
      </rPr>
      <t>（Ａ＋Ｂ＋Ｃ）</t>
    </r>
  </si>
  <si>
    <t>令和元年度</t>
  </si>
  <si>
    <t>堺市立勤労者総合福祉センター、東大阪市立勤労市民センター、豊中市立労働会館、吹田市立勤労者会館など市立の８の労働関連施設がある</t>
  </si>
  <si>
    <t>大ホール　（平日午前 22,900円、午後 45,600円、夜間 69,000円）
南ホール　（午前 22,200円、午後 27,100円、夜間 33,300円）
会議室 [18人部屋]（午前 1,900円、午後 2,300円、夜間 2,800円)
駐車場(30分 200円)（平日：5時間を超え24時間以内の最大料金　2,000円、
　　　　　　　　　   土日祝日：3時間30分を超え24時間以内の最大料金　1,500円）</t>
  </si>
  <si>
    <t>（千円）</t>
  </si>
  <si>
    <t>１．施設の概要（令和5年4月1日時点）</t>
  </si>
  <si>
    <r>
      <t xml:space="preserve">昭和５３年１０月１日（R5.4.1現在経過年数 </t>
    </r>
    <r>
      <rPr>
        <sz val="11"/>
        <rFont val="游ゴシック"/>
        <family val="3"/>
      </rPr>
      <t>44年）
（南館：平成元年４月１日（R5.4.1現在経過年数 34年））</t>
    </r>
  </si>
  <si>
    <t>【R5】 指定管理者：共同事業体エル・プロジェクト
　　　（指定管理期間：H31.4.1～R6.3.31）
（【R4】同上）</t>
  </si>
  <si>
    <t>令和4年度</t>
  </si>
  <si>
    <t>２．料金体系（令和5年4月1日時点）</t>
  </si>
  <si>
    <t>令和5年度</t>
  </si>
  <si>
    <t>令和4年度</t>
  </si>
  <si>
    <t>令和4年度</t>
  </si>
  <si>
    <t>令和4年7月17日から令和4年9月30日</t>
  </si>
  <si>
    <t>543人</t>
  </si>
  <si>
    <t>アンケート</t>
  </si>
  <si>
    <t>会議室：たいへん満足　24.1%　　満足73.9％　　不満0.8％　　たいへん不満0.4％　　わからない0.8％
エル･シアター：たいへん満足　46.2%　　満足53.8％
プチ･エル：たいへん満足　50.0%　　満足50.0％
ギャラリー：たいへん満足　20.0%　　満足80.0％
宴会場：たいへん満足　37.5%　　満足62.5％</t>
  </si>
  <si>
    <t>令和2年度~令和4年度</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</si>
</sst>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ggge&quot;年&quot;m&quot;月&quot;d&quot;日&quot;;@"/>
    <numFmt numFmtId="199" formatCode="[$-411]gge&quot;年&quot;m&quot;月&quot;d&quot;日&quot;;@"/>
    <numFmt numFmtId="200" formatCode="[$]gge&quot;年&quot;m&quot;月&quot;d&quot;日&quot;;@"/>
    <numFmt numFmtId="201" formatCode="#,##0_);[Red]\(#,##0\)"/>
    <numFmt numFmtId="202" formatCode="#,##0,_);[Red]\(#,##0,\)"/>
    <numFmt numFmtId="203" formatCode="#,##0,\);[Red]\(#,##0,\)"/>
    <numFmt numFmtId="204" formatCode="[$]ggge&quot;年&quot;m&quot;月&quot;d&quot;日&quot;;@"/>
    <numFmt numFmtId="205" formatCode="[$]gge&quot;年&quot;m&quot;月&quot;d&quot;日&quot;;@"/>
  </numFmts>
  <fonts count="86">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1"/>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11"/>
      <name val="游ゴシック"/>
      <family val="3"/>
    </font>
    <font>
      <u val="single"/>
      <sz val="11"/>
      <name val="游ゴシック"/>
      <family val="3"/>
    </font>
    <font>
      <b/>
      <sz val="10"/>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8"/>
      <name val="ＭＳ Ｐ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9"/>
      <color indexed="8"/>
      <name val="ＭＳ Ｐゴシック"/>
      <family val="3"/>
    </font>
    <font>
      <u val="single"/>
      <sz val="11"/>
      <color indexed="8"/>
      <name val="游ゴシック"/>
      <family val="3"/>
    </font>
    <font>
      <b/>
      <sz val="18"/>
      <color indexed="8"/>
      <name val="ＭＳ Ｐゴシック"/>
      <family val="3"/>
    </font>
    <font>
      <sz val="18"/>
      <color indexed="8"/>
      <name val="ＭＳ Ｐゴシック"/>
      <family val="3"/>
    </font>
    <font>
      <sz val="12"/>
      <color indexed="8"/>
      <name val="ＭＳ Ｐゴシック"/>
      <family val="3"/>
    </font>
    <font>
      <u val="single"/>
      <sz val="11"/>
      <color indexed="12"/>
      <name val="游ゴシック"/>
      <family val="3"/>
    </font>
    <font>
      <sz val="10"/>
      <name val="游ゴシック"/>
      <family val="3"/>
    </font>
    <font>
      <sz val="9"/>
      <name val="游ゴシック"/>
      <family val="3"/>
    </font>
    <font>
      <sz val="8"/>
      <name val="游ゴシック"/>
      <family val="3"/>
    </font>
    <font>
      <b/>
      <i/>
      <sz val="10"/>
      <name val="游ゴシック"/>
      <family val="3"/>
    </font>
    <font>
      <b/>
      <sz val="10"/>
      <color indexed="8"/>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u val="single"/>
      <sz val="11"/>
      <color theme="1"/>
      <name val="Calibri"/>
      <family val="3"/>
    </font>
    <font>
      <sz val="11"/>
      <name val="Calibri"/>
      <family val="3"/>
    </font>
    <font>
      <u val="single"/>
      <sz val="11"/>
      <name val="Calibri"/>
      <family val="3"/>
    </font>
    <font>
      <sz val="8"/>
      <name val="Calibri"/>
      <family val="3"/>
    </font>
    <font>
      <sz val="9"/>
      <name val="Calibri"/>
      <family val="3"/>
    </font>
    <font>
      <sz val="10"/>
      <name val="Calibri"/>
      <family val="3"/>
    </font>
    <font>
      <u val="single"/>
      <sz val="11"/>
      <color indexed="12"/>
      <name val="Calibri"/>
      <family val="3"/>
    </font>
    <font>
      <b/>
      <sz val="18"/>
      <color theme="1"/>
      <name val="ＭＳ Ｐゴシック"/>
      <family val="3"/>
    </font>
    <font>
      <sz val="18"/>
      <color theme="1"/>
      <name val="ＭＳ Ｐゴシック"/>
      <family val="3"/>
    </font>
    <font>
      <sz val="12"/>
      <color theme="1"/>
      <name val="ＭＳ Ｐゴシック"/>
      <family val="3"/>
    </font>
    <font>
      <b/>
      <sz val="10"/>
      <color theme="1"/>
      <name val="Calibri"/>
      <family val="3"/>
    </font>
    <font>
      <b/>
      <i/>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bgColor indexed="64"/>
      </patternFill>
    </fill>
    <fill>
      <patternFill patternType="solid">
        <fgColor theme="0" tint="-0.2499700039625167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border>
    <border>
      <left style="thin"/>
      <right/>
      <top/>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medium"/>
      <top style="medium"/>
      <bottom style="medium"/>
    </border>
    <border>
      <left style="thin"/>
      <right style="medium"/>
      <top style="medium"/>
      <bottom>
        <color indexed="63"/>
      </bottom>
    </border>
    <border>
      <left style="thin"/>
      <right style="thin"/>
      <top style="medium"/>
      <bottom style="thin"/>
    </border>
    <border>
      <left style="thin"/>
      <right>
        <color indexed="63"/>
      </right>
      <top style="medium"/>
      <bottom style="medium"/>
    </border>
    <border>
      <left style="thin"/>
      <right>
        <color indexed="63"/>
      </right>
      <top style="medium"/>
      <bottom>
        <color indexed="63"/>
      </bottom>
    </border>
    <border>
      <left/>
      <right style="thin"/>
      <top style="thin"/>
      <bottom/>
    </border>
    <border>
      <left/>
      <right style="thin"/>
      <top/>
      <bottom style="thin"/>
    </border>
    <border>
      <left/>
      <right style="thin"/>
      <top/>
      <bottom/>
    </border>
    <border>
      <left style="medium"/>
      <right style="thin"/>
      <top style="medium"/>
      <bottom style="medium"/>
    </border>
    <border>
      <left style="medium"/>
      <right/>
      <top style="medium"/>
      <bottom style="medium"/>
    </border>
    <border>
      <left/>
      <right/>
      <top style="medium"/>
      <bottom style="medium"/>
    </border>
    <border>
      <left style="medium"/>
      <right style="thin"/>
      <top style="medium"/>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405">
    <xf numFmtId="0" fontId="0" fillId="0" borderId="0" xfId="0" applyFont="1" applyAlignment="1">
      <alignment/>
    </xf>
    <xf numFmtId="0" fontId="4" fillId="0" borderId="0" xfId="0" applyFont="1" applyBorder="1" applyAlignment="1">
      <alignment vertical="center"/>
    </xf>
    <xf numFmtId="0" fontId="0" fillId="0" borderId="0" xfId="0" applyFont="1" applyFill="1" applyBorder="1" applyAlignment="1">
      <alignment vertical="center" shrinkToFit="1"/>
    </xf>
    <xf numFmtId="0" fontId="4" fillId="0" borderId="0" xfId="0" applyFont="1" applyFill="1" applyBorder="1" applyAlignment="1">
      <alignment vertical="center"/>
    </xf>
    <xf numFmtId="0" fontId="0" fillId="0" borderId="0" xfId="0" applyFont="1" applyAlignment="1">
      <alignment vertical="center"/>
    </xf>
    <xf numFmtId="0" fontId="66" fillId="0" borderId="0" xfId="0" applyFont="1" applyAlignment="1">
      <alignment vertical="center" wrapText="1"/>
    </xf>
    <xf numFmtId="0" fontId="7"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67"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94" fontId="0" fillId="0" borderId="0" xfId="50" applyNumberFormat="1" applyFont="1" applyAlignment="1">
      <alignment/>
    </xf>
    <xf numFmtId="196" fontId="0" fillId="0" borderId="0" xfId="50" applyNumberFormat="1" applyFont="1" applyAlignment="1">
      <alignment/>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196" fontId="0" fillId="0" borderId="0" xfId="50" applyNumberFormat="1" applyFont="1" applyAlignment="1">
      <alignment vertical="center"/>
    </xf>
    <xf numFmtId="0" fontId="0" fillId="0" borderId="0" xfId="0" applyAlignment="1">
      <alignment vertical="center"/>
    </xf>
    <xf numFmtId="194" fontId="0" fillId="0" borderId="0" xfId="50" applyNumberFormat="1" applyFont="1" applyAlignment="1">
      <alignment horizontal="left" vertical="center"/>
    </xf>
    <xf numFmtId="196" fontId="0" fillId="0" borderId="0" xfId="50" applyNumberFormat="1" applyFont="1" applyAlignment="1">
      <alignment horizontal="left" vertical="center"/>
    </xf>
    <xf numFmtId="194" fontId="60" fillId="33" borderId="13" xfId="50" applyNumberFormat="1" applyFont="1" applyFill="1" applyBorder="1" applyAlignment="1">
      <alignment horizontal="center" vertical="center"/>
    </xf>
    <xf numFmtId="196" fontId="60" fillId="33" borderId="13" xfId="50" applyNumberFormat="1" applyFont="1" applyFill="1" applyBorder="1" applyAlignment="1">
      <alignment horizontal="center" vertical="center"/>
    </xf>
    <xf numFmtId="0" fontId="60" fillId="33" borderId="10" xfId="0" applyFont="1" applyFill="1" applyBorder="1" applyAlignment="1">
      <alignment horizontal="center" vertical="center" shrinkToFit="1"/>
    </xf>
    <xf numFmtId="0" fontId="60" fillId="33" borderId="14" xfId="0" applyFont="1" applyFill="1" applyBorder="1" applyAlignment="1">
      <alignment shrinkToFit="1"/>
    </xf>
    <xf numFmtId="0" fontId="60" fillId="33" borderId="15" xfId="0" applyFont="1" applyFill="1" applyBorder="1" applyAlignment="1">
      <alignment shrinkToFit="1"/>
    </xf>
    <xf numFmtId="0" fontId="60" fillId="33" borderId="0" xfId="0" applyFont="1" applyFill="1" applyAlignment="1">
      <alignment shrinkToFit="1"/>
    </xf>
    <xf numFmtId="0" fontId="60" fillId="33" borderId="13" xfId="0" applyFont="1" applyFill="1" applyBorder="1" applyAlignment="1">
      <alignment horizontal="center" vertical="center" shrinkToFit="1"/>
    </xf>
    <xf numFmtId="0" fontId="60" fillId="33" borderId="0" xfId="0" applyFont="1" applyFill="1" applyAlignment="1">
      <alignment/>
    </xf>
    <xf numFmtId="0" fontId="60" fillId="33" borderId="14" xfId="0" applyFont="1" applyFill="1" applyBorder="1" applyAlignment="1">
      <alignment/>
    </xf>
    <xf numFmtId="0" fontId="60" fillId="33" borderId="11" xfId="0" applyFont="1" applyFill="1" applyBorder="1" applyAlignment="1">
      <alignment/>
    </xf>
    <xf numFmtId="0" fontId="60" fillId="33" borderId="10" xfId="0" applyFont="1" applyFill="1" applyBorder="1" applyAlignment="1">
      <alignment/>
    </xf>
    <xf numFmtId="0" fontId="60" fillId="33" borderId="12" xfId="0" applyFont="1" applyFill="1" applyBorder="1" applyAlignment="1">
      <alignment/>
    </xf>
    <xf numFmtId="194" fontId="60" fillId="33" borderId="13" xfId="50" applyNumberFormat="1" applyFont="1" applyFill="1" applyBorder="1" applyAlignment="1">
      <alignment horizontal="center"/>
    </xf>
    <xf numFmtId="196" fontId="60" fillId="33" borderId="13" xfId="50" applyNumberFormat="1" applyFont="1" applyFill="1" applyBorder="1" applyAlignment="1">
      <alignment horizontal="center"/>
    </xf>
    <xf numFmtId="176" fontId="60" fillId="34" borderId="16" xfId="52" applyNumberFormat="1" applyFont="1" applyFill="1" applyBorder="1" applyAlignment="1">
      <alignment vertical="center"/>
    </xf>
    <xf numFmtId="176" fontId="60" fillId="34" borderId="13" xfId="52" applyNumberFormat="1" applyFont="1" applyFill="1" applyBorder="1" applyAlignment="1">
      <alignment vertical="center"/>
    </xf>
    <xf numFmtId="176" fontId="60" fillId="34" borderId="17" xfId="52" applyNumberFormat="1" applyFont="1" applyFill="1" applyBorder="1" applyAlignment="1">
      <alignment vertical="center" textRotation="255" wrapText="1"/>
    </xf>
    <xf numFmtId="194" fontId="0" fillId="0" borderId="13" xfId="50" applyNumberFormat="1" applyFont="1" applyBorder="1" applyAlignment="1">
      <alignment vertical="center"/>
    </xf>
    <xf numFmtId="194" fontId="0" fillId="0" borderId="18" xfId="50" applyNumberFormat="1" applyFont="1" applyBorder="1" applyAlignment="1">
      <alignment vertical="center"/>
    </xf>
    <xf numFmtId="194" fontId="0" fillId="0" borderId="0" xfId="50" applyNumberFormat="1" applyFont="1" applyAlignment="1">
      <alignment vertical="center"/>
    </xf>
    <xf numFmtId="196" fontId="0" fillId="0" borderId="13" xfId="50" applyNumberFormat="1" applyFont="1" applyBorder="1" applyAlignment="1">
      <alignment vertical="center"/>
    </xf>
    <xf numFmtId="196" fontId="0" fillId="0" borderId="18" xfId="50" applyNumberFormat="1" applyFont="1" applyBorder="1" applyAlignment="1">
      <alignment vertical="center"/>
    </xf>
    <xf numFmtId="194" fontId="0" fillId="0" borderId="16" xfId="50" applyNumberFormat="1" applyFont="1" applyBorder="1" applyAlignment="1">
      <alignment vertical="center"/>
    </xf>
    <xf numFmtId="0" fontId="68" fillId="0" borderId="0" xfId="0" applyFont="1" applyAlignment="1">
      <alignment/>
    </xf>
    <xf numFmtId="0" fontId="60" fillId="34" borderId="10" xfId="0" applyFont="1" applyFill="1" applyBorder="1" applyAlignment="1">
      <alignment vertical="center"/>
    </xf>
    <xf numFmtId="0" fontId="60" fillId="34" borderId="11" xfId="0" applyFont="1" applyFill="1" applyBorder="1" applyAlignment="1">
      <alignment vertical="center"/>
    </xf>
    <xf numFmtId="0" fontId="60" fillId="33" borderId="19" xfId="0" applyFont="1" applyFill="1" applyBorder="1" applyAlignment="1">
      <alignment vertical="center" shrinkToFit="1"/>
    </xf>
    <xf numFmtId="0" fontId="60" fillId="33" borderId="17" xfId="0" applyFont="1" applyFill="1" applyBorder="1" applyAlignment="1">
      <alignment vertical="center" shrinkToFit="1"/>
    </xf>
    <xf numFmtId="0" fontId="60" fillId="33" borderId="20" xfId="0" applyFont="1" applyFill="1" applyBorder="1" applyAlignment="1">
      <alignment vertical="center" shrinkToFit="1"/>
    </xf>
    <xf numFmtId="0" fontId="60" fillId="33" borderId="10" xfId="0" applyFont="1" applyFill="1" applyBorder="1" applyAlignment="1">
      <alignment vertical="center" shrinkToFit="1"/>
    </xf>
    <xf numFmtId="0" fontId="60" fillId="33" borderId="11" xfId="0" applyFont="1" applyFill="1" applyBorder="1" applyAlignment="1">
      <alignment vertical="center" shrinkToFit="1"/>
    </xf>
    <xf numFmtId="0" fontId="60" fillId="33" borderId="16" xfId="0" applyFont="1" applyFill="1" applyBorder="1" applyAlignment="1">
      <alignment vertical="center" shrinkToFit="1"/>
    </xf>
    <xf numFmtId="181" fontId="69" fillId="35" borderId="10" xfId="0" applyNumberFormat="1" applyFont="1" applyFill="1" applyBorder="1" applyAlignment="1">
      <alignment vertical="center"/>
    </xf>
    <xf numFmtId="181" fontId="69" fillId="35" borderId="13" xfId="0" applyNumberFormat="1" applyFont="1" applyFill="1" applyBorder="1" applyAlignment="1">
      <alignment vertical="center"/>
    </xf>
    <xf numFmtId="0" fontId="60" fillId="33" borderId="10" xfId="0" applyFont="1" applyFill="1" applyBorder="1" applyAlignment="1">
      <alignment vertical="center"/>
    </xf>
    <xf numFmtId="194" fontId="60" fillId="8" borderId="13" xfId="50" applyNumberFormat="1" applyFont="1" applyFill="1" applyBorder="1" applyAlignment="1">
      <alignment vertical="center"/>
    </xf>
    <xf numFmtId="194" fontId="60" fillId="8" borderId="16" xfId="50" applyNumberFormat="1" applyFont="1" applyFill="1" applyBorder="1" applyAlignment="1">
      <alignment vertical="center"/>
    </xf>
    <xf numFmtId="196" fontId="60" fillId="8" borderId="13" xfId="50" applyNumberFormat="1" applyFont="1" applyFill="1" applyBorder="1" applyAlignment="1">
      <alignment vertical="center"/>
    </xf>
    <xf numFmtId="196" fontId="60" fillId="8" borderId="16" xfId="50" applyNumberFormat="1" applyFont="1" applyFill="1" applyBorder="1" applyAlignment="1">
      <alignment vertical="center"/>
    </xf>
    <xf numFmtId="194" fontId="60" fillId="8" borderId="18" xfId="50" applyNumberFormat="1" applyFont="1" applyFill="1" applyBorder="1" applyAlignment="1">
      <alignment vertical="center"/>
    </xf>
    <xf numFmtId="194" fontId="0" fillId="0" borderId="0" xfId="50" applyNumberFormat="1" applyFont="1" applyAlignment="1">
      <alignment horizontal="right" vertical="center"/>
    </xf>
    <xf numFmtId="9" fontId="60" fillId="0" borderId="0" xfId="42" applyFont="1" applyAlignment="1">
      <alignment/>
    </xf>
    <xf numFmtId="9" fontId="0" fillId="0" borderId="0" xfId="42" applyFont="1" applyAlignment="1">
      <alignment/>
    </xf>
    <xf numFmtId="196" fontId="70" fillId="0" borderId="21" xfId="50" applyNumberFormat="1" applyFont="1" applyBorder="1" applyAlignment="1">
      <alignment horizontal="center"/>
    </xf>
    <xf numFmtId="196" fontId="70" fillId="0" borderId="0" xfId="50" applyNumberFormat="1" applyFont="1" applyFill="1" applyBorder="1" applyAlignment="1">
      <alignment/>
    </xf>
    <xf numFmtId="196" fontId="60" fillId="0" borderId="0" xfId="50" applyNumberFormat="1" applyFont="1" applyFill="1" applyBorder="1" applyAlignment="1">
      <alignment/>
    </xf>
    <xf numFmtId="0" fontId="71" fillId="0" borderId="0" xfId="0" applyFont="1" applyAlignment="1">
      <alignment vertical="center"/>
    </xf>
    <xf numFmtId="194" fontId="71" fillId="0" borderId="0" xfId="50" applyNumberFormat="1" applyFont="1" applyAlignment="1">
      <alignment horizontal="left" vertical="center"/>
    </xf>
    <xf numFmtId="194" fontId="71" fillId="0" borderId="0" xfId="50" applyNumberFormat="1" applyFont="1" applyAlignment="1">
      <alignment horizontal="right" vertical="center"/>
    </xf>
    <xf numFmtId="196" fontId="71" fillId="0" borderId="0" xfId="50" applyNumberFormat="1" applyFont="1" applyAlignment="1">
      <alignment horizontal="left" vertical="center"/>
    </xf>
    <xf numFmtId="196" fontId="71" fillId="0" borderId="0" xfId="50" applyNumberFormat="1" applyFont="1" applyAlignment="1">
      <alignment vertical="center"/>
    </xf>
    <xf numFmtId="0" fontId="71" fillId="0" borderId="0" xfId="0" applyFont="1" applyAlignment="1">
      <alignment horizontal="left" vertical="center"/>
    </xf>
    <xf numFmtId="0" fontId="72" fillId="0" borderId="0" xfId="0" applyFont="1" applyAlignment="1">
      <alignment vertical="center"/>
    </xf>
    <xf numFmtId="0" fontId="67" fillId="0" borderId="0" xfId="0" applyFont="1" applyAlignment="1">
      <alignment/>
    </xf>
    <xf numFmtId="194" fontId="60" fillId="8" borderId="22" xfId="50" applyNumberFormat="1" applyFont="1" applyFill="1" applyBorder="1" applyAlignment="1">
      <alignment vertical="center"/>
    </xf>
    <xf numFmtId="194" fontId="60" fillId="8" borderId="23" xfId="50" applyNumberFormat="1" applyFont="1" applyFill="1" applyBorder="1" applyAlignment="1">
      <alignment vertical="center"/>
    </xf>
    <xf numFmtId="196" fontId="60" fillId="8" borderId="22" xfId="50" applyNumberFormat="1" applyFont="1" applyFill="1" applyBorder="1" applyAlignment="1">
      <alignment vertical="center"/>
    </xf>
    <xf numFmtId="194" fontId="60" fillId="8" borderId="24" xfId="50" applyNumberFormat="1" applyFont="1" applyFill="1" applyBorder="1" applyAlignment="1">
      <alignment vertical="center"/>
    </xf>
    <xf numFmtId="196" fontId="60" fillId="8" borderId="24" xfId="50" applyNumberFormat="1" applyFont="1" applyFill="1" applyBorder="1" applyAlignment="1">
      <alignment vertical="center"/>
    </xf>
    <xf numFmtId="176" fontId="60" fillId="33" borderId="25" xfId="0" applyNumberFormat="1" applyFont="1" applyFill="1" applyBorder="1" applyAlignment="1">
      <alignment vertical="center"/>
    </xf>
    <xf numFmtId="0" fontId="60" fillId="33" borderId="26" xfId="0" applyFont="1" applyFill="1" applyBorder="1" applyAlignment="1">
      <alignment/>
    </xf>
    <xf numFmtId="0" fontId="60" fillId="33" borderId="27" xfId="0" applyFont="1" applyFill="1" applyBorder="1" applyAlignment="1">
      <alignment/>
    </xf>
    <xf numFmtId="196" fontId="60" fillId="8" borderId="23" xfId="50" applyNumberFormat="1" applyFont="1" applyFill="1" applyBorder="1" applyAlignment="1">
      <alignment vertical="center"/>
    </xf>
    <xf numFmtId="194" fontId="0" fillId="0" borderId="20" xfId="50" applyNumberFormat="1" applyFont="1" applyBorder="1" applyAlignment="1">
      <alignment vertical="center"/>
    </xf>
    <xf numFmtId="196" fontId="0" fillId="0" borderId="20" xfId="50" applyNumberFormat="1" applyFont="1" applyBorder="1" applyAlignment="1">
      <alignment vertical="center"/>
    </xf>
    <xf numFmtId="194" fontId="60" fillId="8" borderId="28" xfId="50" applyNumberFormat="1" applyFont="1" applyFill="1" applyBorder="1" applyAlignment="1">
      <alignment vertical="center"/>
    </xf>
    <xf numFmtId="194" fontId="60" fillId="8" borderId="29" xfId="50" applyNumberFormat="1" applyFont="1" applyFill="1" applyBorder="1" applyAlignment="1">
      <alignment vertical="center"/>
    </xf>
    <xf numFmtId="194" fontId="0" fillId="0" borderId="0" xfId="50" applyNumberFormat="1" applyFont="1" applyBorder="1" applyAlignment="1">
      <alignment vertical="center"/>
    </xf>
    <xf numFmtId="196" fontId="0" fillId="0" borderId="21" xfId="50" applyNumberFormat="1" applyFont="1" applyBorder="1" applyAlignment="1">
      <alignment/>
    </xf>
    <xf numFmtId="0" fontId="73" fillId="0" borderId="0" xfId="0" applyFont="1" applyAlignment="1">
      <alignment vertical="center"/>
    </xf>
    <xf numFmtId="0" fontId="67" fillId="0" borderId="0" xfId="0" applyFont="1" applyAlignment="1">
      <alignment horizontal="left" vertical="center"/>
    </xf>
    <xf numFmtId="0" fontId="0" fillId="0" borderId="18" xfId="0" applyFont="1" applyBorder="1" applyAlignment="1">
      <alignment vertical="center" wrapText="1"/>
    </xf>
    <xf numFmtId="0" fontId="0" fillId="0" borderId="12" xfId="0" applyFont="1" applyBorder="1" applyAlignment="1">
      <alignment vertical="center"/>
    </xf>
    <xf numFmtId="0" fontId="0" fillId="0" borderId="16" xfId="0" applyFont="1" applyBorder="1" applyAlignment="1">
      <alignment vertical="center" wrapText="1"/>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6" xfId="0" applyFont="1" applyBorder="1" applyAlignment="1">
      <alignment horizontal="center" vertical="center" wrapText="1"/>
    </xf>
    <xf numFmtId="196" fontId="0" fillId="0" borderId="0" xfId="50" applyNumberFormat="1" applyFont="1" applyAlignment="1">
      <alignment horizontal="right"/>
    </xf>
    <xf numFmtId="197" fontId="60" fillId="8" borderId="13" xfId="50" applyNumberFormat="1" applyFont="1" applyFill="1" applyBorder="1" applyAlignment="1">
      <alignment vertical="center"/>
    </xf>
    <xf numFmtId="181" fontId="71" fillId="0" borderId="0" xfId="50" applyNumberFormat="1" applyFont="1" applyAlignment="1">
      <alignment horizontal="left" vertical="center"/>
    </xf>
    <xf numFmtId="197" fontId="60" fillId="8" borderId="13" xfId="50" applyNumberFormat="1" applyFont="1" applyFill="1" applyBorder="1" applyAlignment="1">
      <alignment horizontal="right" vertical="center"/>
    </xf>
    <xf numFmtId="176" fontId="60" fillId="34" borderId="16" xfId="0" applyNumberFormat="1" applyFont="1" applyFill="1" applyBorder="1" applyAlignment="1">
      <alignment horizontal="left" vertical="center" shrinkToFit="1"/>
    </xf>
    <xf numFmtId="176" fontId="60" fillId="34" borderId="13" xfId="0" applyNumberFormat="1" applyFont="1" applyFill="1" applyBorder="1" applyAlignment="1">
      <alignment horizontal="left" vertical="center" shrinkToFit="1"/>
    </xf>
    <xf numFmtId="176" fontId="60" fillId="34" borderId="18" xfId="0" applyNumberFormat="1" applyFont="1" applyFill="1" applyBorder="1" applyAlignment="1">
      <alignment horizontal="left" vertical="center" shrinkToFit="1"/>
    </xf>
    <xf numFmtId="0" fontId="0" fillId="0" borderId="10" xfId="0" applyFont="1" applyFill="1" applyBorder="1" applyAlignment="1">
      <alignment vertical="center"/>
    </xf>
    <xf numFmtId="181" fontId="0" fillId="36" borderId="13" xfId="0" applyNumberFormat="1" applyFont="1" applyFill="1" applyBorder="1" applyAlignment="1">
      <alignment vertical="center"/>
    </xf>
    <xf numFmtId="0" fontId="74" fillId="0" borderId="0" xfId="0" applyFont="1" applyBorder="1" applyAlignment="1">
      <alignment vertical="center"/>
    </xf>
    <xf numFmtId="0" fontId="0" fillId="36" borderId="13" xfId="0" applyFont="1" applyFill="1" applyBorder="1" applyAlignment="1">
      <alignment vertical="center" wrapText="1"/>
    </xf>
    <xf numFmtId="194" fontId="75" fillId="0" borderId="16" xfId="50" applyNumberFormat="1" applyFont="1" applyBorder="1" applyAlignment="1">
      <alignment vertical="center"/>
    </xf>
    <xf numFmtId="196" fontId="0" fillId="0" borderId="0" xfId="50" applyNumberFormat="1" applyFont="1" applyBorder="1" applyAlignment="1">
      <alignment vertical="center"/>
    </xf>
    <xf numFmtId="196" fontId="0" fillId="0" borderId="0" xfId="50" applyNumberFormat="1" applyFont="1" applyBorder="1" applyAlignment="1">
      <alignment/>
    </xf>
    <xf numFmtId="9" fontId="0" fillId="0" borderId="0" xfId="42" applyFont="1" applyBorder="1" applyAlignment="1">
      <alignment/>
    </xf>
    <xf numFmtId="196" fontId="0" fillId="0" borderId="0" xfId="50" applyNumberFormat="1" applyFont="1" applyAlignment="1">
      <alignment horizontal="right"/>
    </xf>
    <xf numFmtId="196" fontId="0" fillId="0" borderId="13" xfId="50" applyNumberFormat="1" applyFont="1" applyFill="1" applyBorder="1" applyAlignment="1">
      <alignment vertical="center"/>
    </xf>
    <xf numFmtId="196" fontId="60" fillId="8" borderId="18" xfId="50" applyNumberFormat="1" applyFont="1" applyFill="1" applyBorder="1" applyAlignment="1">
      <alignment vertical="center"/>
    </xf>
    <xf numFmtId="196" fontId="0" fillId="0" borderId="30" xfId="50" applyNumberFormat="1" applyFont="1" applyFill="1" applyBorder="1" applyAlignment="1">
      <alignment vertical="center"/>
    </xf>
    <xf numFmtId="196" fontId="0" fillId="0" borderId="18" xfId="50" applyNumberFormat="1" applyFont="1" applyFill="1" applyBorder="1" applyAlignment="1">
      <alignment vertical="center"/>
    </xf>
    <xf numFmtId="194" fontId="60" fillId="8" borderId="31" xfId="50" applyNumberFormat="1" applyFont="1" applyFill="1" applyBorder="1" applyAlignment="1">
      <alignment vertical="center"/>
    </xf>
    <xf numFmtId="194" fontId="60" fillId="8" borderId="32" xfId="50" applyNumberFormat="1" applyFont="1" applyFill="1" applyBorder="1" applyAlignment="1">
      <alignment vertical="center"/>
    </xf>
    <xf numFmtId="196" fontId="60" fillId="8" borderId="31" xfId="50" applyNumberFormat="1" applyFont="1" applyFill="1" applyBorder="1" applyAlignment="1">
      <alignment vertical="center"/>
    </xf>
    <xf numFmtId="196" fontId="60" fillId="8" borderId="32" xfId="50" applyNumberFormat="1" applyFont="1" applyFill="1" applyBorder="1" applyAlignment="1">
      <alignment vertical="center"/>
    </xf>
    <xf numFmtId="196" fontId="0" fillId="0" borderId="14" xfId="50" applyNumberFormat="1" applyFont="1" applyBorder="1" applyAlignment="1">
      <alignment vertical="center"/>
    </xf>
    <xf numFmtId="194" fontId="0" fillId="36" borderId="18" xfId="50" applyNumberFormat="1" applyFont="1" applyFill="1" applyBorder="1" applyAlignment="1">
      <alignment vertical="center"/>
    </xf>
    <xf numFmtId="194" fontId="0" fillId="36" borderId="13" xfId="50" applyNumberFormat="1" applyFont="1" applyFill="1" applyBorder="1" applyAlignment="1">
      <alignment vertical="center"/>
    </xf>
    <xf numFmtId="194" fontId="0" fillId="36" borderId="16" xfId="50" applyNumberFormat="1" applyFont="1" applyFill="1" applyBorder="1" applyAlignment="1">
      <alignment vertical="center"/>
    </xf>
    <xf numFmtId="196" fontId="60" fillId="8" borderId="28" xfId="50" applyNumberFormat="1" applyFont="1" applyFill="1" applyBorder="1" applyAlignment="1">
      <alignment vertical="center"/>
    </xf>
    <xf numFmtId="196" fontId="71" fillId="0" borderId="0" xfId="50" applyNumberFormat="1" applyFont="1" applyBorder="1" applyAlignment="1">
      <alignment vertical="center"/>
    </xf>
    <xf numFmtId="196" fontId="0" fillId="0" borderId="0" xfId="50" applyNumberFormat="1" applyFont="1" applyBorder="1" applyAlignment="1">
      <alignment horizontal="right"/>
    </xf>
    <xf numFmtId="196" fontId="60" fillId="8" borderId="29" xfId="50" applyNumberFormat="1" applyFont="1" applyFill="1" applyBorder="1" applyAlignment="1">
      <alignment vertical="center"/>
    </xf>
    <xf numFmtId="0" fontId="60" fillId="34" borderId="13" xfId="0" applyFont="1" applyFill="1" applyBorder="1" applyAlignment="1">
      <alignment vertical="center" wrapText="1"/>
    </xf>
    <xf numFmtId="0" fontId="76" fillId="0" borderId="13" xfId="44" applyFont="1" applyBorder="1" applyAlignment="1" applyProtection="1">
      <alignment vertical="center"/>
      <protection/>
    </xf>
    <xf numFmtId="176" fontId="77" fillId="0" borderId="10" xfId="0" applyNumberFormat="1" applyFont="1" applyBorder="1" applyAlignment="1" quotePrefix="1">
      <alignment horizontal="left" vertical="center" shrinkToFit="1"/>
    </xf>
    <xf numFmtId="176" fontId="77" fillId="0" borderId="11" xfId="0" applyNumberFormat="1" applyFont="1" applyBorder="1" applyAlignment="1">
      <alignment horizontal="left" vertical="center" shrinkToFit="1"/>
    </xf>
    <xf numFmtId="176" fontId="77" fillId="0" borderId="12" xfId="0" applyNumberFormat="1" applyFont="1" applyBorder="1" applyAlignment="1">
      <alignment horizontal="left" vertical="center" shrinkToFit="1"/>
    </xf>
    <xf numFmtId="0" fontId="60" fillId="34" borderId="13" xfId="0" applyFont="1" applyFill="1" applyBorder="1" applyAlignment="1">
      <alignment horizontal="left" vertical="center" wrapText="1"/>
    </xf>
    <xf numFmtId="0" fontId="0" fillId="0" borderId="19" xfId="0" applyFont="1" applyBorder="1" applyAlignment="1">
      <alignment vertical="center" wrapText="1"/>
    </xf>
    <xf numFmtId="0" fontId="0" fillId="0" borderId="17" xfId="0" applyFont="1" applyBorder="1" applyAlignment="1">
      <alignment vertical="center" wrapText="1"/>
    </xf>
    <xf numFmtId="0" fontId="0" fillId="0" borderId="33" xfId="0" applyFont="1" applyBorder="1" applyAlignment="1">
      <alignment vertical="center" wrapText="1"/>
    </xf>
    <xf numFmtId="0" fontId="0" fillId="0" borderId="15" xfId="0" applyFont="1" applyBorder="1" applyAlignment="1">
      <alignment vertical="center" wrapText="1"/>
    </xf>
    <xf numFmtId="0" fontId="0" fillId="0" borderId="21" xfId="0" applyFont="1" applyBorder="1" applyAlignment="1">
      <alignment vertical="center" wrapText="1"/>
    </xf>
    <xf numFmtId="0" fontId="0" fillId="0" borderId="34" xfId="0" applyFont="1" applyBorder="1" applyAlignment="1">
      <alignment vertical="center" wrapText="1"/>
    </xf>
    <xf numFmtId="0" fontId="60" fillId="34" borderId="19" xfId="0" applyFont="1" applyFill="1" applyBorder="1" applyAlignment="1">
      <alignment horizontal="left" vertical="center" wrapText="1"/>
    </xf>
    <xf numFmtId="0" fontId="60" fillId="34" borderId="17" xfId="0" applyFont="1" applyFill="1" applyBorder="1" applyAlignment="1">
      <alignment horizontal="left" vertical="center" wrapText="1"/>
    </xf>
    <xf numFmtId="0" fontId="60" fillId="34" borderId="33" xfId="0" applyFont="1" applyFill="1" applyBorder="1" applyAlignment="1">
      <alignment horizontal="left" vertical="center" wrapText="1"/>
    </xf>
    <xf numFmtId="0" fontId="60" fillId="34" borderId="15" xfId="0" applyFont="1" applyFill="1" applyBorder="1" applyAlignment="1">
      <alignment horizontal="left" vertical="center" wrapText="1"/>
    </xf>
    <xf numFmtId="0" fontId="60" fillId="34" borderId="21" xfId="0" applyFont="1" applyFill="1" applyBorder="1" applyAlignment="1">
      <alignment horizontal="left" vertical="center" wrapText="1"/>
    </xf>
    <xf numFmtId="0" fontId="60" fillId="34" borderId="34"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0" fillId="0" borderId="33" xfId="0" applyFont="1" applyBorder="1" applyAlignment="1">
      <alignment horizontal="left" vertical="center" wrapText="1"/>
    </xf>
    <xf numFmtId="0" fontId="0" fillId="0" borderId="15" xfId="0" applyFont="1" applyBorder="1" applyAlignment="1">
      <alignment horizontal="left" vertical="center" wrapText="1"/>
    </xf>
    <xf numFmtId="0" fontId="0" fillId="0" borderId="21" xfId="0" applyFont="1" applyBorder="1" applyAlignment="1">
      <alignment horizontal="left" vertical="center" wrapText="1"/>
    </xf>
    <xf numFmtId="0" fontId="0" fillId="0" borderId="34" xfId="0" applyFont="1" applyBorder="1" applyAlignment="1">
      <alignment horizontal="left" vertical="center" wrapText="1"/>
    </xf>
    <xf numFmtId="0" fontId="0" fillId="36" borderId="19" xfId="0" applyFont="1" applyFill="1" applyBorder="1" applyAlignment="1">
      <alignment vertical="center" wrapText="1"/>
    </xf>
    <xf numFmtId="0" fontId="0" fillId="36" borderId="17" xfId="0" applyFont="1" applyFill="1" applyBorder="1" applyAlignment="1">
      <alignment vertical="center" wrapText="1"/>
    </xf>
    <xf numFmtId="0" fontId="0" fillId="36" borderId="17" xfId="0" applyFont="1" applyFill="1" applyBorder="1" applyAlignment="1">
      <alignment vertical="center"/>
    </xf>
    <xf numFmtId="0" fontId="0" fillId="36" borderId="33" xfId="0" applyFont="1" applyFill="1" applyBorder="1" applyAlignment="1">
      <alignment vertical="center"/>
    </xf>
    <xf numFmtId="0" fontId="0" fillId="36" borderId="15" xfId="0" applyFont="1" applyFill="1" applyBorder="1" applyAlignment="1">
      <alignment vertical="center"/>
    </xf>
    <xf numFmtId="0" fontId="0" fillId="36" borderId="21" xfId="0" applyFont="1" applyFill="1" applyBorder="1" applyAlignment="1">
      <alignment vertical="center"/>
    </xf>
    <xf numFmtId="0" fontId="0" fillId="36" borderId="34" xfId="0" applyFont="1" applyFill="1" applyBorder="1" applyAlignment="1">
      <alignment vertical="center"/>
    </xf>
    <xf numFmtId="0" fontId="60" fillId="34" borderId="14" xfId="0" applyFont="1" applyFill="1" applyBorder="1" applyAlignment="1">
      <alignment horizontal="left" vertical="center" wrapText="1"/>
    </xf>
    <xf numFmtId="0" fontId="60" fillId="34" borderId="0" xfId="0" applyFont="1" applyFill="1" applyAlignment="1">
      <alignment horizontal="left" vertical="center" wrapText="1"/>
    </xf>
    <xf numFmtId="0" fontId="60" fillId="34" borderId="35" xfId="0" applyFont="1" applyFill="1" applyBorder="1" applyAlignment="1">
      <alignment horizontal="left" vertical="center" wrapText="1"/>
    </xf>
    <xf numFmtId="180" fontId="75" fillId="36" borderId="10" xfId="43" applyNumberFormat="1" applyFont="1" applyFill="1" applyBorder="1" applyAlignment="1">
      <alignment horizontal="right" vertical="center"/>
    </xf>
    <xf numFmtId="180" fontId="75" fillId="36" borderId="11" xfId="43" applyNumberFormat="1" applyFont="1" applyFill="1" applyBorder="1" applyAlignment="1">
      <alignment horizontal="right" vertical="center"/>
    </xf>
    <xf numFmtId="180" fontId="75" fillId="36" borderId="12" xfId="43" applyNumberFormat="1" applyFont="1" applyFill="1" applyBorder="1" applyAlignment="1">
      <alignment horizontal="right" vertical="center"/>
    </xf>
    <xf numFmtId="176" fontId="78" fillId="0" borderId="10" xfId="0" applyNumberFormat="1" applyFont="1" applyBorder="1" applyAlignment="1">
      <alignment horizontal="center" vertical="center"/>
    </xf>
    <xf numFmtId="0" fontId="78" fillId="0" borderId="11" xfId="0" applyFont="1" applyBorder="1" applyAlignment="1">
      <alignment horizontal="center" vertical="center"/>
    </xf>
    <xf numFmtId="0" fontId="78" fillId="0" borderId="12" xfId="0" applyFont="1" applyBorder="1" applyAlignment="1">
      <alignment horizontal="center" vertical="center"/>
    </xf>
    <xf numFmtId="180" fontId="0" fillId="0" borderId="10" xfId="43" applyNumberFormat="1" applyFont="1" applyFill="1" applyBorder="1" applyAlignment="1">
      <alignment horizontal="right" vertical="center"/>
    </xf>
    <xf numFmtId="180" fontId="0" fillId="0" borderId="11" xfId="43" applyNumberFormat="1" applyFont="1" applyFill="1" applyBorder="1" applyAlignment="1">
      <alignment horizontal="right" vertical="center"/>
    </xf>
    <xf numFmtId="180" fontId="0" fillId="0" borderId="12" xfId="43" applyNumberFormat="1" applyFont="1" applyFill="1" applyBorder="1" applyAlignment="1">
      <alignment horizontal="right" vertical="center"/>
    </xf>
    <xf numFmtId="0" fontId="0" fillId="37" borderId="13" xfId="0" applyFont="1" applyFill="1" applyBorder="1" applyAlignment="1">
      <alignment horizontal="center" vertical="center"/>
    </xf>
    <xf numFmtId="0" fontId="0" fillId="37" borderId="10" xfId="0" applyFont="1" applyFill="1" applyBorder="1" applyAlignment="1">
      <alignment horizontal="center" vertical="center"/>
    </xf>
    <xf numFmtId="0" fontId="0" fillId="37" borderId="11" xfId="0" applyFont="1" applyFill="1" applyBorder="1" applyAlignment="1">
      <alignment horizontal="center" vertical="center"/>
    </xf>
    <xf numFmtId="0" fontId="0" fillId="37" borderId="12" xfId="0" applyFont="1" applyFill="1" applyBorder="1" applyAlignment="1">
      <alignment horizontal="center" vertical="center"/>
    </xf>
    <xf numFmtId="176" fontId="78" fillId="0" borderId="10" xfId="0" applyNumberFormat="1" applyFont="1" applyBorder="1" applyAlignment="1">
      <alignment horizontal="center" vertical="center" shrinkToFit="1"/>
    </xf>
    <xf numFmtId="0" fontId="78" fillId="0" borderId="11" xfId="0" applyFont="1" applyBorder="1" applyAlignment="1">
      <alignment horizontal="center" vertical="center" shrinkToFit="1"/>
    </xf>
    <xf numFmtId="0" fontId="78" fillId="0" borderId="12" xfId="0" applyFont="1" applyBorder="1" applyAlignment="1">
      <alignment horizontal="center" vertical="center" shrinkToFit="1"/>
    </xf>
    <xf numFmtId="176" fontId="0" fillId="0" borderId="10" xfId="0" applyNumberFormat="1"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176" fontId="0" fillId="0" borderId="1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75" fillId="36" borderId="10" xfId="0" applyNumberFormat="1" applyFont="1" applyFill="1" applyBorder="1" applyAlignment="1">
      <alignment horizontal="right" vertical="center"/>
    </xf>
    <xf numFmtId="176" fontId="75" fillId="36" borderId="11" xfId="0" applyNumberFormat="1" applyFont="1" applyFill="1" applyBorder="1" applyAlignment="1">
      <alignment horizontal="right" vertical="center"/>
    </xf>
    <xf numFmtId="176" fontId="0" fillId="0"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36" borderId="19" xfId="0" applyFont="1" applyFill="1" applyBorder="1" applyAlignment="1">
      <alignment horizontal="left" vertical="center" wrapText="1"/>
    </xf>
    <xf numFmtId="0" fontId="0" fillId="36" borderId="17" xfId="0" applyFont="1" applyFill="1" applyBorder="1" applyAlignment="1">
      <alignment horizontal="left" vertical="center" wrapText="1"/>
    </xf>
    <xf numFmtId="0" fontId="0" fillId="36" borderId="33" xfId="0" applyFont="1" applyFill="1" applyBorder="1" applyAlignment="1">
      <alignment horizontal="left" vertical="center" wrapText="1"/>
    </xf>
    <xf numFmtId="0" fontId="0" fillId="36" borderId="15" xfId="0" applyFont="1" applyFill="1" applyBorder="1" applyAlignment="1">
      <alignment horizontal="left" vertical="center" wrapText="1"/>
    </xf>
    <xf numFmtId="0" fontId="0" fillId="36" borderId="21" xfId="0" applyFont="1" applyFill="1" applyBorder="1" applyAlignment="1">
      <alignment horizontal="left" vertical="center" wrapText="1"/>
    </xf>
    <xf numFmtId="0" fontId="0" fillId="36" borderId="34"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18" xfId="0" applyFont="1" applyBorder="1" applyAlignment="1">
      <alignment horizontal="left" vertical="center" wrapText="1"/>
    </xf>
    <xf numFmtId="179" fontId="0" fillId="0" borderId="10" xfId="0" applyNumberFormat="1" applyFont="1" applyFill="1" applyBorder="1" applyAlignment="1">
      <alignment vertical="center"/>
    </xf>
    <xf numFmtId="179" fontId="0" fillId="0" borderId="11" xfId="0" applyNumberFormat="1" applyFont="1" applyFill="1" applyBorder="1" applyAlignment="1">
      <alignment vertical="center"/>
    </xf>
    <xf numFmtId="0" fontId="60" fillId="0" borderId="15" xfId="0" applyFont="1" applyBorder="1" applyAlignment="1">
      <alignment horizontal="left" vertical="center" wrapText="1"/>
    </xf>
    <xf numFmtId="0" fontId="60" fillId="0" borderId="21" xfId="0" applyFont="1" applyBorder="1" applyAlignment="1">
      <alignment horizontal="left" vertical="center" wrapText="1"/>
    </xf>
    <xf numFmtId="0" fontId="60" fillId="0" borderId="34" xfId="0" applyFont="1" applyBorder="1" applyAlignment="1">
      <alignment horizontal="left"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xf>
    <xf numFmtId="178" fontId="0" fillId="0" borderId="10" xfId="0" applyNumberFormat="1" applyFont="1" applyFill="1" applyBorder="1" applyAlignment="1">
      <alignment vertical="center"/>
    </xf>
    <xf numFmtId="0" fontId="0" fillId="0" borderId="11" xfId="0" applyFont="1" applyFill="1" applyBorder="1" applyAlignment="1">
      <alignment vertical="center"/>
    </xf>
    <xf numFmtId="0" fontId="79" fillId="0" borderId="13" xfId="0" applyFont="1" applyBorder="1" applyAlignment="1" quotePrefix="1">
      <alignment horizontal="left" vertical="center" wrapText="1"/>
    </xf>
    <xf numFmtId="0" fontId="79" fillId="0" borderId="13" xfId="0" applyFont="1" applyBorder="1" applyAlignment="1">
      <alignment horizontal="left" vertical="center" wrapText="1"/>
    </xf>
    <xf numFmtId="0" fontId="0" fillId="0" borderId="13" xfId="0" applyFont="1" applyBorder="1" applyAlignment="1" quotePrefix="1">
      <alignment horizontal="left" vertical="center" wrapText="1"/>
    </xf>
    <xf numFmtId="0" fontId="0" fillId="0" borderId="14" xfId="0" applyFont="1" applyBorder="1" applyAlignment="1">
      <alignment horizontal="left" vertical="center" wrapText="1"/>
    </xf>
    <xf numFmtId="0" fontId="0" fillId="0" borderId="0" xfId="0" applyFont="1" applyAlignment="1">
      <alignment horizontal="left" vertical="center" wrapText="1"/>
    </xf>
    <xf numFmtId="0" fontId="0" fillId="0" borderId="35" xfId="0" applyFont="1" applyBorder="1" applyAlignment="1">
      <alignment horizontal="left" vertical="center" wrapText="1"/>
    </xf>
    <xf numFmtId="58" fontId="0" fillId="36" borderId="13" xfId="0" applyNumberFormat="1" applyFont="1" applyFill="1" applyBorder="1" applyAlignment="1" quotePrefix="1">
      <alignment horizontal="left" vertical="center" wrapText="1"/>
    </xf>
    <xf numFmtId="0" fontId="0" fillId="36" borderId="13" xfId="0" applyFont="1" applyFill="1" applyBorder="1" applyAlignment="1">
      <alignment horizontal="left" vertical="center" wrapText="1"/>
    </xf>
    <xf numFmtId="0" fontId="66" fillId="0" borderId="17" xfId="0" applyFont="1" applyBorder="1" applyAlignment="1">
      <alignment vertical="center" wrapText="1"/>
    </xf>
    <xf numFmtId="0" fontId="67" fillId="0" borderId="21" xfId="0" applyFont="1" applyBorder="1" applyAlignment="1">
      <alignment horizontal="left" vertical="center"/>
    </xf>
    <xf numFmtId="0" fontId="66" fillId="0" borderId="21" xfId="0" applyFont="1" applyBorder="1" applyAlignment="1">
      <alignment vertical="center"/>
    </xf>
    <xf numFmtId="0" fontId="80" fillId="0" borderId="19" xfId="44" applyFont="1" applyBorder="1" applyAlignment="1" applyProtection="1">
      <alignment horizontal="left" vertical="center" wrapText="1"/>
      <protection/>
    </xf>
    <xf numFmtId="0" fontId="80" fillId="0" borderId="17" xfId="44" applyFont="1" applyBorder="1" applyAlignment="1" applyProtection="1">
      <alignment horizontal="left" vertical="center" wrapText="1"/>
      <protection/>
    </xf>
    <xf numFmtId="0" fontId="80" fillId="0" borderId="15" xfId="44" applyFont="1" applyBorder="1" applyAlignment="1" applyProtection="1">
      <alignment horizontal="left" vertical="center" wrapText="1"/>
      <protection/>
    </xf>
    <xf numFmtId="0" fontId="80" fillId="0" borderId="21" xfId="44" applyFont="1" applyBorder="1" applyAlignment="1" applyProtection="1">
      <alignment horizontal="left" vertical="center" wrapText="1"/>
      <protection/>
    </xf>
    <xf numFmtId="0" fontId="80" fillId="0" borderId="33" xfId="44" applyFont="1" applyBorder="1" applyAlignment="1" applyProtection="1">
      <alignment horizontal="left" vertical="center" wrapText="1"/>
      <protection/>
    </xf>
    <xf numFmtId="0" fontId="80" fillId="0" borderId="34" xfId="44" applyFont="1" applyBorder="1" applyAlignment="1" applyProtection="1">
      <alignment horizontal="left" vertical="center" wrapText="1"/>
      <protection/>
    </xf>
    <xf numFmtId="0" fontId="0" fillId="0" borderId="13" xfId="0" applyFont="1" applyBorder="1" applyAlignment="1">
      <alignment vertical="center" wrapText="1"/>
    </xf>
    <xf numFmtId="0" fontId="81" fillId="0" borderId="0" xfId="0" applyFont="1" applyAlignment="1">
      <alignment horizontal="center" vertical="center" wrapText="1"/>
    </xf>
    <xf numFmtId="0" fontId="82" fillId="0" borderId="0" xfId="0" applyFont="1" applyAlignment="1">
      <alignment vertical="center" wrapText="1"/>
    </xf>
    <xf numFmtId="0" fontId="83" fillId="0" borderId="21" xfId="0" applyFont="1" applyBorder="1" applyAlignment="1">
      <alignment horizontal="right" vertical="center" wrapText="1"/>
    </xf>
    <xf numFmtId="0" fontId="60" fillId="34" borderId="19" xfId="0" applyFont="1" applyFill="1" applyBorder="1" applyAlignment="1">
      <alignment horizontal="left" vertical="center"/>
    </xf>
    <xf numFmtId="0" fontId="60" fillId="34" borderId="17" xfId="0" applyFont="1" applyFill="1" applyBorder="1" applyAlignment="1">
      <alignment horizontal="left" vertical="center"/>
    </xf>
    <xf numFmtId="0" fontId="60" fillId="34" borderId="33" xfId="0" applyFont="1" applyFill="1" applyBorder="1" applyAlignment="1">
      <alignment horizontal="left" vertical="center"/>
    </xf>
    <xf numFmtId="0" fontId="60" fillId="34" borderId="14" xfId="0" applyFont="1" applyFill="1" applyBorder="1" applyAlignment="1">
      <alignment horizontal="left" vertical="center"/>
    </xf>
    <xf numFmtId="0" fontId="60" fillId="34" borderId="0" xfId="0" applyFont="1" applyFill="1" applyAlignment="1">
      <alignment horizontal="left" vertical="center"/>
    </xf>
    <xf numFmtId="0" fontId="60" fillId="34" borderId="35" xfId="0" applyFont="1" applyFill="1" applyBorder="1" applyAlignment="1">
      <alignment horizontal="left" vertical="center"/>
    </xf>
    <xf numFmtId="0" fontId="60" fillId="34" borderId="15" xfId="0" applyFont="1" applyFill="1" applyBorder="1" applyAlignment="1">
      <alignment horizontal="left" vertical="center"/>
    </xf>
    <xf numFmtId="0" fontId="60" fillId="34" borderId="21" xfId="0" applyFont="1" applyFill="1" applyBorder="1" applyAlignment="1">
      <alignment horizontal="left" vertical="center"/>
    </xf>
    <xf numFmtId="0" fontId="60" fillId="34" borderId="34" xfId="0" applyFont="1" applyFill="1" applyBorder="1" applyAlignment="1">
      <alignment horizontal="left" vertical="center"/>
    </xf>
    <xf numFmtId="0" fontId="80" fillId="0" borderId="19" xfId="44" applyFont="1" applyFill="1" applyBorder="1" applyAlignment="1" applyProtection="1">
      <alignment horizontal="left" vertical="center" wrapText="1"/>
      <protection/>
    </xf>
    <xf numFmtId="0" fontId="80" fillId="0" borderId="17" xfId="44" applyFont="1" applyFill="1" applyBorder="1" applyAlignment="1" applyProtection="1">
      <alignment horizontal="left" vertical="center" wrapText="1"/>
      <protection/>
    </xf>
    <xf numFmtId="0" fontId="80" fillId="0" borderId="14" xfId="44" applyFont="1" applyFill="1" applyBorder="1" applyAlignment="1" applyProtection="1">
      <alignment horizontal="left" vertical="center" wrapText="1"/>
      <protection/>
    </xf>
    <xf numFmtId="0" fontId="80" fillId="0" borderId="0" xfId="44" applyFont="1" applyFill="1" applyBorder="1" applyAlignment="1" applyProtection="1">
      <alignment horizontal="left" vertical="center" wrapText="1"/>
      <protection/>
    </xf>
    <xf numFmtId="0" fontId="80" fillId="0" borderId="15" xfId="44" applyFont="1" applyFill="1" applyBorder="1" applyAlignment="1" applyProtection="1">
      <alignment horizontal="left" vertical="center" wrapText="1"/>
      <protection/>
    </xf>
    <xf numFmtId="0" fontId="80" fillId="0" borderId="21" xfId="44" applyFont="1" applyFill="1" applyBorder="1" applyAlignment="1" applyProtection="1">
      <alignment horizontal="left" vertical="center" wrapText="1"/>
      <protection/>
    </xf>
    <xf numFmtId="0" fontId="80" fillId="36" borderId="19" xfId="44" applyFont="1" applyFill="1" applyBorder="1" applyAlignment="1" applyProtection="1">
      <alignment horizontal="left" vertical="center" wrapText="1"/>
      <protection/>
    </xf>
    <xf numFmtId="0" fontId="80" fillId="36" borderId="17" xfId="44" applyFont="1" applyFill="1" applyBorder="1" applyAlignment="1" applyProtection="1">
      <alignment horizontal="left" vertical="center" wrapText="1"/>
      <protection/>
    </xf>
    <xf numFmtId="0" fontId="80" fillId="36" borderId="33" xfId="44" applyFont="1" applyFill="1" applyBorder="1" applyAlignment="1" applyProtection="1">
      <alignment horizontal="left" vertical="center" wrapText="1"/>
      <protection/>
    </xf>
    <xf numFmtId="0" fontId="80" fillId="36" borderId="14" xfId="44" applyFont="1" applyFill="1" applyBorder="1" applyAlignment="1" applyProtection="1">
      <alignment horizontal="left" vertical="center" wrapText="1"/>
      <protection/>
    </xf>
    <xf numFmtId="0" fontId="80" fillId="36" borderId="0" xfId="44" applyFont="1" applyFill="1" applyBorder="1" applyAlignment="1" applyProtection="1">
      <alignment horizontal="left" vertical="center" wrapText="1"/>
      <protection/>
    </xf>
    <xf numFmtId="0" fontId="80" fillId="36" borderId="35" xfId="44" applyFont="1" applyFill="1" applyBorder="1" applyAlignment="1" applyProtection="1">
      <alignment horizontal="left" vertical="center" wrapText="1"/>
      <protection/>
    </xf>
    <xf numFmtId="0" fontId="80" fillId="36" borderId="15" xfId="44" applyFont="1" applyFill="1" applyBorder="1" applyAlignment="1" applyProtection="1">
      <alignment horizontal="left" vertical="center" wrapText="1"/>
      <protection/>
    </xf>
    <xf numFmtId="0" fontId="80" fillId="36" borderId="21" xfId="44" applyFont="1" applyFill="1" applyBorder="1" applyAlignment="1" applyProtection="1">
      <alignment horizontal="left" vertical="center" wrapText="1"/>
      <protection/>
    </xf>
    <xf numFmtId="0" fontId="80" fillId="36" borderId="34" xfId="44" applyFont="1" applyFill="1" applyBorder="1" applyAlignment="1" applyProtection="1">
      <alignment horizontal="left" vertical="center" wrapText="1"/>
      <protection/>
    </xf>
    <xf numFmtId="0" fontId="69" fillId="33" borderId="10" xfId="0" applyFont="1" applyFill="1" applyBorder="1" applyAlignment="1">
      <alignment horizontal="center" vertical="center" wrapText="1" shrinkToFit="1"/>
    </xf>
    <xf numFmtId="0" fontId="69" fillId="33" borderId="11" xfId="0" applyFont="1" applyFill="1" applyBorder="1" applyAlignment="1">
      <alignment horizontal="center" vertical="center" wrapText="1" shrinkToFit="1"/>
    </xf>
    <xf numFmtId="0" fontId="69" fillId="33" borderId="12" xfId="0" applyFont="1" applyFill="1" applyBorder="1" applyAlignment="1">
      <alignment horizontal="center" vertical="center" wrapText="1" shrinkToFit="1"/>
    </xf>
    <xf numFmtId="176" fontId="60" fillId="34" borderId="18" xfId="52" applyNumberFormat="1" applyFont="1" applyFill="1" applyBorder="1" applyAlignment="1">
      <alignment horizontal="center" vertical="center" textRotation="255"/>
    </xf>
    <xf numFmtId="176" fontId="60" fillId="34" borderId="20" xfId="52" applyNumberFormat="1" applyFont="1" applyFill="1" applyBorder="1" applyAlignment="1">
      <alignment horizontal="center" vertical="center" textRotation="255"/>
    </xf>
    <xf numFmtId="176" fontId="60" fillId="34" borderId="15" xfId="52" applyNumberFormat="1" applyFont="1" applyFill="1" applyBorder="1" applyAlignment="1">
      <alignment horizontal="center" vertical="center" textRotation="255"/>
    </xf>
    <xf numFmtId="176" fontId="84" fillId="34" borderId="20" xfId="52" applyNumberFormat="1" applyFont="1" applyFill="1" applyBorder="1" applyAlignment="1">
      <alignment horizontal="center" vertical="center" textRotation="255" shrinkToFit="1"/>
    </xf>
    <xf numFmtId="176" fontId="84" fillId="34" borderId="16" xfId="52" applyNumberFormat="1" applyFont="1" applyFill="1" applyBorder="1" applyAlignment="1">
      <alignment horizontal="center" vertical="center" textRotation="255" shrinkToFit="1"/>
    </xf>
    <xf numFmtId="176" fontId="60" fillId="34" borderId="10" xfId="52" applyNumberFormat="1" applyFont="1" applyFill="1" applyBorder="1" applyAlignment="1">
      <alignment vertical="center"/>
    </xf>
    <xf numFmtId="176" fontId="60" fillId="34" borderId="12" xfId="52" applyNumberFormat="1" applyFont="1" applyFill="1" applyBorder="1" applyAlignment="1">
      <alignment vertical="center"/>
    </xf>
    <xf numFmtId="176" fontId="60" fillId="34" borderId="10" xfId="0" applyNumberFormat="1" applyFont="1" applyFill="1" applyBorder="1" applyAlignment="1">
      <alignment vertical="center" shrinkToFit="1"/>
    </xf>
    <xf numFmtId="176" fontId="60" fillId="34" borderId="12" xfId="0" applyNumberFormat="1" applyFont="1" applyFill="1" applyBorder="1" applyAlignment="1">
      <alignment vertical="center" shrinkToFit="1"/>
    </xf>
    <xf numFmtId="176" fontId="60" fillId="34" borderId="19" xfId="52" applyNumberFormat="1" applyFont="1" applyFill="1" applyBorder="1" applyAlignment="1">
      <alignment vertical="center"/>
    </xf>
    <xf numFmtId="176" fontId="60" fillId="34" borderId="33" xfId="52" applyNumberFormat="1" applyFont="1" applyFill="1" applyBorder="1" applyAlignment="1">
      <alignment vertical="center"/>
    </xf>
    <xf numFmtId="176" fontId="60" fillId="34" borderId="20" xfId="52" applyNumberFormat="1" applyFont="1" applyFill="1" applyBorder="1" applyAlignment="1">
      <alignment horizontal="center" vertical="center" textRotation="255" wrapText="1"/>
    </xf>
    <xf numFmtId="176" fontId="60" fillId="34" borderId="16" xfId="52" applyNumberFormat="1" applyFont="1" applyFill="1" applyBorder="1" applyAlignment="1">
      <alignment horizontal="center" vertical="center" textRotation="255" wrapText="1"/>
    </xf>
    <xf numFmtId="176" fontId="60" fillId="33" borderId="36" xfId="52" applyNumberFormat="1" applyFont="1" applyFill="1" applyBorder="1" applyAlignment="1">
      <alignment horizontal="left" vertical="center" wrapText="1"/>
    </xf>
    <xf numFmtId="176" fontId="60" fillId="33" borderId="22" xfId="52" applyNumberFormat="1" applyFont="1" applyFill="1" applyBorder="1" applyAlignment="1">
      <alignment horizontal="left" vertical="center" wrapText="1"/>
    </xf>
    <xf numFmtId="0" fontId="60" fillId="34" borderId="10" xfId="0" applyFont="1" applyFill="1" applyBorder="1" applyAlignment="1">
      <alignment horizontal="center" vertical="center"/>
    </xf>
    <xf numFmtId="0" fontId="60" fillId="34" borderId="11" xfId="0" applyFont="1" applyFill="1" applyBorder="1" applyAlignment="1">
      <alignment horizontal="center" vertical="center"/>
    </xf>
    <xf numFmtId="0" fontId="60" fillId="34" borderId="12" xfId="0" applyFont="1" applyFill="1" applyBorder="1" applyAlignment="1">
      <alignment horizontal="center" vertical="center"/>
    </xf>
    <xf numFmtId="176" fontId="60" fillId="34" borderId="10" xfId="0" applyNumberFormat="1" applyFont="1" applyFill="1" applyBorder="1" applyAlignment="1">
      <alignment vertical="center"/>
    </xf>
    <xf numFmtId="176" fontId="60" fillId="34" borderId="12" xfId="0" applyNumberFormat="1" applyFont="1" applyFill="1" applyBorder="1" applyAlignment="1">
      <alignment vertical="center"/>
    </xf>
    <xf numFmtId="176" fontId="60" fillId="34" borderId="19" xfId="0" applyNumberFormat="1" applyFont="1" applyFill="1" applyBorder="1" applyAlignment="1">
      <alignment vertical="center"/>
    </xf>
    <xf numFmtId="176" fontId="60" fillId="34" borderId="33" xfId="0" applyNumberFormat="1" applyFont="1" applyFill="1" applyBorder="1" applyAlignment="1">
      <alignment vertical="center"/>
    </xf>
    <xf numFmtId="176" fontId="60" fillId="34" borderId="36" xfId="0" applyNumberFormat="1" applyFont="1" applyFill="1" applyBorder="1" applyAlignment="1">
      <alignment horizontal="left" vertical="center"/>
    </xf>
    <xf numFmtId="176" fontId="60" fillId="34" borderId="22" xfId="0" applyNumberFormat="1" applyFont="1" applyFill="1" applyBorder="1" applyAlignment="1">
      <alignment horizontal="left" vertical="center"/>
    </xf>
    <xf numFmtId="176" fontId="85" fillId="33" borderId="10" xfId="0" applyNumberFormat="1" applyFont="1" applyFill="1" applyBorder="1" applyAlignment="1">
      <alignment vertical="center" wrapText="1"/>
    </xf>
    <xf numFmtId="176" fontId="85" fillId="33" borderId="12" xfId="0" applyNumberFormat="1" applyFont="1" applyFill="1" applyBorder="1" applyAlignment="1">
      <alignment vertical="center" wrapText="1"/>
    </xf>
    <xf numFmtId="176" fontId="85" fillId="33" borderId="14" xfId="0" applyNumberFormat="1" applyFont="1" applyFill="1" applyBorder="1" applyAlignment="1">
      <alignment vertical="center" wrapText="1"/>
    </xf>
    <xf numFmtId="176" fontId="85" fillId="33" borderId="35" xfId="0" applyNumberFormat="1" applyFont="1" applyFill="1" applyBorder="1" applyAlignment="1">
      <alignment vertical="center" wrapText="1"/>
    </xf>
    <xf numFmtId="176" fontId="60" fillId="33" borderId="36" xfId="0" applyNumberFormat="1" applyFont="1" applyFill="1" applyBorder="1" applyAlignment="1">
      <alignment horizontal="left" vertical="center" shrinkToFit="1"/>
    </xf>
    <xf numFmtId="176" fontId="60" fillId="33" borderId="22" xfId="0" applyNumberFormat="1" applyFont="1" applyFill="1" applyBorder="1" applyAlignment="1">
      <alignment horizontal="left" vertical="center" shrinkToFit="1"/>
    </xf>
    <xf numFmtId="176" fontId="60" fillId="33" borderId="14" xfId="0" applyNumberFormat="1" applyFont="1" applyFill="1" applyBorder="1" applyAlignment="1">
      <alignment horizontal="left" vertical="center" shrinkToFit="1"/>
    </xf>
    <xf numFmtId="176" fontId="60" fillId="33" borderId="0" xfId="0" applyNumberFormat="1" applyFont="1" applyFill="1" applyBorder="1" applyAlignment="1">
      <alignment horizontal="left" vertical="center" shrinkToFit="1"/>
    </xf>
    <xf numFmtId="176" fontId="60" fillId="33" borderId="35" xfId="0" applyNumberFormat="1" applyFont="1" applyFill="1" applyBorder="1" applyAlignment="1">
      <alignment horizontal="left" vertical="center" shrinkToFit="1"/>
    </xf>
    <xf numFmtId="176" fontId="85" fillId="33" borderId="10" xfId="0" applyNumberFormat="1" applyFont="1" applyFill="1" applyBorder="1" applyAlignment="1">
      <alignment horizontal="left" vertical="center" wrapText="1"/>
    </xf>
    <xf numFmtId="176" fontId="85" fillId="33" borderId="12" xfId="0" applyNumberFormat="1" applyFont="1" applyFill="1" applyBorder="1" applyAlignment="1">
      <alignment horizontal="left" vertical="center" wrapText="1"/>
    </xf>
    <xf numFmtId="176" fontId="60" fillId="34" borderId="18" xfId="0" applyNumberFormat="1" applyFont="1" applyFill="1" applyBorder="1" applyAlignment="1">
      <alignment horizontal="center" vertical="center" textRotation="255"/>
    </xf>
    <xf numFmtId="176" fontId="60" fillId="34" borderId="20" xfId="0" applyNumberFormat="1" applyFont="1" applyFill="1" applyBorder="1" applyAlignment="1">
      <alignment horizontal="center" vertical="center" textRotation="255"/>
    </xf>
    <xf numFmtId="176" fontId="60" fillId="34" borderId="14" xfId="0" applyNumberFormat="1" applyFont="1" applyFill="1" applyBorder="1" applyAlignment="1">
      <alignment horizontal="center" vertical="center" textRotation="255"/>
    </xf>
    <xf numFmtId="176" fontId="85" fillId="33" borderId="10" xfId="0" applyNumberFormat="1" applyFont="1" applyFill="1" applyBorder="1" applyAlignment="1">
      <alignment horizontal="left" vertical="center"/>
    </xf>
    <xf numFmtId="176" fontId="85" fillId="33" borderId="12" xfId="0" applyNumberFormat="1" applyFont="1" applyFill="1" applyBorder="1" applyAlignment="1">
      <alignment horizontal="left" vertical="center"/>
    </xf>
    <xf numFmtId="176" fontId="85" fillId="33" borderId="10" xfId="0" applyNumberFormat="1" applyFont="1" applyFill="1" applyBorder="1" applyAlignment="1">
      <alignment horizontal="left" vertical="center" shrinkToFit="1"/>
    </xf>
    <xf numFmtId="176" fontId="85" fillId="33" borderId="12" xfId="0" applyNumberFormat="1" applyFont="1" applyFill="1" applyBorder="1" applyAlignment="1">
      <alignment horizontal="left" vertical="center" shrinkToFit="1"/>
    </xf>
    <xf numFmtId="176" fontId="60" fillId="33" borderId="14" xfId="0" applyNumberFormat="1" applyFont="1" applyFill="1" applyBorder="1" applyAlignment="1">
      <alignment horizontal="left" vertical="center" wrapText="1"/>
    </xf>
    <xf numFmtId="176" fontId="60" fillId="33" borderId="0" xfId="0" applyNumberFormat="1" applyFont="1" applyFill="1" applyBorder="1" applyAlignment="1">
      <alignment horizontal="left" vertical="center" wrapText="1"/>
    </xf>
    <xf numFmtId="176" fontId="60" fillId="33" borderId="35" xfId="0" applyNumberFormat="1" applyFont="1" applyFill="1" applyBorder="1" applyAlignment="1">
      <alignment horizontal="left" vertical="center" wrapText="1"/>
    </xf>
    <xf numFmtId="176" fontId="60" fillId="33" borderId="19" xfId="0" applyNumberFormat="1" applyFont="1" applyFill="1" applyBorder="1" applyAlignment="1">
      <alignment horizontal="left" vertical="center" wrapText="1"/>
    </xf>
    <xf numFmtId="176" fontId="60" fillId="33" borderId="17" xfId="0" applyNumberFormat="1" applyFont="1" applyFill="1" applyBorder="1" applyAlignment="1">
      <alignment horizontal="left" vertical="center" wrapText="1"/>
    </xf>
    <xf numFmtId="176" fontId="60" fillId="33" borderId="33" xfId="0" applyNumberFormat="1" applyFont="1" applyFill="1" applyBorder="1" applyAlignment="1">
      <alignment horizontal="left" vertical="center" wrapText="1"/>
    </xf>
    <xf numFmtId="176" fontId="85" fillId="33" borderId="10" xfId="0" applyNumberFormat="1" applyFont="1" applyFill="1" applyBorder="1" applyAlignment="1">
      <alignment vertical="center"/>
    </xf>
    <xf numFmtId="176" fontId="85" fillId="33" borderId="12" xfId="0" applyNumberFormat="1" applyFont="1" applyFill="1" applyBorder="1" applyAlignment="1">
      <alignment vertical="center"/>
    </xf>
    <xf numFmtId="176" fontId="85" fillId="33" borderId="19" xfId="0" applyNumberFormat="1" applyFont="1" applyFill="1" applyBorder="1" applyAlignment="1">
      <alignment vertical="center"/>
    </xf>
    <xf numFmtId="176" fontId="85" fillId="33" borderId="33" xfId="0" applyNumberFormat="1" applyFont="1" applyFill="1" applyBorder="1" applyAlignment="1">
      <alignment vertical="center"/>
    </xf>
    <xf numFmtId="176" fontId="60" fillId="33" borderId="19" xfId="0" applyNumberFormat="1" applyFont="1" applyFill="1" applyBorder="1" applyAlignment="1">
      <alignment horizontal="left" vertical="center"/>
    </xf>
    <xf numFmtId="176" fontId="60" fillId="33" borderId="17" xfId="0" applyNumberFormat="1" applyFont="1" applyFill="1" applyBorder="1" applyAlignment="1">
      <alignment horizontal="left" vertical="center"/>
    </xf>
    <xf numFmtId="176" fontId="60" fillId="33" borderId="33" xfId="0" applyNumberFormat="1" applyFont="1" applyFill="1" applyBorder="1" applyAlignment="1">
      <alignment horizontal="left" vertical="center"/>
    </xf>
    <xf numFmtId="176" fontId="85" fillId="33" borderId="10" xfId="0" applyNumberFormat="1" applyFont="1" applyFill="1" applyBorder="1" applyAlignment="1">
      <alignment horizontal="left" vertical="top"/>
    </xf>
    <xf numFmtId="176" fontId="85" fillId="33" borderId="12" xfId="0" applyNumberFormat="1" applyFont="1" applyFill="1" applyBorder="1" applyAlignment="1">
      <alignment horizontal="left" vertical="top"/>
    </xf>
    <xf numFmtId="176" fontId="60" fillId="33" borderId="37" xfId="0" applyNumberFormat="1" applyFont="1" applyFill="1" applyBorder="1" applyAlignment="1">
      <alignment horizontal="left" vertical="center"/>
    </xf>
    <xf numFmtId="176" fontId="60" fillId="33" borderId="38" xfId="0" applyNumberFormat="1" applyFont="1" applyFill="1" applyBorder="1" applyAlignment="1">
      <alignment horizontal="left" vertical="center"/>
    </xf>
    <xf numFmtId="176" fontId="60" fillId="33" borderId="24" xfId="0" applyNumberFormat="1" applyFont="1" applyFill="1" applyBorder="1" applyAlignment="1">
      <alignment horizontal="left" vertical="center"/>
    </xf>
    <xf numFmtId="176" fontId="85" fillId="33" borderId="10" xfId="0" applyNumberFormat="1" applyFont="1" applyFill="1" applyBorder="1" applyAlignment="1">
      <alignment vertical="center" shrinkToFit="1"/>
    </xf>
    <xf numFmtId="176" fontId="85" fillId="33" borderId="12" xfId="0" applyNumberFormat="1" applyFont="1" applyFill="1" applyBorder="1" applyAlignment="1">
      <alignment vertical="center" shrinkToFit="1"/>
    </xf>
    <xf numFmtId="0" fontId="60" fillId="33" borderId="18"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10" xfId="0" applyFont="1" applyFill="1" applyBorder="1" applyAlignment="1">
      <alignment horizontal="left" vertical="center" shrinkToFit="1"/>
    </xf>
    <xf numFmtId="0" fontId="60" fillId="33" borderId="11" xfId="0" applyFont="1" applyFill="1" applyBorder="1" applyAlignment="1">
      <alignment horizontal="left" vertical="center" shrinkToFit="1"/>
    </xf>
    <xf numFmtId="0" fontId="60" fillId="33" borderId="12" xfId="0" applyFont="1" applyFill="1" applyBorder="1" applyAlignment="1">
      <alignment horizontal="left" vertical="center" shrinkToFit="1"/>
    </xf>
    <xf numFmtId="0" fontId="60" fillId="34" borderId="10" xfId="0" applyFont="1" applyFill="1" applyBorder="1" applyAlignment="1">
      <alignment horizontal="left" vertical="center"/>
    </xf>
    <xf numFmtId="0" fontId="60" fillId="34" borderId="11" xfId="0" applyFont="1" applyFill="1" applyBorder="1" applyAlignment="1">
      <alignment horizontal="left" vertical="center"/>
    </xf>
    <xf numFmtId="0" fontId="60" fillId="34" borderId="12" xfId="0" applyFont="1" applyFill="1" applyBorder="1" applyAlignment="1">
      <alignment horizontal="left" vertical="center"/>
    </xf>
    <xf numFmtId="176" fontId="60" fillId="34" borderId="18" xfId="0" applyNumberFormat="1" applyFont="1" applyFill="1" applyBorder="1" applyAlignment="1">
      <alignment horizontal="center" vertical="center" textRotation="255" wrapText="1"/>
    </xf>
    <xf numFmtId="176" fontId="60" fillId="34" borderId="20" xfId="0" applyNumberFormat="1" applyFont="1" applyFill="1" applyBorder="1" applyAlignment="1">
      <alignment horizontal="center" vertical="center" textRotation="255" wrapText="1"/>
    </xf>
    <xf numFmtId="176" fontId="60" fillId="34" borderId="15" xfId="0" applyNumberFormat="1" applyFont="1" applyFill="1" applyBorder="1" applyAlignment="1">
      <alignment horizontal="center" vertical="center" textRotation="255" wrapText="1"/>
    </xf>
    <xf numFmtId="0" fontId="85" fillId="33" borderId="10" xfId="0" applyFont="1" applyFill="1" applyBorder="1" applyAlignment="1">
      <alignment vertical="center" shrinkToFit="1"/>
    </xf>
    <xf numFmtId="0" fontId="85" fillId="33" borderId="12" xfId="0" applyFont="1" applyFill="1" applyBorder="1" applyAlignment="1">
      <alignment vertical="center" shrinkToFit="1"/>
    </xf>
    <xf numFmtId="0" fontId="85" fillId="33" borderId="19" xfId="0" applyFont="1" applyFill="1" applyBorder="1" applyAlignment="1">
      <alignment vertical="center" shrinkToFit="1"/>
    </xf>
    <xf numFmtId="0" fontId="85" fillId="33" borderId="33" xfId="0" applyFont="1" applyFill="1" applyBorder="1" applyAlignment="1">
      <alignment vertical="center" shrinkToFit="1"/>
    </xf>
    <xf numFmtId="0" fontId="60" fillId="33" borderId="36" xfId="0" applyFont="1" applyFill="1" applyBorder="1" applyAlignment="1">
      <alignment horizontal="center" vertical="center" shrinkToFit="1"/>
    </xf>
    <xf numFmtId="0" fontId="60" fillId="33" borderId="22" xfId="0" applyFont="1" applyFill="1" applyBorder="1" applyAlignment="1">
      <alignment horizontal="center" vertical="center" shrinkToFit="1"/>
    </xf>
    <xf numFmtId="0" fontId="60" fillId="33" borderId="36" xfId="0" applyFont="1" applyFill="1" applyBorder="1" applyAlignment="1">
      <alignment vertical="center" shrinkToFit="1"/>
    </xf>
    <xf numFmtId="0" fontId="60" fillId="33" borderId="22" xfId="0" applyFont="1" applyFill="1" applyBorder="1" applyAlignment="1">
      <alignment vertical="center" shrinkToFit="1"/>
    </xf>
    <xf numFmtId="0" fontId="60" fillId="33" borderId="14" xfId="0" applyFont="1" applyFill="1" applyBorder="1" applyAlignment="1">
      <alignment horizontal="left" vertical="center" shrinkToFit="1"/>
    </xf>
    <xf numFmtId="0" fontId="60" fillId="33" borderId="0" xfId="0" applyFont="1" applyFill="1" applyBorder="1" applyAlignment="1">
      <alignment horizontal="left" vertical="center" shrinkToFit="1"/>
    </xf>
    <xf numFmtId="0" fontId="60" fillId="33" borderId="35" xfId="0" applyFont="1" applyFill="1" applyBorder="1" applyAlignment="1">
      <alignment horizontal="left" vertical="center" shrinkToFit="1"/>
    </xf>
    <xf numFmtId="0" fontId="60" fillId="33" borderId="19" xfId="0" applyFont="1" applyFill="1" applyBorder="1" applyAlignment="1">
      <alignment horizontal="left" vertical="center" shrinkToFit="1"/>
    </xf>
    <xf numFmtId="0" fontId="60" fillId="33" borderId="17" xfId="0" applyFont="1" applyFill="1" applyBorder="1" applyAlignment="1">
      <alignment horizontal="left" vertical="center" shrinkToFit="1"/>
    </xf>
    <xf numFmtId="0" fontId="60" fillId="33" borderId="33" xfId="0" applyFont="1" applyFill="1" applyBorder="1" applyAlignment="1">
      <alignment horizontal="left" vertical="center" shrinkToFit="1"/>
    </xf>
    <xf numFmtId="176" fontId="60" fillId="34" borderId="11" xfId="0" applyNumberFormat="1" applyFont="1" applyFill="1" applyBorder="1" applyAlignment="1">
      <alignment vertical="center" shrinkToFit="1"/>
    </xf>
    <xf numFmtId="176" fontId="60" fillId="34" borderId="19" xfId="0" applyNumberFormat="1" applyFont="1" applyFill="1" applyBorder="1" applyAlignment="1">
      <alignment vertical="center" shrinkToFit="1"/>
    </xf>
    <xf numFmtId="176" fontId="60" fillId="34" borderId="17" xfId="0" applyNumberFormat="1" applyFont="1" applyFill="1" applyBorder="1" applyAlignment="1">
      <alignment vertical="center" shrinkToFit="1"/>
    </xf>
    <xf numFmtId="176" fontId="60" fillId="34" borderId="33" xfId="0" applyNumberFormat="1" applyFont="1" applyFill="1" applyBorder="1" applyAlignment="1">
      <alignment vertical="center" shrinkToFit="1"/>
    </xf>
    <xf numFmtId="176" fontId="60" fillId="33" borderId="36" xfId="0" applyNumberFormat="1" applyFont="1" applyFill="1" applyBorder="1" applyAlignment="1">
      <alignment vertical="center" shrinkToFit="1"/>
    </xf>
    <xf numFmtId="176" fontId="60" fillId="33" borderId="22" xfId="0" applyNumberFormat="1" applyFont="1" applyFill="1" applyBorder="1" applyAlignment="1">
      <alignment vertical="center" shrinkToFit="1"/>
    </xf>
    <xf numFmtId="176" fontId="60" fillId="34" borderId="36" xfId="0" applyNumberFormat="1" applyFont="1" applyFill="1" applyBorder="1" applyAlignment="1">
      <alignment horizontal="left" vertical="center" shrinkToFit="1"/>
    </xf>
    <xf numFmtId="176" fontId="60" fillId="34" borderId="22" xfId="0" applyNumberFormat="1" applyFont="1" applyFill="1" applyBorder="1" applyAlignment="1">
      <alignment horizontal="left" vertical="center" shrinkToFit="1"/>
    </xf>
    <xf numFmtId="176" fontId="60" fillId="34" borderId="10" xfId="0" applyNumberFormat="1" applyFont="1" applyFill="1" applyBorder="1" applyAlignment="1">
      <alignment horizontal="left" vertical="center"/>
    </xf>
    <xf numFmtId="176" fontId="60" fillId="34" borderId="11" xfId="0" applyNumberFormat="1" applyFont="1" applyFill="1" applyBorder="1" applyAlignment="1">
      <alignment horizontal="left" vertical="center"/>
    </xf>
    <xf numFmtId="176" fontId="60" fillId="34" borderId="12" xfId="0" applyNumberFormat="1" applyFont="1" applyFill="1" applyBorder="1" applyAlignment="1">
      <alignment horizontal="left" vertical="center"/>
    </xf>
    <xf numFmtId="0" fontId="60" fillId="33" borderId="10" xfId="0" applyFont="1" applyFill="1" applyBorder="1" applyAlignment="1">
      <alignment horizontal="left" vertical="center"/>
    </xf>
    <xf numFmtId="0" fontId="60" fillId="33" borderId="11" xfId="0" applyFont="1" applyFill="1" applyBorder="1" applyAlignment="1">
      <alignment horizontal="left" vertical="center"/>
    </xf>
    <xf numFmtId="0" fontId="60" fillId="33" borderId="12" xfId="0" applyFont="1" applyFill="1" applyBorder="1" applyAlignment="1">
      <alignment horizontal="left" vertical="center"/>
    </xf>
    <xf numFmtId="196" fontId="6" fillId="2" borderId="10" xfId="44" applyNumberFormat="1" applyFill="1" applyBorder="1" applyAlignment="1" applyProtection="1">
      <alignment horizontal="left"/>
      <protection/>
    </xf>
    <xf numFmtId="196" fontId="6" fillId="2" borderId="11" xfId="44" applyNumberFormat="1" applyFill="1" applyBorder="1" applyAlignment="1" applyProtection="1">
      <alignment horizontal="left"/>
      <protection/>
    </xf>
    <xf numFmtId="196" fontId="6" fillId="2" borderId="12" xfId="44" applyNumberFormat="1" applyFill="1" applyBorder="1" applyAlignment="1" applyProtection="1">
      <alignment horizontal="left"/>
      <protection/>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60" fillId="33" borderId="10" xfId="0" applyFont="1" applyFill="1" applyBorder="1" applyAlignment="1">
      <alignment horizontal="left"/>
    </xf>
    <xf numFmtId="0" fontId="60" fillId="33" borderId="11" xfId="0" applyFont="1" applyFill="1" applyBorder="1" applyAlignment="1">
      <alignment horizontal="left"/>
    </xf>
    <xf numFmtId="0" fontId="60" fillId="33" borderId="12" xfId="0" applyFont="1" applyFill="1" applyBorder="1" applyAlignment="1">
      <alignment horizontal="left"/>
    </xf>
    <xf numFmtId="0" fontId="60" fillId="33" borderId="10" xfId="0" applyFont="1" applyFill="1" applyBorder="1" applyAlignment="1">
      <alignment horizontal="left" wrapText="1"/>
    </xf>
    <xf numFmtId="0" fontId="60" fillId="33" borderId="11" xfId="0" applyFont="1" applyFill="1" applyBorder="1" applyAlignment="1">
      <alignment horizontal="left" wrapText="1"/>
    </xf>
    <xf numFmtId="0" fontId="60" fillId="33" borderId="12" xfId="0" applyFont="1" applyFill="1" applyBorder="1" applyAlignment="1">
      <alignment horizontal="left" wrapText="1"/>
    </xf>
    <xf numFmtId="176" fontId="60" fillId="34" borderId="13" xfId="0" applyNumberFormat="1" applyFont="1" applyFill="1" applyBorder="1" applyAlignment="1">
      <alignment horizontal="center" vertical="center" textRotation="255" wrapText="1"/>
    </xf>
    <xf numFmtId="0" fontId="68" fillId="0" borderId="21" xfId="0" applyFont="1" applyBorder="1" applyAlignment="1">
      <alignment horizontal="left"/>
    </xf>
    <xf numFmtId="0" fontId="60" fillId="0" borderId="0" xfId="0" applyFont="1" applyBorder="1" applyAlignment="1">
      <alignment horizontal="left"/>
    </xf>
    <xf numFmtId="0" fontId="60" fillId="0" borderId="21" xfId="0" applyFont="1" applyBorder="1" applyAlignment="1">
      <alignment horizontal="left"/>
    </xf>
    <xf numFmtId="176" fontId="60" fillId="34" borderId="16" xfId="0" applyNumberFormat="1" applyFont="1" applyFill="1" applyBorder="1" applyAlignment="1">
      <alignment horizontal="left" vertical="center" shrinkToFit="1"/>
    </xf>
    <xf numFmtId="176" fontId="60" fillId="34" borderId="13" xfId="0" applyNumberFormat="1" applyFont="1" applyFill="1" applyBorder="1" applyAlignment="1">
      <alignment horizontal="left" vertical="center" shrinkToFit="1"/>
    </xf>
    <xf numFmtId="176" fontId="60" fillId="34" borderId="19" xfId="0" applyNumberFormat="1" applyFont="1" applyFill="1" applyBorder="1" applyAlignment="1">
      <alignment horizontal="center" vertical="center" textRotation="255" shrinkToFit="1"/>
    </xf>
    <xf numFmtId="176" fontId="60" fillId="34" borderId="14" xfId="0" applyNumberFormat="1" applyFont="1" applyFill="1" applyBorder="1" applyAlignment="1">
      <alignment horizontal="center" vertical="center" textRotation="255" shrinkToFit="1"/>
    </xf>
    <xf numFmtId="176" fontId="60" fillId="34" borderId="15" xfId="0" applyNumberFormat="1" applyFont="1" applyFill="1" applyBorder="1" applyAlignment="1">
      <alignment horizontal="center" vertical="center" textRotation="255" shrinkToFit="1"/>
    </xf>
    <xf numFmtId="176" fontId="60" fillId="34" borderId="18" xfId="0" applyNumberFormat="1" applyFont="1" applyFill="1" applyBorder="1" applyAlignment="1">
      <alignment horizontal="center" vertical="center" textRotation="255" shrinkToFit="1"/>
    </xf>
    <xf numFmtId="176" fontId="60" fillId="34" borderId="20" xfId="0" applyNumberFormat="1" applyFont="1" applyFill="1" applyBorder="1" applyAlignment="1">
      <alignment horizontal="center" vertical="center" textRotation="255" shrinkToFit="1"/>
    </xf>
    <xf numFmtId="176" fontId="60" fillId="34" borderId="13" xfId="0" applyNumberFormat="1" applyFont="1" applyFill="1" applyBorder="1" applyAlignment="1">
      <alignment horizontal="left" vertical="center" wrapText="1" shrinkToFit="1"/>
    </xf>
    <xf numFmtId="176" fontId="60" fillId="34" borderId="18" xfId="0" applyNumberFormat="1" applyFont="1" applyFill="1" applyBorder="1" applyAlignment="1">
      <alignment horizontal="left" vertical="center" shrinkToFit="1"/>
    </xf>
    <xf numFmtId="176" fontId="60" fillId="33" borderId="39" xfId="0" applyNumberFormat="1" applyFont="1" applyFill="1" applyBorder="1" applyAlignment="1">
      <alignment horizontal="left" vertical="center" shrinkToFit="1"/>
    </xf>
    <xf numFmtId="176" fontId="60" fillId="33" borderId="23" xfId="0" applyNumberFormat="1" applyFont="1" applyFill="1" applyBorder="1" applyAlignment="1">
      <alignment horizontal="left" vertical="center" shrinkToFi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36" borderId="10" xfId="0" applyFont="1" applyFill="1" applyBorder="1" applyAlignment="1">
      <alignment vertical="top" wrapText="1"/>
    </xf>
    <xf numFmtId="0" fontId="0" fillId="36" borderId="11" xfId="0" applyFont="1" applyFill="1" applyBorder="1" applyAlignment="1">
      <alignment vertical="top" wrapText="1"/>
    </xf>
    <xf numFmtId="0" fontId="0" fillId="36" borderId="12" xfId="0" applyFont="1" applyFill="1" applyBorder="1" applyAlignment="1">
      <alignmen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66675</xdr:colOff>
      <xdr:row>3</xdr:row>
      <xdr:rowOff>104775</xdr:rowOff>
    </xdr:to>
    <xdr:sp>
      <xdr:nvSpPr>
        <xdr:cNvPr id="1" name="テキスト ボックス 3"/>
        <xdr:cNvSpPr txBox="1">
          <a:spLocks noChangeArrowheads="1"/>
        </xdr:cNvSpPr>
      </xdr:nvSpPr>
      <xdr:spPr>
        <a:xfrm>
          <a:off x="0" y="0"/>
          <a:ext cx="2390775" cy="4762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osaka.or.jp/" TargetMode="External" /><Relationship Id="rId2" Type="http://schemas.openxmlformats.org/officeDocument/2006/relationships/hyperlink" Target="http://www.pref.osaka.lg.jp/houbun/reiki/reiki_honbun/k201RG00000713.html" TargetMode="External" /><Relationship Id="rId3" Type="http://schemas.openxmlformats.org/officeDocument/2006/relationships/hyperlink" Target="http://www.pref.osaka.lg.jp/houbun/reiki/reiki_honbun/k201RG00000714.html" TargetMode="External" /><Relationship Id="rId4" Type="http://schemas.openxmlformats.org/officeDocument/2006/relationships/hyperlink" Target="http://www.pref.osaka.lg.jp/rodokankyo/" TargetMode="External" /><Relationship Id="rId5" Type="http://schemas.openxmlformats.org/officeDocument/2006/relationships/hyperlink" Target="https://www.pref.osaka.lg.jp/houbun/reiki/reiki_honbun/k201RG00002070.html"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48/R04_z09-15rouseiroudoufukusi.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O53"/>
  <sheetViews>
    <sheetView view="pageBreakPreview" zoomScaleSheetLayoutView="100" zoomScalePageLayoutView="0" workbookViewId="0" topLeftCell="A1">
      <selection activeCell="V10" sqref="V10:AO11"/>
    </sheetView>
  </sheetViews>
  <sheetFormatPr defaultColWidth="2.421875" defaultRowHeight="15"/>
  <cols>
    <col min="1" max="1" width="3.28125" style="5" customWidth="1"/>
    <col min="2" max="40" width="2.421875" style="5" customWidth="1"/>
    <col min="41" max="41" width="7.28125" style="5" customWidth="1"/>
    <col min="42" max="16384" width="2.421875" style="5" customWidth="1"/>
  </cols>
  <sheetData>
    <row r="1" spans="1:41" ht="9.75" customHeight="1">
      <c r="A1" s="234" t="s">
        <v>89</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row>
    <row r="2" spans="1:41" ht="9.7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row>
    <row r="3" spans="1:41" ht="9.75" customHeight="1">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row>
    <row r="4" spans="1:41" ht="21" customHeight="1">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row>
    <row r="5" spans="1:41" ht="13.5" customHeight="1">
      <c r="A5" s="237" t="s">
        <v>90</v>
      </c>
      <c r="B5" s="238"/>
      <c r="C5" s="238"/>
      <c r="D5" s="238"/>
      <c r="E5" s="239"/>
      <c r="F5" s="246" t="s">
        <v>152</v>
      </c>
      <c r="G5" s="247"/>
      <c r="H5" s="247"/>
      <c r="I5" s="247"/>
      <c r="J5" s="247"/>
      <c r="K5" s="247"/>
      <c r="L5" s="247"/>
      <c r="M5" s="247"/>
      <c r="N5" s="247"/>
      <c r="O5" s="247"/>
      <c r="P5" s="247"/>
      <c r="Q5" s="247"/>
      <c r="R5" s="247"/>
      <c r="S5" s="247"/>
      <c r="T5" s="146" t="s">
        <v>187</v>
      </c>
      <c r="U5" s="147"/>
      <c r="V5" s="147"/>
      <c r="W5" s="147"/>
      <c r="X5" s="148"/>
      <c r="Y5" s="252" t="s">
        <v>153</v>
      </c>
      <c r="Z5" s="253"/>
      <c r="AA5" s="253"/>
      <c r="AB5" s="253"/>
      <c r="AC5" s="253"/>
      <c r="AD5" s="253"/>
      <c r="AE5" s="253"/>
      <c r="AF5" s="253"/>
      <c r="AG5" s="253"/>
      <c r="AH5" s="253"/>
      <c r="AI5" s="253"/>
      <c r="AJ5" s="253"/>
      <c r="AK5" s="253"/>
      <c r="AL5" s="253"/>
      <c r="AM5" s="253"/>
      <c r="AN5" s="253"/>
      <c r="AO5" s="254"/>
    </row>
    <row r="6" spans="1:41" ht="13.5" customHeight="1">
      <c r="A6" s="240"/>
      <c r="B6" s="241"/>
      <c r="C6" s="241"/>
      <c r="D6" s="241"/>
      <c r="E6" s="242"/>
      <c r="F6" s="248"/>
      <c r="G6" s="249"/>
      <c r="H6" s="249"/>
      <c r="I6" s="249"/>
      <c r="J6" s="249"/>
      <c r="K6" s="249"/>
      <c r="L6" s="249"/>
      <c r="M6" s="249"/>
      <c r="N6" s="249"/>
      <c r="O6" s="249"/>
      <c r="P6" s="249"/>
      <c r="Q6" s="249"/>
      <c r="R6" s="249"/>
      <c r="S6" s="249"/>
      <c r="T6" s="165"/>
      <c r="U6" s="166"/>
      <c r="V6" s="166"/>
      <c r="W6" s="166"/>
      <c r="X6" s="167"/>
      <c r="Y6" s="255"/>
      <c r="Z6" s="256"/>
      <c r="AA6" s="256"/>
      <c r="AB6" s="256"/>
      <c r="AC6" s="256"/>
      <c r="AD6" s="256"/>
      <c r="AE6" s="256"/>
      <c r="AF6" s="256"/>
      <c r="AG6" s="256"/>
      <c r="AH6" s="256"/>
      <c r="AI6" s="256"/>
      <c r="AJ6" s="256"/>
      <c r="AK6" s="256"/>
      <c r="AL6" s="256"/>
      <c r="AM6" s="256"/>
      <c r="AN6" s="256"/>
      <c r="AO6" s="257"/>
    </row>
    <row r="7" spans="1:41" ht="13.5" customHeight="1">
      <c r="A7" s="243"/>
      <c r="B7" s="244"/>
      <c r="C7" s="244"/>
      <c r="D7" s="244"/>
      <c r="E7" s="245"/>
      <c r="F7" s="250"/>
      <c r="G7" s="251"/>
      <c r="H7" s="251"/>
      <c r="I7" s="251"/>
      <c r="J7" s="251"/>
      <c r="K7" s="251"/>
      <c r="L7" s="251"/>
      <c r="M7" s="251"/>
      <c r="N7" s="251"/>
      <c r="O7" s="251"/>
      <c r="P7" s="251"/>
      <c r="Q7" s="251"/>
      <c r="R7" s="251"/>
      <c r="S7" s="251"/>
      <c r="T7" s="149"/>
      <c r="U7" s="150"/>
      <c r="V7" s="150"/>
      <c r="W7" s="150"/>
      <c r="X7" s="151"/>
      <c r="Y7" s="258"/>
      <c r="Z7" s="259"/>
      <c r="AA7" s="259"/>
      <c r="AB7" s="259"/>
      <c r="AC7" s="259"/>
      <c r="AD7" s="259"/>
      <c r="AE7" s="259"/>
      <c r="AF7" s="259"/>
      <c r="AG7" s="259"/>
      <c r="AH7" s="259"/>
      <c r="AI7" s="259"/>
      <c r="AJ7" s="259"/>
      <c r="AK7" s="259"/>
      <c r="AL7" s="259"/>
      <c r="AM7" s="259"/>
      <c r="AN7" s="259"/>
      <c r="AO7" s="260"/>
    </row>
    <row r="8" spans="1:41" ht="18" customHeight="1">
      <c r="A8" s="224"/>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row>
    <row r="9" spans="1:41" ht="17.25">
      <c r="A9" s="225" t="s">
        <v>205</v>
      </c>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row>
    <row r="10" spans="1:41" ht="19.5" customHeight="1">
      <c r="A10" s="134" t="s">
        <v>91</v>
      </c>
      <c r="B10" s="134"/>
      <c r="C10" s="134"/>
      <c r="D10" s="134"/>
      <c r="E10" s="134"/>
      <c r="F10" s="134"/>
      <c r="G10" s="134"/>
      <c r="H10" s="134"/>
      <c r="I10" s="134"/>
      <c r="J10" s="134"/>
      <c r="K10" s="134"/>
      <c r="L10" s="227" t="s">
        <v>154</v>
      </c>
      <c r="M10" s="228"/>
      <c r="N10" s="228"/>
      <c r="O10" s="228"/>
      <c r="P10" s="228"/>
      <c r="Q10" s="228"/>
      <c r="R10" s="228"/>
      <c r="S10" s="228"/>
      <c r="T10" s="228"/>
      <c r="U10" s="228"/>
      <c r="V10" s="228" t="s">
        <v>155</v>
      </c>
      <c r="W10" s="228"/>
      <c r="X10" s="228"/>
      <c r="Y10" s="228"/>
      <c r="Z10" s="228"/>
      <c r="AA10" s="228"/>
      <c r="AB10" s="228"/>
      <c r="AC10" s="228"/>
      <c r="AD10" s="228"/>
      <c r="AE10" s="228"/>
      <c r="AF10" s="228"/>
      <c r="AG10" s="228"/>
      <c r="AH10" s="228"/>
      <c r="AI10" s="228"/>
      <c r="AJ10" s="228"/>
      <c r="AK10" s="228"/>
      <c r="AL10" s="228"/>
      <c r="AM10" s="228"/>
      <c r="AN10" s="228"/>
      <c r="AO10" s="231"/>
    </row>
    <row r="11" spans="1:41" ht="19.5" customHeight="1">
      <c r="A11" s="134"/>
      <c r="B11" s="134"/>
      <c r="C11" s="134"/>
      <c r="D11" s="134"/>
      <c r="E11" s="134"/>
      <c r="F11" s="134"/>
      <c r="G11" s="134"/>
      <c r="H11" s="134"/>
      <c r="I11" s="134"/>
      <c r="J11" s="134"/>
      <c r="K11" s="134"/>
      <c r="L11" s="229"/>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2"/>
    </row>
    <row r="12" spans="1:41" ht="19.5" customHeight="1">
      <c r="A12" s="134" t="s">
        <v>156</v>
      </c>
      <c r="B12" s="134"/>
      <c r="C12" s="134"/>
      <c r="D12" s="134"/>
      <c r="E12" s="134"/>
      <c r="F12" s="134"/>
      <c r="G12" s="134"/>
      <c r="H12" s="134"/>
      <c r="I12" s="134"/>
      <c r="J12" s="134"/>
      <c r="K12" s="134"/>
      <c r="L12" s="233" t="s">
        <v>157</v>
      </c>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row>
    <row r="13" spans="1:41" ht="19.5" customHeight="1">
      <c r="A13" s="134"/>
      <c r="B13" s="134"/>
      <c r="C13" s="134"/>
      <c r="D13" s="134"/>
      <c r="E13" s="134"/>
      <c r="F13" s="134"/>
      <c r="G13" s="134"/>
      <c r="H13" s="134"/>
      <c r="I13" s="134"/>
      <c r="J13" s="134"/>
      <c r="K13" s="134"/>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row>
    <row r="14" spans="1:41" ht="39" customHeight="1">
      <c r="A14" s="139" t="s">
        <v>179</v>
      </c>
      <c r="B14" s="139"/>
      <c r="C14" s="139"/>
      <c r="D14" s="139"/>
      <c r="E14" s="139"/>
      <c r="F14" s="139"/>
      <c r="G14" s="139"/>
      <c r="H14" s="139"/>
      <c r="I14" s="139"/>
      <c r="J14" s="139"/>
      <c r="K14" s="139"/>
      <c r="L14" s="222" t="s">
        <v>206</v>
      </c>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row>
    <row r="15" spans="1:41" ht="18.75" customHeight="1">
      <c r="A15" s="139" t="s">
        <v>92</v>
      </c>
      <c r="B15" s="139"/>
      <c r="C15" s="139"/>
      <c r="D15" s="139"/>
      <c r="E15" s="139"/>
      <c r="F15" s="139"/>
      <c r="G15" s="139"/>
      <c r="H15" s="139"/>
      <c r="I15" s="139"/>
      <c r="J15" s="139"/>
      <c r="K15" s="139"/>
      <c r="L15" s="218" t="s">
        <v>158</v>
      </c>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row>
    <row r="16" spans="1:41" ht="18.75" customHeight="1">
      <c r="A16" s="139"/>
      <c r="B16" s="139"/>
      <c r="C16" s="139"/>
      <c r="D16" s="139"/>
      <c r="E16" s="139"/>
      <c r="F16" s="139"/>
      <c r="G16" s="139"/>
      <c r="H16" s="139"/>
      <c r="I16" s="139"/>
      <c r="J16" s="139"/>
      <c r="K16" s="13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row>
    <row r="17" spans="1:41" ht="19.5" customHeight="1">
      <c r="A17" s="139"/>
      <c r="B17" s="139"/>
      <c r="C17" s="139"/>
      <c r="D17" s="139"/>
      <c r="E17" s="139"/>
      <c r="F17" s="139"/>
      <c r="G17" s="139"/>
      <c r="H17" s="139"/>
      <c r="I17" s="139"/>
      <c r="J17" s="139"/>
      <c r="K17" s="13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row>
    <row r="18" spans="1:41" ht="18" customHeight="1">
      <c r="A18" s="139" t="s">
        <v>93</v>
      </c>
      <c r="B18" s="139"/>
      <c r="C18" s="139"/>
      <c r="D18" s="139"/>
      <c r="E18" s="139"/>
      <c r="F18" s="139"/>
      <c r="G18" s="139"/>
      <c r="H18" s="139"/>
      <c r="I18" s="139"/>
      <c r="J18" s="139"/>
      <c r="K18" s="139"/>
      <c r="L18" s="199" t="s">
        <v>159</v>
      </c>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row>
    <row r="19" spans="1:41" ht="18.75" customHeight="1">
      <c r="A19" s="139"/>
      <c r="B19" s="139"/>
      <c r="C19" s="139"/>
      <c r="D19" s="139"/>
      <c r="E19" s="139"/>
      <c r="F19" s="139"/>
      <c r="G19" s="139"/>
      <c r="H19" s="139"/>
      <c r="I19" s="139"/>
      <c r="J19" s="139"/>
      <c r="K19" s="13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row>
    <row r="20" spans="1:41" ht="30" customHeight="1">
      <c r="A20" s="139" t="s">
        <v>94</v>
      </c>
      <c r="B20" s="139"/>
      <c r="C20" s="139"/>
      <c r="D20" s="139"/>
      <c r="E20" s="139"/>
      <c r="F20" s="139"/>
      <c r="G20" s="139"/>
      <c r="H20" s="139"/>
      <c r="I20" s="139"/>
      <c r="J20" s="139"/>
      <c r="K20" s="139"/>
      <c r="L20" s="216" t="s">
        <v>160</v>
      </c>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row>
    <row r="21" spans="1:41" ht="33" customHeight="1">
      <c r="A21" s="139"/>
      <c r="B21" s="139"/>
      <c r="C21" s="139"/>
      <c r="D21" s="139"/>
      <c r="E21" s="139"/>
      <c r="F21" s="139"/>
      <c r="G21" s="139"/>
      <c r="H21" s="139"/>
      <c r="I21" s="139"/>
      <c r="J21" s="139"/>
      <c r="K21" s="139"/>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row>
    <row r="22" spans="1:41" ht="18.75" customHeight="1">
      <c r="A22" s="139" t="s">
        <v>95</v>
      </c>
      <c r="B22" s="139"/>
      <c r="C22" s="139"/>
      <c r="D22" s="139"/>
      <c r="E22" s="139"/>
      <c r="F22" s="139"/>
      <c r="G22" s="139"/>
      <c r="H22" s="139"/>
      <c r="I22" s="139"/>
      <c r="J22" s="139"/>
      <c r="K22" s="139"/>
      <c r="L22" s="218" t="s">
        <v>161</v>
      </c>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7.25" customHeight="1">
      <c r="A23" s="139"/>
      <c r="B23" s="139"/>
      <c r="C23" s="139"/>
      <c r="D23" s="139"/>
      <c r="E23" s="139"/>
      <c r="F23" s="139"/>
      <c r="G23" s="139"/>
      <c r="H23" s="139"/>
      <c r="I23" s="139"/>
      <c r="J23" s="139"/>
      <c r="K23" s="13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8.75" customHeight="1">
      <c r="A24" s="139" t="s">
        <v>96</v>
      </c>
      <c r="B24" s="139"/>
      <c r="C24" s="139"/>
      <c r="D24" s="139"/>
      <c r="E24" s="139"/>
      <c r="F24" s="139"/>
      <c r="G24" s="139"/>
      <c r="H24" s="139"/>
      <c r="I24" s="139"/>
      <c r="J24" s="139"/>
      <c r="K24" s="139"/>
      <c r="L24" s="152" t="s">
        <v>162</v>
      </c>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4"/>
    </row>
    <row r="25" spans="1:41" ht="17.25" customHeight="1">
      <c r="A25" s="139"/>
      <c r="B25" s="139"/>
      <c r="C25" s="139"/>
      <c r="D25" s="139"/>
      <c r="E25" s="139"/>
      <c r="F25" s="139"/>
      <c r="G25" s="139"/>
      <c r="H25" s="139"/>
      <c r="I25" s="139"/>
      <c r="J25" s="139"/>
      <c r="K25" s="139"/>
      <c r="L25" s="219"/>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1"/>
    </row>
    <row r="26" spans="1:41" ht="14.25" customHeight="1">
      <c r="A26" s="139"/>
      <c r="B26" s="139"/>
      <c r="C26" s="139"/>
      <c r="D26" s="139"/>
      <c r="E26" s="139"/>
      <c r="F26" s="139"/>
      <c r="G26" s="139"/>
      <c r="H26" s="139"/>
      <c r="I26" s="139"/>
      <c r="J26" s="139"/>
      <c r="K26" s="139"/>
      <c r="L26" s="219"/>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1"/>
    </row>
    <row r="27" spans="1:41" ht="18" customHeight="1">
      <c r="A27" s="139"/>
      <c r="B27" s="139"/>
      <c r="C27" s="139"/>
      <c r="D27" s="139"/>
      <c r="E27" s="139"/>
      <c r="F27" s="139"/>
      <c r="G27" s="139"/>
      <c r="H27" s="139"/>
      <c r="I27" s="139"/>
      <c r="J27" s="139"/>
      <c r="K27" s="139"/>
      <c r="L27" s="219"/>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1"/>
    </row>
    <row r="28" spans="1:41" ht="9" customHeight="1">
      <c r="A28" s="139"/>
      <c r="B28" s="139"/>
      <c r="C28" s="139"/>
      <c r="D28" s="139"/>
      <c r="E28" s="139"/>
      <c r="F28" s="139"/>
      <c r="G28" s="139"/>
      <c r="H28" s="139"/>
      <c r="I28" s="139"/>
      <c r="J28" s="139"/>
      <c r="K28" s="139"/>
      <c r="L28" s="155"/>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7"/>
    </row>
    <row r="29" spans="1:41" ht="15" customHeight="1">
      <c r="A29" s="146" t="s">
        <v>97</v>
      </c>
      <c r="B29" s="147"/>
      <c r="C29" s="147"/>
      <c r="D29" s="147"/>
      <c r="E29" s="147"/>
      <c r="F29" s="147"/>
      <c r="G29" s="147"/>
      <c r="H29" s="147"/>
      <c r="I29" s="147"/>
      <c r="J29" s="147"/>
      <c r="K29" s="148"/>
      <c r="L29" s="206" t="s">
        <v>98</v>
      </c>
      <c r="M29" s="207"/>
      <c r="N29" s="207"/>
      <c r="O29" s="207"/>
      <c r="P29" s="207"/>
      <c r="Q29" s="208"/>
      <c r="R29" s="212" t="s">
        <v>99</v>
      </c>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row>
    <row r="30" spans="1:41" ht="15" customHeight="1">
      <c r="A30" s="165"/>
      <c r="B30" s="166"/>
      <c r="C30" s="166"/>
      <c r="D30" s="166"/>
      <c r="E30" s="166"/>
      <c r="F30" s="166"/>
      <c r="G30" s="166"/>
      <c r="H30" s="166"/>
      <c r="I30" s="166"/>
      <c r="J30" s="166"/>
      <c r="K30" s="167"/>
      <c r="L30" s="209"/>
      <c r="M30" s="210"/>
      <c r="N30" s="210"/>
      <c r="O30" s="210"/>
      <c r="P30" s="210"/>
      <c r="Q30" s="211"/>
      <c r="R30" s="212" t="s">
        <v>163</v>
      </c>
      <c r="S30" s="212"/>
      <c r="T30" s="212"/>
      <c r="U30" s="212"/>
      <c r="V30" s="212"/>
      <c r="W30" s="212"/>
      <c r="X30" s="212" t="s">
        <v>100</v>
      </c>
      <c r="Y30" s="212"/>
      <c r="Z30" s="212"/>
      <c r="AA30" s="212"/>
      <c r="AB30" s="212"/>
      <c r="AC30" s="212"/>
      <c r="AD30" s="212" t="s">
        <v>13</v>
      </c>
      <c r="AE30" s="212"/>
      <c r="AF30" s="212"/>
      <c r="AG30" s="212"/>
      <c r="AH30" s="212"/>
      <c r="AI30" s="212"/>
      <c r="AJ30" s="212" t="s">
        <v>101</v>
      </c>
      <c r="AK30" s="212"/>
      <c r="AL30" s="212"/>
      <c r="AM30" s="212"/>
      <c r="AN30" s="212"/>
      <c r="AO30" s="212"/>
    </row>
    <row r="31" spans="1:41" ht="15" customHeight="1">
      <c r="A31" s="203"/>
      <c r="B31" s="204"/>
      <c r="C31" s="204"/>
      <c r="D31" s="204"/>
      <c r="E31" s="204"/>
      <c r="F31" s="204"/>
      <c r="G31" s="204"/>
      <c r="H31" s="204"/>
      <c r="I31" s="204"/>
      <c r="J31" s="204"/>
      <c r="K31" s="205"/>
      <c r="L31" s="214">
        <v>52.72</v>
      </c>
      <c r="M31" s="215"/>
      <c r="N31" s="215"/>
      <c r="O31" s="215"/>
      <c r="P31" s="191" t="s">
        <v>164</v>
      </c>
      <c r="Q31" s="192"/>
      <c r="R31" s="201">
        <v>36.4</v>
      </c>
      <c r="S31" s="202"/>
      <c r="T31" s="202"/>
      <c r="U31" s="202"/>
      <c r="V31" s="191" t="s">
        <v>164</v>
      </c>
      <c r="W31" s="192"/>
      <c r="X31" s="201">
        <v>0</v>
      </c>
      <c r="Y31" s="202"/>
      <c r="Z31" s="202"/>
      <c r="AA31" s="202"/>
      <c r="AB31" s="191" t="s">
        <v>164</v>
      </c>
      <c r="AC31" s="192"/>
      <c r="AD31" s="201">
        <v>0</v>
      </c>
      <c r="AE31" s="202"/>
      <c r="AF31" s="202"/>
      <c r="AG31" s="202"/>
      <c r="AH31" s="191" t="s">
        <v>164</v>
      </c>
      <c r="AI31" s="192"/>
      <c r="AJ31" s="201">
        <v>16.32</v>
      </c>
      <c r="AK31" s="202"/>
      <c r="AL31" s="202"/>
      <c r="AM31" s="202"/>
      <c r="AN31" s="191" t="s">
        <v>164</v>
      </c>
      <c r="AO31" s="192"/>
    </row>
    <row r="32" spans="1:41" ht="48" customHeight="1">
      <c r="A32" s="139" t="s">
        <v>102</v>
      </c>
      <c r="B32" s="139"/>
      <c r="C32" s="139"/>
      <c r="D32" s="139"/>
      <c r="E32" s="139"/>
      <c r="F32" s="139"/>
      <c r="G32" s="139"/>
      <c r="H32" s="139"/>
      <c r="I32" s="139"/>
      <c r="J32" s="139"/>
      <c r="K32" s="139"/>
      <c r="L32" s="193" t="s">
        <v>207</v>
      </c>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5"/>
    </row>
    <row r="33" spans="1:41" ht="25.5" customHeight="1">
      <c r="A33" s="139"/>
      <c r="B33" s="139"/>
      <c r="C33" s="139"/>
      <c r="D33" s="139"/>
      <c r="E33" s="139"/>
      <c r="F33" s="139"/>
      <c r="G33" s="139"/>
      <c r="H33" s="139"/>
      <c r="I33" s="139"/>
      <c r="J33" s="139"/>
      <c r="K33" s="139"/>
      <c r="L33" s="196"/>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8"/>
    </row>
    <row r="34" spans="1:41" ht="19.5" customHeight="1">
      <c r="A34" s="146" t="s">
        <v>103</v>
      </c>
      <c r="B34" s="147"/>
      <c r="C34" s="147"/>
      <c r="D34" s="147"/>
      <c r="E34" s="147"/>
      <c r="F34" s="147"/>
      <c r="G34" s="147"/>
      <c r="H34" s="147"/>
      <c r="I34" s="147"/>
      <c r="J34" s="147"/>
      <c r="K34" s="148"/>
      <c r="L34" s="152" t="s">
        <v>165</v>
      </c>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4"/>
    </row>
    <row r="35" spans="1:41" ht="19.5" customHeight="1">
      <c r="A35" s="149"/>
      <c r="B35" s="150"/>
      <c r="C35" s="150"/>
      <c r="D35" s="150"/>
      <c r="E35" s="150"/>
      <c r="F35" s="150"/>
      <c r="G35" s="150"/>
      <c r="H35" s="150"/>
      <c r="I35" s="150"/>
      <c r="J35" s="150"/>
      <c r="K35" s="151"/>
      <c r="L35" s="155"/>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7"/>
    </row>
    <row r="36" spans="1:41" ht="19.5" customHeight="1">
      <c r="A36" s="139" t="s">
        <v>104</v>
      </c>
      <c r="B36" s="139"/>
      <c r="C36" s="139"/>
      <c r="D36" s="139"/>
      <c r="E36" s="139"/>
      <c r="F36" s="139"/>
      <c r="G36" s="139"/>
      <c r="H36" s="139"/>
      <c r="I36" s="139"/>
      <c r="J36" s="139"/>
      <c r="K36" s="139"/>
      <c r="L36" s="199" t="s">
        <v>166</v>
      </c>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row>
    <row r="37" spans="1:41" ht="19.5" customHeight="1">
      <c r="A37" s="139"/>
      <c r="B37" s="139"/>
      <c r="C37" s="139"/>
      <c r="D37" s="139"/>
      <c r="E37" s="139"/>
      <c r="F37" s="139"/>
      <c r="G37" s="139"/>
      <c r="H37" s="139"/>
      <c r="I37" s="139"/>
      <c r="J37" s="139"/>
      <c r="K37" s="13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200"/>
    </row>
    <row r="38" spans="1:41" ht="19.5" customHeight="1">
      <c r="A38" s="146" t="s">
        <v>167</v>
      </c>
      <c r="B38" s="147"/>
      <c r="C38" s="147"/>
      <c r="D38" s="147"/>
      <c r="E38" s="147"/>
      <c r="F38" s="147"/>
      <c r="G38" s="147"/>
      <c r="H38" s="147"/>
      <c r="I38" s="147"/>
      <c r="J38" s="147"/>
      <c r="K38" s="148"/>
      <c r="L38" s="178" t="s">
        <v>105</v>
      </c>
      <c r="M38" s="179"/>
      <c r="N38" s="179"/>
      <c r="O38" s="180"/>
      <c r="P38" s="178" t="s">
        <v>176</v>
      </c>
      <c r="Q38" s="179"/>
      <c r="R38" s="179"/>
      <c r="S38" s="179"/>
      <c r="T38" s="180"/>
      <c r="U38" s="178" t="s">
        <v>177</v>
      </c>
      <c r="V38" s="179"/>
      <c r="W38" s="179"/>
      <c r="X38" s="179"/>
      <c r="Y38" s="180"/>
      <c r="Z38" s="178" t="s">
        <v>127</v>
      </c>
      <c r="AA38" s="179"/>
      <c r="AB38" s="179"/>
      <c r="AC38" s="179"/>
      <c r="AD38" s="180"/>
      <c r="AE38" s="178" t="s">
        <v>128</v>
      </c>
      <c r="AF38" s="179"/>
      <c r="AG38" s="179"/>
      <c r="AH38" s="179"/>
      <c r="AI38" s="180"/>
      <c r="AJ38" s="178" t="s">
        <v>208</v>
      </c>
      <c r="AK38" s="179"/>
      <c r="AL38" s="179"/>
      <c r="AM38" s="179"/>
      <c r="AN38" s="180"/>
      <c r="AO38" s="96"/>
    </row>
    <row r="39" spans="1:41" ht="19.5" customHeight="1">
      <c r="A39" s="149"/>
      <c r="B39" s="150"/>
      <c r="C39" s="150"/>
      <c r="D39" s="150"/>
      <c r="E39" s="150"/>
      <c r="F39" s="150"/>
      <c r="G39" s="150"/>
      <c r="H39" s="150"/>
      <c r="I39" s="150"/>
      <c r="J39" s="150"/>
      <c r="K39" s="151"/>
      <c r="L39" s="184" t="s">
        <v>168</v>
      </c>
      <c r="M39" s="185"/>
      <c r="N39" s="185"/>
      <c r="O39" s="186"/>
      <c r="P39" s="187">
        <v>883885</v>
      </c>
      <c r="Q39" s="188"/>
      <c r="R39" s="188"/>
      <c r="S39" s="188"/>
      <c r="T39" s="97" t="s">
        <v>169</v>
      </c>
      <c r="U39" s="187">
        <v>806820</v>
      </c>
      <c r="V39" s="188"/>
      <c r="W39" s="188"/>
      <c r="X39" s="188"/>
      <c r="Y39" s="97" t="s">
        <v>169</v>
      </c>
      <c r="Z39" s="187">
        <v>427135</v>
      </c>
      <c r="AA39" s="188"/>
      <c r="AB39" s="188"/>
      <c r="AC39" s="188"/>
      <c r="AD39" s="97" t="s">
        <v>169</v>
      </c>
      <c r="AE39" s="189">
        <v>578361</v>
      </c>
      <c r="AF39" s="190"/>
      <c r="AG39" s="190"/>
      <c r="AH39" s="190"/>
      <c r="AI39" s="97" t="s">
        <v>169</v>
      </c>
      <c r="AJ39" s="189">
        <v>759479</v>
      </c>
      <c r="AK39" s="190"/>
      <c r="AL39" s="190"/>
      <c r="AM39" s="190"/>
      <c r="AN39" s="97" t="s">
        <v>169</v>
      </c>
      <c r="AO39" s="98"/>
    </row>
    <row r="40" spans="1:41" ht="19.5" customHeight="1">
      <c r="A40" s="146" t="s">
        <v>106</v>
      </c>
      <c r="B40" s="147"/>
      <c r="C40" s="147"/>
      <c r="D40" s="147"/>
      <c r="E40" s="147"/>
      <c r="F40" s="147"/>
      <c r="G40" s="147"/>
      <c r="H40" s="147"/>
      <c r="I40" s="147"/>
      <c r="J40" s="147"/>
      <c r="K40" s="148"/>
      <c r="L40" s="178" t="s">
        <v>105</v>
      </c>
      <c r="M40" s="179"/>
      <c r="N40" s="179"/>
      <c r="O40" s="180"/>
      <c r="P40" s="177" t="str">
        <f>P38</f>
        <v>平成30年度</v>
      </c>
      <c r="Q40" s="177"/>
      <c r="R40" s="177"/>
      <c r="S40" s="177"/>
      <c r="T40" s="177"/>
      <c r="U40" s="177" t="str">
        <f>U38</f>
        <v>令和元年度</v>
      </c>
      <c r="V40" s="177"/>
      <c r="W40" s="177"/>
      <c r="X40" s="177"/>
      <c r="Y40" s="177"/>
      <c r="Z40" s="177" t="str">
        <f>Z38</f>
        <v>令和2年度</v>
      </c>
      <c r="AA40" s="177"/>
      <c r="AB40" s="177"/>
      <c r="AC40" s="177"/>
      <c r="AD40" s="177"/>
      <c r="AE40" s="177" t="str">
        <f>AE38</f>
        <v>令和3年度</v>
      </c>
      <c r="AF40" s="177"/>
      <c r="AG40" s="177"/>
      <c r="AH40" s="177"/>
      <c r="AI40" s="177"/>
      <c r="AJ40" s="177" t="str">
        <f>AJ38</f>
        <v>令和4年度</v>
      </c>
      <c r="AK40" s="177"/>
      <c r="AL40" s="177"/>
      <c r="AM40" s="177"/>
      <c r="AN40" s="177"/>
      <c r="AO40" s="99"/>
    </row>
    <row r="41" spans="1:41" ht="19.5" customHeight="1">
      <c r="A41" s="165"/>
      <c r="B41" s="166"/>
      <c r="C41" s="166"/>
      <c r="D41" s="166"/>
      <c r="E41" s="166"/>
      <c r="F41" s="166"/>
      <c r="G41" s="166"/>
      <c r="H41" s="166"/>
      <c r="I41" s="166"/>
      <c r="J41" s="166"/>
      <c r="K41" s="167"/>
      <c r="L41" s="171" t="s">
        <v>170</v>
      </c>
      <c r="M41" s="172"/>
      <c r="N41" s="172"/>
      <c r="O41" s="173"/>
      <c r="P41" s="174">
        <v>0.5</v>
      </c>
      <c r="Q41" s="175"/>
      <c r="R41" s="175"/>
      <c r="S41" s="175"/>
      <c r="T41" s="176"/>
      <c r="U41" s="174">
        <v>0.514</v>
      </c>
      <c r="V41" s="175"/>
      <c r="W41" s="175"/>
      <c r="X41" s="175"/>
      <c r="Y41" s="176"/>
      <c r="Z41" s="174">
        <v>0.407</v>
      </c>
      <c r="AA41" s="175"/>
      <c r="AB41" s="175"/>
      <c r="AC41" s="175"/>
      <c r="AD41" s="176"/>
      <c r="AE41" s="168">
        <v>0.405</v>
      </c>
      <c r="AF41" s="169"/>
      <c r="AG41" s="169"/>
      <c r="AH41" s="169"/>
      <c r="AI41" s="170"/>
      <c r="AJ41" s="168">
        <v>0.45</v>
      </c>
      <c r="AK41" s="169"/>
      <c r="AL41" s="169"/>
      <c r="AM41" s="169"/>
      <c r="AN41" s="170"/>
      <c r="AO41" s="100"/>
    </row>
    <row r="42" spans="1:41" ht="19.5" customHeight="1">
      <c r="A42" s="165"/>
      <c r="B42" s="166"/>
      <c r="C42" s="166"/>
      <c r="D42" s="166"/>
      <c r="E42" s="166"/>
      <c r="F42" s="166"/>
      <c r="G42" s="166"/>
      <c r="H42" s="166"/>
      <c r="I42" s="166"/>
      <c r="J42" s="166"/>
      <c r="K42" s="167"/>
      <c r="L42" s="181" t="s">
        <v>171</v>
      </c>
      <c r="M42" s="182"/>
      <c r="N42" s="182"/>
      <c r="O42" s="183"/>
      <c r="P42" s="174">
        <v>0.601</v>
      </c>
      <c r="Q42" s="175"/>
      <c r="R42" s="175"/>
      <c r="S42" s="175"/>
      <c r="T42" s="176"/>
      <c r="U42" s="174">
        <v>0.568</v>
      </c>
      <c r="V42" s="175"/>
      <c r="W42" s="175"/>
      <c r="X42" s="175"/>
      <c r="Y42" s="176"/>
      <c r="Z42" s="174">
        <v>0.467</v>
      </c>
      <c r="AA42" s="175"/>
      <c r="AB42" s="175"/>
      <c r="AC42" s="175"/>
      <c r="AD42" s="176"/>
      <c r="AE42" s="168">
        <v>0.555</v>
      </c>
      <c r="AF42" s="169"/>
      <c r="AG42" s="169"/>
      <c r="AH42" s="169"/>
      <c r="AI42" s="170"/>
      <c r="AJ42" s="168">
        <v>0.61</v>
      </c>
      <c r="AK42" s="169"/>
      <c r="AL42" s="169"/>
      <c r="AM42" s="169"/>
      <c r="AN42" s="170"/>
      <c r="AO42" s="100"/>
    </row>
    <row r="43" spans="1:41" ht="19.5" customHeight="1">
      <c r="A43" s="165"/>
      <c r="B43" s="166"/>
      <c r="C43" s="166"/>
      <c r="D43" s="166"/>
      <c r="E43" s="166"/>
      <c r="F43" s="166"/>
      <c r="G43" s="166"/>
      <c r="H43" s="166"/>
      <c r="I43" s="166"/>
      <c r="J43" s="166"/>
      <c r="K43" s="167"/>
      <c r="L43" s="171" t="s">
        <v>172</v>
      </c>
      <c r="M43" s="172"/>
      <c r="N43" s="172"/>
      <c r="O43" s="173"/>
      <c r="P43" s="174">
        <v>0.491</v>
      </c>
      <c r="Q43" s="175"/>
      <c r="R43" s="175"/>
      <c r="S43" s="175"/>
      <c r="T43" s="176"/>
      <c r="U43" s="174">
        <v>0.444</v>
      </c>
      <c r="V43" s="175"/>
      <c r="W43" s="175"/>
      <c r="X43" s="175"/>
      <c r="Y43" s="176"/>
      <c r="Z43" s="174">
        <v>0.117</v>
      </c>
      <c r="AA43" s="175"/>
      <c r="AB43" s="175"/>
      <c r="AC43" s="175"/>
      <c r="AD43" s="176"/>
      <c r="AE43" s="168">
        <v>0.18</v>
      </c>
      <c r="AF43" s="169"/>
      <c r="AG43" s="169"/>
      <c r="AH43" s="169"/>
      <c r="AI43" s="170"/>
      <c r="AJ43" s="168">
        <v>0.44</v>
      </c>
      <c r="AK43" s="169"/>
      <c r="AL43" s="169"/>
      <c r="AM43" s="169"/>
      <c r="AN43" s="170"/>
      <c r="AO43" s="100"/>
    </row>
    <row r="44" spans="1:41" ht="19.5" customHeight="1">
      <c r="A44" s="149"/>
      <c r="B44" s="150"/>
      <c r="C44" s="150"/>
      <c r="D44" s="150"/>
      <c r="E44" s="150"/>
      <c r="F44" s="150"/>
      <c r="G44" s="150"/>
      <c r="H44" s="150"/>
      <c r="I44" s="150"/>
      <c r="J44" s="150"/>
      <c r="K44" s="151"/>
      <c r="L44" s="136" t="s">
        <v>173</v>
      </c>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8"/>
      <c r="AO44" s="101"/>
    </row>
    <row r="45" ht="7.5" customHeight="1"/>
    <row r="46" ht="19.5" customHeight="1">
      <c r="A46" s="95" t="s">
        <v>209</v>
      </c>
    </row>
    <row r="47" spans="1:41" ht="33" customHeight="1">
      <c r="A47" s="139" t="s">
        <v>107</v>
      </c>
      <c r="B47" s="139"/>
      <c r="C47" s="139"/>
      <c r="D47" s="139"/>
      <c r="E47" s="139"/>
      <c r="F47" s="139"/>
      <c r="G47" s="139"/>
      <c r="H47" s="139"/>
      <c r="I47" s="139"/>
      <c r="J47" s="139"/>
      <c r="K47" s="139"/>
      <c r="L47" s="140" t="s">
        <v>174</v>
      </c>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2"/>
    </row>
    <row r="48" spans="1:41" ht="33" customHeight="1">
      <c r="A48" s="139"/>
      <c r="B48" s="139"/>
      <c r="C48" s="139"/>
      <c r="D48" s="139"/>
      <c r="E48" s="139"/>
      <c r="F48" s="139"/>
      <c r="G48" s="139"/>
      <c r="H48" s="139"/>
      <c r="I48" s="139"/>
      <c r="J48" s="139"/>
      <c r="K48" s="139"/>
      <c r="L48" s="143"/>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5"/>
    </row>
    <row r="49" spans="1:41" ht="19.5" customHeight="1">
      <c r="A49" s="146" t="s">
        <v>108</v>
      </c>
      <c r="B49" s="147"/>
      <c r="C49" s="147"/>
      <c r="D49" s="147"/>
      <c r="E49" s="147"/>
      <c r="F49" s="147"/>
      <c r="G49" s="147"/>
      <c r="H49" s="147"/>
      <c r="I49" s="147"/>
      <c r="J49" s="147"/>
      <c r="K49" s="148"/>
      <c r="L49" s="152" t="s">
        <v>175</v>
      </c>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4"/>
    </row>
    <row r="50" spans="1:41" ht="19.5" customHeight="1">
      <c r="A50" s="149"/>
      <c r="B50" s="150"/>
      <c r="C50" s="150"/>
      <c r="D50" s="150"/>
      <c r="E50" s="150"/>
      <c r="F50" s="150"/>
      <c r="G50" s="150"/>
      <c r="H50" s="150"/>
      <c r="I50" s="150"/>
      <c r="J50" s="150"/>
      <c r="K50" s="151"/>
      <c r="L50" s="155"/>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7"/>
    </row>
    <row r="51" spans="1:41" ht="13.5" customHeight="1">
      <c r="A51" s="134" t="s">
        <v>109</v>
      </c>
      <c r="B51" s="134"/>
      <c r="C51" s="134"/>
      <c r="D51" s="134"/>
      <c r="E51" s="134"/>
      <c r="F51" s="134"/>
      <c r="G51" s="134"/>
      <c r="H51" s="134"/>
      <c r="I51" s="134"/>
      <c r="J51" s="134"/>
      <c r="K51" s="134"/>
      <c r="L51" s="158" t="s">
        <v>203</v>
      </c>
      <c r="M51" s="159"/>
      <c r="N51" s="159"/>
      <c r="O51" s="159"/>
      <c r="P51" s="159"/>
      <c r="Q51" s="159"/>
      <c r="R51" s="159"/>
      <c r="S51" s="159"/>
      <c r="T51" s="159"/>
      <c r="U51" s="159"/>
      <c r="V51" s="159"/>
      <c r="W51" s="159"/>
      <c r="X51" s="159"/>
      <c r="Y51" s="159"/>
      <c r="Z51" s="159"/>
      <c r="AA51" s="159"/>
      <c r="AB51" s="160"/>
      <c r="AC51" s="160"/>
      <c r="AD51" s="160"/>
      <c r="AE51" s="160"/>
      <c r="AF51" s="160"/>
      <c r="AG51" s="160"/>
      <c r="AH51" s="160"/>
      <c r="AI51" s="160"/>
      <c r="AJ51" s="160"/>
      <c r="AK51" s="160"/>
      <c r="AL51" s="160"/>
      <c r="AM51" s="160"/>
      <c r="AN51" s="160"/>
      <c r="AO51" s="161"/>
    </row>
    <row r="52" spans="1:41" ht="91.5" customHeight="1">
      <c r="A52" s="134"/>
      <c r="B52" s="134"/>
      <c r="C52" s="134"/>
      <c r="D52" s="134"/>
      <c r="E52" s="134"/>
      <c r="F52" s="134"/>
      <c r="G52" s="134"/>
      <c r="H52" s="134"/>
      <c r="I52" s="134"/>
      <c r="J52" s="134"/>
      <c r="K52" s="134"/>
      <c r="L52" s="162"/>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4"/>
    </row>
    <row r="53" spans="1:41" ht="39" customHeight="1">
      <c r="A53" s="134" t="s">
        <v>110</v>
      </c>
      <c r="B53" s="134"/>
      <c r="C53" s="134"/>
      <c r="D53" s="134"/>
      <c r="E53" s="134"/>
      <c r="F53" s="134"/>
      <c r="G53" s="134"/>
      <c r="H53" s="134"/>
      <c r="I53" s="134"/>
      <c r="J53" s="134"/>
      <c r="K53" s="134"/>
      <c r="L53" s="135" t="s">
        <v>178</v>
      </c>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row>
  </sheetData>
  <sheetProtection/>
  <mergeCells count="95">
    <mergeCell ref="A1:AO3"/>
    <mergeCell ref="A4:AO4"/>
    <mergeCell ref="A5:E7"/>
    <mergeCell ref="F5:S7"/>
    <mergeCell ref="T5:X7"/>
    <mergeCell ref="Y5:AO7"/>
    <mergeCell ref="A8:AO8"/>
    <mergeCell ref="A9:AO9"/>
    <mergeCell ref="A10:K11"/>
    <mergeCell ref="L10:U11"/>
    <mergeCell ref="V10:AO11"/>
    <mergeCell ref="A12:K13"/>
    <mergeCell ref="L12:AO13"/>
    <mergeCell ref="A14:K14"/>
    <mergeCell ref="L14:AO14"/>
    <mergeCell ref="A15:K17"/>
    <mergeCell ref="L15:AO17"/>
    <mergeCell ref="A18:K19"/>
    <mergeCell ref="L18:AO19"/>
    <mergeCell ref="A20:K21"/>
    <mergeCell ref="L20:AO21"/>
    <mergeCell ref="A22:K23"/>
    <mergeCell ref="L22:AO23"/>
    <mergeCell ref="A24:K28"/>
    <mergeCell ref="L24:AO28"/>
    <mergeCell ref="X30:AC30"/>
    <mergeCell ref="AD30:AI30"/>
    <mergeCell ref="AJ30:AO30"/>
    <mergeCell ref="AN31:AO31"/>
    <mergeCell ref="L31:O31"/>
    <mergeCell ref="P31:Q31"/>
    <mergeCell ref="R31:U31"/>
    <mergeCell ref="AD31:AG31"/>
    <mergeCell ref="V31:W31"/>
    <mergeCell ref="X31:AA31"/>
    <mergeCell ref="A34:K35"/>
    <mergeCell ref="L34:AO35"/>
    <mergeCell ref="A36:K37"/>
    <mergeCell ref="L36:AO37"/>
    <mergeCell ref="AH31:AI31"/>
    <mergeCell ref="AJ31:AM31"/>
    <mergeCell ref="A29:K31"/>
    <mergeCell ref="L29:Q30"/>
    <mergeCell ref="R29:AO29"/>
    <mergeCell ref="R30:W30"/>
    <mergeCell ref="AB31:AC31"/>
    <mergeCell ref="A38:K39"/>
    <mergeCell ref="L38:O38"/>
    <mergeCell ref="P38:T38"/>
    <mergeCell ref="U38:Y38"/>
    <mergeCell ref="Z38:AD38"/>
    <mergeCell ref="A32:K33"/>
    <mergeCell ref="L32:AO33"/>
    <mergeCell ref="AE38:AI38"/>
    <mergeCell ref="AJ38:AN38"/>
    <mergeCell ref="L39:O39"/>
    <mergeCell ref="P39:S39"/>
    <mergeCell ref="U39:X39"/>
    <mergeCell ref="Z39:AC39"/>
    <mergeCell ref="AE39:AH39"/>
    <mergeCell ref="AJ39:AM39"/>
    <mergeCell ref="Z40:AD40"/>
    <mergeCell ref="AE40:AI40"/>
    <mergeCell ref="L42:O42"/>
    <mergeCell ref="P42:T42"/>
    <mergeCell ref="U42:Y42"/>
    <mergeCell ref="Z42:AD42"/>
    <mergeCell ref="AE42:AI42"/>
    <mergeCell ref="AJ40:AN40"/>
    <mergeCell ref="L41:O41"/>
    <mergeCell ref="P41:T41"/>
    <mergeCell ref="U41:Y41"/>
    <mergeCell ref="Z41:AD41"/>
    <mergeCell ref="AE41:AI41"/>
    <mergeCell ref="AJ41:AN41"/>
    <mergeCell ref="L40:O40"/>
    <mergeCell ref="P40:T40"/>
    <mergeCell ref="U40:Y40"/>
    <mergeCell ref="AJ42:AN42"/>
    <mergeCell ref="L43:O43"/>
    <mergeCell ref="P43:T43"/>
    <mergeCell ref="U43:Y43"/>
    <mergeCell ref="Z43:AD43"/>
    <mergeCell ref="AE43:AI43"/>
    <mergeCell ref="AJ43:AN43"/>
    <mergeCell ref="A53:K53"/>
    <mergeCell ref="L53:AO53"/>
    <mergeCell ref="L44:AN44"/>
    <mergeCell ref="A47:K48"/>
    <mergeCell ref="L47:AO48"/>
    <mergeCell ref="A49:K50"/>
    <mergeCell ref="L49:AO50"/>
    <mergeCell ref="A51:K52"/>
    <mergeCell ref="L51:AO52"/>
    <mergeCell ref="A40:K44"/>
  </mergeCells>
  <hyperlinks>
    <hyperlink ref="F5:S7" r:id="rId1" display="労働センター　（エル・おおさか）"/>
    <hyperlink ref="L10:U11" r:id="rId2" display="大阪府立労働センター条例"/>
    <hyperlink ref="V10:AO11" r:id="rId3" display="大阪府立労働センター条例施行規則"/>
    <hyperlink ref="Y5:AO7" r:id="rId4" display="http://www.pref.osaka.lg.jp/rodokankyo/"/>
    <hyperlink ref="L53:AO53" r:id="rId5" display="導入済 ：平成１１年４月１日より（利用料金の詳細はこちら）"/>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7" r:id="rId7"/>
  <headerFooter>
    <oddHeader>&amp;R労働センター（エル・おおさか）</oddHeader>
  </headerFooter>
  <rowBreaks count="1" manualBreakCount="1">
    <brk id="45" max="255" man="1"/>
  </rowBreaks>
  <drawing r:id="rId6"/>
</worksheet>
</file>

<file path=xl/worksheets/sheet2.xml><?xml version="1.0" encoding="utf-8"?>
<worksheet xmlns="http://schemas.openxmlformats.org/spreadsheetml/2006/main" xmlns:r="http://schemas.openxmlformats.org/officeDocument/2006/relationships">
  <sheetPr>
    <pageSetUpPr fitToPage="1"/>
  </sheetPr>
  <dimension ref="A1:I139"/>
  <sheetViews>
    <sheetView tabSelected="1" view="pageBreakPreview" zoomScale="85" zoomScaleSheetLayoutView="85" workbookViewId="0" topLeftCell="A49">
      <selection activeCell="A63" sqref="A63"/>
    </sheetView>
  </sheetViews>
  <sheetFormatPr defaultColWidth="9.140625" defaultRowHeight="15"/>
  <cols>
    <col min="1" max="1" width="4.28125" style="0" customWidth="1"/>
    <col min="2" max="2" width="6.421875" style="0" customWidth="1"/>
    <col min="3" max="3" width="6.140625" style="0" customWidth="1"/>
    <col min="4" max="4" width="16.28125" style="0" customWidth="1"/>
    <col min="5" max="6" width="17.140625" style="16" customWidth="1"/>
    <col min="7" max="9" width="17.140625" style="17" customWidth="1"/>
  </cols>
  <sheetData>
    <row r="1" ht="20.25">
      <c r="A1" s="13" t="s">
        <v>133</v>
      </c>
    </row>
    <row r="2" spans="1:7" ht="11.25" customHeight="1">
      <c r="A2" s="94" t="s">
        <v>149</v>
      </c>
      <c r="B2" s="78"/>
      <c r="C2" s="78"/>
      <c r="D2" s="78"/>
      <c r="E2" s="78"/>
      <c r="F2" s="78"/>
      <c r="G2" s="78"/>
    </row>
    <row r="3" spans="1:9" ht="18" customHeight="1">
      <c r="A3" s="380" t="s">
        <v>124</v>
      </c>
      <c r="B3" s="380"/>
      <c r="C3" s="380"/>
      <c r="D3" s="380"/>
      <c r="H3" s="117"/>
      <c r="I3" s="102" t="s">
        <v>185</v>
      </c>
    </row>
    <row r="4" spans="1:9" ht="16.5" customHeight="1">
      <c r="A4" s="330" t="s">
        <v>0</v>
      </c>
      <c r="B4" s="331"/>
      <c r="C4" s="331"/>
      <c r="D4" s="332"/>
      <c r="E4" s="25" t="s">
        <v>141</v>
      </c>
      <c r="F4" s="25" t="s">
        <v>142</v>
      </c>
      <c r="G4" s="26" t="s">
        <v>143</v>
      </c>
      <c r="H4" s="26" t="s">
        <v>144</v>
      </c>
      <c r="I4" s="26" t="s">
        <v>210</v>
      </c>
    </row>
    <row r="5" spans="1:9" ht="16.5" customHeight="1">
      <c r="A5" s="385" t="s">
        <v>1</v>
      </c>
      <c r="B5" s="271" t="s">
        <v>2</v>
      </c>
      <c r="C5" s="353"/>
      <c r="D5" s="272"/>
      <c r="E5" s="42">
        <v>0</v>
      </c>
      <c r="F5" s="42">
        <v>0</v>
      </c>
      <c r="G5" s="42">
        <v>0</v>
      </c>
      <c r="H5" s="42">
        <v>0</v>
      </c>
      <c r="I5" s="128">
        <v>0</v>
      </c>
    </row>
    <row r="6" spans="1:9" ht="16.5" customHeight="1">
      <c r="A6" s="386"/>
      <c r="B6" s="271" t="s">
        <v>3</v>
      </c>
      <c r="C6" s="353"/>
      <c r="D6" s="272"/>
      <c r="E6" s="42">
        <v>37100</v>
      </c>
      <c r="F6" s="42">
        <v>37100</v>
      </c>
      <c r="G6" s="42">
        <v>37100</v>
      </c>
      <c r="H6" s="42">
        <v>37100</v>
      </c>
      <c r="I6" s="128">
        <v>26530</v>
      </c>
    </row>
    <row r="7" spans="1:9" ht="16.5" customHeight="1">
      <c r="A7" s="386"/>
      <c r="B7" s="271" t="s">
        <v>4</v>
      </c>
      <c r="C7" s="353"/>
      <c r="D7" s="272"/>
      <c r="E7" s="42">
        <v>21233</v>
      </c>
      <c r="F7" s="42">
        <v>20211</v>
      </c>
      <c r="G7" s="42">
        <v>18715</v>
      </c>
      <c r="H7" s="42">
        <v>13579</v>
      </c>
      <c r="I7" s="128">
        <v>13762</v>
      </c>
    </row>
    <row r="8" spans="1:9" ht="16.5" customHeight="1" thickBot="1">
      <c r="A8" s="386"/>
      <c r="B8" s="354" t="s">
        <v>5</v>
      </c>
      <c r="C8" s="355"/>
      <c r="D8" s="356"/>
      <c r="E8" s="43">
        <v>0</v>
      </c>
      <c r="F8" s="43">
        <v>0</v>
      </c>
      <c r="G8" s="43">
        <v>0</v>
      </c>
      <c r="H8" s="43">
        <v>0</v>
      </c>
      <c r="I8" s="127">
        <v>0</v>
      </c>
    </row>
    <row r="9" spans="1:9" ht="16.5" customHeight="1" thickBot="1">
      <c r="A9" s="387"/>
      <c r="B9" s="357" t="s">
        <v>6</v>
      </c>
      <c r="C9" s="358"/>
      <c r="D9" s="358"/>
      <c r="E9" s="79">
        <f>SUM(E5:E8)</f>
        <v>58333</v>
      </c>
      <c r="F9" s="79">
        <f>SUM(F5:F8)</f>
        <v>57311</v>
      </c>
      <c r="G9" s="79">
        <f>SUM(G5:G8)</f>
        <v>55815</v>
      </c>
      <c r="H9" s="122">
        <f>SUM(H5:H8)</f>
        <v>50679</v>
      </c>
      <c r="I9" s="90">
        <f>SUM(I5:I8)</f>
        <v>40292</v>
      </c>
    </row>
    <row r="10" spans="1:9" ht="16.5" customHeight="1">
      <c r="A10" s="388" t="s">
        <v>7</v>
      </c>
      <c r="B10" s="383" t="s">
        <v>78</v>
      </c>
      <c r="C10" s="383"/>
      <c r="D10" s="106" t="s">
        <v>8</v>
      </c>
      <c r="E10" s="47">
        <v>0</v>
      </c>
      <c r="F10" s="47">
        <v>52326</v>
      </c>
      <c r="G10" s="113">
        <v>14053</v>
      </c>
      <c r="H10" s="47">
        <v>0</v>
      </c>
      <c r="I10" s="129">
        <v>0</v>
      </c>
    </row>
    <row r="11" spans="1:9" ht="16.5" customHeight="1">
      <c r="A11" s="389"/>
      <c r="B11" s="384"/>
      <c r="C11" s="384"/>
      <c r="D11" s="107" t="s">
        <v>9</v>
      </c>
      <c r="E11" s="42">
        <v>0</v>
      </c>
      <c r="F11" s="42">
        <v>0</v>
      </c>
      <c r="G11" s="42">
        <v>0</v>
      </c>
      <c r="H11" s="42">
        <v>0</v>
      </c>
      <c r="I11" s="128">
        <v>0</v>
      </c>
    </row>
    <row r="12" spans="1:9" ht="16.5" customHeight="1">
      <c r="A12" s="389"/>
      <c r="B12" s="384"/>
      <c r="C12" s="384"/>
      <c r="D12" s="107" t="s">
        <v>10</v>
      </c>
      <c r="E12" s="60">
        <f>SUM(E10:E11)</f>
        <v>0</v>
      </c>
      <c r="F12" s="60">
        <f>SUM(F10:F11)</f>
        <v>52326</v>
      </c>
      <c r="G12" s="60">
        <f>SUM(G10:G11)</f>
        <v>14053</v>
      </c>
      <c r="H12" s="60">
        <f>SUM(H10:H11)</f>
        <v>0</v>
      </c>
      <c r="I12" s="60">
        <f>SUM(I10:I11)</f>
        <v>0</v>
      </c>
    </row>
    <row r="13" spans="1:9" ht="16.5" customHeight="1">
      <c r="A13" s="389"/>
      <c r="B13" s="390" t="s">
        <v>186</v>
      </c>
      <c r="C13" s="390"/>
      <c r="D13" s="107" t="s">
        <v>9</v>
      </c>
      <c r="E13" s="42">
        <v>0</v>
      </c>
      <c r="F13" s="42">
        <v>0</v>
      </c>
      <c r="G13" s="42">
        <v>0</v>
      </c>
      <c r="H13" s="42">
        <v>0</v>
      </c>
      <c r="I13" s="128">
        <v>0</v>
      </c>
    </row>
    <row r="14" spans="1:9" ht="16.5" customHeight="1" thickBot="1">
      <c r="A14" s="389"/>
      <c r="B14" s="391" t="s">
        <v>12</v>
      </c>
      <c r="C14" s="391"/>
      <c r="D14" s="108" t="s">
        <v>13</v>
      </c>
      <c r="E14" s="43">
        <v>51089</v>
      </c>
      <c r="F14" s="43">
        <v>51506</v>
      </c>
      <c r="G14" s="43">
        <v>51718</v>
      </c>
      <c r="H14" s="43">
        <v>51714</v>
      </c>
      <c r="I14" s="43">
        <v>52914</v>
      </c>
    </row>
    <row r="15" spans="1:9" ht="16.5" customHeight="1" thickBot="1">
      <c r="A15" s="386"/>
      <c r="B15" s="392" t="s">
        <v>6</v>
      </c>
      <c r="C15" s="393"/>
      <c r="D15" s="393"/>
      <c r="E15" s="80">
        <f>E12+E13+E14</f>
        <v>51089</v>
      </c>
      <c r="F15" s="80">
        <f>F12+F13+F14</f>
        <v>103832</v>
      </c>
      <c r="G15" s="80">
        <f>G12+G13+G14</f>
        <v>65771</v>
      </c>
      <c r="H15" s="123">
        <f>H12+H13+H14</f>
        <v>51714</v>
      </c>
      <c r="I15" s="91">
        <f>I12+I13+I14</f>
        <v>52914</v>
      </c>
    </row>
    <row r="16" spans="1:9" ht="16.5" customHeight="1" thickBot="1">
      <c r="A16" s="359" t="s">
        <v>14</v>
      </c>
      <c r="B16" s="360"/>
      <c r="C16" s="360"/>
      <c r="D16" s="360"/>
      <c r="E16" s="79">
        <f>E15-E9</f>
        <v>-7244</v>
      </c>
      <c r="F16" s="79">
        <f>F15-F9</f>
        <v>46521</v>
      </c>
      <c r="G16" s="79">
        <f>G15-G9</f>
        <v>9956</v>
      </c>
      <c r="H16" s="122">
        <f>H15-H9</f>
        <v>1035</v>
      </c>
      <c r="I16" s="90">
        <f>I15-I9</f>
        <v>12622</v>
      </c>
    </row>
    <row r="17" spans="1:9" ht="8.25" customHeight="1">
      <c r="A17" s="7"/>
      <c r="B17" s="7"/>
      <c r="C17" s="7"/>
      <c r="D17" s="7"/>
      <c r="E17" s="44"/>
      <c r="F17" s="44"/>
      <c r="G17" s="44"/>
      <c r="H17" s="92"/>
      <c r="I17" s="92"/>
    </row>
    <row r="18" spans="1:9" ht="16.5" customHeight="1">
      <c r="A18" s="361" t="s">
        <v>15</v>
      </c>
      <c r="B18" s="362"/>
      <c r="C18" s="362"/>
      <c r="D18" s="363"/>
      <c r="E18" s="42">
        <v>99353</v>
      </c>
      <c r="F18" s="42">
        <v>96649</v>
      </c>
      <c r="G18" s="42">
        <v>282243</v>
      </c>
      <c r="H18" s="42">
        <v>87894</v>
      </c>
      <c r="I18" s="42">
        <v>238227</v>
      </c>
    </row>
    <row r="19" spans="1:9" ht="18" customHeight="1">
      <c r="A19" s="7" t="s">
        <v>180</v>
      </c>
      <c r="B19" s="7"/>
      <c r="C19" s="7"/>
      <c r="D19" s="7"/>
      <c r="H19" s="93"/>
      <c r="I19" s="93"/>
    </row>
    <row r="20" spans="1:9" ht="18" customHeight="1">
      <c r="A20" s="373" t="s">
        <v>16</v>
      </c>
      <c r="B20" s="374"/>
      <c r="C20" s="374"/>
      <c r="D20" s="374"/>
      <c r="E20" s="374"/>
      <c r="F20" s="374"/>
      <c r="G20" s="374"/>
      <c r="H20" s="374"/>
      <c r="I20" s="375"/>
    </row>
    <row r="21" spans="1:9" ht="39" customHeight="1">
      <c r="A21" s="370" t="s">
        <v>181</v>
      </c>
      <c r="B21" s="371"/>
      <c r="C21" s="371"/>
      <c r="D21" s="371"/>
      <c r="E21" s="371"/>
      <c r="F21" s="371"/>
      <c r="G21" s="371"/>
      <c r="H21" s="371"/>
      <c r="I21" s="372"/>
    </row>
    <row r="22" ht="6" customHeight="1"/>
    <row r="23" ht="18.75">
      <c r="A23" s="1" t="s">
        <v>182</v>
      </c>
    </row>
    <row r="24" spans="1:9" ht="18" customHeight="1">
      <c r="A24" s="381" t="s">
        <v>17</v>
      </c>
      <c r="B24" s="381"/>
      <c r="C24" s="381"/>
      <c r="G24" s="69"/>
      <c r="H24" s="70"/>
      <c r="I24" s="70"/>
    </row>
    <row r="25" spans="1:9" ht="18" customHeight="1">
      <c r="A25" s="367" t="s">
        <v>125</v>
      </c>
      <c r="B25" s="368"/>
      <c r="C25" s="368"/>
      <c r="D25" s="369"/>
      <c r="G25" s="68"/>
      <c r="H25" s="117"/>
      <c r="I25" s="102" t="s">
        <v>185</v>
      </c>
    </row>
    <row r="26" spans="1:9" ht="16.5" customHeight="1">
      <c r="A26" s="364" t="s">
        <v>0</v>
      </c>
      <c r="B26" s="365"/>
      <c r="C26" s="365"/>
      <c r="D26" s="366"/>
      <c r="E26" s="25" t="s">
        <v>188</v>
      </c>
      <c r="F26" s="25" t="s">
        <v>189</v>
      </c>
      <c r="G26" s="26" t="s">
        <v>190</v>
      </c>
      <c r="H26" s="26" t="s">
        <v>191</v>
      </c>
      <c r="I26" s="26" t="s">
        <v>211</v>
      </c>
    </row>
    <row r="27" spans="1:9" ht="16.5" customHeight="1">
      <c r="A27" s="326" t="s">
        <v>122</v>
      </c>
      <c r="B27" s="350" t="s">
        <v>18</v>
      </c>
      <c r="C27" s="351"/>
      <c r="D27" s="352"/>
      <c r="E27" s="60">
        <f>SUM(E28:E32)</f>
        <v>0</v>
      </c>
      <c r="F27" s="62">
        <f>SUM(F28:F32)</f>
        <v>0</v>
      </c>
      <c r="G27" s="62">
        <f>SUM(G28:G32)</f>
        <v>0</v>
      </c>
      <c r="H27" s="62">
        <f>SUM(H28:H32)</f>
        <v>0</v>
      </c>
      <c r="I27" s="62">
        <f>SUM(I28:I32)</f>
        <v>0</v>
      </c>
    </row>
    <row r="28" spans="1:9" ht="16.5" customHeight="1">
      <c r="A28" s="327"/>
      <c r="B28" s="28"/>
      <c r="C28" s="339" t="s">
        <v>19</v>
      </c>
      <c r="D28" s="340"/>
      <c r="E28" s="42">
        <v>0</v>
      </c>
      <c r="F28" s="45">
        <v>0</v>
      </c>
      <c r="G28" s="45">
        <v>0</v>
      </c>
      <c r="H28" s="45">
        <v>0</v>
      </c>
      <c r="I28" s="45">
        <v>0</v>
      </c>
    </row>
    <row r="29" spans="1:9" ht="16.5" customHeight="1">
      <c r="A29" s="327"/>
      <c r="B29" s="28"/>
      <c r="C29" s="339" t="s">
        <v>20</v>
      </c>
      <c r="D29" s="340"/>
      <c r="E29" s="42">
        <v>0</v>
      </c>
      <c r="F29" s="45">
        <v>0</v>
      </c>
      <c r="G29" s="45">
        <v>0</v>
      </c>
      <c r="H29" s="45">
        <v>0</v>
      </c>
      <c r="I29" s="45">
        <v>0</v>
      </c>
    </row>
    <row r="30" spans="1:9" ht="16.5" customHeight="1">
      <c r="A30" s="327"/>
      <c r="B30" s="28"/>
      <c r="C30" s="339" t="s">
        <v>21</v>
      </c>
      <c r="D30" s="340"/>
      <c r="E30" s="42">
        <v>0</v>
      </c>
      <c r="F30" s="45">
        <v>0</v>
      </c>
      <c r="G30" s="45">
        <v>0</v>
      </c>
      <c r="H30" s="45">
        <v>0</v>
      </c>
      <c r="I30" s="45">
        <v>0</v>
      </c>
    </row>
    <row r="31" spans="1:9" ht="16.5" customHeight="1">
      <c r="A31" s="327"/>
      <c r="B31" s="28"/>
      <c r="C31" s="339" t="s">
        <v>22</v>
      </c>
      <c r="D31" s="340"/>
      <c r="E31" s="42">
        <v>0</v>
      </c>
      <c r="F31" s="45">
        <v>0</v>
      </c>
      <c r="G31" s="45">
        <v>0</v>
      </c>
      <c r="H31" s="45">
        <v>0</v>
      </c>
      <c r="I31" s="45">
        <v>0</v>
      </c>
    </row>
    <row r="32" spans="1:9" ht="16.5" customHeight="1">
      <c r="A32" s="327"/>
      <c r="B32" s="29"/>
      <c r="C32" s="339" t="s">
        <v>23</v>
      </c>
      <c r="D32" s="340"/>
      <c r="E32" s="42">
        <v>0</v>
      </c>
      <c r="F32" s="45">
        <v>0</v>
      </c>
      <c r="G32" s="45">
        <v>0</v>
      </c>
      <c r="H32" s="45">
        <v>0</v>
      </c>
      <c r="I32" s="45">
        <v>0</v>
      </c>
    </row>
    <row r="33" spans="1:9" ht="16.5" customHeight="1">
      <c r="A33" s="327"/>
      <c r="B33" s="350" t="s">
        <v>24</v>
      </c>
      <c r="C33" s="351"/>
      <c r="D33" s="352"/>
      <c r="E33" s="60">
        <f>SUM(E34:E43)</f>
        <v>2828690</v>
      </c>
      <c r="F33" s="62">
        <f>SUM(F34:F43)</f>
        <v>2770771999</v>
      </c>
      <c r="G33" s="62">
        <f>SUM(G34:G43)</f>
        <v>2654141047</v>
      </c>
      <c r="H33" s="62">
        <f>SUM(H34:H43)</f>
        <v>2652297769</v>
      </c>
      <c r="I33" s="62">
        <f>SUM(I34:I43)</f>
        <v>2521466589</v>
      </c>
    </row>
    <row r="34" spans="1:9" ht="16.5" customHeight="1">
      <c r="A34" s="327"/>
      <c r="B34" s="30"/>
      <c r="C34" s="339" t="s">
        <v>26</v>
      </c>
      <c r="D34" s="340"/>
      <c r="E34" s="42">
        <v>513328</v>
      </c>
      <c r="F34" s="45">
        <v>513328239</v>
      </c>
      <c r="G34" s="45">
        <v>513328239</v>
      </c>
      <c r="H34" s="45">
        <v>513328239</v>
      </c>
      <c r="I34" s="45">
        <v>513328239</v>
      </c>
    </row>
    <row r="35" spans="1:9" ht="16.5" customHeight="1">
      <c r="A35" s="327"/>
      <c r="B35" s="30"/>
      <c r="C35" s="339" t="s">
        <v>27</v>
      </c>
      <c r="D35" s="340"/>
      <c r="E35" s="42">
        <v>2297244</v>
      </c>
      <c r="F35" s="45">
        <v>2240716376</v>
      </c>
      <c r="G35" s="45">
        <v>2111806263</v>
      </c>
      <c r="H35" s="45">
        <v>2112592081</v>
      </c>
      <c r="I35" s="45">
        <v>1979940623</v>
      </c>
    </row>
    <row r="36" spans="1:9" ht="16.5" customHeight="1">
      <c r="A36" s="327"/>
      <c r="B36" s="30"/>
      <c r="C36" s="339" t="s">
        <v>28</v>
      </c>
      <c r="D36" s="340"/>
      <c r="E36" s="42">
        <v>1676</v>
      </c>
      <c r="F36" s="45">
        <v>1203569</v>
      </c>
      <c r="G36" s="45">
        <v>918365</v>
      </c>
      <c r="H36" s="45">
        <v>633161</v>
      </c>
      <c r="I36" s="45">
        <v>348319</v>
      </c>
    </row>
    <row r="37" spans="1:9" ht="16.5" customHeight="1">
      <c r="A37" s="327"/>
      <c r="B37" s="30"/>
      <c r="C37" s="339" t="s">
        <v>29</v>
      </c>
      <c r="D37" s="340"/>
      <c r="E37" s="42">
        <v>0</v>
      </c>
      <c r="F37" s="45">
        <v>0</v>
      </c>
      <c r="G37" s="45">
        <v>0</v>
      </c>
      <c r="H37" s="45"/>
      <c r="I37" s="45">
        <v>0</v>
      </c>
    </row>
    <row r="38" spans="1:9" ht="16.5" customHeight="1">
      <c r="A38" s="327"/>
      <c r="B38" s="30"/>
      <c r="C38" s="339" t="s">
        <v>30</v>
      </c>
      <c r="D38" s="340"/>
      <c r="E38" s="42">
        <v>14900</v>
      </c>
      <c r="F38" s="45">
        <v>14900007</v>
      </c>
      <c r="G38" s="45">
        <v>14900007</v>
      </c>
      <c r="H38" s="45">
        <v>14900007</v>
      </c>
      <c r="I38" s="45">
        <v>14900007</v>
      </c>
    </row>
    <row r="39" spans="1:9" ht="16.5" customHeight="1">
      <c r="A39" s="327"/>
      <c r="B39" s="30"/>
      <c r="C39" s="339" t="s">
        <v>31</v>
      </c>
      <c r="D39" s="340"/>
      <c r="E39" s="42">
        <v>1542</v>
      </c>
      <c r="F39" s="45">
        <v>623808</v>
      </c>
      <c r="G39" s="45">
        <v>3339873</v>
      </c>
      <c r="H39" s="45">
        <f>2563581+64800</f>
        <v>2628381</v>
      </c>
      <c r="I39" s="45">
        <v>2079201</v>
      </c>
    </row>
    <row r="40" spans="1:9" ht="16.5" customHeight="1">
      <c r="A40" s="327"/>
      <c r="B40" s="30"/>
      <c r="C40" s="339" t="s">
        <v>32</v>
      </c>
      <c r="D40" s="340"/>
      <c r="E40" s="42">
        <v>0</v>
      </c>
      <c r="F40" s="45">
        <v>0</v>
      </c>
      <c r="G40" s="45">
        <v>9848300</v>
      </c>
      <c r="H40" s="45">
        <v>8215900</v>
      </c>
      <c r="I40" s="45">
        <v>10870200</v>
      </c>
    </row>
    <row r="41" spans="1:9" ht="16.5" customHeight="1">
      <c r="A41" s="327"/>
      <c r="B41" s="30"/>
      <c r="C41" s="339" t="s">
        <v>33</v>
      </c>
      <c r="D41" s="340"/>
      <c r="E41" s="42">
        <v>0</v>
      </c>
      <c r="F41" s="45">
        <v>0</v>
      </c>
      <c r="G41" s="45">
        <v>0</v>
      </c>
      <c r="H41" s="45">
        <v>0</v>
      </c>
      <c r="I41" s="45">
        <v>0</v>
      </c>
    </row>
    <row r="42" spans="1:9" ht="16.5" customHeight="1">
      <c r="A42" s="327"/>
      <c r="B42" s="30"/>
      <c r="C42" s="339" t="s">
        <v>34</v>
      </c>
      <c r="D42" s="340"/>
      <c r="E42" s="42">
        <v>0</v>
      </c>
      <c r="F42" s="45">
        <v>0</v>
      </c>
      <c r="G42" s="45">
        <v>0</v>
      </c>
      <c r="H42" s="45">
        <v>0</v>
      </c>
      <c r="I42" s="45">
        <v>0</v>
      </c>
    </row>
    <row r="43" spans="1:9" ht="16.5" customHeight="1" thickBot="1">
      <c r="A43" s="327"/>
      <c r="B43" s="30"/>
      <c r="C43" s="341" t="s">
        <v>35</v>
      </c>
      <c r="D43" s="342"/>
      <c r="E43" s="43">
        <v>0</v>
      </c>
      <c r="F43" s="46">
        <v>0</v>
      </c>
      <c r="G43" s="46">
        <v>0</v>
      </c>
      <c r="H43" s="46">
        <v>0</v>
      </c>
      <c r="I43" s="46">
        <v>0</v>
      </c>
    </row>
    <row r="44" spans="1:9" ht="16.5" customHeight="1" thickBot="1">
      <c r="A44" s="329"/>
      <c r="B44" s="343" t="s">
        <v>36</v>
      </c>
      <c r="C44" s="344"/>
      <c r="D44" s="344"/>
      <c r="E44" s="79">
        <f>E27+E33</f>
        <v>2828690</v>
      </c>
      <c r="F44" s="81">
        <f>F27+F33</f>
        <v>2770771999</v>
      </c>
      <c r="G44" s="81">
        <f>G27+G33</f>
        <v>2654141047</v>
      </c>
      <c r="H44" s="124">
        <f>H27+H33</f>
        <v>2652297769</v>
      </c>
      <c r="I44" s="130">
        <f>I27+I33</f>
        <v>2521466589</v>
      </c>
    </row>
    <row r="45" spans="1:9" ht="16.5" customHeight="1">
      <c r="A45" s="326" t="s">
        <v>123</v>
      </c>
      <c r="B45" s="347" t="s">
        <v>37</v>
      </c>
      <c r="C45" s="348"/>
      <c r="D45" s="349"/>
      <c r="E45" s="61">
        <f>SUM(E46:E49)</f>
        <v>32834</v>
      </c>
      <c r="F45" s="63">
        <f>SUM(F46:F49)</f>
        <v>33985473</v>
      </c>
      <c r="G45" s="63">
        <f>SUM(G46:G49)</f>
        <v>61180172</v>
      </c>
      <c r="H45" s="63">
        <f>SUM(H46:H49)</f>
        <v>24927339</v>
      </c>
      <c r="I45" s="63">
        <f>SUM(I46:I49)</f>
        <v>24971542</v>
      </c>
    </row>
    <row r="46" spans="1:9" ht="16.5" customHeight="1">
      <c r="A46" s="327"/>
      <c r="B46" s="30"/>
      <c r="C46" s="339" t="s">
        <v>38</v>
      </c>
      <c r="D46" s="340"/>
      <c r="E46" s="42">
        <v>3060</v>
      </c>
      <c r="F46" s="45">
        <v>3060000</v>
      </c>
      <c r="G46" s="45">
        <v>32640000</v>
      </c>
      <c r="H46" s="45">
        <v>0</v>
      </c>
      <c r="I46" s="45">
        <v>0</v>
      </c>
    </row>
    <row r="47" spans="1:9" ht="16.5" customHeight="1">
      <c r="A47" s="327"/>
      <c r="B47" s="30"/>
      <c r="C47" s="339" t="s">
        <v>39</v>
      </c>
      <c r="D47" s="340"/>
      <c r="E47" s="42">
        <v>29056</v>
      </c>
      <c r="F47" s="45">
        <v>30686145</v>
      </c>
      <c r="G47" s="45">
        <v>27948572</v>
      </c>
      <c r="H47" s="45">
        <v>24335739</v>
      </c>
      <c r="I47" s="45">
        <v>24971542</v>
      </c>
    </row>
    <row r="48" spans="1:9" ht="16.5" customHeight="1">
      <c r="A48" s="327"/>
      <c r="B48" s="30"/>
      <c r="C48" s="339" t="s">
        <v>40</v>
      </c>
      <c r="D48" s="340"/>
      <c r="E48" s="42">
        <v>718</v>
      </c>
      <c r="F48" s="45">
        <v>239328</v>
      </c>
      <c r="G48" s="45">
        <v>591600</v>
      </c>
      <c r="H48" s="45">
        <v>591600</v>
      </c>
      <c r="I48" s="45">
        <v>0</v>
      </c>
    </row>
    <row r="49" spans="1:9" ht="16.5" customHeight="1">
      <c r="A49" s="327"/>
      <c r="B49" s="30"/>
      <c r="C49" s="339" t="s">
        <v>41</v>
      </c>
      <c r="D49" s="340"/>
      <c r="E49" s="42">
        <v>0</v>
      </c>
      <c r="F49" s="45">
        <v>0</v>
      </c>
      <c r="G49" s="45">
        <v>0</v>
      </c>
      <c r="H49" s="45">
        <v>0</v>
      </c>
      <c r="I49" s="45">
        <v>0</v>
      </c>
    </row>
    <row r="50" spans="1:9" ht="16.5" customHeight="1">
      <c r="A50" s="327"/>
      <c r="B50" s="350" t="s">
        <v>42</v>
      </c>
      <c r="C50" s="351"/>
      <c r="D50" s="352"/>
      <c r="E50" s="60">
        <f>SUM(E51:E53)</f>
        <v>365904</v>
      </c>
      <c r="F50" s="62">
        <f>SUM(F51:F53)</f>
        <v>376523350</v>
      </c>
      <c r="G50" s="62">
        <f>SUM(G51:G53)</f>
        <v>312333313</v>
      </c>
      <c r="H50" s="62">
        <f>SUM(H51:H53)</f>
        <v>277644434</v>
      </c>
      <c r="I50" s="62">
        <f>SUM(I51:I53)</f>
        <v>261005966</v>
      </c>
    </row>
    <row r="51" spans="1:9" ht="16.5" customHeight="1">
      <c r="A51" s="327"/>
      <c r="B51" s="30"/>
      <c r="C51" s="339" t="s">
        <v>38</v>
      </c>
      <c r="D51" s="340"/>
      <c r="E51" s="42">
        <v>35700</v>
      </c>
      <c r="F51" s="45">
        <v>32640000</v>
      </c>
      <c r="G51" s="45">
        <v>0</v>
      </c>
      <c r="H51" s="45">
        <v>0</v>
      </c>
      <c r="I51" s="45">
        <v>0</v>
      </c>
    </row>
    <row r="52" spans="1:9" ht="16.5" customHeight="1">
      <c r="A52" s="327"/>
      <c r="B52" s="30"/>
      <c r="C52" s="339" t="s">
        <v>43</v>
      </c>
      <c r="D52" s="340"/>
      <c r="E52" s="42">
        <v>329965</v>
      </c>
      <c r="F52" s="45">
        <v>343883350</v>
      </c>
      <c r="G52" s="45">
        <v>309769713</v>
      </c>
      <c r="H52" s="45">
        <v>275672434</v>
      </c>
      <c r="I52" s="45">
        <v>261005966</v>
      </c>
    </row>
    <row r="53" spans="1:9" ht="16.5" customHeight="1" thickBot="1">
      <c r="A53" s="327"/>
      <c r="B53" s="30"/>
      <c r="C53" s="341" t="s">
        <v>40</v>
      </c>
      <c r="D53" s="342"/>
      <c r="E53" s="43">
        <v>239</v>
      </c>
      <c r="F53" s="46">
        <v>0</v>
      </c>
      <c r="G53" s="46">
        <v>2563600</v>
      </c>
      <c r="H53" s="46">
        <v>1972000</v>
      </c>
      <c r="I53" s="46">
        <v>0</v>
      </c>
    </row>
    <row r="54" spans="1:9" ht="16.5" customHeight="1" thickBot="1">
      <c r="A54" s="328"/>
      <c r="B54" s="343" t="s">
        <v>137</v>
      </c>
      <c r="C54" s="344"/>
      <c r="D54" s="344"/>
      <c r="E54" s="79">
        <f>E45+E50</f>
        <v>398738</v>
      </c>
      <c r="F54" s="81">
        <f>F45+F50</f>
        <v>410508823</v>
      </c>
      <c r="G54" s="81">
        <f>G45+G50</f>
        <v>373513485</v>
      </c>
      <c r="H54" s="124">
        <f>H45+H50</f>
        <v>302571773</v>
      </c>
      <c r="I54" s="130">
        <f>I45+I50</f>
        <v>285977508</v>
      </c>
    </row>
    <row r="55" spans="1:9" ht="16.5" customHeight="1" thickBot="1">
      <c r="A55" s="328"/>
      <c r="B55" s="345" t="s">
        <v>44</v>
      </c>
      <c r="C55" s="346"/>
      <c r="D55" s="346"/>
      <c r="E55" s="79">
        <f>E44-E54</f>
        <v>2429952</v>
      </c>
      <c r="F55" s="81">
        <f>F44-F54</f>
        <v>2360263176</v>
      </c>
      <c r="G55" s="81">
        <f>G44-G54</f>
        <v>2280627562</v>
      </c>
      <c r="H55" s="124">
        <f>H44-H54</f>
        <v>2349725996</v>
      </c>
      <c r="I55" s="130">
        <f>I44-I54</f>
        <v>2235489081</v>
      </c>
    </row>
    <row r="56" spans="1:9" ht="16.5" customHeight="1" thickBot="1">
      <c r="A56" s="329"/>
      <c r="B56" s="345" t="s">
        <v>45</v>
      </c>
      <c r="C56" s="346"/>
      <c r="D56" s="346"/>
      <c r="E56" s="79">
        <f>SUM(E54:E55)</f>
        <v>2828690</v>
      </c>
      <c r="F56" s="81">
        <f>SUM(F54:F55)</f>
        <v>2770771999</v>
      </c>
      <c r="G56" s="81">
        <f>SUM(G54:G55)</f>
        <v>2654141047</v>
      </c>
      <c r="H56" s="124">
        <f>SUM(H54:H55)</f>
        <v>2652297769</v>
      </c>
      <c r="I56" s="130">
        <f>SUM(I54:I55)</f>
        <v>2521466589</v>
      </c>
    </row>
    <row r="57" spans="1:9" ht="8.25" customHeight="1">
      <c r="A57" s="12"/>
      <c r="B57" s="7"/>
      <c r="C57" s="7"/>
      <c r="D57" s="7"/>
      <c r="E57" s="44"/>
      <c r="F57" s="44"/>
      <c r="G57" s="21"/>
      <c r="H57" s="114"/>
      <c r="I57" s="114"/>
    </row>
    <row r="58" spans="1:9" ht="16.5" customHeight="1">
      <c r="A58" s="330" t="s">
        <v>140</v>
      </c>
      <c r="B58" s="331"/>
      <c r="C58" s="331"/>
      <c r="D58" s="332"/>
      <c r="E58" s="103">
        <f>E54*1000/D61</f>
        <v>45.108818188060845</v>
      </c>
      <c r="F58" s="103">
        <f>F54/D61</f>
        <v>46.44043923905384</v>
      </c>
      <c r="G58" s="103">
        <f>G54/D63</f>
        <v>42.26372460661361</v>
      </c>
      <c r="H58" s="103">
        <f>H54/D63</f>
        <v>34.23654192246046</v>
      </c>
      <c r="I58" s="103">
        <f>I54/D63</f>
        <v>32.35887090340966</v>
      </c>
    </row>
    <row r="59" spans="1:9" s="22" customFormat="1" ht="12" customHeight="1">
      <c r="A59" s="77" t="s">
        <v>46</v>
      </c>
      <c r="B59" s="4"/>
      <c r="C59" s="4"/>
      <c r="D59" s="4"/>
      <c r="E59" s="65"/>
      <c r="F59" s="23"/>
      <c r="G59" s="24"/>
      <c r="H59" s="21"/>
      <c r="I59" s="114"/>
    </row>
    <row r="60" spans="1:9" s="22" customFormat="1" ht="13.5" customHeight="1">
      <c r="A60" s="71" t="s">
        <v>148</v>
      </c>
      <c r="B60" s="71"/>
      <c r="C60" s="71"/>
      <c r="D60" s="71"/>
      <c r="E60" s="73"/>
      <c r="F60" s="72"/>
      <c r="G60" s="74"/>
      <c r="H60" s="75"/>
      <c r="I60" s="131"/>
    </row>
    <row r="61" spans="1:9" s="22" customFormat="1" ht="13.5" customHeight="1">
      <c r="A61" s="76" t="s">
        <v>150</v>
      </c>
      <c r="B61" s="71"/>
      <c r="C61" s="71"/>
      <c r="D61" s="104">
        <v>8839469</v>
      </c>
      <c r="E61" s="73"/>
      <c r="F61" s="72"/>
      <c r="G61" s="74"/>
      <c r="H61" s="75"/>
      <c r="I61" s="131"/>
    </row>
    <row r="62" spans="1:9" s="22" customFormat="1" ht="13.5" customHeight="1">
      <c r="A62" s="71" t="s">
        <v>217</v>
      </c>
      <c r="B62" s="71"/>
      <c r="C62" s="71"/>
      <c r="D62" s="71"/>
      <c r="E62" s="73"/>
      <c r="F62" s="72"/>
      <c r="G62" s="74"/>
      <c r="H62" s="75"/>
      <c r="I62" s="131"/>
    </row>
    <row r="63" spans="1:9" s="22" customFormat="1" ht="13.5" customHeight="1">
      <c r="A63" s="76" t="s">
        <v>151</v>
      </c>
      <c r="B63" s="71"/>
      <c r="C63" s="71"/>
      <c r="D63" s="104">
        <v>8837685</v>
      </c>
      <c r="E63" s="73"/>
      <c r="F63" s="72"/>
      <c r="G63" s="74"/>
      <c r="H63" s="75"/>
      <c r="I63" s="131"/>
    </row>
    <row r="64" spans="1:9" ht="18.75">
      <c r="A64" s="48" t="s">
        <v>47</v>
      </c>
      <c r="B64" s="7"/>
      <c r="C64" s="7"/>
      <c r="D64" s="7"/>
      <c r="I64" s="115"/>
    </row>
    <row r="65" spans="1:9" ht="18" customHeight="1">
      <c r="A65" s="382" t="s">
        <v>126</v>
      </c>
      <c r="B65" s="382"/>
      <c r="C65" s="382"/>
      <c r="D65" s="382"/>
      <c r="H65" s="117"/>
      <c r="I65" s="132" t="s">
        <v>185</v>
      </c>
    </row>
    <row r="66" spans="1:9" ht="16.5" customHeight="1">
      <c r="A66" s="333" t="s">
        <v>0</v>
      </c>
      <c r="B66" s="334"/>
      <c r="C66" s="334"/>
      <c r="D66" s="335"/>
      <c r="E66" s="25" t="s">
        <v>188</v>
      </c>
      <c r="F66" s="25" t="s">
        <v>189</v>
      </c>
      <c r="G66" s="26" t="s">
        <v>190</v>
      </c>
      <c r="H66" s="26" t="s">
        <v>191</v>
      </c>
      <c r="I66" s="26" t="s">
        <v>211</v>
      </c>
    </row>
    <row r="67" spans="1:9" ht="16.5" customHeight="1">
      <c r="A67" s="336" t="s">
        <v>48</v>
      </c>
      <c r="B67" s="316" t="s">
        <v>49</v>
      </c>
      <c r="C67" s="317"/>
      <c r="D67" s="318"/>
      <c r="E67" s="60">
        <f>SUM(E68:E73)</f>
        <v>225368</v>
      </c>
      <c r="F67" s="62">
        <f>SUM(F68:F73)</f>
        <v>83377774</v>
      </c>
      <c r="G67" s="62">
        <f>SUM(G68:G73)</f>
        <v>94841835</v>
      </c>
      <c r="H67" s="62">
        <f>SUM(H68:H73)</f>
        <v>94461655</v>
      </c>
      <c r="I67" s="62">
        <f>SUM(I68:I73)</f>
        <v>96197749</v>
      </c>
    </row>
    <row r="68" spans="1:9" ht="16.5" customHeight="1">
      <c r="A68" s="337"/>
      <c r="B68" s="32"/>
      <c r="C68" s="312" t="s">
        <v>50</v>
      </c>
      <c r="D68" s="313"/>
      <c r="E68" s="42">
        <v>0</v>
      </c>
      <c r="F68" s="45">
        <v>0</v>
      </c>
      <c r="G68" s="45">
        <v>0</v>
      </c>
      <c r="H68" s="45">
        <v>0</v>
      </c>
      <c r="I68" s="45">
        <v>0</v>
      </c>
    </row>
    <row r="69" spans="1:9" ht="16.5" customHeight="1">
      <c r="A69" s="337"/>
      <c r="B69" s="32"/>
      <c r="C69" s="312" t="s">
        <v>51</v>
      </c>
      <c r="D69" s="313"/>
      <c r="E69" s="42">
        <v>17820</v>
      </c>
      <c r="F69" s="45">
        <v>14480370</v>
      </c>
      <c r="G69" s="45">
        <v>14934590</v>
      </c>
      <c r="H69" s="45">
        <v>12530870</v>
      </c>
      <c r="I69" s="45">
        <v>12804660</v>
      </c>
    </row>
    <row r="70" spans="1:9" ht="16.5" customHeight="1">
      <c r="A70" s="337"/>
      <c r="B70" s="32"/>
      <c r="C70" s="312" t="s">
        <v>52</v>
      </c>
      <c r="D70" s="313"/>
      <c r="E70" s="42">
        <v>3314</v>
      </c>
      <c r="F70" s="45">
        <v>3750741</v>
      </c>
      <c r="G70" s="45">
        <v>3231215</v>
      </c>
      <c r="H70" s="45">
        <v>3501088</v>
      </c>
      <c r="I70" s="45">
        <v>3632895</v>
      </c>
    </row>
    <row r="71" spans="1:9" ht="16.5" customHeight="1">
      <c r="A71" s="337"/>
      <c r="B71" s="32"/>
      <c r="C71" s="312" t="s">
        <v>53</v>
      </c>
      <c r="D71" s="313"/>
      <c r="E71" s="42">
        <v>163706</v>
      </c>
      <c r="F71" s="45">
        <v>37787540</v>
      </c>
      <c r="G71" s="45">
        <v>38695900</v>
      </c>
      <c r="H71" s="45">
        <v>40218950</v>
      </c>
      <c r="I71" s="45">
        <v>41846700</v>
      </c>
    </row>
    <row r="72" spans="1:9" ht="16.5" customHeight="1">
      <c r="A72" s="337"/>
      <c r="B72" s="32"/>
      <c r="C72" s="312" t="s">
        <v>54</v>
      </c>
      <c r="D72" s="313"/>
      <c r="E72" s="42">
        <v>0</v>
      </c>
      <c r="F72" s="45">
        <v>0</v>
      </c>
      <c r="G72" s="45">
        <v>0</v>
      </c>
      <c r="H72" s="45">
        <v>0</v>
      </c>
      <c r="I72" s="45">
        <v>0</v>
      </c>
    </row>
    <row r="73" spans="1:9" ht="16.5" customHeight="1">
      <c r="A73" s="337"/>
      <c r="B73" s="32"/>
      <c r="C73" s="312" t="s">
        <v>55</v>
      </c>
      <c r="D73" s="313"/>
      <c r="E73" s="42">
        <v>40528</v>
      </c>
      <c r="F73" s="45">
        <v>27359123</v>
      </c>
      <c r="G73" s="45">
        <v>37980130</v>
      </c>
      <c r="H73" s="45">
        <v>38210747</v>
      </c>
      <c r="I73" s="45">
        <v>37913494</v>
      </c>
    </row>
    <row r="74" spans="1:9" ht="16.5" customHeight="1">
      <c r="A74" s="337"/>
      <c r="B74" s="32"/>
      <c r="C74" s="324" t="s">
        <v>56</v>
      </c>
      <c r="D74" s="325"/>
      <c r="E74" s="42">
        <v>32100</v>
      </c>
      <c r="F74" s="45">
        <v>18805000</v>
      </c>
      <c r="G74" s="45">
        <v>37100000</v>
      </c>
      <c r="H74" s="45">
        <v>37100000</v>
      </c>
      <c r="I74" s="45">
        <v>37100000</v>
      </c>
    </row>
    <row r="75" spans="1:9" ht="16.5" customHeight="1">
      <c r="A75" s="337"/>
      <c r="B75" s="316" t="s">
        <v>57</v>
      </c>
      <c r="C75" s="317"/>
      <c r="D75" s="318"/>
      <c r="E75" s="60">
        <f>E76</f>
        <v>0</v>
      </c>
      <c r="F75" s="62">
        <f>F76</f>
        <v>0</v>
      </c>
      <c r="G75" s="62">
        <f>G76</f>
        <v>0</v>
      </c>
      <c r="H75" s="62">
        <f>H76</f>
        <v>1</v>
      </c>
      <c r="I75" s="62">
        <f>I76</f>
        <v>0</v>
      </c>
    </row>
    <row r="76" spans="1:9" ht="16.5" customHeight="1">
      <c r="A76" s="337"/>
      <c r="B76" s="33"/>
      <c r="C76" s="319" t="s">
        <v>58</v>
      </c>
      <c r="D76" s="320"/>
      <c r="E76" s="42">
        <v>0</v>
      </c>
      <c r="F76" s="45">
        <v>0</v>
      </c>
      <c r="G76" s="45">
        <v>0</v>
      </c>
      <c r="H76" s="45">
        <v>1</v>
      </c>
      <c r="I76" s="45">
        <v>0</v>
      </c>
    </row>
    <row r="77" spans="1:9" ht="16.5" customHeight="1">
      <c r="A77" s="337"/>
      <c r="B77" s="316" t="s">
        <v>59</v>
      </c>
      <c r="C77" s="317"/>
      <c r="D77" s="318"/>
      <c r="E77" s="60">
        <f>SUM(E78:E82)</f>
        <v>0</v>
      </c>
      <c r="F77" s="62">
        <f>SUM(F78:F82)</f>
        <v>452669</v>
      </c>
      <c r="G77" s="62">
        <f>SUM(G78:G82)</f>
        <v>6</v>
      </c>
      <c r="H77" s="62">
        <f>SUM(H78:H82)</f>
        <v>6</v>
      </c>
      <c r="I77" s="62">
        <f>SUM(I78:I82)</f>
        <v>14532626</v>
      </c>
    </row>
    <row r="78" spans="1:9" ht="16.5" customHeight="1">
      <c r="A78" s="337"/>
      <c r="B78" s="32"/>
      <c r="C78" s="312" t="s">
        <v>50</v>
      </c>
      <c r="D78" s="313"/>
      <c r="E78" s="42">
        <v>0</v>
      </c>
      <c r="F78" s="45">
        <v>0</v>
      </c>
      <c r="G78" s="45">
        <v>0</v>
      </c>
      <c r="H78" s="45">
        <v>0</v>
      </c>
      <c r="I78" s="45">
        <v>0</v>
      </c>
    </row>
    <row r="79" spans="1:9" ht="16.5" customHeight="1">
      <c r="A79" s="337"/>
      <c r="B79" s="32"/>
      <c r="C79" s="312" t="s">
        <v>52</v>
      </c>
      <c r="D79" s="313"/>
      <c r="E79" s="42">
        <v>0</v>
      </c>
      <c r="F79" s="45">
        <v>0</v>
      </c>
      <c r="G79" s="45">
        <v>0</v>
      </c>
      <c r="H79" s="45">
        <v>0</v>
      </c>
      <c r="I79" s="45">
        <v>0</v>
      </c>
    </row>
    <row r="80" spans="1:9" ht="16.5" customHeight="1">
      <c r="A80" s="337"/>
      <c r="B80" s="32"/>
      <c r="C80" s="312" t="s">
        <v>60</v>
      </c>
      <c r="D80" s="313"/>
      <c r="E80" s="42">
        <v>0</v>
      </c>
      <c r="F80" s="45">
        <v>0</v>
      </c>
      <c r="G80" s="45">
        <v>0</v>
      </c>
      <c r="H80" s="45">
        <v>0</v>
      </c>
      <c r="I80" s="45">
        <v>0</v>
      </c>
    </row>
    <row r="81" spans="1:9" ht="16.5" customHeight="1">
      <c r="A81" s="337"/>
      <c r="B81" s="32"/>
      <c r="C81" s="302" t="s">
        <v>183</v>
      </c>
      <c r="D81" s="303"/>
      <c r="E81" s="43">
        <v>0</v>
      </c>
      <c r="F81" s="46">
        <v>452669</v>
      </c>
      <c r="G81" s="46">
        <v>0</v>
      </c>
      <c r="H81" s="46">
        <v>0</v>
      </c>
      <c r="I81" s="46">
        <v>0</v>
      </c>
    </row>
    <row r="82" spans="1:9" ht="16.5" customHeight="1" thickBot="1">
      <c r="A82" s="337"/>
      <c r="B82" s="32"/>
      <c r="C82" s="314" t="s">
        <v>61</v>
      </c>
      <c r="D82" s="315"/>
      <c r="E82" s="43">
        <v>0</v>
      </c>
      <c r="F82" s="46">
        <v>0</v>
      </c>
      <c r="G82" s="46">
        <v>6</v>
      </c>
      <c r="H82" s="46">
        <v>6</v>
      </c>
      <c r="I82" s="46">
        <v>14532626</v>
      </c>
    </row>
    <row r="83" spans="1:9" ht="16.5" customHeight="1" thickBot="1">
      <c r="A83" s="338"/>
      <c r="B83" s="321" t="s">
        <v>192</v>
      </c>
      <c r="C83" s="322"/>
      <c r="D83" s="323"/>
      <c r="E83" s="82">
        <f>SUM(E67,E75,E77)</f>
        <v>225368</v>
      </c>
      <c r="F83" s="83">
        <f>SUM(F67,F75,F77)</f>
        <v>83830443</v>
      </c>
      <c r="G83" s="83">
        <f>SUM(G67,G75,G77)</f>
        <v>94841841</v>
      </c>
      <c r="H83" s="124">
        <f>SUM(H67,H75,H77)</f>
        <v>94461662</v>
      </c>
      <c r="I83" s="130">
        <f>SUM(I67,I75,I77)</f>
        <v>110730375</v>
      </c>
    </row>
    <row r="84" spans="1:9" ht="16.5" customHeight="1">
      <c r="A84" s="299" t="s">
        <v>7</v>
      </c>
      <c r="B84" s="306" t="s">
        <v>139</v>
      </c>
      <c r="C84" s="307"/>
      <c r="D84" s="308"/>
      <c r="E84" s="61">
        <f>SUM(E85:E95)-E87</f>
        <v>738356</v>
      </c>
      <c r="F84" s="63">
        <f>SUM(F85:F95)-F87</f>
        <v>807295581</v>
      </c>
      <c r="G84" s="63">
        <f>SUM(G85:G95)-G87</f>
        <v>652213770</v>
      </c>
      <c r="H84" s="63">
        <f>SUM(H85:H95)-H87</f>
        <v>574926556</v>
      </c>
      <c r="I84" s="63">
        <f>SUM(I85:I95)-I87</f>
        <v>597434416</v>
      </c>
    </row>
    <row r="85" spans="1:9" ht="16.5" customHeight="1">
      <c r="A85" s="300"/>
      <c r="B85" s="32"/>
      <c r="C85" s="297" t="s">
        <v>62</v>
      </c>
      <c r="D85" s="298"/>
      <c r="E85" s="42">
        <v>346318</v>
      </c>
      <c r="F85" s="45">
        <v>359851307</v>
      </c>
      <c r="G85" s="45">
        <v>343218306</v>
      </c>
      <c r="H85" s="45">
        <v>315449105</v>
      </c>
      <c r="I85" s="45">
        <v>313691752</v>
      </c>
    </row>
    <row r="86" spans="1:9" ht="16.5" customHeight="1">
      <c r="A86" s="300"/>
      <c r="B86" s="32"/>
      <c r="C86" s="297" t="s">
        <v>63</v>
      </c>
      <c r="D86" s="298"/>
      <c r="E86" s="42">
        <v>200310</v>
      </c>
      <c r="F86" s="45">
        <v>201890010</v>
      </c>
      <c r="G86" s="45">
        <v>115747457</v>
      </c>
      <c r="H86" s="45">
        <v>78529373</v>
      </c>
      <c r="I86" s="45">
        <v>68414480</v>
      </c>
    </row>
    <row r="87" spans="1:9" ht="16.5" customHeight="1">
      <c r="A87" s="300"/>
      <c r="B87" s="32"/>
      <c r="C87" s="304" t="s">
        <v>64</v>
      </c>
      <c r="D87" s="305"/>
      <c r="E87" s="42">
        <v>0</v>
      </c>
      <c r="F87" s="45">
        <v>0</v>
      </c>
      <c r="G87" s="45">
        <v>52326366</v>
      </c>
      <c r="H87" s="45">
        <v>14052550</v>
      </c>
      <c r="I87" s="45">
        <v>0</v>
      </c>
    </row>
    <row r="88" spans="1:9" ht="16.5" customHeight="1">
      <c r="A88" s="300"/>
      <c r="B88" s="32"/>
      <c r="C88" s="297" t="s">
        <v>65</v>
      </c>
      <c r="D88" s="298"/>
      <c r="E88" s="42">
        <v>1282</v>
      </c>
      <c r="F88" s="45">
        <v>5049000</v>
      </c>
      <c r="G88" s="45">
        <v>15084227</v>
      </c>
      <c r="H88" s="45">
        <v>3431354</v>
      </c>
      <c r="I88" s="45">
        <v>7078399</v>
      </c>
    </row>
    <row r="89" spans="1:9" ht="16.5" customHeight="1">
      <c r="A89" s="300"/>
      <c r="B89" s="32"/>
      <c r="C89" s="302" t="s">
        <v>66</v>
      </c>
      <c r="D89" s="303"/>
      <c r="E89" s="42">
        <v>0</v>
      </c>
      <c r="F89" s="45">
        <v>0</v>
      </c>
      <c r="G89" s="45">
        <v>0</v>
      </c>
      <c r="H89" s="45">
        <v>0</v>
      </c>
      <c r="I89" s="45">
        <v>0</v>
      </c>
    </row>
    <row r="90" spans="1:9" ht="16.5" customHeight="1">
      <c r="A90" s="300"/>
      <c r="B90" s="32"/>
      <c r="C90" s="297" t="s">
        <v>67</v>
      </c>
      <c r="D90" s="298"/>
      <c r="E90" s="42">
        <v>26512</v>
      </c>
      <c r="F90" s="45">
        <v>26297751</v>
      </c>
      <c r="G90" s="45">
        <v>9625414</v>
      </c>
      <c r="H90" s="45">
        <v>10450700</v>
      </c>
      <c r="I90" s="45">
        <v>11562727</v>
      </c>
    </row>
    <row r="91" spans="1:9" ht="16.5" customHeight="1">
      <c r="A91" s="300"/>
      <c r="B91" s="32"/>
      <c r="C91" s="302" t="s">
        <v>68</v>
      </c>
      <c r="D91" s="303"/>
      <c r="E91" s="42">
        <v>0</v>
      </c>
      <c r="F91" s="45">
        <v>0</v>
      </c>
      <c r="G91" s="45">
        <v>0</v>
      </c>
      <c r="H91" s="45">
        <v>0</v>
      </c>
      <c r="I91" s="45">
        <v>0</v>
      </c>
    </row>
    <row r="92" spans="1:9" ht="16.5" customHeight="1">
      <c r="A92" s="300"/>
      <c r="B92" s="32"/>
      <c r="C92" s="302" t="s">
        <v>69</v>
      </c>
      <c r="D92" s="303"/>
      <c r="E92" s="42">
        <v>0</v>
      </c>
      <c r="F92" s="45">
        <v>0</v>
      </c>
      <c r="G92" s="45">
        <v>0</v>
      </c>
      <c r="H92" s="45">
        <v>0</v>
      </c>
      <c r="I92" s="45">
        <v>0</v>
      </c>
    </row>
    <row r="93" spans="1:9" ht="16.5" customHeight="1">
      <c r="A93" s="300"/>
      <c r="B93" s="32"/>
      <c r="C93" s="302" t="s">
        <v>70</v>
      </c>
      <c r="D93" s="303"/>
      <c r="E93" s="42">
        <v>141102</v>
      </c>
      <c r="F93" s="45">
        <v>141635772</v>
      </c>
      <c r="G93" s="45">
        <v>145961372</v>
      </c>
      <c r="H93" s="45">
        <v>146980949</v>
      </c>
      <c r="I93" s="45">
        <v>154944784</v>
      </c>
    </row>
    <row r="94" spans="1:9" ht="16.5" customHeight="1">
      <c r="A94" s="300"/>
      <c r="B94" s="32"/>
      <c r="C94" s="304" t="s">
        <v>71</v>
      </c>
      <c r="D94" s="305"/>
      <c r="E94" s="42">
        <v>22832</v>
      </c>
      <c r="F94" s="45">
        <v>72571741</v>
      </c>
      <c r="G94" s="45">
        <v>22576994</v>
      </c>
      <c r="H94" s="45">
        <f>24335739-4250664</f>
        <v>20085075</v>
      </c>
      <c r="I94" s="45">
        <v>41742274</v>
      </c>
    </row>
    <row r="95" spans="1:9" ht="16.5" customHeight="1">
      <c r="A95" s="300"/>
      <c r="B95" s="32"/>
      <c r="C95" s="297" t="s">
        <v>72</v>
      </c>
      <c r="D95" s="298"/>
      <c r="E95" s="42">
        <v>0</v>
      </c>
      <c r="F95" s="45">
        <v>0</v>
      </c>
      <c r="G95" s="45">
        <v>0</v>
      </c>
      <c r="H95" s="45">
        <v>0</v>
      </c>
      <c r="I95" s="45">
        <v>0</v>
      </c>
    </row>
    <row r="96" spans="1:9" ht="16.5" customHeight="1">
      <c r="A96" s="300"/>
      <c r="B96" s="309" t="s">
        <v>138</v>
      </c>
      <c r="C96" s="310"/>
      <c r="D96" s="311"/>
      <c r="E96" s="60">
        <f>E97</f>
        <v>443</v>
      </c>
      <c r="F96" s="62">
        <f>F97</f>
        <v>410856</v>
      </c>
      <c r="G96" s="62">
        <f>G97</f>
        <v>378420</v>
      </c>
      <c r="H96" s="62">
        <f>H97</f>
        <v>345984</v>
      </c>
      <c r="I96" s="62">
        <f>I97</f>
        <v>0</v>
      </c>
    </row>
    <row r="97" spans="1:9" ht="16.5" customHeight="1">
      <c r="A97" s="300"/>
      <c r="B97" s="33"/>
      <c r="C97" s="297" t="s">
        <v>73</v>
      </c>
      <c r="D97" s="298"/>
      <c r="E97" s="42">
        <v>443</v>
      </c>
      <c r="F97" s="45">
        <v>410856</v>
      </c>
      <c r="G97" s="45">
        <v>378420</v>
      </c>
      <c r="H97" s="45">
        <v>345984</v>
      </c>
      <c r="I97" s="45">
        <v>0</v>
      </c>
    </row>
    <row r="98" spans="1:9" ht="16.5" customHeight="1">
      <c r="A98" s="300"/>
      <c r="B98" s="309" t="s">
        <v>74</v>
      </c>
      <c r="C98" s="310"/>
      <c r="D98" s="311"/>
      <c r="E98" s="60">
        <f>SUM(E99:E101)</f>
        <v>772</v>
      </c>
      <c r="F98" s="62">
        <f>SUM(F99:F101)</f>
        <v>10512062</v>
      </c>
      <c r="G98" s="62">
        <f>SUM(G99:G101)</f>
        <v>1252787</v>
      </c>
      <c r="H98" s="62">
        <f>SUM(H99:H101)</f>
        <v>11297529</v>
      </c>
      <c r="I98" s="62">
        <f>SUM(I99:I101)</f>
        <v>42076756</v>
      </c>
    </row>
    <row r="99" spans="1:9" ht="16.5" customHeight="1">
      <c r="A99" s="300"/>
      <c r="B99" s="32"/>
      <c r="C99" s="288" t="s">
        <v>75</v>
      </c>
      <c r="D99" s="289"/>
      <c r="E99" s="42">
        <v>772</v>
      </c>
      <c r="F99" s="45">
        <v>10512062</v>
      </c>
      <c r="G99" s="45">
        <v>1252787</v>
      </c>
      <c r="H99" s="45">
        <v>10943529</v>
      </c>
      <c r="I99" s="45">
        <v>2961957</v>
      </c>
    </row>
    <row r="100" spans="1:9" ht="16.5" customHeight="1">
      <c r="A100" s="300"/>
      <c r="B100" s="32"/>
      <c r="C100" s="297" t="s">
        <v>184</v>
      </c>
      <c r="D100" s="298"/>
      <c r="E100" s="43">
        <v>0</v>
      </c>
      <c r="F100" s="46">
        <v>0</v>
      </c>
      <c r="G100" s="46">
        <v>0</v>
      </c>
      <c r="H100" s="46">
        <v>354000</v>
      </c>
      <c r="I100" s="46">
        <v>39114799</v>
      </c>
    </row>
    <row r="101" spans="1:9" ht="16.5" customHeight="1" thickBot="1">
      <c r="A101" s="300"/>
      <c r="B101" s="32"/>
      <c r="C101" s="290" t="s">
        <v>76</v>
      </c>
      <c r="D101" s="291"/>
      <c r="E101" s="43">
        <v>0</v>
      </c>
      <c r="F101" s="46">
        <v>0</v>
      </c>
      <c r="G101" s="46">
        <v>0</v>
      </c>
      <c r="H101" s="46">
        <v>0</v>
      </c>
      <c r="I101" s="46">
        <v>0</v>
      </c>
    </row>
    <row r="102" spans="1:9" ht="16.5" customHeight="1" thickBot="1">
      <c r="A102" s="301"/>
      <c r="B102" s="84" t="s">
        <v>193</v>
      </c>
      <c r="C102" s="85"/>
      <c r="D102" s="86"/>
      <c r="E102" s="80">
        <f>SUM(E84,E96,E98)</f>
        <v>739571</v>
      </c>
      <c r="F102" s="87">
        <f>SUM(F84,F96,F98)</f>
        <v>818218499</v>
      </c>
      <c r="G102" s="87">
        <f>SUM(G84,G96,G98)</f>
        <v>653844977</v>
      </c>
      <c r="H102" s="125">
        <f>SUM(H84,H96,H98)</f>
        <v>586570069</v>
      </c>
      <c r="I102" s="133">
        <f>SUM(I84,I96,I98)</f>
        <v>639511172</v>
      </c>
    </row>
    <row r="103" spans="1:9" ht="16.5" customHeight="1" thickBot="1">
      <c r="A103" s="292" t="s">
        <v>194</v>
      </c>
      <c r="B103" s="293"/>
      <c r="C103" s="293"/>
      <c r="D103" s="293"/>
      <c r="E103" s="79">
        <f>E83-E102</f>
        <v>-514203</v>
      </c>
      <c r="F103" s="81">
        <f>F83-F102</f>
        <v>-734388056</v>
      </c>
      <c r="G103" s="81">
        <f>G83-G102</f>
        <v>-559003136</v>
      </c>
      <c r="H103" s="124">
        <f>H83-H102</f>
        <v>-492108407</v>
      </c>
      <c r="I103" s="130">
        <f>I83-I102</f>
        <v>-528780797</v>
      </c>
    </row>
    <row r="104" spans="1:9" ht="16.5" customHeight="1" thickBot="1">
      <c r="A104" s="294" t="s">
        <v>195</v>
      </c>
      <c r="B104" s="295"/>
      <c r="C104" s="295"/>
      <c r="D104" s="296"/>
      <c r="E104" s="88">
        <v>412514</v>
      </c>
      <c r="F104" s="89">
        <v>661639274</v>
      </c>
      <c r="G104" s="89">
        <v>476307522</v>
      </c>
      <c r="H104" s="126">
        <v>528566848</v>
      </c>
      <c r="I104" s="89">
        <v>414543882</v>
      </c>
    </row>
    <row r="105" spans="1:9" ht="16.5" customHeight="1" thickBot="1">
      <c r="A105" s="292" t="s">
        <v>196</v>
      </c>
      <c r="B105" s="293"/>
      <c r="C105" s="293"/>
      <c r="D105" s="293"/>
      <c r="E105" s="79">
        <f>SUM(E103:E104)</f>
        <v>-101689</v>
      </c>
      <c r="F105" s="81">
        <f>SUM(F103:F104)</f>
        <v>-72748782</v>
      </c>
      <c r="G105" s="81">
        <f>SUM(G103:G104)</f>
        <v>-82695614</v>
      </c>
      <c r="H105" s="124">
        <f>SUM(H103:H104)</f>
        <v>36458441</v>
      </c>
      <c r="I105" s="130">
        <f>SUM(I103:I104)</f>
        <v>-114236915</v>
      </c>
    </row>
    <row r="106" spans="8:9" ht="18" customHeight="1">
      <c r="H106" s="115"/>
      <c r="I106" s="115"/>
    </row>
    <row r="107" spans="1:9" ht="16.5" customHeight="1">
      <c r="A107" s="18"/>
      <c r="B107" s="19"/>
      <c r="C107" s="19"/>
      <c r="D107" s="20"/>
      <c r="E107" s="25" t="s">
        <v>131</v>
      </c>
      <c r="F107" s="25" t="s">
        <v>121</v>
      </c>
      <c r="G107" s="26" t="s">
        <v>130</v>
      </c>
      <c r="H107" s="26" t="s">
        <v>132</v>
      </c>
      <c r="I107" s="26" t="s">
        <v>212</v>
      </c>
    </row>
    <row r="108" spans="1:9" ht="40.5" customHeight="1">
      <c r="A108" s="261" t="s">
        <v>146</v>
      </c>
      <c r="B108" s="262"/>
      <c r="C108" s="262"/>
      <c r="D108" s="263"/>
      <c r="E108" s="105">
        <f>(E84+E96)*1000/'基本情報'!$P$39</f>
        <v>835.8542118035717</v>
      </c>
      <c r="F108" s="105">
        <f>(F84+F96)/'基本情報'!$U$39</f>
        <v>1001.0986800029747</v>
      </c>
      <c r="G108" s="105">
        <f>(G84+G96)/'基本情報'!$Z$39</f>
        <v>1527.8359066805576</v>
      </c>
      <c r="H108" s="105">
        <f>(H84+H96)/'基本情報'!$AE$39</f>
        <v>994.6599788021668</v>
      </c>
      <c r="I108" s="105">
        <f>(I84+I96)/'基本情報'!$AJ$39</f>
        <v>786.6371762747884</v>
      </c>
    </row>
    <row r="109" spans="1:9" s="67" customFormat="1" ht="18" customHeight="1">
      <c r="A109" s="66"/>
      <c r="B109" s="66"/>
      <c r="C109" s="66"/>
      <c r="D109" s="66"/>
      <c r="H109" s="116"/>
      <c r="I109" s="116"/>
    </row>
    <row r="110" spans="1:9" ht="16.5" customHeight="1">
      <c r="A110" s="35"/>
      <c r="B110" s="34"/>
      <c r="C110" s="34"/>
      <c r="D110" s="36"/>
      <c r="E110" s="37" t="s">
        <v>131</v>
      </c>
      <c r="F110" s="37" t="s">
        <v>121</v>
      </c>
      <c r="G110" s="38" t="s">
        <v>130</v>
      </c>
      <c r="H110" s="38" t="s">
        <v>132</v>
      </c>
      <c r="I110" s="38" t="s">
        <v>212</v>
      </c>
    </row>
    <row r="111" spans="1:9" ht="40.5" customHeight="1">
      <c r="A111" s="261" t="s">
        <v>147</v>
      </c>
      <c r="B111" s="262"/>
      <c r="C111" s="262"/>
      <c r="D111" s="263"/>
      <c r="E111" s="105">
        <f>E104*1000/'基本情報'!$P$39</f>
        <v>466.7055103322265</v>
      </c>
      <c r="F111" s="105">
        <f>F104/'基本情報'!$U$39</f>
        <v>820.0580972211893</v>
      </c>
      <c r="G111" s="105">
        <f>G104/'基本情報'!$Z$39</f>
        <v>1115.121734346284</v>
      </c>
      <c r="H111" s="105">
        <f>H104/'基本情報'!$AE$39</f>
        <v>913.9047204081879</v>
      </c>
      <c r="I111" s="105">
        <f>I104/'基本情報'!$AJ$39</f>
        <v>545.8266548515495</v>
      </c>
    </row>
    <row r="112" spans="1:4" ht="18.75">
      <c r="A112" s="7"/>
      <c r="B112" s="7"/>
      <c r="C112" s="7"/>
      <c r="D112" s="7"/>
    </row>
    <row r="113" spans="1:9" ht="18.75">
      <c r="A113" s="373" t="s">
        <v>16</v>
      </c>
      <c r="B113" s="374"/>
      <c r="C113" s="374"/>
      <c r="D113" s="374"/>
      <c r="E113" s="374"/>
      <c r="F113" s="374"/>
      <c r="G113" s="374"/>
      <c r="H113" s="374"/>
      <c r="I113" s="375"/>
    </row>
    <row r="114" spans="1:9" ht="68.25" customHeight="1">
      <c r="A114" s="370" t="s">
        <v>181</v>
      </c>
      <c r="B114" s="371"/>
      <c r="C114" s="371"/>
      <c r="D114" s="371"/>
      <c r="E114" s="371"/>
      <c r="F114" s="371"/>
      <c r="G114" s="371"/>
      <c r="H114" s="371"/>
      <c r="I114" s="372"/>
    </row>
    <row r="116" spans="1:9" ht="18.75">
      <c r="A116" s="3" t="s">
        <v>145</v>
      </c>
      <c r="G116" s="117"/>
      <c r="H116" s="117"/>
      <c r="I116" s="117" t="s">
        <v>204</v>
      </c>
    </row>
    <row r="117" spans="1:9" ht="19.5" customHeight="1">
      <c r="A117" s="279" t="s">
        <v>0</v>
      </c>
      <c r="B117" s="280"/>
      <c r="C117" s="280"/>
      <c r="D117" s="281"/>
      <c r="E117" s="25" t="s">
        <v>131</v>
      </c>
      <c r="F117" s="25" t="s">
        <v>121</v>
      </c>
      <c r="G117" s="26" t="s">
        <v>130</v>
      </c>
      <c r="H117" s="26" t="s">
        <v>132</v>
      </c>
      <c r="I117" s="26" t="s">
        <v>212</v>
      </c>
    </row>
    <row r="118" spans="1:9" ht="19.5" customHeight="1">
      <c r="A118" s="264" t="s">
        <v>77</v>
      </c>
      <c r="B118" s="379" t="s">
        <v>78</v>
      </c>
      <c r="C118" s="282" t="s">
        <v>79</v>
      </c>
      <c r="D118" s="283"/>
      <c r="E118" s="42">
        <v>290150</v>
      </c>
      <c r="F118" s="42">
        <v>270462</v>
      </c>
      <c r="G118" s="42">
        <v>176023</v>
      </c>
      <c r="H118" s="118">
        <v>197256440</v>
      </c>
      <c r="I118" s="128">
        <v>255082</v>
      </c>
    </row>
    <row r="119" spans="1:9" ht="19.5" customHeight="1">
      <c r="A119" s="265"/>
      <c r="B119" s="379"/>
      <c r="C119" s="282" t="s">
        <v>80</v>
      </c>
      <c r="D119" s="283"/>
      <c r="E119" s="42">
        <v>1713</v>
      </c>
      <c r="F119" s="42">
        <v>1944</v>
      </c>
      <c r="G119" s="42">
        <v>1081</v>
      </c>
      <c r="H119" s="118">
        <v>1380750</v>
      </c>
      <c r="I119" s="128">
        <v>2180</v>
      </c>
    </row>
    <row r="120" spans="1:9" ht="19.5" customHeight="1">
      <c r="A120" s="265"/>
      <c r="B120" s="379"/>
      <c r="C120" s="282" t="s">
        <v>81</v>
      </c>
      <c r="D120" s="283"/>
      <c r="E120" s="42">
        <v>0</v>
      </c>
      <c r="F120" s="42">
        <v>0</v>
      </c>
      <c r="G120" s="42">
        <v>52326</v>
      </c>
      <c r="H120" s="118">
        <v>14052550</v>
      </c>
      <c r="I120" s="128">
        <v>0</v>
      </c>
    </row>
    <row r="121" spans="1:9" ht="19.5" customHeight="1">
      <c r="A121" s="265"/>
      <c r="B121" s="379"/>
      <c r="C121" s="282" t="s">
        <v>82</v>
      </c>
      <c r="D121" s="283"/>
      <c r="E121" s="42">
        <v>0</v>
      </c>
      <c r="F121" s="42">
        <v>0</v>
      </c>
      <c r="G121" s="42">
        <v>0</v>
      </c>
      <c r="H121" s="118">
        <v>0</v>
      </c>
      <c r="I121" s="128">
        <v>0</v>
      </c>
    </row>
    <row r="122" spans="1:9" ht="19.5" customHeight="1">
      <c r="A122" s="265"/>
      <c r="B122" s="379"/>
      <c r="C122" s="282" t="s">
        <v>83</v>
      </c>
      <c r="D122" s="283"/>
      <c r="E122" s="42">
        <v>59712</v>
      </c>
      <c r="F122" s="42">
        <v>57987</v>
      </c>
      <c r="G122" s="42">
        <v>54786</v>
      </c>
      <c r="H122" s="118">
        <f>H123-H118-H119-H120</f>
        <v>56499346</v>
      </c>
      <c r="I122" s="128">
        <v>44058</v>
      </c>
    </row>
    <row r="123" spans="1:9" ht="19.5" customHeight="1">
      <c r="A123" s="265"/>
      <c r="B123" s="379"/>
      <c r="C123" s="282" t="s">
        <v>10</v>
      </c>
      <c r="D123" s="283"/>
      <c r="E123" s="60">
        <f>SUM(E118:E122)</f>
        <v>351575</v>
      </c>
      <c r="F123" s="60">
        <f>SUM(F118:F122)</f>
        <v>330393</v>
      </c>
      <c r="G123" s="60">
        <f>SUM(G118:G122)</f>
        <v>284216</v>
      </c>
      <c r="H123" s="62">
        <v>269189086</v>
      </c>
      <c r="I123" s="60">
        <f>SUM(I118:I122)</f>
        <v>301320</v>
      </c>
    </row>
    <row r="124" spans="1:9" ht="19.5" customHeight="1">
      <c r="A124" s="265"/>
      <c r="B124" s="379" t="s">
        <v>120</v>
      </c>
      <c r="C124" s="282" t="s">
        <v>82</v>
      </c>
      <c r="D124" s="283"/>
      <c r="E124" s="42">
        <v>0</v>
      </c>
      <c r="F124" s="42">
        <v>0</v>
      </c>
      <c r="G124" s="42">
        <v>0</v>
      </c>
      <c r="H124" s="118">
        <v>0</v>
      </c>
      <c r="I124" s="128">
        <v>0</v>
      </c>
    </row>
    <row r="125" spans="1:9" ht="19.5" customHeight="1">
      <c r="A125" s="265"/>
      <c r="B125" s="379"/>
      <c r="C125" s="282" t="s">
        <v>83</v>
      </c>
      <c r="D125" s="283"/>
      <c r="E125" s="42">
        <v>0</v>
      </c>
      <c r="F125" s="42">
        <v>0</v>
      </c>
      <c r="G125" s="42">
        <v>0</v>
      </c>
      <c r="H125" s="118">
        <v>0</v>
      </c>
      <c r="I125" s="128">
        <v>0</v>
      </c>
    </row>
    <row r="126" spans="1:9" ht="19.5" customHeight="1" thickBot="1">
      <c r="A126" s="265"/>
      <c r="B126" s="336"/>
      <c r="C126" s="284" t="s">
        <v>10</v>
      </c>
      <c r="D126" s="285"/>
      <c r="E126" s="64">
        <f>SUM(E124:E125)</f>
        <v>0</v>
      </c>
      <c r="F126" s="64">
        <f>SUM(F124:F125)</f>
        <v>0</v>
      </c>
      <c r="G126" s="64">
        <f>SUM(G124:G125)</f>
        <v>0</v>
      </c>
      <c r="H126" s="119">
        <f>SUM(H124:H125)</f>
        <v>0</v>
      </c>
      <c r="I126" s="64">
        <f>SUM(I124:I125)</f>
        <v>0</v>
      </c>
    </row>
    <row r="127" spans="1:9" ht="19.5" customHeight="1" thickBot="1">
      <c r="A127" s="266"/>
      <c r="B127" s="286" t="s">
        <v>6</v>
      </c>
      <c r="C127" s="287"/>
      <c r="D127" s="287"/>
      <c r="E127" s="79">
        <f>SUM(E123:E126)</f>
        <v>351575</v>
      </c>
      <c r="F127" s="79">
        <f>SUM(F123:F126)</f>
        <v>330393</v>
      </c>
      <c r="G127" s="79">
        <f>SUM(G123:G126)</f>
        <v>284216</v>
      </c>
      <c r="H127" s="81">
        <f>SUM(H123:H126)</f>
        <v>269189086</v>
      </c>
      <c r="I127" s="90">
        <f>SUM(I124:I126)</f>
        <v>0</v>
      </c>
    </row>
    <row r="128" spans="1:9" ht="19.5" customHeight="1">
      <c r="A128" s="264" t="s">
        <v>84</v>
      </c>
      <c r="B128" s="275" t="s">
        <v>78</v>
      </c>
      <c r="C128" s="267" t="s">
        <v>85</v>
      </c>
      <c r="D128" s="39" t="s">
        <v>86</v>
      </c>
      <c r="E128" s="47">
        <v>245543</v>
      </c>
      <c r="F128" s="47">
        <v>257971</v>
      </c>
      <c r="G128" s="47">
        <v>215406</v>
      </c>
      <c r="H128" s="120">
        <v>225956703</v>
      </c>
      <c r="I128" s="129">
        <v>240300</v>
      </c>
    </row>
    <row r="129" spans="1:9" ht="19.5" customHeight="1">
      <c r="A129" s="265"/>
      <c r="B129" s="275"/>
      <c r="C129" s="267"/>
      <c r="D129" s="40" t="s">
        <v>87</v>
      </c>
      <c r="E129" s="42">
        <v>42300</v>
      </c>
      <c r="F129" s="42">
        <v>42515</v>
      </c>
      <c r="G129" s="42">
        <v>13425</v>
      </c>
      <c r="H129" s="118">
        <v>11815143</v>
      </c>
      <c r="I129" s="128">
        <v>30849</v>
      </c>
    </row>
    <row r="130" spans="1:9" ht="19.5" customHeight="1">
      <c r="A130" s="265"/>
      <c r="B130" s="275"/>
      <c r="C130" s="267"/>
      <c r="D130" s="40" t="s">
        <v>13</v>
      </c>
      <c r="E130" s="42">
        <v>0</v>
      </c>
      <c r="F130" s="42">
        <v>0</v>
      </c>
      <c r="G130" s="42">
        <v>0</v>
      </c>
      <c r="H130" s="118">
        <v>0</v>
      </c>
      <c r="I130" s="128">
        <v>0</v>
      </c>
    </row>
    <row r="131" spans="1:9" ht="19.5" customHeight="1">
      <c r="A131" s="265"/>
      <c r="B131" s="275"/>
      <c r="C131" s="268"/>
      <c r="D131" s="40" t="s">
        <v>197</v>
      </c>
      <c r="E131" s="60">
        <f>SUM(E128:E130)</f>
        <v>287843</v>
      </c>
      <c r="F131" s="60">
        <f>SUM(F128:F130)</f>
        <v>300486</v>
      </c>
      <c r="G131" s="60">
        <f>SUM(G128:G130)</f>
        <v>228831</v>
      </c>
      <c r="H131" s="62">
        <f>SUM(H128:H130)</f>
        <v>237771846</v>
      </c>
      <c r="I131" s="60">
        <f>SUM(I128:I130)</f>
        <v>271149</v>
      </c>
    </row>
    <row r="132" spans="1:9" ht="19.5" customHeight="1">
      <c r="A132" s="265"/>
      <c r="B132" s="275"/>
      <c r="C132" s="269" t="s">
        <v>198</v>
      </c>
      <c r="D132" s="270"/>
      <c r="E132" s="42">
        <v>13964</v>
      </c>
      <c r="F132" s="42">
        <v>12102</v>
      </c>
      <c r="G132" s="42">
        <v>7303</v>
      </c>
      <c r="H132" s="118">
        <v>6074252</v>
      </c>
      <c r="I132" s="128">
        <v>11770</v>
      </c>
    </row>
    <row r="133" spans="1:9" ht="19.5" customHeight="1">
      <c r="A133" s="265"/>
      <c r="B133" s="275"/>
      <c r="C133" s="269" t="s">
        <v>199</v>
      </c>
      <c r="D133" s="270"/>
      <c r="E133" s="42">
        <v>49768</v>
      </c>
      <c r="F133" s="42">
        <v>18805</v>
      </c>
      <c r="G133" s="42">
        <v>48082</v>
      </c>
      <c r="H133" s="118">
        <v>37100000</v>
      </c>
      <c r="I133" s="128">
        <v>37100</v>
      </c>
    </row>
    <row r="134" spans="1:9" ht="19.5" customHeight="1">
      <c r="A134" s="265"/>
      <c r="B134" s="276"/>
      <c r="C134" s="271" t="s">
        <v>200</v>
      </c>
      <c r="D134" s="272"/>
      <c r="E134" s="60">
        <f>SUM(E131:E133)</f>
        <v>351575</v>
      </c>
      <c r="F134" s="60">
        <f>SUM(F131:F133)</f>
        <v>331393</v>
      </c>
      <c r="G134" s="60">
        <f>SUM(G131:G133)</f>
        <v>284216</v>
      </c>
      <c r="H134" s="62">
        <f>SUM(H131:H133)</f>
        <v>280946098</v>
      </c>
      <c r="I134" s="60">
        <f>SUM(I131:I133)</f>
        <v>320019</v>
      </c>
    </row>
    <row r="135" spans="1:9" ht="57.75" customHeight="1" thickBot="1">
      <c r="A135" s="265"/>
      <c r="B135" s="41" t="s">
        <v>11</v>
      </c>
      <c r="C135" s="273" t="s">
        <v>88</v>
      </c>
      <c r="D135" s="274"/>
      <c r="E135" s="43">
        <v>0</v>
      </c>
      <c r="F135" s="43">
        <v>0</v>
      </c>
      <c r="G135" s="43">
        <v>0</v>
      </c>
      <c r="H135" s="121">
        <v>0</v>
      </c>
      <c r="I135" s="127">
        <v>0</v>
      </c>
    </row>
    <row r="136" spans="1:9" ht="19.5" customHeight="1" thickBot="1">
      <c r="A136" s="266"/>
      <c r="B136" s="277" t="s">
        <v>6</v>
      </c>
      <c r="C136" s="278"/>
      <c r="D136" s="278"/>
      <c r="E136" s="79">
        <f>SUM(E134:E135)</f>
        <v>351575</v>
      </c>
      <c r="F136" s="79">
        <f>SUM(F134:F135)</f>
        <v>331393</v>
      </c>
      <c r="G136" s="79">
        <f>SUM(G134:G135)</f>
        <v>284216</v>
      </c>
      <c r="H136" s="124">
        <f>SUM(H134:H135)</f>
        <v>280946098</v>
      </c>
      <c r="I136" s="90">
        <f>SUM(I134:I135)</f>
        <v>320019</v>
      </c>
    </row>
    <row r="137" spans="1:4" ht="18.75">
      <c r="A137" s="7"/>
      <c r="B137" s="7"/>
      <c r="C137" s="7"/>
      <c r="D137" s="7"/>
    </row>
    <row r="138" spans="1:9" ht="18.75" customHeight="1">
      <c r="A138" s="376" t="s">
        <v>16</v>
      </c>
      <c r="B138" s="377"/>
      <c r="C138" s="377"/>
      <c r="D138" s="377"/>
      <c r="E138" s="377"/>
      <c r="F138" s="377"/>
      <c r="G138" s="377"/>
      <c r="H138" s="377"/>
      <c r="I138" s="378"/>
    </row>
    <row r="139" spans="1:9" ht="105.75" customHeight="1">
      <c r="A139" s="370" t="s">
        <v>181</v>
      </c>
      <c r="B139" s="371"/>
      <c r="C139" s="371"/>
      <c r="D139" s="371"/>
      <c r="E139" s="371"/>
      <c r="F139" s="371"/>
      <c r="G139" s="371"/>
      <c r="H139" s="371"/>
      <c r="I139" s="372"/>
    </row>
  </sheetData>
  <sheetProtection/>
  <mergeCells count="123">
    <mergeCell ref="A3:D3"/>
    <mergeCell ref="A24:C24"/>
    <mergeCell ref="A65:D65"/>
    <mergeCell ref="C118:D118"/>
    <mergeCell ref="B10:C12"/>
    <mergeCell ref="A5:A9"/>
    <mergeCell ref="A10:A15"/>
    <mergeCell ref="B13:C13"/>
    <mergeCell ref="B14:C14"/>
    <mergeCell ref="B15:D15"/>
    <mergeCell ref="A139:I139"/>
    <mergeCell ref="A20:I20"/>
    <mergeCell ref="A21:I21"/>
    <mergeCell ref="A113:I113"/>
    <mergeCell ref="A114:I114"/>
    <mergeCell ref="A138:I138"/>
    <mergeCell ref="A118:A127"/>
    <mergeCell ref="B118:B123"/>
    <mergeCell ref="B124:B126"/>
    <mergeCell ref="B27:D27"/>
    <mergeCell ref="A16:D16"/>
    <mergeCell ref="A18:D18"/>
    <mergeCell ref="A26:D26"/>
    <mergeCell ref="B33:D33"/>
    <mergeCell ref="A27:A44"/>
    <mergeCell ref="C28:D28"/>
    <mergeCell ref="C29:D29"/>
    <mergeCell ref="A25:D25"/>
    <mergeCell ref="C30:D30"/>
    <mergeCell ref="C31:D31"/>
    <mergeCell ref="A4:D4"/>
    <mergeCell ref="B5:D5"/>
    <mergeCell ref="B6:D6"/>
    <mergeCell ref="B7:D7"/>
    <mergeCell ref="B8:D8"/>
    <mergeCell ref="B9:D9"/>
    <mergeCell ref="C32:D32"/>
    <mergeCell ref="C34:D34"/>
    <mergeCell ref="C35:D35"/>
    <mergeCell ref="C36:D36"/>
    <mergeCell ref="C37:D37"/>
    <mergeCell ref="C38:D38"/>
    <mergeCell ref="C39:D39"/>
    <mergeCell ref="C40:D40"/>
    <mergeCell ref="C41:D41"/>
    <mergeCell ref="C42:D42"/>
    <mergeCell ref="C43:D43"/>
    <mergeCell ref="B44:D44"/>
    <mergeCell ref="B45:D45"/>
    <mergeCell ref="C46:D46"/>
    <mergeCell ref="C47:D47"/>
    <mergeCell ref="C48:D48"/>
    <mergeCell ref="C49:D49"/>
    <mergeCell ref="B50:D50"/>
    <mergeCell ref="C51:D51"/>
    <mergeCell ref="C52:D52"/>
    <mergeCell ref="C53:D53"/>
    <mergeCell ref="B54:D54"/>
    <mergeCell ref="B55:D55"/>
    <mergeCell ref="B56:D56"/>
    <mergeCell ref="A45:A56"/>
    <mergeCell ref="C124:D124"/>
    <mergeCell ref="A58:D58"/>
    <mergeCell ref="A66:D66"/>
    <mergeCell ref="A67:A83"/>
    <mergeCell ref="B67:D67"/>
    <mergeCell ref="C68:D68"/>
    <mergeCell ref="C69:D69"/>
    <mergeCell ref="C70:D70"/>
    <mergeCell ref="C71:D71"/>
    <mergeCell ref="C72:D72"/>
    <mergeCell ref="C73:D73"/>
    <mergeCell ref="C74:D74"/>
    <mergeCell ref="B75:D75"/>
    <mergeCell ref="C78:D78"/>
    <mergeCell ref="C79:D79"/>
    <mergeCell ref="C92:D92"/>
    <mergeCell ref="C93:D93"/>
    <mergeCell ref="C80:D80"/>
    <mergeCell ref="C82:D82"/>
    <mergeCell ref="B77:D77"/>
    <mergeCell ref="C76:D76"/>
    <mergeCell ref="C81:D81"/>
    <mergeCell ref="B83:D83"/>
    <mergeCell ref="C94:D94"/>
    <mergeCell ref="C95:D95"/>
    <mergeCell ref="B84:D84"/>
    <mergeCell ref="B96:D96"/>
    <mergeCell ref="C97:D97"/>
    <mergeCell ref="B98:D98"/>
    <mergeCell ref="C85:D85"/>
    <mergeCell ref="C86:D86"/>
    <mergeCell ref="C87:D87"/>
    <mergeCell ref="C88:D88"/>
    <mergeCell ref="C99:D99"/>
    <mergeCell ref="C101:D101"/>
    <mergeCell ref="A103:D103"/>
    <mergeCell ref="A104:D104"/>
    <mergeCell ref="A105:D105"/>
    <mergeCell ref="C100:D100"/>
    <mergeCell ref="A84:A102"/>
    <mergeCell ref="C89:D89"/>
    <mergeCell ref="C90:D90"/>
    <mergeCell ref="C91:D91"/>
    <mergeCell ref="A117:D117"/>
    <mergeCell ref="C125:D125"/>
    <mergeCell ref="C126:D126"/>
    <mergeCell ref="B127:D127"/>
    <mergeCell ref="C119:D119"/>
    <mergeCell ref="C120:D120"/>
    <mergeCell ref="C121:D121"/>
    <mergeCell ref="C122:D122"/>
    <mergeCell ref="C123:D123"/>
    <mergeCell ref="A108:D108"/>
    <mergeCell ref="A128:A136"/>
    <mergeCell ref="C128:C131"/>
    <mergeCell ref="C132:D132"/>
    <mergeCell ref="C133:D133"/>
    <mergeCell ref="C134:D134"/>
    <mergeCell ref="C135:D135"/>
    <mergeCell ref="B128:B134"/>
    <mergeCell ref="B136:D136"/>
    <mergeCell ref="A111:D111"/>
  </mergeCells>
  <hyperlinks>
    <hyperlink ref="A25:D25" r:id="rId1" display="府の決算（財務諸表等）はこちら"/>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8" r:id="rId2"/>
  <headerFooter>
    <oddHeader>&amp;R労働センター（エル・おおさか）</oddHeader>
  </headerFooter>
  <rowBreaks count="2" manualBreakCount="2">
    <brk id="63" max="8" man="1"/>
    <brk id="114" max="8" man="1"/>
  </rowBreaks>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view="pageBreakPreview" zoomScaleSheetLayoutView="100" zoomScalePageLayoutView="0" workbookViewId="0" topLeftCell="A1">
      <selection activeCell="A1" sqref="A1"/>
    </sheetView>
  </sheetViews>
  <sheetFormatPr defaultColWidth="9.140625" defaultRowHeight="15"/>
  <cols>
    <col min="1" max="1" width="20.28125" style="0" customWidth="1"/>
    <col min="2" max="2" width="14.140625" style="0" customWidth="1"/>
    <col min="3" max="3" width="10.57421875" style="0" customWidth="1"/>
    <col min="4" max="8" width="13.57421875" style="0" customWidth="1"/>
  </cols>
  <sheetData>
    <row r="1" spans="1:8" ht="18.75">
      <c r="A1" s="6" t="s">
        <v>134</v>
      </c>
      <c r="B1" s="10"/>
      <c r="C1" s="10"/>
      <c r="D1" s="10"/>
      <c r="E1" s="10"/>
      <c r="F1" s="10"/>
      <c r="G1" s="10"/>
      <c r="H1" s="10"/>
    </row>
    <row r="2" spans="1:8" ht="18.75">
      <c r="A2" s="49" t="s">
        <v>129</v>
      </c>
      <c r="B2" s="50"/>
      <c r="C2" s="50"/>
      <c r="D2" s="27" t="s">
        <v>201</v>
      </c>
      <c r="E2" s="27" t="s">
        <v>142</v>
      </c>
      <c r="F2" s="27" t="s">
        <v>143</v>
      </c>
      <c r="G2" s="31" t="s">
        <v>144</v>
      </c>
      <c r="H2" s="31" t="s">
        <v>210</v>
      </c>
    </row>
    <row r="3" spans="1:8" ht="19.5">
      <c r="A3" s="51" t="s">
        <v>111</v>
      </c>
      <c r="B3" s="52"/>
      <c r="C3" s="52"/>
      <c r="D3" s="57">
        <f>SUM(D4:D5)</f>
        <v>14</v>
      </c>
      <c r="E3" s="57">
        <f>SUM(E4:E5)</f>
        <v>14</v>
      </c>
      <c r="F3" s="57">
        <f>SUM(F4:F5)</f>
        <v>14</v>
      </c>
      <c r="G3" s="57">
        <f>SUM(G4:G5)</f>
        <v>14</v>
      </c>
      <c r="H3" s="58">
        <f>SUM(H4:H5)</f>
        <v>14</v>
      </c>
    </row>
    <row r="4" spans="1:8" ht="18.75">
      <c r="A4" s="53" t="s">
        <v>25</v>
      </c>
      <c r="B4" s="54" t="s">
        <v>112</v>
      </c>
      <c r="C4" s="55"/>
      <c r="D4" s="14">
        <v>14</v>
      </c>
      <c r="E4" s="14">
        <v>14</v>
      </c>
      <c r="F4" s="15">
        <v>13</v>
      </c>
      <c r="G4" s="110">
        <v>13</v>
      </c>
      <c r="H4" s="110">
        <v>13</v>
      </c>
    </row>
    <row r="5" spans="1:8" ht="18.75">
      <c r="A5" s="56"/>
      <c r="B5" s="54" t="s">
        <v>113</v>
      </c>
      <c r="C5" s="55"/>
      <c r="D5" s="14">
        <v>0</v>
      </c>
      <c r="E5" s="15">
        <v>0</v>
      </c>
      <c r="F5" s="15">
        <v>1</v>
      </c>
      <c r="G5" s="110">
        <v>1</v>
      </c>
      <c r="H5" s="110">
        <v>1</v>
      </c>
    </row>
    <row r="6" spans="1:8" ht="18.75">
      <c r="A6" s="2"/>
      <c r="B6" s="2"/>
      <c r="C6" s="2"/>
      <c r="D6" s="2"/>
      <c r="E6" s="2"/>
      <c r="F6" s="2"/>
      <c r="G6" s="2"/>
      <c r="H6" s="2"/>
    </row>
    <row r="7" spans="1:8" ht="18.75">
      <c r="A7" s="2"/>
      <c r="B7" s="8"/>
      <c r="C7" s="8"/>
      <c r="D7" s="9"/>
      <c r="E7" s="9"/>
      <c r="F7" s="9"/>
      <c r="G7" s="9"/>
      <c r="H7" s="9"/>
    </row>
    <row r="8" spans="1:8" ht="18.75">
      <c r="A8" s="6" t="s">
        <v>135</v>
      </c>
      <c r="B8" s="10"/>
      <c r="C8" s="10"/>
      <c r="D8" s="10"/>
      <c r="E8" s="10"/>
      <c r="F8" s="10"/>
      <c r="G8" s="10"/>
      <c r="H8" s="10"/>
    </row>
    <row r="9" spans="1:8" ht="74.25" customHeight="1">
      <c r="A9" s="402" t="s">
        <v>202</v>
      </c>
      <c r="B9" s="403"/>
      <c r="C9" s="403"/>
      <c r="D9" s="403"/>
      <c r="E9" s="403"/>
      <c r="F9" s="403"/>
      <c r="G9" s="403"/>
      <c r="H9" s="404"/>
    </row>
    <row r="10" spans="1:8" ht="18.75">
      <c r="A10" s="10"/>
      <c r="B10" s="10"/>
      <c r="C10" s="10"/>
      <c r="D10" s="111"/>
      <c r="E10" s="11"/>
      <c r="F10" s="11"/>
      <c r="G10" s="11"/>
      <c r="H10" s="11"/>
    </row>
    <row r="11" spans="1:8" ht="18.75">
      <c r="A11" s="10"/>
      <c r="B11" s="10"/>
      <c r="C11" s="10"/>
      <c r="D11" s="11"/>
      <c r="E11" s="11"/>
      <c r="F11" s="11"/>
      <c r="G11" s="11"/>
      <c r="H11" s="11"/>
    </row>
    <row r="12" spans="1:8" ht="18.75">
      <c r="A12" s="6" t="s">
        <v>136</v>
      </c>
      <c r="B12" s="10"/>
      <c r="C12" s="10"/>
      <c r="D12" s="11"/>
      <c r="E12" s="11"/>
      <c r="F12" s="11"/>
      <c r="G12" s="11"/>
      <c r="H12" s="11"/>
    </row>
    <row r="13" spans="1:8" ht="19.5" customHeight="1">
      <c r="A13" s="59" t="s">
        <v>114</v>
      </c>
      <c r="B13" s="109" t="s">
        <v>115</v>
      </c>
      <c r="C13" s="59" t="s">
        <v>116</v>
      </c>
      <c r="D13" s="394" t="s">
        <v>213</v>
      </c>
      <c r="E13" s="395"/>
      <c r="F13" s="396"/>
      <c r="G13" s="49" t="s">
        <v>117</v>
      </c>
      <c r="H13" s="112" t="s">
        <v>214</v>
      </c>
    </row>
    <row r="14" spans="1:8" ht="19.5" customHeight="1">
      <c r="A14" s="59" t="s">
        <v>118</v>
      </c>
      <c r="B14" s="397" t="s">
        <v>215</v>
      </c>
      <c r="C14" s="215"/>
      <c r="D14" s="215"/>
      <c r="E14" s="215"/>
      <c r="F14" s="215"/>
      <c r="G14" s="215"/>
      <c r="H14" s="398"/>
    </row>
    <row r="15" spans="1:8" ht="100.5" customHeight="1">
      <c r="A15" s="59" t="s">
        <v>119</v>
      </c>
      <c r="B15" s="399" t="s">
        <v>216</v>
      </c>
      <c r="C15" s="400"/>
      <c r="D15" s="400"/>
      <c r="E15" s="400"/>
      <c r="F15" s="400"/>
      <c r="G15" s="400"/>
      <c r="H15" s="401"/>
    </row>
  </sheetData>
  <sheetProtection/>
  <mergeCells count="4">
    <mergeCell ref="D13:F13"/>
    <mergeCell ref="B14:H14"/>
    <mergeCell ref="B15:H15"/>
    <mergeCell ref="A9:H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headerFooter>
    <oddHeader>&amp;R労働センター（エル・おおさか）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2023-10-19T08:00:15Z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