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6630" tabRatio="891" activeTab="0"/>
  </bookViews>
  <sheets>
    <sheet name="基本情報" sheetId="1" r:id="rId1"/>
    <sheet name="収支情報" sheetId="2" r:id="rId2"/>
    <sheet name="その他" sheetId="3" r:id="rId3"/>
  </sheets>
  <definedNames>
    <definedName name="_xlnm.Print_Area" localSheetId="2">'その他'!$A$1:$H$15</definedName>
    <definedName name="_xlnm.Print_Area" localSheetId="0">'基本情報'!$A$1:$AR$32</definedName>
    <definedName name="_xlnm.Print_Area" localSheetId="1">'収支情報'!$A$1:$I$111</definedName>
  </definedNames>
  <calcPr calcMode="manual" fullCalcOnLoad="1"/>
</workbook>
</file>

<file path=xl/sharedStrings.xml><?xml version="1.0" encoding="utf-8"?>
<sst xmlns="http://schemas.openxmlformats.org/spreadsheetml/2006/main" count="239" uniqueCount="183">
  <si>
    <t>施設使用料</t>
  </si>
  <si>
    <t>区分</t>
  </si>
  <si>
    <t>施設で実施している主な事業</t>
  </si>
  <si>
    <t>行政財産目的外使用料</t>
  </si>
  <si>
    <t>施設管理費</t>
  </si>
  <si>
    <t>府支出</t>
  </si>
  <si>
    <t>雑入</t>
  </si>
  <si>
    <t>料金水準の考え方</t>
  </si>
  <si>
    <t>不良行為をなし、又はなすおそれのある児童及び家庭環境その他の環境上の理由により生活指導等を要する児童を入所させ、又は保護者の下から通わせて、個々の児童の状況に応じて必要な指導を行い、その自立を支援することを目的とする（児童福祉法第44条に規定する児童自立支援施設）</t>
  </si>
  <si>
    <t>条例等に規定された設置目的</t>
  </si>
  <si>
    <t>施設名（愛称）</t>
  </si>
  <si>
    <t>担当部・課
　・グループ</t>
  </si>
  <si>
    <t>敷地面積（敷地所有者）</t>
  </si>
  <si>
    <t>建物規模（施設構造）</t>
  </si>
  <si>
    <t>延床面積（建物所有者）</t>
  </si>
  <si>
    <t>開館日・開館時間</t>
  </si>
  <si>
    <t>料金区分</t>
  </si>
  <si>
    <t>－</t>
  </si>
  <si>
    <t>主な料金</t>
  </si>
  <si>
    <t>児童の生活指導、作業指導、学習指導、家庭環境の調整ほか</t>
  </si>
  <si>
    <t>本館、別館、講堂、体育館、寮舎、院長舎、職員宅舎ほか（ＲＣ）</t>
  </si>
  <si>
    <t>児童福祉法第２７条第１項第３号に規定する措置入所のため府民の一般利用なし</t>
  </si>
  <si>
    <t>法定費用</t>
  </si>
  <si>
    <t>児童措置費負担金</t>
  </si>
  <si>
    <t>児童措置費受託金</t>
  </si>
  <si>
    <t>地方債</t>
  </si>
  <si>
    <t>所在地等</t>
  </si>
  <si>
    <t>主な施設内容</t>
  </si>
  <si>
    <t>管理運営形態</t>
  </si>
  <si>
    <t>なし</t>
  </si>
  <si>
    <t>公の施設基本情報</t>
  </si>
  <si>
    <t>修徳学院</t>
  </si>
  <si>
    <t>府費負担（府支出－府収入）</t>
  </si>
  <si>
    <t>人</t>
  </si>
  <si>
    <t>合　　計</t>
  </si>
  <si>
    <t>〒５８２－００１５　　柏原市大字高井田８０９番地の１　　TEL０７２（９７８）６０８３</t>
  </si>
  <si>
    <t>施設建設時の財源内訳</t>
  </si>
  <si>
    <t>合　　　計</t>
  </si>
  <si>
    <t>左の財源内訳</t>
  </si>
  <si>
    <t>国　　庫</t>
  </si>
  <si>
    <t>その他</t>
  </si>
  <si>
    <t>一般財源</t>
  </si>
  <si>
    <t>億円</t>
  </si>
  <si>
    <t>利用者数（過去5年間）</t>
  </si>
  <si>
    <t>年度</t>
  </si>
  <si>
    <t>入所者数</t>
  </si>
  <si>
    <t>退所者数</t>
  </si>
  <si>
    <t>児童福祉法第５６条に基づく費用負担あり</t>
  </si>
  <si>
    <t>定員</t>
  </si>
  <si>
    <t>利用率</t>
  </si>
  <si>
    <t xml:space="preserve">入所者
延人数 ① </t>
  </si>
  <si>
    <t>府支出（補修費）</t>
  </si>
  <si>
    <t>Ⅰ流動資産</t>
  </si>
  <si>
    <t>現金預金等</t>
  </si>
  <si>
    <t>未収金</t>
  </si>
  <si>
    <t>短期貸付金</t>
  </si>
  <si>
    <t>その他流動資産</t>
  </si>
  <si>
    <t>Ⅱ固定資産</t>
  </si>
  <si>
    <t>土地</t>
  </si>
  <si>
    <t>建物</t>
  </si>
  <si>
    <t>工作物・立木竹・浮標等</t>
  </si>
  <si>
    <t>地上権</t>
  </si>
  <si>
    <t>重要物品</t>
  </si>
  <si>
    <t>リース資産・ソフトウェア等</t>
  </si>
  <si>
    <t>建設仮勘定</t>
  </si>
  <si>
    <t>出資金</t>
  </si>
  <si>
    <t>長期貸付金</t>
  </si>
  <si>
    <t>基金</t>
  </si>
  <si>
    <t>資産合計</t>
  </si>
  <si>
    <t>地方債</t>
  </si>
  <si>
    <t>リース債務</t>
  </si>
  <si>
    <t>その他流動負債</t>
  </si>
  <si>
    <t>退職手当引当金</t>
  </si>
  <si>
    <t>府収入</t>
  </si>
  <si>
    <t>行政収入</t>
  </si>
  <si>
    <t>分担金及び負担金</t>
  </si>
  <si>
    <t>使用料及び手数料</t>
  </si>
  <si>
    <t>国庫支出金</t>
  </si>
  <si>
    <t>財産収入</t>
  </si>
  <si>
    <t>寄附金・繰入金</t>
  </si>
  <si>
    <t>その他行政収入</t>
  </si>
  <si>
    <t>金融収入</t>
  </si>
  <si>
    <t>受取利息及び配当金</t>
  </si>
  <si>
    <t>特別収入</t>
  </si>
  <si>
    <t>固定資産売却益</t>
  </si>
  <si>
    <t>その他特別収入</t>
  </si>
  <si>
    <t>給与関係費</t>
  </si>
  <si>
    <t>維持補修費</t>
  </si>
  <si>
    <t>社会保障扶助費</t>
  </si>
  <si>
    <t>負担金・補助金・交付金等</t>
  </si>
  <si>
    <t>国直轄事業負担金</t>
  </si>
  <si>
    <t>繰出金</t>
  </si>
  <si>
    <t>減価償却費</t>
  </si>
  <si>
    <t>その他行政費用</t>
  </si>
  <si>
    <t>地方債利息・手数料</t>
  </si>
  <si>
    <t>特別費用</t>
  </si>
  <si>
    <t>その他特別費用</t>
  </si>
  <si>
    <t>総数</t>
  </si>
  <si>
    <t>施設職員数（4月1日時点）</t>
  </si>
  <si>
    <t>　</t>
  </si>
  <si>
    <t>常勤</t>
  </si>
  <si>
    <t>非常勤</t>
  </si>
  <si>
    <t>Ⅱ固定負債</t>
  </si>
  <si>
    <t>純資産</t>
  </si>
  <si>
    <t>負債及び純資産の合計</t>
  </si>
  <si>
    <t>Ⅰ流動負債</t>
  </si>
  <si>
    <t>利用率：入所者延べ人数　／　暫定定員（年間）</t>
  </si>
  <si>
    <t>不明</t>
  </si>
  <si>
    <t>大阪府社会福祉施設設置条例</t>
  </si>
  <si>
    <t>１４１，８９１㎡（大阪府）</t>
  </si>
  <si>
    <t>４,７４９．８４㎡（大阪府）　※リース物件を除く</t>
  </si>
  <si>
    <t>根拠条例・規則名</t>
  </si>
  <si>
    <t>大阪府社会福祉施設設置条例施行規則</t>
  </si>
  <si>
    <t>人</t>
  </si>
  <si>
    <t>実施時期</t>
  </si>
  <si>
    <t>対象者数</t>
  </si>
  <si>
    <t>定員：120名（暫定定員88名）
本館・別館：教室、事務室、会議室
講堂、木工教室、厨房棟、洗濯棟、運動場、体育館、プール、みかえりの塔
寮舎：男子７寮、女子３寮</t>
  </si>
  <si>
    <t>■大阪府の決算</t>
  </si>
  <si>
    <t>物件費</t>
  </si>
  <si>
    <t>令和元年度</t>
  </si>
  <si>
    <t>不納欠損等引当金</t>
  </si>
  <si>
    <t>賞与等引当金</t>
  </si>
  <si>
    <t>固定資産売却損・除却損</t>
  </si>
  <si>
    <t>施設運営に関する指標
（稼働率、利用率等）</t>
  </si>
  <si>
    <t>特になし</t>
  </si>
  <si>
    <t>3．施設運営に係る収支</t>
  </si>
  <si>
    <t>※単位未満は四捨五入としたため、内訳の計と合計が一致しない場合がある。(以下すべての表も同様）</t>
  </si>
  <si>
    <t>■大阪府の予算</t>
  </si>
  <si>
    <t>令和元年度</t>
  </si>
  <si>
    <t>令和2年度</t>
  </si>
  <si>
    <t>令和3年度</t>
  </si>
  <si>
    <t>令和4年度</t>
  </si>
  <si>
    <t>人件費</t>
  </si>
  <si>
    <t>事業費</t>
  </si>
  <si>
    <t>その他法人</t>
  </si>
  <si>
    <t>備考欄</t>
  </si>
  <si>
    <t>貸借対照表</t>
  </si>
  <si>
    <t>府の決算（財務諸表等）はこちら</t>
  </si>
  <si>
    <t>資
産
の
部</t>
  </si>
  <si>
    <t>負
債
及
び
純
資
産
の
部</t>
  </si>
  <si>
    <t>※府人口は国勢調査に基づいている</t>
  </si>
  <si>
    <t>　       平成27年度調査：</t>
  </si>
  <si>
    <t>　       令和2年度調査  ：</t>
  </si>
  <si>
    <t>■大阪府の決算</t>
  </si>
  <si>
    <t>行政コスト計算書</t>
  </si>
  <si>
    <t>各種引当金繰入額</t>
  </si>
  <si>
    <t>平成30年度</t>
  </si>
  <si>
    <t>令和2年度</t>
  </si>
  <si>
    <t>令和3年度</t>
  </si>
  <si>
    <t>4．施設職員数</t>
  </si>
  <si>
    <t>5．主な代替・類似施設</t>
  </si>
  <si>
    <t>6．利用者の満足度調査</t>
  </si>
  <si>
    <t>調査実施</t>
  </si>
  <si>
    <t>調査手法</t>
  </si>
  <si>
    <t>調査結果</t>
  </si>
  <si>
    <t>（千円）</t>
  </si>
  <si>
    <r>
      <t>負債合計　</t>
    </r>
    <r>
      <rPr>
        <b/>
        <sz val="11"/>
        <color indexed="8"/>
        <rFont val="游ゴシック"/>
        <family val="3"/>
      </rPr>
      <t>②</t>
    </r>
  </si>
  <si>
    <r>
      <t>府民1人あたり負債額　（</t>
    </r>
    <r>
      <rPr>
        <b/>
        <sz val="11"/>
        <color indexed="8"/>
        <rFont val="游ゴシック"/>
        <family val="3"/>
      </rPr>
      <t>②/府人口）</t>
    </r>
  </si>
  <si>
    <r>
      <t>合　　計　</t>
    </r>
    <r>
      <rPr>
        <b/>
        <sz val="11"/>
        <color indexed="8"/>
        <rFont val="游ゴシック"/>
        <family val="3"/>
      </rPr>
      <t>Ａ</t>
    </r>
  </si>
  <si>
    <r>
      <t>行政費用　</t>
    </r>
    <r>
      <rPr>
        <b/>
        <sz val="11"/>
        <color indexed="8"/>
        <rFont val="游ゴシック"/>
        <family val="3"/>
      </rPr>
      <t>③</t>
    </r>
  </si>
  <si>
    <r>
      <t>金融費用　</t>
    </r>
    <r>
      <rPr>
        <b/>
        <sz val="11"/>
        <color indexed="8"/>
        <rFont val="游ゴシック"/>
        <family val="3"/>
      </rPr>
      <t>④</t>
    </r>
  </si>
  <si>
    <r>
      <t>合　　計　</t>
    </r>
    <r>
      <rPr>
        <b/>
        <sz val="11"/>
        <color indexed="8"/>
        <rFont val="游ゴシック"/>
        <family val="3"/>
      </rPr>
      <t>Ｂ</t>
    </r>
  </si>
  <si>
    <r>
      <t>収支　</t>
    </r>
    <r>
      <rPr>
        <b/>
        <sz val="11"/>
        <color indexed="8"/>
        <rFont val="游ゴシック"/>
        <family val="3"/>
      </rPr>
      <t>Ｃ（Ａ－Ｂ）　</t>
    </r>
  </si>
  <si>
    <r>
      <t>一般財源等配分調整額　</t>
    </r>
    <r>
      <rPr>
        <b/>
        <sz val="11"/>
        <color indexed="8"/>
        <rFont val="游ゴシック"/>
        <family val="3"/>
      </rPr>
      <t>Ｄ　⑤</t>
    </r>
  </si>
  <si>
    <r>
      <t>調整後収支 　</t>
    </r>
    <r>
      <rPr>
        <b/>
        <sz val="11"/>
        <color indexed="8"/>
        <rFont val="游ゴシック"/>
        <family val="3"/>
      </rPr>
      <t>Ｅ（Ｃ+Ｄ）</t>
    </r>
  </si>
  <si>
    <t>利用者1人あたり
通常費用額　｛（③＋④）/①｝</t>
  </si>
  <si>
    <t>利用者1人あたり
一般財源等配分調整額　（⑤/①）</t>
  </si>
  <si>
    <r>
      <rPr>
        <b/>
        <sz val="10"/>
        <color indexed="8"/>
        <rFont val="游ゴシック"/>
        <family val="3"/>
      </rPr>
      <t>開設年月日（経過年数）</t>
    </r>
    <r>
      <rPr>
        <b/>
        <sz val="9"/>
        <color indexed="8"/>
        <rFont val="游ゴシック"/>
        <family val="3"/>
      </rPr>
      <t xml:space="preserve">
[改築・大規模改修等の実施年度］</t>
    </r>
  </si>
  <si>
    <t>福祉部　子ども家庭局
家庭支援課　育成グループ</t>
  </si>
  <si>
    <t>平成29年度～令和元年度</t>
  </si>
  <si>
    <t>平成30年度</t>
  </si>
  <si>
    <t>令和元年度</t>
  </si>
  <si>
    <t>令和2年度</t>
  </si>
  <si>
    <t>令和3年度</t>
  </si>
  <si>
    <t>令和5年度</t>
  </si>
  <si>
    <t>平成元年度</t>
  </si>
  <si>
    <r>
      <t>１．施設の概要（令和5</t>
    </r>
    <r>
      <rPr>
        <b/>
        <sz val="14"/>
        <color indexed="8"/>
        <rFont val="ＭＳ Ｐゴシック"/>
        <family val="3"/>
      </rPr>
      <t>年4月1日時点）</t>
    </r>
  </si>
  <si>
    <r>
      <t>２．料金体系（令和5</t>
    </r>
    <r>
      <rPr>
        <b/>
        <sz val="14"/>
        <color indexed="8"/>
        <rFont val="ＭＳ Ｐゴシック"/>
        <family val="3"/>
      </rPr>
      <t>年4月1日時点）</t>
    </r>
  </si>
  <si>
    <r>
      <t>令和4</t>
    </r>
    <r>
      <rPr>
        <sz val="11"/>
        <color indexed="8"/>
        <rFont val="游ゴシック"/>
        <family val="3"/>
      </rPr>
      <t>年度</t>
    </r>
  </si>
  <si>
    <t>明治４０年４月創立認可（淀川区）（R5.4.1現在経過年数116 年）／大正１２年４月移転（柏原市高井田）（R5.4.1現在経過年数100年）／昭和４８年３月本館改築（R5.4.1現在経過年数50年）
[大規模改修：平成２４年度実施]</t>
  </si>
  <si>
    <t>【R5】 府直営
（【R4】 同上）</t>
  </si>
  <si>
    <t>令和4年度</t>
  </si>
  <si>
    <t>令和2年度～令和4年度</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</si>
</sst>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Red]\(0\)"/>
    <numFmt numFmtId="179" formatCode="0.0_ "/>
    <numFmt numFmtId="180" formatCode="0.000000000_ "/>
    <numFmt numFmtId="181" formatCode="0.00000000_ "/>
    <numFmt numFmtId="182" formatCode="0.0000000_ "/>
    <numFmt numFmtId="183" formatCode="0.000000_ "/>
    <numFmt numFmtId="184" formatCode="0.00000_ "/>
    <numFmt numFmtId="185" formatCode="0.0000_ "/>
    <numFmt numFmtId="186" formatCode="0.000_ "/>
    <numFmt numFmtId="187" formatCode="0.00_ "/>
    <numFmt numFmtId="188" formatCode="#,##0.0;[Red]\-#,##0.0"/>
    <numFmt numFmtId="189" formatCode="0.0%"/>
    <numFmt numFmtId="190" formatCode="#,##0_ "/>
    <numFmt numFmtId="191" formatCode="#,##0_);[Red]\(#,##0\)"/>
    <numFmt numFmtId="192" formatCode="#,##0;&quot;▲ &quot;#,##0"/>
    <numFmt numFmtId="193" formatCode="#,##0.00_);[Red]\(#,##0.00\)"/>
    <numFmt numFmtId="194" formatCode="0.00_);[Red]\(0.00\)"/>
    <numFmt numFmtId="195" formatCode="#,##0&quot;円&quot;"/>
    <numFmt numFmtId="196" formatCode="#,##0&quot;人&quot;"/>
    <numFmt numFmtId="197" formatCode="#,##0_ ;[Red]\-#,##0\ "/>
    <numFmt numFmtId="198" formatCode="#,##0;&quot;▲ &quot;#,##0,"/>
    <numFmt numFmtId="199" formatCode="#,##0,;&quot;▲ &quot;#,##0,"/>
    <numFmt numFmtId="200" formatCode="[$]ggge&quot;年&quot;m&quot;月&quot;d&quot;日&quot;;@"/>
    <numFmt numFmtId="201" formatCode="[$-411]gge&quot;年&quot;m&quot;月&quot;d&quot;日&quot;;@"/>
    <numFmt numFmtId="202" formatCode="[$]gge&quot;年&quot;m&quot;月&quot;d&quot;日&quot;;@"/>
  </numFmts>
  <fonts count="7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6"/>
      <name val="游ゴシック"/>
      <family val="3"/>
    </font>
    <font>
      <b/>
      <sz val="12"/>
      <name val="ＭＳ Ｐゴシック"/>
      <family val="3"/>
    </font>
    <font>
      <b/>
      <sz val="11"/>
      <color indexed="8"/>
      <name val="游ゴシック"/>
      <family val="3"/>
    </font>
    <font>
      <b/>
      <sz val="12"/>
      <name val="游ゴシック"/>
      <family val="3"/>
    </font>
    <font>
      <u val="single"/>
      <sz val="11"/>
      <color indexed="12"/>
      <name val="游ゴシック"/>
      <family val="3"/>
    </font>
    <font>
      <sz val="11"/>
      <name val="游ゴシック"/>
      <family val="3"/>
    </font>
    <font>
      <b/>
      <i/>
      <sz val="10"/>
      <name val="游ゴシック"/>
      <family val="3"/>
    </font>
    <font>
      <b/>
      <sz val="10"/>
      <color indexed="8"/>
      <name val="游ゴシック"/>
      <family val="3"/>
    </font>
    <font>
      <b/>
      <sz val="9"/>
      <color indexed="8"/>
      <name val="游ゴシック"/>
      <family val="3"/>
    </font>
    <font>
      <b/>
      <sz val="11"/>
      <name val="游ゴシック"/>
      <family val="3"/>
    </font>
    <font>
      <b/>
      <sz val="14"/>
      <color indexed="8"/>
      <name val="ＭＳ Ｐゴシック"/>
      <family val="3"/>
    </font>
    <font>
      <sz val="11"/>
      <color indexed="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u val="single"/>
      <sz val="11"/>
      <color indexed="8"/>
      <name val="ＭＳ Ｐゴシック"/>
      <family val="3"/>
    </font>
    <font>
      <b/>
      <sz val="9"/>
      <color indexed="8"/>
      <name val="ＭＳ Ｐゴシック"/>
      <family val="3"/>
    </font>
    <font>
      <b/>
      <sz val="12"/>
      <color indexed="8"/>
      <name val="ＭＳ Ｐゴシック"/>
      <family val="3"/>
    </font>
    <font>
      <sz val="10"/>
      <color indexed="8"/>
      <name val="游ゴシック"/>
      <family val="3"/>
    </font>
    <font>
      <sz val="9"/>
      <color indexed="8"/>
      <name val="游ゴシック"/>
      <family val="3"/>
    </font>
    <font>
      <sz val="10"/>
      <color indexed="8"/>
      <name val="ＭＳ Ｐゴシック"/>
      <family val="3"/>
    </font>
    <font>
      <b/>
      <sz val="24"/>
      <color indexed="8"/>
      <name val="ＭＳ Ｐゴシック"/>
      <family val="3"/>
    </font>
    <font>
      <sz val="24"/>
      <color indexed="8"/>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theme="1"/>
      <name val="ＭＳ Ｐゴシック"/>
      <family val="3"/>
    </font>
    <font>
      <sz val="9"/>
      <color theme="1"/>
      <name val="ＭＳ Ｐゴシック"/>
      <family val="3"/>
    </font>
    <font>
      <b/>
      <u val="single"/>
      <sz val="11"/>
      <color theme="1"/>
      <name val="Calibri"/>
      <family val="3"/>
    </font>
    <font>
      <b/>
      <sz val="9"/>
      <color theme="1"/>
      <name val="Calibri"/>
      <family val="3"/>
    </font>
    <font>
      <sz val="9"/>
      <color theme="1"/>
      <name val="Calibri"/>
      <family val="3"/>
    </font>
    <font>
      <b/>
      <sz val="12"/>
      <color theme="1"/>
      <name val="ＭＳ Ｐゴシック"/>
      <family val="3"/>
    </font>
    <font>
      <sz val="10"/>
      <color theme="1"/>
      <name val="游ゴシック"/>
      <family val="3"/>
    </font>
    <font>
      <sz val="11"/>
      <color theme="1"/>
      <name val="游ゴシック"/>
      <family val="3"/>
    </font>
    <font>
      <sz val="9"/>
      <color theme="1"/>
      <name val="游ゴシック"/>
      <family val="3"/>
    </font>
    <font>
      <sz val="10"/>
      <color theme="1"/>
      <name val="Calibri"/>
      <family val="3"/>
    </font>
    <font>
      <b/>
      <sz val="11"/>
      <color theme="1"/>
      <name val="游ゴシック"/>
      <family val="3"/>
    </font>
    <font>
      <sz val="11"/>
      <name val="Calibri"/>
      <family val="3"/>
    </font>
    <font>
      <b/>
      <sz val="9"/>
      <color theme="1"/>
      <name val="游ゴシック"/>
      <family val="3"/>
    </font>
    <font>
      <b/>
      <sz val="24"/>
      <color theme="1"/>
      <name val="ＭＳ Ｐゴシック"/>
      <family val="3"/>
    </font>
    <font>
      <sz val="24"/>
      <color theme="1"/>
      <name val="ＭＳ Ｐゴシック"/>
      <family val="3"/>
    </font>
    <font>
      <sz val="12"/>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indexed="13"/>
        <bgColor indexed="64"/>
      </patternFill>
    </fill>
    <fill>
      <patternFill patternType="solid">
        <fgColor rgb="FFCCCCFF"/>
        <bgColor indexed="64"/>
      </patternFill>
    </fill>
    <fill>
      <patternFill patternType="solid">
        <fgColor theme="0" tint="-0.24997000396251678"/>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medium"/>
      <bottom>
        <color indexed="63"/>
      </bottom>
    </border>
    <border>
      <left style="thin"/>
      <right style="medium"/>
      <top style="medium"/>
      <bottom>
        <color indexed="63"/>
      </bottom>
    </border>
    <border>
      <left style="thin"/>
      <right style="thin"/>
      <top>
        <color indexed="63"/>
      </top>
      <bottom style="medium"/>
    </border>
    <border>
      <left>
        <color indexed="63"/>
      </left>
      <right style="thin"/>
      <top style="medium"/>
      <bottom style="medium"/>
    </border>
    <border>
      <left style="medium"/>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style="thin"/>
      <right style="medium"/>
      <top>
        <color indexed="63"/>
      </top>
      <bottom style="medium"/>
    </border>
    <border>
      <left style="medium"/>
      <right style="thin"/>
      <top style="medium"/>
      <bottom style="medium"/>
    </border>
    <border>
      <left style="medium"/>
      <right style="thin"/>
      <top style="medium"/>
      <bottom>
        <color indexed="63"/>
      </bottom>
    </border>
    <border>
      <left style="medium"/>
      <right style="thin"/>
      <top>
        <color indexed="63"/>
      </top>
      <bottom style="medium"/>
    </border>
    <border>
      <left style="medium"/>
      <right>
        <color indexed="63"/>
      </right>
      <top style="medium"/>
      <bottom style="medium"/>
    </border>
    <border>
      <left>
        <color indexed="63"/>
      </left>
      <right>
        <color indexed="63"/>
      </right>
      <top style="medium"/>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44"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4"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44" fillId="0" borderId="0">
      <alignment/>
      <protection/>
    </xf>
    <xf numFmtId="0" fontId="3" fillId="0" borderId="0" applyNumberFormat="0" applyFill="0" applyBorder="0" applyAlignment="0" applyProtection="0"/>
    <xf numFmtId="0" fontId="60" fillId="32" borderId="0" applyNumberFormat="0" applyBorder="0" applyAlignment="0" applyProtection="0"/>
  </cellStyleXfs>
  <cellXfs count="350">
    <xf numFmtId="0" fontId="0" fillId="0" borderId="0" xfId="0" applyAlignment="1">
      <alignment/>
    </xf>
    <xf numFmtId="0" fontId="61" fillId="0" borderId="0" xfId="0" applyFont="1" applyAlignment="1">
      <alignment vertical="center" wrapText="1"/>
    </xf>
    <xf numFmtId="0" fontId="61" fillId="0" borderId="0" xfId="0" applyFont="1" applyAlignment="1">
      <alignment vertical="center"/>
    </xf>
    <xf numFmtId="0" fontId="44" fillId="0" borderId="0" xfId="65">
      <alignment/>
      <protection/>
    </xf>
    <xf numFmtId="0" fontId="62" fillId="0" borderId="0" xfId="65" applyFont="1">
      <alignment/>
      <protection/>
    </xf>
    <xf numFmtId="192" fontId="44" fillId="0" borderId="0" xfId="53" applyNumberFormat="1" applyFont="1" applyAlignment="1">
      <alignment/>
    </xf>
    <xf numFmtId="199" fontId="44" fillId="0" borderId="0" xfId="53" applyNumberFormat="1" applyFont="1" applyAlignment="1">
      <alignment/>
    </xf>
    <xf numFmtId="0" fontId="63" fillId="0" borderId="0" xfId="65" applyFont="1" applyAlignment="1">
      <alignment vertical="center"/>
      <protection/>
    </xf>
    <xf numFmtId="0" fontId="6" fillId="0" borderId="0" xfId="65" applyFont="1" applyAlignment="1">
      <alignment vertical="center"/>
      <protection/>
    </xf>
    <xf numFmtId="199" fontId="64" fillId="0" borderId="0" xfId="53" applyNumberFormat="1" applyFont="1" applyFill="1" applyBorder="1" applyAlignment="1">
      <alignment/>
    </xf>
    <xf numFmtId="199" fontId="56" fillId="0" borderId="0" xfId="53" applyNumberFormat="1" applyFont="1" applyFill="1" applyBorder="1" applyAlignment="1">
      <alignment/>
    </xf>
    <xf numFmtId="199" fontId="64" fillId="0" borderId="10" xfId="53" applyNumberFormat="1" applyFont="1" applyBorder="1" applyAlignment="1">
      <alignment horizontal="center"/>
    </xf>
    <xf numFmtId="199" fontId="44" fillId="0" borderId="0" xfId="53" applyNumberFormat="1" applyFont="1" applyAlignment="1">
      <alignment vertical="center"/>
    </xf>
    <xf numFmtId="0" fontId="65" fillId="0" borderId="0" xfId="65" applyFont="1" applyAlignment="1">
      <alignment vertical="center"/>
      <protection/>
    </xf>
    <xf numFmtId="0" fontId="44" fillId="0" borderId="0" xfId="65" applyAlignment="1">
      <alignment vertical="center"/>
      <protection/>
    </xf>
    <xf numFmtId="192" fontId="44" fillId="0" borderId="0" xfId="53" applyNumberFormat="1" applyFont="1" applyAlignment="1">
      <alignment horizontal="left" vertical="center"/>
    </xf>
    <xf numFmtId="192" fontId="44" fillId="0" borderId="0" xfId="53" applyNumberFormat="1" applyFont="1" applyAlignment="1">
      <alignment horizontal="right" vertical="center"/>
    </xf>
    <xf numFmtId="199" fontId="44" fillId="0" borderId="0" xfId="53" applyNumberFormat="1" applyFont="1" applyAlignment="1">
      <alignment horizontal="left" vertical="center"/>
    </xf>
    <xf numFmtId="0" fontId="66" fillId="0" borderId="0" xfId="65" applyFont="1" applyAlignment="1">
      <alignment vertical="center"/>
      <protection/>
    </xf>
    <xf numFmtId="0" fontId="66" fillId="0" borderId="0" xfId="65" applyFont="1" applyAlignment="1">
      <alignment horizontal="left" vertical="center"/>
      <protection/>
    </xf>
    <xf numFmtId="196" fontId="66" fillId="0" borderId="0" xfId="53" applyNumberFormat="1" applyFont="1" applyAlignment="1">
      <alignment horizontal="left" vertical="center"/>
    </xf>
    <xf numFmtId="196" fontId="66" fillId="0" borderId="0" xfId="65" applyNumberFormat="1" applyFont="1" applyAlignment="1">
      <alignment vertical="center"/>
      <protection/>
    </xf>
    <xf numFmtId="0" fontId="67" fillId="0" borderId="0" xfId="65" applyFont="1">
      <alignment/>
      <protection/>
    </xf>
    <xf numFmtId="9" fontId="56" fillId="0" borderId="0" xfId="43" applyFont="1" applyAlignment="1">
      <alignment/>
    </xf>
    <xf numFmtId="9" fontId="44" fillId="0" borderId="0" xfId="43" applyFont="1" applyAlignment="1">
      <alignment/>
    </xf>
    <xf numFmtId="0" fontId="4" fillId="0" borderId="0" xfId="65" applyFont="1" applyAlignment="1">
      <alignment vertical="center"/>
      <protection/>
    </xf>
    <xf numFmtId="0" fontId="44" fillId="0" borderId="0" xfId="65" applyAlignment="1">
      <alignment vertical="center" shrinkToFit="1"/>
      <protection/>
    </xf>
    <xf numFmtId="0" fontId="44" fillId="0" borderId="0" xfId="65" applyAlignment="1">
      <alignment horizontal="left" vertical="center" shrinkToFit="1"/>
      <protection/>
    </xf>
    <xf numFmtId="196" fontId="44" fillId="0" borderId="0" xfId="65" applyNumberFormat="1" applyAlignment="1">
      <alignment horizontal="right"/>
      <protection/>
    </xf>
    <xf numFmtId="0" fontId="68" fillId="0" borderId="11" xfId="0" applyFont="1" applyBorder="1" applyAlignment="1">
      <alignment vertical="center" wrapText="1" shrinkToFit="1"/>
    </xf>
    <xf numFmtId="0" fontId="69" fillId="0" borderId="12" xfId="0" applyFont="1" applyBorder="1" applyAlignment="1">
      <alignment vertical="center" wrapText="1" shrinkToFit="1"/>
    </xf>
    <xf numFmtId="0" fontId="69" fillId="0" borderId="13" xfId="0" applyFont="1" applyBorder="1" applyAlignment="1">
      <alignment vertical="center" wrapText="1" shrinkToFit="1"/>
    </xf>
    <xf numFmtId="0" fontId="69" fillId="0" borderId="14" xfId="0" applyFont="1" applyFill="1" applyBorder="1" applyAlignment="1">
      <alignment vertical="center"/>
    </xf>
    <xf numFmtId="0" fontId="68" fillId="0" borderId="15" xfId="0" applyFont="1" applyBorder="1" applyAlignment="1">
      <alignment vertical="center" wrapText="1" shrinkToFit="1"/>
    </xf>
    <xf numFmtId="0" fontId="69" fillId="0" borderId="0" xfId="0" applyFont="1" applyBorder="1" applyAlignment="1">
      <alignment vertical="center" wrapText="1" shrinkToFit="1"/>
    </xf>
    <xf numFmtId="0" fontId="69" fillId="0" borderId="16" xfId="0" applyFont="1" applyBorder="1" applyAlignment="1">
      <alignment vertical="center" wrapText="1" shrinkToFit="1"/>
    </xf>
    <xf numFmtId="0" fontId="70" fillId="0" borderId="15" xfId="0" applyFont="1" applyBorder="1" applyAlignment="1">
      <alignment vertical="center" wrapText="1" shrinkToFit="1"/>
    </xf>
    <xf numFmtId="0" fontId="70" fillId="0" borderId="0" xfId="0" applyFont="1" applyAlignment="1">
      <alignment vertical="center" wrapText="1" shrinkToFit="1"/>
    </xf>
    <xf numFmtId="0" fontId="70" fillId="0" borderId="16" xfId="0" applyFont="1" applyBorder="1" applyAlignment="1">
      <alignment vertical="center" wrapText="1" shrinkToFit="1"/>
    </xf>
    <xf numFmtId="0" fontId="68" fillId="0" borderId="17" xfId="0" applyFont="1" applyBorder="1" applyAlignment="1">
      <alignment vertical="center" wrapText="1" shrinkToFit="1"/>
    </xf>
    <xf numFmtId="0" fontId="69" fillId="0" borderId="10" xfId="0" applyFont="1" applyBorder="1" applyAlignment="1">
      <alignment vertical="center" wrapText="1" shrinkToFit="1"/>
    </xf>
    <xf numFmtId="0" fontId="69" fillId="0" borderId="18" xfId="0" applyFont="1" applyBorder="1" applyAlignment="1">
      <alignment vertical="center" wrapText="1" shrinkToFit="1"/>
    </xf>
    <xf numFmtId="0" fontId="69" fillId="0" borderId="15" xfId="0" applyFont="1" applyBorder="1" applyAlignment="1">
      <alignment horizontal="center" vertical="center" wrapText="1"/>
    </xf>
    <xf numFmtId="0" fontId="69" fillId="0" borderId="0" xfId="0" applyFont="1" applyBorder="1" applyAlignment="1">
      <alignment horizontal="center" vertical="center" wrapText="1"/>
    </xf>
    <xf numFmtId="0" fontId="69" fillId="0" borderId="16" xfId="0" applyFont="1" applyBorder="1" applyAlignment="1">
      <alignment horizontal="center" vertical="center" wrapText="1"/>
    </xf>
    <xf numFmtId="190" fontId="70" fillId="0" borderId="19" xfId="0" applyNumberFormat="1" applyFont="1" applyBorder="1" applyAlignment="1">
      <alignment horizontal="left" vertical="center"/>
    </xf>
    <xf numFmtId="0" fontId="70" fillId="0" borderId="20" xfId="0" applyFont="1" applyBorder="1" applyAlignment="1">
      <alignment horizontal="center" vertical="center"/>
    </xf>
    <xf numFmtId="189" fontId="69" fillId="0" borderId="20" xfId="0" applyNumberFormat="1" applyFont="1" applyBorder="1" applyAlignment="1">
      <alignment vertical="center"/>
    </xf>
    <xf numFmtId="0" fontId="69" fillId="0" borderId="20" xfId="0" applyFont="1" applyBorder="1" applyAlignment="1">
      <alignment vertical="center"/>
    </xf>
    <xf numFmtId="199" fontId="71" fillId="0" borderId="0" xfId="53" applyNumberFormat="1" applyFont="1" applyAlignment="1">
      <alignment horizontal="right"/>
    </xf>
    <xf numFmtId="192" fontId="72" fillId="33" borderId="21" xfId="53" applyNumberFormat="1" applyFont="1" applyFill="1" applyBorder="1" applyAlignment="1">
      <alignment horizontal="center" vertical="center"/>
    </xf>
    <xf numFmtId="199" fontId="72" fillId="33" borderId="21" xfId="53" applyNumberFormat="1" applyFont="1" applyFill="1" applyBorder="1" applyAlignment="1">
      <alignment horizontal="center" vertical="center"/>
    </xf>
    <xf numFmtId="192" fontId="69" fillId="34" borderId="21" xfId="53" applyNumberFormat="1" applyFont="1" applyFill="1" applyBorder="1" applyAlignment="1">
      <alignment vertical="center"/>
    </xf>
    <xf numFmtId="192" fontId="69" fillId="0" borderId="21" xfId="53" applyNumberFormat="1" applyFont="1" applyBorder="1" applyAlignment="1">
      <alignment vertical="center"/>
    </xf>
    <xf numFmtId="192" fontId="69" fillId="0" borderId="22" xfId="53" applyNumberFormat="1" applyFont="1" applyBorder="1" applyAlignment="1">
      <alignment vertical="center"/>
    </xf>
    <xf numFmtId="192" fontId="72" fillId="8" borderId="23" xfId="53" applyNumberFormat="1" applyFont="1" applyFill="1" applyBorder="1" applyAlignment="1">
      <alignment vertical="center"/>
    </xf>
    <xf numFmtId="192" fontId="72" fillId="8" borderId="24" xfId="53" applyNumberFormat="1" applyFont="1" applyFill="1" applyBorder="1" applyAlignment="1">
      <alignment vertical="center"/>
    </xf>
    <xf numFmtId="192" fontId="69" fillId="0" borderId="25" xfId="53" applyNumberFormat="1" applyFont="1" applyBorder="1" applyAlignment="1">
      <alignment vertical="center"/>
    </xf>
    <xf numFmtId="192" fontId="72" fillId="8" borderId="26" xfId="53" applyNumberFormat="1" applyFont="1" applyFill="1" applyBorder="1" applyAlignment="1">
      <alignment vertical="center"/>
    </xf>
    <xf numFmtId="192" fontId="72" fillId="8" borderId="27" xfId="53" applyNumberFormat="1" applyFont="1" applyFill="1" applyBorder="1" applyAlignment="1">
      <alignment vertical="center"/>
    </xf>
    <xf numFmtId="0" fontId="69" fillId="0" borderId="0" xfId="65" applyFont="1">
      <alignment/>
      <protection/>
    </xf>
    <xf numFmtId="192" fontId="69" fillId="0" borderId="0" xfId="53" applyNumberFormat="1" applyFont="1" applyAlignment="1">
      <alignment vertical="center"/>
    </xf>
    <xf numFmtId="192" fontId="69" fillId="0" borderId="0" xfId="53" applyNumberFormat="1" applyFont="1" applyBorder="1" applyAlignment="1">
      <alignment vertical="center"/>
    </xf>
    <xf numFmtId="192" fontId="72" fillId="8" borderId="21" xfId="53" applyNumberFormat="1" applyFont="1" applyFill="1" applyBorder="1" applyAlignment="1">
      <alignment vertical="center"/>
    </xf>
    <xf numFmtId="199" fontId="72" fillId="8" borderId="21" xfId="53" applyNumberFormat="1" applyFont="1" applyFill="1" applyBorder="1" applyAlignment="1">
      <alignment vertical="center"/>
    </xf>
    <xf numFmtId="0" fontId="72" fillId="33" borderId="15" xfId="65" applyFont="1" applyFill="1" applyBorder="1" applyAlignment="1">
      <alignment shrinkToFit="1"/>
      <protection/>
    </xf>
    <xf numFmtId="199" fontId="69" fillId="0" borderId="21" xfId="53" applyNumberFormat="1" applyFont="1" applyBorder="1" applyAlignment="1">
      <alignment vertical="center"/>
    </xf>
    <xf numFmtId="0" fontId="72" fillId="33" borderId="17" xfId="65" applyFont="1" applyFill="1" applyBorder="1" applyAlignment="1">
      <alignment shrinkToFit="1"/>
      <protection/>
    </xf>
    <xf numFmtId="0" fontId="72" fillId="33" borderId="0" xfId="65" applyFont="1" applyFill="1" applyAlignment="1">
      <alignment shrinkToFit="1"/>
      <protection/>
    </xf>
    <xf numFmtId="199" fontId="69" fillId="0" borderId="22" xfId="53" applyNumberFormat="1" applyFont="1" applyBorder="1" applyAlignment="1">
      <alignment vertical="center"/>
    </xf>
    <xf numFmtId="199" fontId="72" fillId="8" borderId="23" xfId="53" applyNumberFormat="1" applyFont="1" applyFill="1" applyBorder="1" applyAlignment="1">
      <alignment vertical="center"/>
    </xf>
    <xf numFmtId="192" fontId="72" fillId="8" borderId="25" xfId="53" applyNumberFormat="1" applyFont="1" applyFill="1" applyBorder="1" applyAlignment="1">
      <alignment vertical="center"/>
    </xf>
    <xf numFmtId="199" fontId="72" fillId="8" borderId="25" xfId="53" applyNumberFormat="1" applyFont="1" applyFill="1" applyBorder="1" applyAlignment="1">
      <alignment vertical="center"/>
    </xf>
    <xf numFmtId="199" fontId="72" fillId="8" borderId="26" xfId="53" applyNumberFormat="1" applyFont="1" applyFill="1" applyBorder="1" applyAlignment="1">
      <alignment vertical="center"/>
    </xf>
    <xf numFmtId="192" fontId="72" fillId="8" borderId="28" xfId="53" applyNumberFormat="1" applyFont="1" applyFill="1" applyBorder="1" applyAlignment="1">
      <alignment vertical="center"/>
    </xf>
    <xf numFmtId="199" fontId="72" fillId="8" borderId="28" xfId="53" applyNumberFormat="1" applyFont="1" applyFill="1" applyBorder="1" applyAlignment="1">
      <alignment vertical="center"/>
    </xf>
    <xf numFmtId="0" fontId="69" fillId="0" borderId="0" xfId="65" applyFont="1" applyAlignment="1">
      <alignment vertical="center" wrapText="1"/>
      <protection/>
    </xf>
    <xf numFmtId="199" fontId="69" fillId="0" borderId="0" xfId="53" applyNumberFormat="1" applyFont="1" applyAlignment="1">
      <alignment vertical="center"/>
    </xf>
    <xf numFmtId="195" fontId="72" fillId="8" borderId="21" xfId="53" applyNumberFormat="1" applyFont="1" applyFill="1" applyBorder="1" applyAlignment="1">
      <alignment vertical="center"/>
    </xf>
    <xf numFmtId="0" fontId="72" fillId="33" borderId="0" xfId="65" applyFont="1" applyFill="1">
      <alignment/>
      <protection/>
    </xf>
    <xf numFmtId="0" fontId="72" fillId="33" borderId="15" xfId="65" applyFont="1" applyFill="1" applyBorder="1">
      <alignment/>
      <protection/>
    </xf>
    <xf numFmtId="192" fontId="72" fillId="8" borderId="29" xfId="53" applyNumberFormat="1" applyFont="1" applyFill="1" applyBorder="1" applyAlignment="1">
      <alignment vertical="center"/>
    </xf>
    <xf numFmtId="199" fontId="72" fillId="8" borderId="29" xfId="53" applyNumberFormat="1" applyFont="1" applyFill="1" applyBorder="1" applyAlignment="1">
      <alignment vertical="center"/>
    </xf>
    <xf numFmtId="190" fontId="72" fillId="33" borderId="30" xfId="65" applyNumberFormat="1" applyFont="1" applyFill="1" applyBorder="1" applyAlignment="1">
      <alignment vertical="center"/>
      <protection/>
    </xf>
    <xf numFmtId="0" fontId="72" fillId="33" borderId="31" xfId="65" applyFont="1" applyFill="1" applyBorder="1">
      <alignment/>
      <protection/>
    </xf>
    <xf numFmtId="0" fontId="72" fillId="33" borderId="32" xfId="65" applyFont="1" applyFill="1" applyBorder="1">
      <alignment/>
      <protection/>
    </xf>
    <xf numFmtId="192" fontId="69" fillId="0" borderId="33" xfId="53" applyNumberFormat="1" applyFont="1" applyBorder="1" applyAlignment="1">
      <alignment vertical="center"/>
    </xf>
    <xf numFmtId="199" fontId="69" fillId="0" borderId="33" xfId="53" applyNumberFormat="1" applyFont="1" applyBorder="1" applyAlignment="1">
      <alignment vertical="center"/>
    </xf>
    <xf numFmtId="192" fontId="69" fillId="0" borderId="0" xfId="53" applyNumberFormat="1" applyFont="1" applyAlignment="1">
      <alignment/>
    </xf>
    <xf numFmtId="199" fontId="69" fillId="0" borderId="0" xfId="53" applyNumberFormat="1" applyFont="1" applyAlignment="1">
      <alignment/>
    </xf>
    <xf numFmtId="0" fontId="69" fillId="33" borderId="19" xfId="65" applyFont="1" applyFill="1" applyBorder="1">
      <alignment/>
      <protection/>
    </xf>
    <xf numFmtId="0" fontId="69" fillId="33" borderId="20" xfId="65" applyFont="1" applyFill="1" applyBorder="1">
      <alignment/>
      <protection/>
    </xf>
    <xf numFmtId="0" fontId="69" fillId="33" borderId="14" xfId="65" applyFont="1" applyFill="1" applyBorder="1">
      <alignment/>
      <protection/>
    </xf>
    <xf numFmtId="195" fontId="72" fillId="8" borderId="21" xfId="53" applyNumberFormat="1" applyFont="1" applyFill="1" applyBorder="1" applyAlignment="1">
      <alignment horizontal="right" vertical="center"/>
    </xf>
    <xf numFmtId="0" fontId="72" fillId="33" borderId="19" xfId="65" applyFont="1" applyFill="1" applyBorder="1">
      <alignment/>
      <protection/>
    </xf>
    <xf numFmtId="0" fontId="72" fillId="33" borderId="20" xfId="65" applyFont="1" applyFill="1" applyBorder="1">
      <alignment/>
      <protection/>
    </xf>
    <xf numFmtId="0" fontId="72" fillId="33" borderId="14" xfId="65" applyFont="1" applyFill="1" applyBorder="1">
      <alignment/>
      <protection/>
    </xf>
    <xf numFmtId="192" fontId="72" fillId="33" borderId="21" xfId="53" applyNumberFormat="1" applyFont="1" applyFill="1" applyBorder="1" applyAlignment="1">
      <alignment horizontal="center"/>
    </xf>
    <xf numFmtId="199" fontId="72" fillId="33" borderId="21" xfId="53" applyNumberFormat="1" applyFont="1" applyFill="1" applyBorder="1" applyAlignment="1">
      <alignment horizontal="center"/>
    </xf>
    <xf numFmtId="0" fontId="72" fillId="35" borderId="19" xfId="65" applyFont="1" applyFill="1" applyBorder="1" applyAlignment="1">
      <alignment vertical="center"/>
      <protection/>
    </xf>
    <xf numFmtId="0" fontId="72" fillId="35" borderId="20" xfId="65" applyFont="1" applyFill="1" applyBorder="1" applyAlignment="1">
      <alignment vertical="center"/>
      <protection/>
    </xf>
    <xf numFmtId="0" fontId="72" fillId="33" borderId="19" xfId="65" applyFont="1" applyFill="1" applyBorder="1" applyAlignment="1">
      <alignment horizontal="center" vertical="center" shrinkToFit="1"/>
      <protection/>
    </xf>
    <xf numFmtId="0" fontId="72" fillId="33" borderId="21" xfId="65" applyFont="1" applyFill="1" applyBorder="1" applyAlignment="1">
      <alignment horizontal="center" vertical="center" shrinkToFit="1"/>
      <protection/>
    </xf>
    <xf numFmtId="0" fontId="72" fillId="33" borderId="11" xfId="65" applyFont="1" applyFill="1" applyBorder="1" applyAlignment="1">
      <alignment vertical="center" shrinkToFit="1"/>
      <protection/>
    </xf>
    <xf numFmtId="0" fontId="72" fillId="33" borderId="12" xfId="65" applyFont="1" applyFill="1" applyBorder="1" applyAlignment="1">
      <alignment vertical="center" shrinkToFit="1"/>
      <protection/>
    </xf>
    <xf numFmtId="196" fontId="8" fillId="36" borderId="19" xfId="65" applyNumberFormat="1" applyFont="1" applyFill="1" applyBorder="1" applyAlignment="1">
      <alignment vertical="center"/>
      <protection/>
    </xf>
    <xf numFmtId="196" fontId="8" fillId="36" borderId="21" xfId="65" applyNumberFormat="1" applyFont="1" applyFill="1" applyBorder="1" applyAlignment="1">
      <alignment vertical="center"/>
      <protection/>
    </xf>
    <xf numFmtId="0" fontId="72" fillId="33" borderId="33" xfId="65" applyFont="1" applyFill="1" applyBorder="1" applyAlignment="1">
      <alignment vertical="center" shrinkToFit="1"/>
      <protection/>
    </xf>
    <xf numFmtId="0" fontId="72" fillId="33" borderId="19" xfId="65" applyFont="1" applyFill="1" applyBorder="1" applyAlignment="1">
      <alignment vertical="center" shrinkToFit="1"/>
      <protection/>
    </xf>
    <xf numFmtId="0" fontId="72" fillId="33" borderId="20" xfId="65" applyFont="1" applyFill="1" applyBorder="1" applyAlignment="1">
      <alignment vertical="center" shrinkToFit="1"/>
      <protection/>
    </xf>
    <xf numFmtId="196" fontId="69" fillId="0" borderId="19" xfId="65" applyNumberFormat="1" applyFont="1" applyBorder="1" applyAlignment="1">
      <alignment vertical="center"/>
      <protection/>
    </xf>
    <xf numFmtId="0" fontId="72" fillId="33" borderId="25" xfId="65" applyFont="1" applyFill="1" applyBorder="1" applyAlignment="1">
      <alignment vertical="center" shrinkToFit="1"/>
      <protection/>
    </xf>
    <xf numFmtId="0" fontId="72" fillId="33" borderId="19" xfId="65" applyFont="1" applyFill="1" applyBorder="1" applyAlignment="1">
      <alignment vertical="center"/>
      <protection/>
    </xf>
    <xf numFmtId="0" fontId="69" fillId="0" borderId="19" xfId="65" applyFont="1" applyBorder="1" applyAlignment="1">
      <alignment vertical="center"/>
      <protection/>
    </xf>
    <xf numFmtId="0" fontId="69" fillId="0" borderId="21" xfId="65" applyFont="1" applyBorder="1" applyAlignment="1">
      <alignment vertical="center" wrapText="1"/>
      <protection/>
    </xf>
    <xf numFmtId="196" fontId="69" fillId="0" borderId="21" xfId="65" applyNumberFormat="1" applyFont="1" applyFill="1" applyBorder="1" applyAlignment="1">
      <alignment vertical="center"/>
      <protection/>
    </xf>
    <xf numFmtId="199" fontId="14" fillId="8" borderId="21" xfId="53" applyNumberFormat="1" applyFont="1" applyFill="1" applyBorder="1" applyAlignment="1">
      <alignment vertical="center"/>
    </xf>
    <xf numFmtId="199" fontId="10" fillId="0" borderId="21" xfId="53" applyNumberFormat="1" applyFont="1" applyBorder="1" applyAlignment="1">
      <alignment vertical="center"/>
    </xf>
    <xf numFmtId="199" fontId="10" fillId="0" borderId="22" xfId="53" applyNumberFormat="1" applyFont="1" applyBorder="1" applyAlignment="1">
      <alignment vertical="center"/>
    </xf>
    <xf numFmtId="199" fontId="14" fillId="8" borderId="25" xfId="53" applyNumberFormat="1" applyFont="1" applyFill="1" applyBorder="1" applyAlignment="1">
      <alignment vertical="center"/>
    </xf>
    <xf numFmtId="199" fontId="10" fillId="0" borderId="0" xfId="53" applyNumberFormat="1" applyFont="1" applyBorder="1" applyAlignment="1">
      <alignment vertical="center"/>
    </xf>
    <xf numFmtId="195" fontId="14" fillId="8" borderId="21" xfId="53" applyNumberFormat="1" applyFont="1" applyFill="1" applyBorder="1" applyAlignment="1">
      <alignment vertical="center"/>
    </xf>
    <xf numFmtId="199" fontId="10" fillId="0" borderId="0" xfId="53" applyNumberFormat="1" applyFont="1" applyBorder="1" applyAlignment="1">
      <alignment/>
    </xf>
    <xf numFmtId="199" fontId="14" fillId="33" borderId="21" xfId="53" applyNumberFormat="1" applyFont="1" applyFill="1" applyBorder="1" applyAlignment="1">
      <alignment horizontal="center" vertical="center"/>
    </xf>
    <xf numFmtId="195" fontId="14" fillId="8" borderId="21" xfId="53" applyNumberFormat="1" applyFont="1" applyFill="1" applyBorder="1" applyAlignment="1">
      <alignment horizontal="right" vertical="center"/>
    </xf>
    <xf numFmtId="9" fontId="73" fillId="0" borderId="0" xfId="43" applyFont="1" applyBorder="1" applyAlignment="1">
      <alignment/>
    </xf>
    <xf numFmtId="199" fontId="14" fillId="33" borderId="21" xfId="53" applyNumberFormat="1" applyFont="1" applyFill="1" applyBorder="1" applyAlignment="1">
      <alignment horizontal="center"/>
    </xf>
    <xf numFmtId="199" fontId="10" fillId="34" borderId="21" xfId="53" applyNumberFormat="1" applyFont="1" applyFill="1" applyBorder="1" applyAlignment="1">
      <alignment vertical="center"/>
    </xf>
    <xf numFmtId="199" fontId="69" fillId="34" borderId="22" xfId="53" applyNumberFormat="1" applyFont="1" applyFill="1" applyBorder="1" applyAlignment="1">
      <alignment vertical="center"/>
    </xf>
    <xf numFmtId="192" fontId="72" fillId="8" borderId="34" xfId="53" applyNumberFormat="1" applyFont="1" applyFill="1" applyBorder="1" applyAlignment="1">
      <alignment vertical="center"/>
    </xf>
    <xf numFmtId="192" fontId="72" fillId="8" borderId="35" xfId="53" applyNumberFormat="1" applyFont="1" applyFill="1" applyBorder="1" applyAlignment="1">
      <alignment vertical="center"/>
    </xf>
    <xf numFmtId="199" fontId="14" fillId="8" borderId="34" xfId="53" applyNumberFormat="1" applyFont="1" applyFill="1" applyBorder="1" applyAlignment="1">
      <alignment vertical="center"/>
    </xf>
    <xf numFmtId="199" fontId="14" fillId="8" borderId="17" xfId="53" applyNumberFormat="1" applyFont="1" applyFill="1" applyBorder="1" applyAlignment="1">
      <alignment vertical="center"/>
    </xf>
    <xf numFmtId="199" fontId="10" fillId="0" borderId="19" xfId="53" applyNumberFormat="1" applyFont="1" applyBorder="1" applyAlignment="1">
      <alignment vertical="center"/>
    </xf>
    <xf numFmtId="199" fontId="14" fillId="8" borderId="19" xfId="53" applyNumberFormat="1" applyFont="1" applyFill="1" applyBorder="1" applyAlignment="1">
      <alignment vertical="center"/>
    </xf>
    <xf numFmtId="199" fontId="10" fillId="0" borderId="11" xfId="53" applyNumberFormat="1" applyFont="1" applyBorder="1" applyAlignment="1">
      <alignment vertical="center"/>
    </xf>
    <xf numFmtId="199" fontId="14" fillId="8" borderId="35" xfId="53" applyNumberFormat="1" applyFont="1" applyFill="1" applyBorder="1" applyAlignment="1">
      <alignment vertical="center"/>
    </xf>
    <xf numFmtId="199" fontId="14" fillId="8" borderId="36" xfId="53" applyNumberFormat="1" applyFont="1" applyFill="1" applyBorder="1" applyAlignment="1">
      <alignment vertical="center"/>
    </xf>
    <xf numFmtId="199" fontId="10" fillId="34" borderId="15" xfId="53" applyNumberFormat="1" applyFont="1" applyFill="1" applyBorder="1" applyAlignment="1">
      <alignment vertical="center"/>
    </xf>
    <xf numFmtId="199" fontId="14" fillId="8" borderId="24" xfId="53" applyNumberFormat="1" applyFont="1" applyFill="1" applyBorder="1" applyAlignment="1">
      <alignment vertical="center"/>
    </xf>
    <xf numFmtId="199" fontId="14" fillId="8" borderId="27" xfId="53" applyNumberFormat="1" applyFont="1" applyFill="1" applyBorder="1" applyAlignment="1">
      <alignment vertical="center"/>
    </xf>
    <xf numFmtId="199" fontId="14" fillId="8" borderId="37" xfId="53" applyNumberFormat="1" applyFont="1" applyFill="1" applyBorder="1" applyAlignment="1">
      <alignment vertical="center"/>
    </xf>
    <xf numFmtId="199" fontId="44" fillId="0" borderId="0" xfId="53" applyNumberFormat="1" applyFont="1" applyBorder="1" applyAlignment="1">
      <alignment vertical="center"/>
    </xf>
    <xf numFmtId="199" fontId="44" fillId="0" borderId="0" xfId="53" applyNumberFormat="1" applyFont="1" applyBorder="1" applyAlignment="1">
      <alignment/>
    </xf>
    <xf numFmtId="199" fontId="71" fillId="0" borderId="0" xfId="53" applyNumberFormat="1" applyFont="1" applyBorder="1" applyAlignment="1">
      <alignment horizontal="right"/>
    </xf>
    <xf numFmtId="199" fontId="10" fillId="34" borderId="33" xfId="53" applyNumberFormat="1" applyFont="1" applyFill="1" applyBorder="1" applyAlignment="1">
      <alignment vertical="center"/>
    </xf>
    <xf numFmtId="189" fontId="69" fillId="0" borderId="19" xfId="0" applyNumberFormat="1" applyFont="1" applyFill="1" applyBorder="1" applyAlignment="1">
      <alignment horizontal="right" vertical="center"/>
    </xf>
    <xf numFmtId="189" fontId="69" fillId="0" borderId="20" xfId="0" applyNumberFormat="1" applyFont="1" applyFill="1" applyBorder="1" applyAlignment="1">
      <alignment horizontal="right" vertical="center"/>
    </xf>
    <xf numFmtId="189" fontId="69" fillId="0" borderId="14" xfId="0" applyNumberFormat="1" applyFont="1" applyFill="1" applyBorder="1" applyAlignment="1">
      <alignment horizontal="right" vertical="center"/>
    </xf>
    <xf numFmtId="0" fontId="69" fillId="37" borderId="21" xfId="0" applyFont="1" applyFill="1" applyBorder="1" applyAlignment="1">
      <alignment horizontal="center" vertical="center"/>
    </xf>
    <xf numFmtId="190" fontId="69" fillId="0" borderId="19" xfId="0" applyNumberFormat="1" applyFont="1" applyFill="1" applyBorder="1" applyAlignment="1">
      <alignment vertical="center"/>
    </xf>
    <xf numFmtId="190" fontId="69" fillId="0" borderId="20" xfId="0" applyNumberFormat="1" applyFont="1" applyFill="1" applyBorder="1" applyAlignment="1">
      <alignment vertical="center"/>
    </xf>
    <xf numFmtId="194" fontId="69" fillId="0" borderId="19" xfId="0" applyNumberFormat="1" applyFont="1" applyBorder="1" applyAlignment="1">
      <alignment vertical="center"/>
    </xf>
    <xf numFmtId="194" fontId="69" fillId="0" borderId="20" xfId="0" applyNumberFormat="1" applyFont="1" applyBorder="1" applyAlignment="1">
      <alignment vertical="center"/>
    </xf>
    <xf numFmtId="0" fontId="72" fillId="35" borderId="11" xfId="0" applyFont="1" applyFill="1" applyBorder="1" applyAlignment="1">
      <alignment horizontal="left" vertical="center" wrapText="1"/>
    </xf>
    <xf numFmtId="0" fontId="72" fillId="35" borderId="12" xfId="0" applyFont="1" applyFill="1" applyBorder="1" applyAlignment="1">
      <alignment horizontal="left" vertical="center" wrapText="1"/>
    </xf>
    <xf numFmtId="0" fontId="72" fillId="35" borderId="13" xfId="0" applyFont="1" applyFill="1" applyBorder="1" applyAlignment="1">
      <alignment horizontal="left" vertical="center" wrapText="1"/>
    </xf>
    <xf numFmtId="0" fontId="72" fillId="35" borderId="21"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69" fillId="0" borderId="20" xfId="0" applyFont="1" applyBorder="1" applyAlignment="1">
      <alignment vertical="center" wrapText="1"/>
    </xf>
    <xf numFmtId="0" fontId="69" fillId="0" borderId="14" xfId="0" applyFont="1" applyBorder="1" applyAlignment="1">
      <alignment vertical="center" wrapText="1"/>
    </xf>
    <xf numFmtId="0" fontId="69" fillId="0" borderId="12" xfId="0" applyFont="1" applyBorder="1" applyAlignment="1">
      <alignment vertical="center"/>
    </xf>
    <xf numFmtId="0" fontId="69" fillId="0" borderId="13" xfId="0" applyFont="1" applyBorder="1" applyAlignment="1">
      <alignment vertical="center"/>
    </xf>
    <xf numFmtId="0" fontId="69" fillId="0" borderId="0" xfId="0" applyFont="1" applyAlignment="1">
      <alignment vertical="center"/>
    </xf>
    <xf numFmtId="0" fontId="69" fillId="0" borderId="16" xfId="0" applyFont="1" applyBorder="1" applyAlignment="1">
      <alignment vertical="center"/>
    </xf>
    <xf numFmtId="0" fontId="69" fillId="0" borderId="10" xfId="0" applyFont="1" applyBorder="1" applyAlignment="1">
      <alignment vertical="center"/>
    </xf>
    <xf numFmtId="0" fontId="69" fillId="0" borderId="18" xfId="0" applyFont="1" applyBorder="1" applyAlignment="1">
      <alignment vertical="center"/>
    </xf>
    <xf numFmtId="0" fontId="69" fillId="0" borderId="21" xfId="0" applyFont="1" applyBorder="1" applyAlignment="1">
      <alignment horizontal="center" vertical="center"/>
    </xf>
    <xf numFmtId="190" fontId="69" fillId="0" borderId="20" xfId="0" applyNumberFormat="1" applyFont="1" applyBorder="1" applyAlignment="1">
      <alignment horizontal="center" vertical="center"/>
    </xf>
    <xf numFmtId="0" fontId="69" fillId="0" borderId="14" xfId="0" applyFont="1" applyBorder="1" applyAlignment="1">
      <alignment horizontal="center" vertical="center"/>
    </xf>
    <xf numFmtId="0" fontId="69" fillId="0" borderId="11" xfId="0" applyFont="1" applyBorder="1" applyAlignment="1">
      <alignment horizontal="center" vertical="center"/>
    </xf>
    <xf numFmtId="0" fontId="69" fillId="0" borderId="12" xfId="0" applyFont="1" applyBorder="1" applyAlignment="1">
      <alignment horizontal="center" vertical="center"/>
    </xf>
    <xf numFmtId="0" fontId="69" fillId="0" borderId="13" xfId="0" applyFont="1" applyBorder="1" applyAlignment="1">
      <alignment horizontal="center" vertical="center"/>
    </xf>
    <xf numFmtId="0" fontId="69" fillId="0" borderId="17" xfId="0" applyFont="1" applyBorder="1" applyAlignment="1">
      <alignment horizontal="center" vertical="center"/>
    </xf>
    <xf numFmtId="0" fontId="69" fillId="0" borderId="10" xfId="0" applyFont="1" applyBorder="1" applyAlignment="1">
      <alignment horizontal="center" vertical="center"/>
    </xf>
    <xf numFmtId="0" fontId="69" fillId="0" borderId="18" xfId="0" applyFont="1" applyBorder="1" applyAlignment="1">
      <alignment horizontal="center" vertical="center"/>
    </xf>
    <xf numFmtId="0" fontId="69" fillId="0" borderId="21" xfId="0" applyFont="1" applyBorder="1" applyAlignment="1">
      <alignment vertical="center"/>
    </xf>
    <xf numFmtId="0" fontId="69" fillId="0" borderId="15" xfId="0" applyFont="1" applyFill="1" applyBorder="1" applyAlignment="1">
      <alignment horizontal="lef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2" fillId="35" borderId="15" xfId="0" applyFont="1" applyFill="1" applyBorder="1" applyAlignment="1">
      <alignment horizontal="left" vertical="center" wrapText="1"/>
    </xf>
    <xf numFmtId="0" fontId="72" fillId="35" borderId="0" xfId="0" applyFont="1" applyFill="1" applyBorder="1" applyAlignment="1">
      <alignment horizontal="left" vertical="center" wrapText="1"/>
    </xf>
    <xf numFmtId="0" fontId="72" fillId="35" borderId="16" xfId="0" applyFont="1" applyFill="1" applyBorder="1" applyAlignment="1">
      <alignment horizontal="left" vertical="center" wrapText="1"/>
    </xf>
    <xf numFmtId="0" fontId="72" fillId="0" borderId="17" xfId="0" applyFont="1" applyBorder="1" applyAlignment="1">
      <alignment horizontal="left" vertical="center" wrapText="1"/>
    </xf>
    <xf numFmtId="0" fontId="72" fillId="0" borderId="10" xfId="0" applyFont="1" applyBorder="1" applyAlignment="1">
      <alignment horizontal="left" vertical="center" wrapText="1"/>
    </xf>
    <xf numFmtId="0" fontId="72" fillId="0" borderId="18" xfId="0" applyFont="1" applyBorder="1" applyAlignment="1">
      <alignment horizontal="left" vertical="center" wrapText="1"/>
    </xf>
    <xf numFmtId="0" fontId="69" fillId="37" borderId="19" xfId="0" applyFont="1" applyFill="1" applyBorder="1" applyAlignment="1">
      <alignment horizontal="center" vertical="center"/>
    </xf>
    <xf numFmtId="0" fontId="69" fillId="37" borderId="20" xfId="0" applyFont="1" applyFill="1" applyBorder="1" applyAlignment="1">
      <alignment horizontal="center" vertical="center"/>
    </xf>
    <xf numFmtId="0" fontId="69" fillId="37" borderId="14" xfId="0" applyFont="1" applyFill="1" applyBorder="1" applyAlignment="1">
      <alignment horizontal="center" vertical="center"/>
    </xf>
    <xf numFmtId="0" fontId="72" fillId="35" borderId="21" xfId="0" applyFont="1" applyFill="1" applyBorder="1" applyAlignment="1">
      <alignment vertical="center" wrapText="1"/>
    </xf>
    <xf numFmtId="0" fontId="69" fillId="0" borderId="19" xfId="0" applyFont="1" applyBorder="1" applyAlignment="1">
      <alignment vertical="center" wrapText="1"/>
    </xf>
    <xf numFmtId="0" fontId="2" fillId="0" borderId="21" xfId="44" applyFill="1" applyBorder="1" applyAlignment="1" applyProtection="1">
      <alignment horizontal="left" vertical="center" wrapText="1"/>
      <protection/>
    </xf>
    <xf numFmtId="0" fontId="2" fillId="0" borderId="21" xfId="44" applyFill="1" applyBorder="1" applyAlignment="1" applyProtection="1">
      <alignment vertical="center" wrapText="1"/>
      <protection/>
    </xf>
    <xf numFmtId="0" fontId="9" fillId="0" borderId="20" xfId="44" applyFont="1" applyBorder="1" applyAlignment="1" applyProtection="1">
      <alignment horizontal="left" vertical="center"/>
      <protection/>
    </xf>
    <xf numFmtId="0" fontId="9" fillId="0" borderId="14" xfId="44" applyFont="1" applyBorder="1" applyAlignment="1" applyProtection="1">
      <alignment horizontal="left" vertical="center"/>
      <protection/>
    </xf>
    <xf numFmtId="0" fontId="62" fillId="0" borderId="10" xfId="0" applyFont="1" applyBorder="1" applyAlignment="1">
      <alignment horizontal="left" vertical="center"/>
    </xf>
    <xf numFmtId="0" fontId="61" fillId="0" borderId="10" xfId="0" applyFont="1" applyBorder="1" applyAlignment="1">
      <alignment vertical="center"/>
    </xf>
    <xf numFmtId="0" fontId="74" fillId="35" borderId="21" xfId="0" applyFont="1" applyFill="1" applyBorder="1" applyAlignment="1">
      <alignment horizontal="left" vertical="center" wrapText="1"/>
    </xf>
    <xf numFmtId="58" fontId="69" fillId="0" borderId="19" xfId="0" applyNumberFormat="1" applyFont="1" applyFill="1" applyBorder="1" applyAlignment="1">
      <alignment horizontal="left" vertical="center" wrapText="1"/>
    </xf>
    <xf numFmtId="0" fontId="69" fillId="0" borderId="20" xfId="0" applyFont="1" applyFill="1" applyBorder="1" applyAlignment="1">
      <alignment vertical="center" wrapText="1"/>
    </xf>
    <xf numFmtId="0" fontId="69" fillId="0" borderId="14" xfId="0" applyFont="1" applyFill="1" applyBorder="1" applyAlignment="1">
      <alignment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75" fillId="0" borderId="0" xfId="0" applyFont="1" applyBorder="1" applyAlignment="1">
      <alignment horizontal="center" vertical="center" wrapText="1"/>
    </xf>
    <xf numFmtId="0" fontId="76" fillId="0" borderId="0" xfId="0" applyFont="1" applyAlignment="1">
      <alignment vertical="center" wrapText="1"/>
    </xf>
    <xf numFmtId="0" fontId="77" fillId="0" borderId="10" xfId="0" applyFont="1" applyBorder="1" applyAlignment="1">
      <alignment horizontal="right" vertical="center" wrapText="1"/>
    </xf>
    <xf numFmtId="0" fontId="72" fillId="35" borderId="21" xfId="0" applyFont="1" applyFill="1" applyBorder="1" applyAlignment="1">
      <alignment horizontal="left" vertical="center"/>
    </xf>
    <xf numFmtId="0" fontId="9" fillId="0" borderId="21" xfId="44" applyFont="1" applyFill="1" applyBorder="1" applyAlignment="1" applyProtection="1">
      <alignment horizontal="left" vertical="center" wrapText="1"/>
      <protection/>
    </xf>
    <xf numFmtId="0" fontId="61" fillId="0" borderId="12" xfId="0" applyFont="1" applyBorder="1" applyAlignment="1">
      <alignment vertical="center" wrapText="1"/>
    </xf>
    <xf numFmtId="193" fontId="69" fillId="0" borderId="19" xfId="0" applyNumberFormat="1" applyFont="1" applyBorder="1" applyAlignment="1">
      <alignment vertical="center"/>
    </xf>
    <xf numFmtId="193" fontId="69" fillId="0" borderId="20" xfId="0" applyNumberFormat="1" applyFont="1" applyBorder="1" applyAlignment="1">
      <alignment vertical="center"/>
    </xf>
    <xf numFmtId="190" fontId="69" fillId="0" borderId="19" xfId="0" applyNumberFormat="1" applyFont="1" applyBorder="1" applyAlignment="1">
      <alignment horizontal="center" vertical="center" shrinkToFit="1"/>
    </xf>
    <xf numFmtId="0" fontId="69" fillId="0" borderId="20" xfId="0" applyFont="1" applyBorder="1" applyAlignment="1">
      <alignment horizontal="center" vertical="center" shrinkToFit="1"/>
    </xf>
    <xf numFmtId="0" fontId="69" fillId="0" borderId="14" xfId="0" applyFont="1" applyBorder="1" applyAlignment="1">
      <alignment horizontal="center" vertical="center" shrinkToFit="1"/>
    </xf>
    <xf numFmtId="190" fontId="69" fillId="0" borderId="19" xfId="0" applyNumberFormat="1" applyFont="1" applyBorder="1" applyAlignment="1">
      <alignment horizontal="center" vertical="center"/>
    </xf>
    <xf numFmtId="0" fontId="69" fillId="0" borderId="20" xfId="0" applyFont="1" applyBorder="1" applyAlignment="1">
      <alignment horizontal="center" vertical="center"/>
    </xf>
    <xf numFmtId="190" fontId="69" fillId="0" borderId="19" xfId="0" applyNumberFormat="1" applyFont="1" applyBorder="1" applyAlignment="1">
      <alignment horizontal="center" vertical="center" wrapText="1"/>
    </xf>
    <xf numFmtId="0" fontId="69" fillId="0" borderId="21" xfId="0" applyFont="1" applyBorder="1" applyAlignment="1">
      <alignment vertical="center" wrapText="1"/>
    </xf>
    <xf numFmtId="0" fontId="69" fillId="0" borderId="21" xfId="0" applyFont="1" applyBorder="1" applyAlignment="1">
      <alignment horizontal="left" vertical="center" wrapText="1"/>
    </xf>
    <xf numFmtId="0" fontId="72" fillId="35" borderId="17" xfId="0" applyFont="1" applyFill="1" applyBorder="1" applyAlignment="1">
      <alignment horizontal="left" vertical="center" wrapText="1"/>
    </xf>
    <xf numFmtId="0" fontId="72" fillId="35" borderId="10" xfId="0" applyFont="1" applyFill="1" applyBorder="1" applyAlignment="1">
      <alignment horizontal="left" vertical="center" wrapText="1"/>
    </xf>
    <xf numFmtId="0" fontId="72" fillId="35" borderId="18" xfId="0" applyFont="1" applyFill="1" applyBorder="1" applyAlignment="1">
      <alignment horizontal="left" vertical="center" wrapText="1"/>
    </xf>
    <xf numFmtId="0" fontId="9" fillId="0" borderId="19" xfId="44" applyFont="1" applyBorder="1" applyAlignment="1" applyProtection="1">
      <alignment horizontal="left" vertical="center" wrapText="1"/>
      <protection/>
    </xf>
    <xf numFmtId="0" fontId="9" fillId="0" borderId="20" xfId="44" applyFont="1" applyBorder="1" applyAlignment="1" applyProtection="1">
      <alignment horizontal="left" vertical="center" wrapText="1"/>
      <protection/>
    </xf>
    <xf numFmtId="190" fontId="70" fillId="0" borderId="19" xfId="0" applyNumberFormat="1" applyFont="1" applyBorder="1" applyAlignment="1">
      <alignment horizontal="center" vertical="center"/>
    </xf>
    <xf numFmtId="0" fontId="70" fillId="0" borderId="20" xfId="0" applyFont="1" applyBorder="1" applyAlignment="1">
      <alignment horizontal="center" vertical="center"/>
    </xf>
    <xf numFmtId="0" fontId="70" fillId="0" borderId="14" xfId="0" applyFont="1" applyBorder="1" applyAlignment="1">
      <alignment horizontal="center" vertical="center"/>
    </xf>
    <xf numFmtId="189" fontId="69" fillId="0" borderId="19" xfId="0" applyNumberFormat="1" applyFont="1" applyBorder="1" applyAlignment="1">
      <alignment horizontal="right" vertical="center"/>
    </xf>
    <xf numFmtId="189" fontId="69" fillId="0" borderId="20" xfId="0" applyNumberFormat="1" applyFont="1" applyBorder="1" applyAlignment="1">
      <alignment horizontal="right" vertical="center"/>
    </xf>
    <xf numFmtId="189" fontId="69" fillId="0" borderId="14" xfId="0" applyNumberFormat="1" applyFont="1" applyBorder="1" applyAlignment="1">
      <alignment horizontal="right" vertical="center"/>
    </xf>
    <xf numFmtId="190" fontId="72" fillId="33" borderId="38" xfId="65" applyNumberFormat="1" applyFont="1" applyFill="1" applyBorder="1" applyAlignment="1">
      <alignment vertical="center" shrinkToFit="1"/>
      <protection/>
    </xf>
    <xf numFmtId="190" fontId="72" fillId="33" borderId="23" xfId="65" applyNumberFormat="1" applyFont="1" applyFill="1" applyBorder="1" applyAlignment="1">
      <alignment vertical="center" shrinkToFit="1"/>
      <protection/>
    </xf>
    <xf numFmtId="190" fontId="72" fillId="35" borderId="15" xfId="65" applyNumberFormat="1" applyFont="1" applyFill="1" applyBorder="1" applyAlignment="1">
      <alignment horizontal="center" vertical="center" textRotation="255" shrinkToFit="1"/>
      <protection/>
    </xf>
    <xf numFmtId="190" fontId="72" fillId="35" borderId="17" xfId="65" applyNumberFormat="1" applyFont="1" applyFill="1" applyBorder="1" applyAlignment="1">
      <alignment horizontal="center" vertical="center" textRotation="255" shrinkToFit="1"/>
      <protection/>
    </xf>
    <xf numFmtId="0" fontId="67" fillId="0" borderId="10" xfId="65" applyFont="1" applyBorder="1" applyAlignment="1">
      <alignment horizontal="left"/>
      <protection/>
    </xf>
    <xf numFmtId="0" fontId="72" fillId="33" borderId="19" xfId="65" applyFont="1" applyFill="1" applyBorder="1" applyAlignment="1">
      <alignment horizontal="left" vertical="center" shrinkToFit="1"/>
      <protection/>
    </xf>
    <xf numFmtId="0" fontId="72" fillId="33" borderId="20" xfId="65" applyFont="1" applyFill="1" applyBorder="1" applyAlignment="1">
      <alignment horizontal="left" vertical="center" shrinkToFit="1"/>
      <protection/>
    </xf>
    <xf numFmtId="0" fontId="72" fillId="33" borderId="14" xfId="65" applyFont="1" applyFill="1" applyBorder="1" applyAlignment="1">
      <alignment horizontal="left" vertical="center" shrinkToFit="1"/>
      <protection/>
    </xf>
    <xf numFmtId="190" fontId="72" fillId="35" borderId="19" xfId="65" applyNumberFormat="1" applyFont="1" applyFill="1" applyBorder="1" applyAlignment="1">
      <alignment vertical="center" shrinkToFit="1"/>
      <protection/>
    </xf>
    <xf numFmtId="190" fontId="72" fillId="35" borderId="20" xfId="65" applyNumberFormat="1" applyFont="1" applyFill="1" applyBorder="1" applyAlignment="1">
      <alignment vertical="center" shrinkToFit="1"/>
      <protection/>
    </xf>
    <xf numFmtId="190" fontId="72" fillId="35" borderId="14" xfId="65" applyNumberFormat="1" applyFont="1" applyFill="1" applyBorder="1" applyAlignment="1">
      <alignment vertical="center" shrinkToFit="1"/>
      <protection/>
    </xf>
    <xf numFmtId="190" fontId="72" fillId="35" borderId="11" xfId="65" applyNumberFormat="1" applyFont="1" applyFill="1" applyBorder="1" applyAlignment="1">
      <alignment vertical="center" shrinkToFit="1"/>
      <protection/>
    </xf>
    <xf numFmtId="190" fontId="72" fillId="35" borderId="12" xfId="65" applyNumberFormat="1" applyFont="1" applyFill="1" applyBorder="1" applyAlignment="1">
      <alignment vertical="center" shrinkToFit="1"/>
      <protection/>
    </xf>
    <xf numFmtId="190" fontId="72" fillId="35" borderId="13" xfId="65" applyNumberFormat="1" applyFont="1" applyFill="1" applyBorder="1" applyAlignment="1">
      <alignment vertical="center" shrinkToFit="1"/>
      <protection/>
    </xf>
    <xf numFmtId="190" fontId="72" fillId="35" borderId="22" xfId="65" applyNumberFormat="1" applyFont="1" applyFill="1" applyBorder="1" applyAlignment="1">
      <alignment horizontal="center" vertical="center" textRotation="255" shrinkToFit="1"/>
      <protection/>
    </xf>
    <xf numFmtId="190" fontId="72" fillId="35" borderId="33" xfId="65" applyNumberFormat="1" applyFont="1" applyFill="1" applyBorder="1" applyAlignment="1">
      <alignment horizontal="center" vertical="center" textRotation="255" shrinkToFit="1"/>
      <protection/>
    </xf>
    <xf numFmtId="190" fontId="72" fillId="35" borderId="17" xfId="65" applyNumberFormat="1" applyFont="1" applyFill="1" applyBorder="1" applyAlignment="1">
      <alignment vertical="center" shrinkToFit="1"/>
      <protection/>
    </xf>
    <xf numFmtId="190" fontId="72" fillId="35" borderId="10" xfId="65" applyNumberFormat="1" applyFont="1" applyFill="1" applyBorder="1" applyAlignment="1">
      <alignment vertical="center" shrinkToFit="1"/>
      <protection/>
    </xf>
    <xf numFmtId="190" fontId="72" fillId="35" borderId="18" xfId="65" applyNumberFormat="1" applyFont="1" applyFill="1" applyBorder="1" applyAlignment="1">
      <alignment vertical="center" shrinkToFit="1"/>
      <protection/>
    </xf>
    <xf numFmtId="190" fontId="72" fillId="35" borderId="11" xfId="65" applyNumberFormat="1" applyFont="1" applyFill="1" applyBorder="1" applyAlignment="1">
      <alignment horizontal="left" vertical="center" wrapText="1" shrinkToFit="1"/>
      <protection/>
    </xf>
    <xf numFmtId="190" fontId="72" fillId="35" borderId="12" xfId="65" applyNumberFormat="1" applyFont="1" applyFill="1" applyBorder="1" applyAlignment="1">
      <alignment horizontal="left" vertical="center" wrapText="1" shrinkToFit="1"/>
      <protection/>
    </xf>
    <xf numFmtId="190" fontId="72" fillId="35" borderId="13" xfId="65" applyNumberFormat="1" applyFont="1" applyFill="1" applyBorder="1" applyAlignment="1">
      <alignment horizontal="left" vertical="center" wrapText="1" shrinkToFit="1"/>
      <protection/>
    </xf>
    <xf numFmtId="190" fontId="72" fillId="33" borderId="39" xfId="65" applyNumberFormat="1" applyFont="1" applyFill="1" applyBorder="1" applyAlignment="1">
      <alignment horizontal="left" vertical="center" shrinkToFit="1"/>
      <protection/>
    </xf>
    <xf numFmtId="190" fontId="72" fillId="33" borderId="26" xfId="65" applyNumberFormat="1" applyFont="1" applyFill="1" applyBorder="1" applyAlignment="1">
      <alignment horizontal="left" vertical="center" shrinkToFit="1"/>
      <protection/>
    </xf>
    <xf numFmtId="190" fontId="72" fillId="35" borderId="38" xfId="65" applyNumberFormat="1" applyFont="1" applyFill="1" applyBorder="1" applyAlignment="1">
      <alignment horizontal="left" vertical="center" shrinkToFit="1"/>
      <protection/>
    </xf>
    <xf numFmtId="190" fontId="72" fillId="35" borderId="23" xfId="65" applyNumberFormat="1" applyFont="1" applyFill="1" applyBorder="1" applyAlignment="1">
      <alignment horizontal="left" vertical="center" shrinkToFit="1"/>
      <protection/>
    </xf>
    <xf numFmtId="190" fontId="72" fillId="35" borderId="19" xfId="65" applyNumberFormat="1" applyFont="1" applyFill="1" applyBorder="1" applyAlignment="1">
      <alignment horizontal="left" vertical="center"/>
      <protection/>
    </xf>
    <xf numFmtId="190" fontId="72" fillId="35" borderId="20" xfId="65" applyNumberFormat="1" applyFont="1" applyFill="1" applyBorder="1" applyAlignment="1">
      <alignment horizontal="left" vertical="center"/>
      <protection/>
    </xf>
    <xf numFmtId="190" fontId="72" fillId="35" borderId="14" xfId="65" applyNumberFormat="1" applyFont="1" applyFill="1" applyBorder="1" applyAlignment="1">
      <alignment horizontal="left" vertical="center"/>
      <protection/>
    </xf>
    <xf numFmtId="0" fontId="72" fillId="33" borderId="19" xfId="65" applyFont="1" applyFill="1" applyBorder="1" applyAlignment="1">
      <alignment horizontal="left"/>
      <protection/>
    </xf>
    <xf numFmtId="0" fontId="72" fillId="33" borderId="20" xfId="65" applyFont="1" applyFill="1" applyBorder="1" applyAlignment="1">
      <alignment horizontal="left"/>
      <protection/>
    </xf>
    <xf numFmtId="0" fontId="72" fillId="33" borderId="14" xfId="65" applyFont="1" applyFill="1" applyBorder="1" applyAlignment="1">
      <alignment horizontal="left"/>
      <protection/>
    </xf>
    <xf numFmtId="0" fontId="69" fillId="0" borderId="19" xfId="65" applyFont="1" applyBorder="1" applyAlignment="1">
      <alignment horizontal="left" vertical="top"/>
      <protection/>
    </xf>
    <xf numFmtId="0" fontId="69" fillId="0" borderId="20" xfId="65" applyFont="1" applyBorder="1" applyAlignment="1">
      <alignment horizontal="left" vertical="top"/>
      <protection/>
    </xf>
    <xf numFmtId="0" fontId="69" fillId="0" borderId="14" xfId="65" applyFont="1" applyBorder="1" applyAlignment="1">
      <alignment horizontal="left" vertical="top"/>
      <protection/>
    </xf>
    <xf numFmtId="0" fontId="56" fillId="0" borderId="0" xfId="65" applyFont="1" applyAlignment="1">
      <alignment horizontal="left"/>
      <protection/>
    </xf>
    <xf numFmtId="0" fontId="72" fillId="33" borderId="19" xfId="65" applyFont="1" applyFill="1" applyBorder="1" applyAlignment="1">
      <alignment horizontal="left" vertical="center"/>
      <protection/>
    </xf>
    <xf numFmtId="0" fontId="72" fillId="33" borderId="20" xfId="65" applyFont="1" applyFill="1" applyBorder="1" applyAlignment="1">
      <alignment horizontal="left" vertical="center"/>
      <protection/>
    </xf>
    <xf numFmtId="0" fontId="72" fillId="33" borderId="14" xfId="65" applyFont="1" applyFill="1" applyBorder="1" applyAlignment="1">
      <alignment horizontal="left" vertical="center"/>
      <protection/>
    </xf>
    <xf numFmtId="0" fontId="72" fillId="33" borderId="22" xfId="65" applyFont="1" applyFill="1" applyBorder="1" applyAlignment="1">
      <alignment horizontal="center" vertical="center" wrapText="1"/>
      <protection/>
    </xf>
    <xf numFmtId="0" fontId="72" fillId="33" borderId="33" xfId="65" applyFont="1" applyFill="1" applyBorder="1" applyAlignment="1">
      <alignment horizontal="center" vertical="center" wrapText="1"/>
      <protection/>
    </xf>
    <xf numFmtId="0" fontId="72" fillId="33" borderId="17" xfId="65" applyFont="1" applyFill="1" applyBorder="1" applyAlignment="1">
      <alignment horizontal="center" vertical="center" wrapText="1"/>
      <protection/>
    </xf>
    <xf numFmtId="0" fontId="72" fillId="33" borderId="11" xfId="65" applyFont="1" applyFill="1" applyBorder="1" applyAlignment="1">
      <alignment horizontal="left" vertical="center" shrinkToFit="1"/>
      <protection/>
    </xf>
    <xf numFmtId="0" fontId="72" fillId="33" borderId="12" xfId="65" applyFont="1" applyFill="1" applyBorder="1" applyAlignment="1">
      <alignment horizontal="left" vertical="center" shrinkToFit="1"/>
      <protection/>
    </xf>
    <xf numFmtId="0" fontId="72" fillId="33" borderId="13" xfId="65" applyFont="1" applyFill="1" applyBorder="1" applyAlignment="1">
      <alignment horizontal="left" vertical="center" shrinkToFit="1"/>
      <protection/>
    </xf>
    <xf numFmtId="0" fontId="11" fillId="33" borderId="19" xfId="65" applyFont="1" applyFill="1" applyBorder="1" applyAlignment="1">
      <alignment vertical="center" shrinkToFit="1"/>
      <protection/>
    </xf>
    <xf numFmtId="0" fontId="11" fillId="33" borderId="14" xfId="65" applyFont="1" applyFill="1" applyBorder="1" applyAlignment="1">
      <alignment vertical="center" shrinkToFit="1"/>
      <protection/>
    </xf>
    <xf numFmtId="0" fontId="11" fillId="33" borderId="11" xfId="65" applyFont="1" applyFill="1" applyBorder="1" applyAlignment="1">
      <alignment vertical="center" shrinkToFit="1"/>
      <protection/>
    </xf>
    <xf numFmtId="0" fontId="11" fillId="33" borderId="13" xfId="65" applyFont="1" applyFill="1" applyBorder="1" applyAlignment="1">
      <alignment vertical="center" shrinkToFit="1"/>
      <protection/>
    </xf>
    <xf numFmtId="0" fontId="72" fillId="33" borderId="38" xfId="65" applyFont="1" applyFill="1" applyBorder="1" applyAlignment="1">
      <alignment horizontal="center" vertical="center" shrinkToFit="1"/>
      <protection/>
    </xf>
    <xf numFmtId="0" fontId="72" fillId="33" borderId="23" xfId="65" applyFont="1" applyFill="1" applyBorder="1" applyAlignment="1">
      <alignment horizontal="center" vertical="center" shrinkToFit="1"/>
      <protection/>
    </xf>
    <xf numFmtId="0" fontId="72" fillId="33" borderId="15" xfId="65" applyFont="1" applyFill="1" applyBorder="1" applyAlignment="1">
      <alignment horizontal="center" vertical="center" wrapText="1"/>
      <protection/>
    </xf>
    <xf numFmtId="0" fontId="72" fillId="33" borderId="15" xfId="65" applyFont="1" applyFill="1" applyBorder="1" applyAlignment="1">
      <alignment horizontal="left" vertical="center" shrinkToFit="1"/>
      <protection/>
    </xf>
    <xf numFmtId="0" fontId="72" fillId="33" borderId="0" xfId="65" applyFont="1" applyFill="1" applyAlignment="1">
      <alignment horizontal="left" vertical="center" shrinkToFit="1"/>
      <protection/>
    </xf>
    <xf numFmtId="0" fontId="72" fillId="33" borderId="16" xfId="65" applyFont="1" applyFill="1" applyBorder="1" applyAlignment="1">
      <alignment horizontal="left" vertical="center" shrinkToFit="1"/>
      <protection/>
    </xf>
    <xf numFmtId="190" fontId="11" fillId="33" borderId="19" xfId="65" applyNumberFormat="1" applyFont="1" applyFill="1" applyBorder="1" applyAlignment="1">
      <alignment vertical="center"/>
      <protection/>
    </xf>
    <xf numFmtId="190" fontId="11" fillId="33" borderId="14" xfId="65" applyNumberFormat="1" applyFont="1" applyFill="1" applyBorder="1" applyAlignment="1">
      <alignment vertical="center"/>
      <protection/>
    </xf>
    <xf numFmtId="0" fontId="72" fillId="33" borderId="39" xfId="65" applyFont="1" applyFill="1" applyBorder="1" applyAlignment="1">
      <alignment horizontal="center" vertical="center" shrinkToFit="1"/>
      <protection/>
    </xf>
    <xf numFmtId="0" fontId="72" fillId="33" borderId="26" xfId="65" applyFont="1" applyFill="1" applyBorder="1" applyAlignment="1">
      <alignment horizontal="center" vertical="center" shrinkToFit="1"/>
      <protection/>
    </xf>
    <xf numFmtId="0" fontId="72" fillId="33" borderId="38" xfId="65" applyFont="1" applyFill="1" applyBorder="1" applyAlignment="1">
      <alignment vertical="center" shrinkToFit="1"/>
      <protection/>
    </xf>
    <xf numFmtId="0" fontId="72" fillId="33" borderId="23" xfId="65" applyFont="1" applyFill="1" applyBorder="1" applyAlignment="1">
      <alignment vertical="center" shrinkToFit="1"/>
      <protection/>
    </xf>
    <xf numFmtId="0" fontId="72" fillId="33" borderId="40" xfId="65" applyFont="1" applyFill="1" applyBorder="1" applyAlignment="1">
      <alignment vertical="center" shrinkToFit="1"/>
      <protection/>
    </xf>
    <xf numFmtId="0" fontId="72" fillId="33" borderId="28" xfId="65" applyFont="1" applyFill="1" applyBorder="1" applyAlignment="1">
      <alignment vertical="center" shrinkToFit="1"/>
      <protection/>
    </xf>
    <xf numFmtId="190" fontId="11" fillId="33" borderId="11" xfId="65" applyNumberFormat="1" applyFont="1" applyFill="1" applyBorder="1" applyAlignment="1">
      <alignment vertical="center"/>
      <protection/>
    </xf>
    <xf numFmtId="190" fontId="11" fillId="33" borderId="13" xfId="65" applyNumberFormat="1" applyFont="1" applyFill="1" applyBorder="1" applyAlignment="1">
      <alignment vertical="center"/>
      <protection/>
    </xf>
    <xf numFmtId="190" fontId="72" fillId="33" borderId="41" xfId="65" applyNumberFormat="1" applyFont="1" applyFill="1" applyBorder="1" applyAlignment="1">
      <alignment horizontal="left" vertical="center"/>
      <protection/>
    </xf>
    <xf numFmtId="190" fontId="72" fillId="33" borderId="42" xfId="65" applyNumberFormat="1" applyFont="1" applyFill="1" applyBorder="1" applyAlignment="1">
      <alignment horizontal="left" vertical="center"/>
      <protection/>
    </xf>
    <xf numFmtId="190" fontId="72" fillId="33" borderId="29" xfId="65" applyNumberFormat="1" applyFont="1" applyFill="1" applyBorder="1" applyAlignment="1">
      <alignment horizontal="left" vertical="center"/>
      <protection/>
    </xf>
    <xf numFmtId="0" fontId="56" fillId="0" borderId="10" xfId="65" applyFont="1" applyBorder="1" applyAlignment="1">
      <alignment horizontal="left"/>
      <protection/>
    </xf>
    <xf numFmtId="0" fontId="72" fillId="35" borderId="19" xfId="65" applyFont="1" applyFill="1" applyBorder="1" applyAlignment="1">
      <alignment horizontal="left" vertical="center"/>
      <protection/>
    </xf>
    <xf numFmtId="0" fontId="72" fillId="35" borderId="20" xfId="65" applyFont="1" applyFill="1" applyBorder="1" applyAlignment="1">
      <alignment horizontal="left" vertical="center"/>
      <protection/>
    </xf>
    <xf numFmtId="0" fontId="72" fillId="35" borderId="14" xfId="65" applyFont="1" applyFill="1" applyBorder="1" applyAlignment="1">
      <alignment horizontal="left" vertical="center"/>
      <protection/>
    </xf>
    <xf numFmtId="190" fontId="72" fillId="35" borderId="22" xfId="65" applyNumberFormat="1" applyFont="1" applyFill="1" applyBorder="1" applyAlignment="1">
      <alignment horizontal="center" vertical="center" textRotation="255" wrapText="1"/>
      <protection/>
    </xf>
    <xf numFmtId="190" fontId="72" fillId="35" borderId="33" xfId="65" applyNumberFormat="1" applyFont="1" applyFill="1" applyBorder="1" applyAlignment="1">
      <alignment horizontal="center" vertical="center" textRotation="255" wrapText="1"/>
      <protection/>
    </xf>
    <xf numFmtId="190" fontId="72" fillId="35" borderId="17" xfId="65" applyNumberFormat="1" applyFont="1" applyFill="1" applyBorder="1" applyAlignment="1">
      <alignment horizontal="center" vertical="center" textRotation="255" wrapText="1"/>
      <protection/>
    </xf>
    <xf numFmtId="190" fontId="72" fillId="33" borderId="11" xfId="65" applyNumberFormat="1" applyFont="1" applyFill="1" applyBorder="1" applyAlignment="1">
      <alignment horizontal="left" vertical="center"/>
      <protection/>
    </xf>
    <xf numFmtId="190" fontId="72" fillId="33" borderId="12" xfId="65" applyNumberFormat="1" applyFont="1" applyFill="1" applyBorder="1" applyAlignment="1">
      <alignment horizontal="left" vertical="center"/>
      <protection/>
    </xf>
    <xf numFmtId="190" fontId="72" fillId="33" borderId="13" xfId="65" applyNumberFormat="1" applyFont="1" applyFill="1" applyBorder="1" applyAlignment="1">
      <alignment horizontal="left" vertical="center"/>
      <protection/>
    </xf>
    <xf numFmtId="0" fontId="8" fillId="33" borderId="19" xfId="65" applyFont="1" applyFill="1" applyBorder="1" applyAlignment="1">
      <alignment horizontal="center" vertical="center" wrapText="1" shrinkToFit="1"/>
      <protection/>
    </xf>
    <xf numFmtId="0" fontId="8" fillId="33" borderId="20" xfId="65" applyFont="1" applyFill="1" applyBorder="1" applyAlignment="1">
      <alignment horizontal="center" vertical="center" wrapText="1" shrinkToFit="1"/>
      <protection/>
    </xf>
    <xf numFmtId="0" fontId="8" fillId="33" borderId="14" xfId="65" applyFont="1" applyFill="1" applyBorder="1" applyAlignment="1">
      <alignment horizontal="center" vertical="center" wrapText="1" shrinkToFit="1"/>
      <protection/>
    </xf>
    <xf numFmtId="190" fontId="72" fillId="33" borderId="38" xfId="65" applyNumberFormat="1" applyFont="1" applyFill="1" applyBorder="1" applyAlignment="1">
      <alignment horizontal="left" vertical="center" shrinkToFit="1"/>
      <protection/>
    </xf>
    <xf numFmtId="190" fontId="72" fillId="33" borderId="23" xfId="65" applyNumberFormat="1" applyFont="1" applyFill="1" applyBorder="1" applyAlignment="1">
      <alignment horizontal="left" vertical="center" shrinkToFit="1"/>
      <protection/>
    </xf>
    <xf numFmtId="190" fontId="11" fillId="33" borderId="19" xfId="65" applyNumberFormat="1" applyFont="1" applyFill="1" applyBorder="1" applyAlignment="1">
      <alignment horizontal="left" vertical="center" wrapText="1"/>
      <protection/>
    </xf>
    <xf numFmtId="190" fontId="11" fillId="33" borderId="14" xfId="65" applyNumberFormat="1" applyFont="1" applyFill="1" applyBorder="1" applyAlignment="1">
      <alignment horizontal="left" vertical="center" wrapText="1"/>
      <protection/>
    </xf>
    <xf numFmtId="190" fontId="11" fillId="33" borderId="19" xfId="65" applyNumberFormat="1" applyFont="1" applyFill="1" applyBorder="1" applyAlignment="1">
      <alignment horizontal="left" vertical="center"/>
      <protection/>
    </xf>
    <xf numFmtId="190" fontId="11" fillId="33" borderId="14" xfId="65" applyNumberFormat="1" applyFont="1" applyFill="1" applyBorder="1" applyAlignment="1">
      <alignment horizontal="left" vertical="center"/>
      <protection/>
    </xf>
    <xf numFmtId="190" fontId="11" fillId="33" borderId="19" xfId="65" applyNumberFormat="1" applyFont="1" applyFill="1" applyBorder="1" applyAlignment="1">
      <alignment horizontal="left" vertical="top"/>
      <protection/>
    </xf>
    <xf numFmtId="190" fontId="11" fillId="33" borderId="14" xfId="65" applyNumberFormat="1" applyFont="1" applyFill="1" applyBorder="1" applyAlignment="1">
      <alignment horizontal="left" vertical="top"/>
      <protection/>
    </xf>
    <xf numFmtId="190" fontId="11" fillId="33" borderId="15" xfId="65" applyNumberFormat="1" applyFont="1" applyFill="1" applyBorder="1" applyAlignment="1">
      <alignment vertical="center" wrapText="1"/>
      <protection/>
    </xf>
    <xf numFmtId="190" fontId="11" fillId="33" borderId="16" xfId="65" applyNumberFormat="1" applyFont="1" applyFill="1" applyBorder="1" applyAlignment="1">
      <alignment vertical="center" wrapText="1"/>
      <protection/>
    </xf>
    <xf numFmtId="190" fontId="72" fillId="35" borderId="22" xfId="65" applyNumberFormat="1" applyFont="1" applyFill="1" applyBorder="1" applyAlignment="1">
      <alignment horizontal="center" vertical="center" textRotation="255"/>
      <protection/>
    </xf>
    <xf numFmtId="190" fontId="72" fillId="35" borderId="33" xfId="65" applyNumberFormat="1" applyFont="1" applyFill="1" applyBorder="1" applyAlignment="1">
      <alignment horizontal="center" vertical="center" textRotation="255"/>
      <protection/>
    </xf>
    <xf numFmtId="190" fontId="72" fillId="35" borderId="15" xfId="65" applyNumberFormat="1" applyFont="1" applyFill="1" applyBorder="1" applyAlignment="1">
      <alignment horizontal="center" vertical="center" textRotation="255"/>
      <protection/>
    </xf>
    <xf numFmtId="190" fontId="72" fillId="33" borderId="15" xfId="65" applyNumberFormat="1" applyFont="1" applyFill="1" applyBorder="1" applyAlignment="1">
      <alignment horizontal="left" vertical="center" shrinkToFit="1"/>
      <protection/>
    </xf>
    <xf numFmtId="190" fontId="72" fillId="33" borderId="0" xfId="65" applyNumberFormat="1" applyFont="1" applyFill="1" applyAlignment="1">
      <alignment horizontal="left" vertical="center" shrinkToFit="1"/>
      <protection/>
    </xf>
    <xf numFmtId="190" fontId="72" fillId="33" borderId="16" xfId="65" applyNumberFormat="1" applyFont="1" applyFill="1" applyBorder="1" applyAlignment="1">
      <alignment horizontal="left" vertical="center" shrinkToFit="1"/>
      <protection/>
    </xf>
    <xf numFmtId="190" fontId="72" fillId="33" borderId="15" xfId="65" applyNumberFormat="1" applyFont="1" applyFill="1" applyBorder="1" applyAlignment="1">
      <alignment horizontal="left" vertical="center" wrapText="1"/>
      <protection/>
    </xf>
    <xf numFmtId="190" fontId="72" fillId="33" borderId="0" xfId="65" applyNumberFormat="1" applyFont="1" applyFill="1" applyAlignment="1">
      <alignment horizontal="left" vertical="center" wrapText="1"/>
      <protection/>
    </xf>
    <xf numFmtId="190" fontId="72" fillId="33" borderId="16" xfId="65" applyNumberFormat="1" applyFont="1" applyFill="1" applyBorder="1" applyAlignment="1">
      <alignment horizontal="left" vertical="center" wrapText="1"/>
      <protection/>
    </xf>
    <xf numFmtId="199" fontId="2" fillId="2" borderId="19" xfId="44" applyNumberFormat="1" applyFill="1" applyBorder="1" applyAlignment="1" applyProtection="1">
      <alignment horizontal="left" vertical="center"/>
      <protection/>
    </xf>
    <xf numFmtId="199" fontId="2" fillId="2" borderId="20" xfId="44" applyNumberFormat="1" applyFill="1" applyBorder="1" applyAlignment="1" applyProtection="1">
      <alignment horizontal="left" vertical="center"/>
      <protection/>
    </xf>
    <xf numFmtId="199" fontId="2" fillId="2" borderId="14" xfId="44" applyNumberFormat="1" applyFill="1" applyBorder="1" applyAlignment="1" applyProtection="1">
      <alignment horizontal="left" vertical="center"/>
      <protection/>
    </xf>
    <xf numFmtId="190" fontId="11" fillId="33" borderId="19" xfId="65" applyNumberFormat="1" applyFont="1" applyFill="1" applyBorder="1" applyAlignment="1">
      <alignment horizontal="left" vertical="center" shrinkToFit="1"/>
      <protection/>
    </xf>
    <xf numFmtId="190" fontId="11" fillId="33" borderId="14" xfId="65" applyNumberFormat="1" applyFont="1" applyFill="1" applyBorder="1" applyAlignment="1">
      <alignment horizontal="left" vertical="center" shrinkToFit="1"/>
      <protection/>
    </xf>
    <xf numFmtId="190" fontId="72" fillId="33" borderId="11" xfId="65" applyNumberFormat="1" applyFont="1" applyFill="1" applyBorder="1" applyAlignment="1">
      <alignment horizontal="left" vertical="center" wrapText="1"/>
      <protection/>
    </xf>
    <xf numFmtId="190" fontId="72" fillId="33" borderId="12" xfId="65" applyNumberFormat="1" applyFont="1" applyFill="1" applyBorder="1" applyAlignment="1">
      <alignment horizontal="left" vertical="center" wrapText="1"/>
      <protection/>
    </xf>
    <xf numFmtId="190" fontId="72" fillId="33" borderId="13" xfId="65" applyNumberFormat="1" applyFont="1" applyFill="1" applyBorder="1" applyAlignment="1">
      <alignment horizontal="left" vertical="center" wrapText="1"/>
      <protection/>
    </xf>
    <xf numFmtId="190" fontId="11" fillId="33" borderId="19" xfId="65" applyNumberFormat="1" applyFont="1" applyFill="1" applyBorder="1" applyAlignment="1">
      <alignment vertical="center" wrapText="1"/>
      <protection/>
    </xf>
    <xf numFmtId="190" fontId="11" fillId="33" borderId="14" xfId="65" applyNumberFormat="1" applyFont="1" applyFill="1" applyBorder="1" applyAlignment="1">
      <alignment vertical="center" wrapText="1"/>
      <protection/>
    </xf>
    <xf numFmtId="0" fontId="69" fillId="0" borderId="19" xfId="65" applyFont="1" applyBorder="1" applyAlignment="1">
      <alignment horizontal="left" vertical="top" wrapText="1"/>
      <protection/>
    </xf>
    <xf numFmtId="0" fontId="69" fillId="0" borderId="20" xfId="65" applyFont="1" applyBorder="1" applyAlignment="1">
      <alignment horizontal="left" vertical="top" wrapText="1"/>
      <protection/>
    </xf>
    <xf numFmtId="0" fontId="69" fillId="0" borderId="14" xfId="65" applyFont="1" applyBorder="1" applyAlignment="1">
      <alignment horizontal="left" vertical="top" wrapText="1"/>
      <protection/>
    </xf>
    <xf numFmtId="0" fontId="69" fillId="0" borderId="19" xfId="65" applyFont="1" applyBorder="1" applyAlignment="1">
      <alignment horizontal="left" vertical="center" wrapText="1"/>
      <protection/>
    </xf>
    <xf numFmtId="0" fontId="69" fillId="0" borderId="20" xfId="65" applyFont="1" applyBorder="1" applyAlignment="1">
      <alignment horizontal="left" vertical="center" wrapText="1"/>
      <protection/>
    </xf>
    <xf numFmtId="0" fontId="69" fillId="0" borderId="14" xfId="65" applyFont="1" applyBorder="1" applyAlignment="1">
      <alignment horizontal="left" vertical="center" wrapText="1"/>
      <protection/>
    </xf>
    <xf numFmtId="0" fontId="69" fillId="0" borderId="19" xfId="65" applyFont="1" applyBorder="1" applyAlignment="1">
      <alignment vertical="center"/>
      <protection/>
    </xf>
    <xf numFmtId="0" fontId="69" fillId="0" borderId="20" xfId="65" applyFont="1" applyBorder="1" applyAlignment="1">
      <alignment vertical="center"/>
      <protection/>
    </xf>
    <xf numFmtId="0" fontId="69" fillId="0" borderId="14" xfId="65" applyFont="1" applyBorder="1" applyAlignment="1">
      <alignment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47625</xdr:colOff>
      <xdr:row>0</xdr:row>
      <xdr:rowOff>466725</xdr:rowOff>
    </xdr:to>
    <xdr:sp>
      <xdr:nvSpPr>
        <xdr:cNvPr id="1" name="テキスト ボックス 2"/>
        <xdr:cNvSpPr txBox="1">
          <a:spLocks noChangeArrowheads="1"/>
        </xdr:cNvSpPr>
      </xdr:nvSpPr>
      <xdr:spPr>
        <a:xfrm>
          <a:off x="0" y="0"/>
          <a:ext cx="2857500" cy="466725"/>
        </a:xfrm>
        <a:prstGeom prst="rect">
          <a:avLst/>
        </a:prstGeom>
        <a:solidFill>
          <a:srgbClr val="FFFFFF"/>
        </a:solidFill>
        <a:ln w="222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latin typeface="ＭＳ Ｐゴシック"/>
              <a:ea typeface="ＭＳ Ｐゴシック"/>
              <a:cs typeface="ＭＳ Ｐゴシック"/>
            </a:rPr>
            <a:t>直営施設</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saka.lg.jp/shutoku/" TargetMode="External" /><Relationship Id="rId2" Type="http://schemas.openxmlformats.org/officeDocument/2006/relationships/hyperlink" Target="http://www.pref.osaka.lg.jp/houbun/reiki/reiki_honbun/k201RG00000441.html" TargetMode="External" /><Relationship Id="rId3" Type="http://schemas.openxmlformats.org/officeDocument/2006/relationships/hyperlink" Target="https://www.pref.osaka.lg.jp/kateishien2/" TargetMode="External" /><Relationship Id="rId4" Type="http://schemas.openxmlformats.org/officeDocument/2006/relationships/hyperlink" Target="https://www.pref.osaka.lg.jp/houbun/reiki/reiki_honbun/k201RG00000442.html" TargetMode="External" /><Relationship Id="rId5" Type="http://schemas.openxmlformats.org/officeDocument/2006/relationships/hyperlink" Target="https://www.pref.osaka.lg.jp/houbun/reiki/reiki_honbun/k201RG00000441.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osaka.lg.jp/attach/17834/00458259/R04_z07-23syuutokugakuinnkannriunnei.xlsx"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R32"/>
  <sheetViews>
    <sheetView tabSelected="1" view="pageBreakPreview" zoomScaleNormal="75" zoomScaleSheetLayoutView="100" workbookViewId="0" topLeftCell="A1">
      <selection activeCell="X6" sqref="X6:AR6"/>
    </sheetView>
  </sheetViews>
  <sheetFormatPr defaultColWidth="2.625" defaultRowHeight="13.5"/>
  <cols>
    <col min="1" max="8" width="2.625" style="2" customWidth="1"/>
    <col min="9" max="9" width="5.375" style="2" customWidth="1"/>
    <col min="10" max="41" width="2.625" style="2" customWidth="1"/>
    <col min="42" max="44" width="3.625" style="2" customWidth="1"/>
    <col min="45" max="16384" width="2.625" style="2" customWidth="1"/>
  </cols>
  <sheetData>
    <row r="1" spans="1:44" s="1" customFormat="1" ht="40.5" customHeight="1">
      <c r="A1" s="204" t="s">
        <v>30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5"/>
      <c r="AP1" s="205"/>
      <c r="AQ1" s="205"/>
      <c r="AR1" s="205"/>
    </row>
    <row r="2" spans="1:44" s="1" customFormat="1" ht="14.25" customHeight="1">
      <c r="A2" s="206"/>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row>
    <row r="3" spans="1:44" s="1" customFormat="1" ht="46.5" customHeight="1">
      <c r="A3" s="207" t="s">
        <v>10</v>
      </c>
      <c r="B3" s="207"/>
      <c r="C3" s="207"/>
      <c r="D3" s="207"/>
      <c r="E3" s="207"/>
      <c r="F3" s="208" t="s">
        <v>31</v>
      </c>
      <c r="G3" s="208"/>
      <c r="H3" s="208"/>
      <c r="I3" s="208"/>
      <c r="J3" s="208"/>
      <c r="K3" s="208"/>
      <c r="L3" s="208"/>
      <c r="M3" s="208"/>
      <c r="N3" s="208"/>
      <c r="O3" s="208"/>
      <c r="P3" s="208"/>
      <c r="Q3" s="208"/>
      <c r="R3" s="208"/>
      <c r="S3" s="157" t="s">
        <v>11</v>
      </c>
      <c r="T3" s="157"/>
      <c r="U3" s="157"/>
      <c r="V3" s="157"/>
      <c r="W3" s="157"/>
      <c r="X3" s="192" t="s">
        <v>168</v>
      </c>
      <c r="Y3" s="192"/>
      <c r="Z3" s="192"/>
      <c r="AA3" s="192"/>
      <c r="AB3" s="192"/>
      <c r="AC3" s="192"/>
      <c r="AD3" s="192"/>
      <c r="AE3" s="192"/>
      <c r="AF3" s="192"/>
      <c r="AG3" s="192"/>
      <c r="AH3" s="192"/>
      <c r="AI3" s="192"/>
      <c r="AJ3" s="192"/>
      <c r="AK3" s="193"/>
      <c r="AL3" s="193"/>
      <c r="AM3" s="193"/>
      <c r="AN3" s="193"/>
      <c r="AO3" s="193"/>
      <c r="AP3" s="193"/>
      <c r="AQ3" s="193"/>
      <c r="AR3" s="193"/>
    </row>
    <row r="4" spans="1:44" s="1" customFormat="1" ht="13.5">
      <c r="A4" s="209"/>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09"/>
      <c r="AM4" s="209"/>
      <c r="AN4" s="209"/>
      <c r="AO4" s="209"/>
      <c r="AP4" s="209"/>
      <c r="AQ4" s="209"/>
      <c r="AR4" s="209"/>
    </row>
    <row r="5" spans="1:44" s="1" customFormat="1" ht="17.25">
      <c r="A5" s="196" t="s">
        <v>176</v>
      </c>
      <c r="B5" s="197"/>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7"/>
      <c r="AM5" s="197"/>
      <c r="AN5" s="197"/>
      <c r="AO5" s="197"/>
      <c r="AP5" s="197"/>
      <c r="AQ5" s="197"/>
      <c r="AR5" s="197"/>
    </row>
    <row r="6" spans="1:44" s="1" customFormat="1" ht="34.5" customHeight="1">
      <c r="A6" s="190" t="s">
        <v>111</v>
      </c>
      <c r="B6" s="190"/>
      <c r="C6" s="190"/>
      <c r="D6" s="190"/>
      <c r="E6" s="190"/>
      <c r="F6" s="190"/>
      <c r="G6" s="190"/>
      <c r="H6" s="190"/>
      <c r="I6" s="190"/>
      <c r="J6" s="190"/>
      <c r="K6" s="223" t="s">
        <v>108</v>
      </c>
      <c r="L6" s="224"/>
      <c r="M6" s="224"/>
      <c r="N6" s="224"/>
      <c r="O6" s="224"/>
      <c r="P6" s="224"/>
      <c r="Q6" s="224"/>
      <c r="R6" s="224"/>
      <c r="S6" s="224"/>
      <c r="T6" s="224"/>
      <c r="U6" s="224"/>
      <c r="V6" s="224"/>
      <c r="W6" s="224"/>
      <c r="X6" s="194" t="s">
        <v>112</v>
      </c>
      <c r="Y6" s="194"/>
      <c r="Z6" s="194"/>
      <c r="AA6" s="194"/>
      <c r="AB6" s="194"/>
      <c r="AC6" s="194"/>
      <c r="AD6" s="194"/>
      <c r="AE6" s="194"/>
      <c r="AF6" s="194"/>
      <c r="AG6" s="194"/>
      <c r="AH6" s="194"/>
      <c r="AI6" s="194"/>
      <c r="AJ6" s="194"/>
      <c r="AK6" s="194"/>
      <c r="AL6" s="194"/>
      <c r="AM6" s="194"/>
      <c r="AN6" s="194"/>
      <c r="AO6" s="194"/>
      <c r="AP6" s="194"/>
      <c r="AQ6" s="194"/>
      <c r="AR6" s="195"/>
    </row>
    <row r="7" spans="1:44" s="1" customFormat="1" ht="73.5" customHeight="1">
      <c r="A7" s="190" t="s">
        <v>9</v>
      </c>
      <c r="B7" s="190"/>
      <c r="C7" s="190"/>
      <c r="D7" s="190"/>
      <c r="E7" s="190"/>
      <c r="F7" s="190"/>
      <c r="G7" s="190"/>
      <c r="H7" s="190"/>
      <c r="I7" s="190"/>
      <c r="J7" s="190"/>
      <c r="K7" s="191" t="s">
        <v>8</v>
      </c>
      <c r="L7" s="160"/>
      <c r="M7" s="160"/>
      <c r="N7" s="160"/>
      <c r="O7" s="160"/>
      <c r="P7" s="160"/>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1"/>
    </row>
    <row r="8" spans="1:44" s="1" customFormat="1" ht="64.5" customHeight="1">
      <c r="A8" s="198" t="s">
        <v>167</v>
      </c>
      <c r="B8" s="198"/>
      <c r="C8" s="198"/>
      <c r="D8" s="198"/>
      <c r="E8" s="198"/>
      <c r="F8" s="198"/>
      <c r="G8" s="198"/>
      <c r="H8" s="198"/>
      <c r="I8" s="198"/>
      <c r="J8" s="198"/>
      <c r="K8" s="199" t="s">
        <v>179</v>
      </c>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200"/>
      <c r="AQ8" s="200"/>
      <c r="AR8" s="201"/>
    </row>
    <row r="9" spans="1:44" s="1" customFormat="1" ht="34.5" customHeight="1">
      <c r="A9" s="157" t="s">
        <v>26</v>
      </c>
      <c r="B9" s="157"/>
      <c r="C9" s="157"/>
      <c r="D9" s="157"/>
      <c r="E9" s="157"/>
      <c r="F9" s="157"/>
      <c r="G9" s="157"/>
      <c r="H9" s="157"/>
      <c r="I9" s="157"/>
      <c r="J9" s="157"/>
      <c r="K9" s="202" t="s">
        <v>35</v>
      </c>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160"/>
      <c r="AQ9" s="160"/>
      <c r="AR9" s="161"/>
    </row>
    <row r="10" spans="1:44" s="1" customFormat="1" ht="34.5" customHeight="1">
      <c r="A10" s="157" t="s">
        <v>12</v>
      </c>
      <c r="B10" s="157"/>
      <c r="C10" s="157"/>
      <c r="D10" s="157"/>
      <c r="E10" s="157"/>
      <c r="F10" s="157"/>
      <c r="G10" s="157"/>
      <c r="H10" s="157"/>
      <c r="I10" s="157"/>
      <c r="J10" s="157"/>
      <c r="K10" s="202" t="s">
        <v>109</v>
      </c>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160"/>
      <c r="AQ10" s="160"/>
      <c r="AR10" s="161"/>
    </row>
    <row r="11" spans="1:44" s="1" customFormat="1" ht="34.5" customHeight="1">
      <c r="A11" s="157" t="s">
        <v>13</v>
      </c>
      <c r="B11" s="157"/>
      <c r="C11" s="157"/>
      <c r="D11" s="157"/>
      <c r="E11" s="157"/>
      <c r="F11" s="157"/>
      <c r="G11" s="157"/>
      <c r="H11" s="157"/>
      <c r="I11" s="157"/>
      <c r="J11" s="157"/>
      <c r="K11" s="202" t="s">
        <v>20</v>
      </c>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160"/>
      <c r="AQ11" s="160"/>
      <c r="AR11" s="161"/>
    </row>
    <row r="12" spans="1:44" s="1" customFormat="1" ht="34.5" customHeight="1">
      <c r="A12" s="157" t="s">
        <v>14</v>
      </c>
      <c r="B12" s="157"/>
      <c r="C12" s="157"/>
      <c r="D12" s="157"/>
      <c r="E12" s="157"/>
      <c r="F12" s="157"/>
      <c r="G12" s="157"/>
      <c r="H12" s="157"/>
      <c r="I12" s="157"/>
      <c r="J12" s="157"/>
      <c r="K12" s="202" t="s">
        <v>110</v>
      </c>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160"/>
      <c r="AQ12" s="160"/>
      <c r="AR12" s="161"/>
    </row>
    <row r="13" spans="1:44" s="1" customFormat="1" ht="87.75" customHeight="1">
      <c r="A13" s="157" t="s">
        <v>27</v>
      </c>
      <c r="B13" s="157"/>
      <c r="C13" s="157"/>
      <c r="D13" s="157"/>
      <c r="E13" s="157"/>
      <c r="F13" s="157"/>
      <c r="G13" s="157"/>
      <c r="H13" s="157"/>
      <c r="I13" s="157"/>
      <c r="J13" s="157"/>
      <c r="K13" s="202" t="s">
        <v>116</v>
      </c>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160"/>
      <c r="AQ13" s="160"/>
      <c r="AR13" s="161"/>
    </row>
    <row r="14" spans="1:44" s="1" customFormat="1" ht="15" customHeight="1">
      <c r="A14" s="154" t="s">
        <v>36</v>
      </c>
      <c r="B14" s="155"/>
      <c r="C14" s="155"/>
      <c r="D14" s="155"/>
      <c r="E14" s="155"/>
      <c r="F14" s="155"/>
      <c r="G14" s="155"/>
      <c r="H14" s="155"/>
      <c r="I14" s="155"/>
      <c r="J14" s="156"/>
      <c r="K14" s="171" t="s">
        <v>37</v>
      </c>
      <c r="L14" s="172"/>
      <c r="M14" s="172"/>
      <c r="N14" s="172"/>
      <c r="O14" s="172"/>
      <c r="P14" s="172"/>
      <c r="Q14" s="173"/>
      <c r="R14" s="168" t="s">
        <v>38</v>
      </c>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62"/>
      <c r="AQ14" s="162"/>
      <c r="AR14" s="163"/>
    </row>
    <row r="15" spans="1:44" s="1" customFormat="1" ht="15" customHeight="1">
      <c r="A15" s="181"/>
      <c r="B15" s="182"/>
      <c r="C15" s="182"/>
      <c r="D15" s="182"/>
      <c r="E15" s="182"/>
      <c r="F15" s="182"/>
      <c r="G15" s="182"/>
      <c r="H15" s="182"/>
      <c r="I15" s="182"/>
      <c r="J15" s="183"/>
      <c r="K15" s="174"/>
      <c r="L15" s="175"/>
      <c r="M15" s="175"/>
      <c r="N15" s="175"/>
      <c r="O15" s="175"/>
      <c r="P15" s="175"/>
      <c r="Q15" s="176"/>
      <c r="R15" s="168" t="s">
        <v>25</v>
      </c>
      <c r="S15" s="168"/>
      <c r="T15" s="168"/>
      <c r="U15" s="168"/>
      <c r="V15" s="168"/>
      <c r="W15" s="168"/>
      <c r="X15" s="168" t="s">
        <v>39</v>
      </c>
      <c r="Y15" s="168"/>
      <c r="Z15" s="168"/>
      <c r="AA15" s="168"/>
      <c r="AB15" s="168"/>
      <c r="AC15" s="168"/>
      <c r="AD15" s="168" t="s">
        <v>40</v>
      </c>
      <c r="AE15" s="168"/>
      <c r="AF15" s="168"/>
      <c r="AG15" s="168"/>
      <c r="AH15" s="168"/>
      <c r="AI15" s="168"/>
      <c r="AJ15" s="168" t="s">
        <v>41</v>
      </c>
      <c r="AK15" s="168"/>
      <c r="AL15" s="168"/>
      <c r="AM15" s="168"/>
      <c r="AN15" s="168"/>
      <c r="AO15" s="168"/>
      <c r="AP15" s="164"/>
      <c r="AQ15" s="164"/>
      <c r="AR15" s="165"/>
    </row>
    <row r="16" spans="1:44" s="1" customFormat="1" ht="15" customHeight="1">
      <c r="A16" s="184"/>
      <c r="B16" s="185"/>
      <c r="C16" s="185"/>
      <c r="D16" s="185"/>
      <c r="E16" s="185"/>
      <c r="F16" s="185"/>
      <c r="G16" s="185"/>
      <c r="H16" s="185"/>
      <c r="I16" s="185"/>
      <c r="J16" s="186"/>
      <c r="K16" s="210" t="s">
        <v>107</v>
      </c>
      <c r="L16" s="211"/>
      <c r="M16" s="211"/>
      <c r="N16" s="211"/>
      <c r="O16" s="211"/>
      <c r="P16" s="169" t="s">
        <v>42</v>
      </c>
      <c r="Q16" s="170"/>
      <c r="R16" s="152"/>
      <c r="S16" s="153"/>
      <c r="T16" s="153"/>
      <c r="U16" s="153"/>
      <c r="V16" s="169" t="s">
        <v>42</v>
      </c>
      <c r="W16" s="170"/>
      <c r="X16" s="152"/>
      <c r="Y16" s="153"/>
      <c r="Z16" s="153"/>
      <c r="AA16" s="153"/>
      <c r="AB16" s="169" t="s">
        <v>42</v>
      </c>
      <c r="AC16" s="170"/>
      <c r="AD16" s="152"/>
      <c r="AE16" s="153"/>
      <c r="AF16" s="153"/>
      <c r="AG16" s="153"/>
      <c r="AH16" s="169" t="s">
        <v>42</v>
      </c>
      <c r="AI16" s="170"/>
      <c r="AJ16" s="152"/>
      <c r="AK16" s="153"/>
      <c r="AL16" s="153"/>
      <c r="AM16" s="153"/>
      <c r="AN16" s="169" t="s">
        <v>42</v>
      </c>
      <c r="AO16" s="170"/>
      <c r="AP16" s="166"/>
      <c r="AQ16" s="166"/>
      <c r="AR16" s="167"/>
    </row>
    <row r="17" spans="1:44" s="1" customFormat="1" ht="34.5" customHeight="1">
      <c r="A17" s="157" t="s">
        <v>28</v>
      </c>
      <c r="B17" s="157"/>
      <c r="C17" s="157"/>
      <c r="D17" s="157"/>
      <c r="E17" s="157"/>
      <c r="F17" s="157"/>
      <c r="G17" s="157"/>
      <c r="H17" s="157"/>
      <c r="I17" s="157"/>
      <c r="J17" s="157"/>
      <c r="K17" s="178" t="s">
        <v>180</v>
      </c>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80"/>
    </row>
    <row r="18" spans="1:44" s="1" customFormat="1" ht="34.5" customHeight="1">
      <c r="A18" s="154" t="s">
        <v>2</v>
      </c>
      <c r="B18" s="155"/>
      <c r="C18" s="155"/>
      <c r="D18" s="155"/>
      <c r="E18" s="155"/>
      <c r="F18" s="155"/>
      <c r="G18" s="155"/>
      <c r="H18" s="155"/>
      <c r="I18" s="155"/>
      <c r="J18" s="156"/>
      <c r="K18" s="158" t="s">
        <v>19</v>
      </c>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60"/>
      <c r="AQ18" s="160"/>
      <c r="AR18" s="161"/>
    </row>
    <row r="19" spans="1:44" s="1" customFormat="1" ht="34.5" customHeight="1">
      <c r="A19" s="157" t="s">
        <v>15</v>
      </c>
      <c r="B19" s="157"/>
      <c r="C19" s="157"/>
      <c r="D19" s="157"/>
      <c r="E19" s="157"/>
      <c r="F19" s="157"/>
      <c r="G19" s="157"/>
      <c r="H19" s="157"/>
      <c r="I19" s="157"/>
      <c r="J19" s="157"/>
      <c r="K19" s="202" t="s">
        <v>21</v>
      </c>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160"/>
      <c r="AQ19" s="160"/>
      <c r="AR19" s="161"/>
    </row>
    <row r="20" spans="1:44" s="1" customFormat="1" ht="24.75" customHeight="1">
      <c r="A20" s="154" t="s">
        <v>43</v>
      </c>
      <c r="B20" s="155"/>
      <c r="C20" s="155"/>
      <c r="D20" s="155"/>
      <c r="E20" s="155"/>
      <c r="F20" s="155"/>
      <c r="G20" s="155"/>
      <c r="H20" s="155"/>
      <c r="I20" s="155"/>
      <c r="J20" s="156"/>
      <c r="K20" s="187" t="s">
        <v>44</v>
      </c>
      <c r="L20" s="188"/>
      <c r="M20" s="188"/>
      <c r="N20" s="189"/>
      <c r="O20" s="149" t="s">
        <v>170</v>
      </c>
      <c r="P20" s="149"/>
      <c r="Q20" s="149"/>
      <c r="R20" s="149"/>
      <c r="S20" s="149"/>
      <c r="T20" s="149" t="s">
        <v>171</v>
      </c>
      <c r="U20" s="149"/>
      <c r="V20" s="149"/>
      <c r="W20" s="149"/>
      <c r="X20" s="149"/>
      <c r="Y20" s="149" t="s">
        <v>172</v>
      </c>
      <c r="Z20" s="149"/>
      <c r="AA20" s="149"/>
      <c r="AB20" s="149"/>
      <c r="AC20" s="149"/>
      <c r="AD20" s="149" t="s">
        <v>173</v>
      </c>
      <c r="AE20" s="149"/>
      <c r="AF20" s="149"/>
      <c r="AG20" s="149"/>
      <c r="AH20" s="149"/>
      <c r="AI20" s="149" t="s">
        <v>178</v>
      </c>
      <c r="AJ20" s="149"/>
      <c r="AK20" s="149"/>
      <c r="AL20" s="149"/>
      <c r="AM20" s="149"/>
      <c r="AN20" s="29"/>
      <c r="AO20" s="30"/>
      <c r="AP20" s="30"/>
      <c r="AQ20" s="30"/>
      <c r="AR20" s="31"/>
    </row>
    <row r="21" spans="1:44" s="1" customFormat="1" ht="24.75" customHeight="1">
      <c r="A21" s="181"/>
      <c r="B21" s="182"/>
      <c r="C21" s="182"/>
      <c r="D21" s="182"/>
      <c r="E21" s="182"/>
      <c r="F21" s="182"/>
      <c r="G21" s="182"/>
      <c r="H21" s="182"/>
      <c r="I21" s="182"/>
      <c r="J21" s="183"/>
      <c r="K21" s="217" t="s">
        <v>48</v>
      </c>
      <c r="L21" s="216"/>
      <c r="M21" s="216"/>
      <c r="N21" s="170"/>
      <c r="O21" s="150">
        <v>250</v>
      </c>
      <c r="P21" s="151"/>
      <c r="Q21" s="151"/>
      <c r="R21" s="151"/>
      <c r="S21" s="32" t="s">
        <v>113</v>
      </c>
      <c r="T21" s="150">
        <v>120</v>
      </c>
      <c r="U21" s="151"/>
      <c r="V21" s="151"/>
      <c r="W21" s="151"/>
      <c r="X21" s="32" t="s">
        <v>113</v>
      </c>
      <c r="Y21" s="150">
        <v>120</v>
      </c>
      <c r="Z21" s="151"/>
      <c r="AA21" s="151"/>
      <c r="AB21" s="151"/>
      <c r="AC21" s="32" t="s">
        <v>113</v>
      </c>
      <c r="AD21" s="150">
        <v>120</v>
      </c>
      <c r="AE21" s="151"/>
      <c r="AF21" s="151"/>
      <c r="AG21" s="151"/>
      <c r="AH21" s="32" t="s">
        <v>113</v>
      </c>
      <c r="AI21" s="150">
        <v>120</v>
      </c>
      <c r="AJ21" s="151"/>
      <c r="AK21" s="151"/>
      <c r="AL21" s="151"/>
      <c r="AM21" s="32" t="s">
        <v>33</v>
      </c>
      <c r="AN21" s="33"/>
      <c r="AO21" s="34"/>
      <c r="AP21" s="34"/>
      <c r="AQ21" s="34"/>
      <c r="AR21" s="35"/>
    </row>
    <row r="22" spans="1:44" s="1" customFormat="1" ht="21.75" customHeight="1">
      <c r="A22" s="181"/>
      <c r="B22" s="182"/>
      <c r="C22" s="182"/>
      <c r="D22" s="182"/>
      <c r="E22" s="182"/>
      <c r="F22" s="182"/>
      <c r="G22" s="182"/>
      <c r="H22" s="182"/>
      <c r="I22" s="182"/>
      <c r="J22" s="183"/>
      <c r="K22" s="215" t="s">
        <v>45</v>
      </c>
      <c r="L22" s="216"/>
      <c r="M22" s="216"/>
      <c r="N22" s="170"/>
      <c r="O22" s="150">
        <v>50</v>
      </c>
      <c r="P22" s="151"/>
      <c r="Q22" s="151"/>
      <c r="R22" s="151"/>
      <c r="S22" s="32" t="s">
        <v>113</v>
      </c>
      <c r="T22" s="150">
        <v>51</v>
      </c>
      <c r="U22" s="151"/>
      <c r="V22" s="151"/>
      <c r="W22" s="151"/>
      <c r="X22" s="32" t="s">
        <v>113</v>
      </c>
      <c r="Y22" s="150">
        <v>53</v>
      </c>
      <c r="Z22" s="151"/>
      <c r="AA22" s="151"/>
      <c r="AB22" s="151"/>
      <c r="AC22" s="32" t="s">
        <v>113</v>
      </c>
      <c r="AD22" s="150">
        <v>52</v>
      </c>
      <c r="AE22" s="151"/>
      <c r="AF22" s="151"/>
      <c r="AG22" s="151"/>
      <c r="AH22" s="32" t="s">
        <v>113</v>
      </c>
      <c r="AI22" s="150">
        <v>49</v>
      </c>
      <c r="AJ22" s="151"/>
      <c r="AK22" s="151"/>
      <c r="AL22" s="151"/>
      <c r="AM22" s="32" t="s">
        <v>33</v>
      </c>
      <c r="AN22" s="36"/>
      <c r="AO22" s="37"/>
      <c r="AP22" s="37"/>
      <c r="AQ22" s="37"/>
      <c r="AR22" s="38"/>
    </row>
    <row r="23" spans="1:44" s="1" customFormat="1" ht="31.5" customHeight="1">
      <c r="A23" s="181"/>
      <c r="B23" s="182"/>
      <c r="C23" s="182"/>
      <c r="D23" s="182"/>
      <c r="E23" s="182"/>
      <c r="F23" s="182"/>
      <c r="G23" s="182"/>
      <c r="H23" s="182"/>
      <c r="I23" s="182"/>
      <c r="J23" s="183"/>
      <c r="K23" s="217" t="s">
        <v>50</v>
      </c>
      <c r="L23" s="216"/>
      <c r="M23" s="216"/>
      <c r="N23" s="170"/>
      <c r="O23" s="150">
        <v>973</v>
      </c>
      <c r="P23" s="151"/>
      <c r="Q23" s="151"/>
      <c r="R23" s="151"/>
      <c r="S23" s="32" t="s">
        <v>113</v>
      </c>
      <c r="T23" s="150">
        <v>897</v>
      </c>
      <c r="U23" s="151"/>
      <c r="V23" s="151"/>
      <c r="W23" s="151"/>
      <c r="X23" s="32" t="s">
        <v>113</v>
      </c>
      <c r="Y23" s="150">
        <v>875</v>
      </c>
      <c r="Z23" s="151"/>
      <c r="AA23" s="151"/>
      <c r="AB23" s="151"/>
      <c r="AC23" s="32" t="s">
        <v>113</v>
      </c>
      <c r="AD23" s="150">
        <v>905</v>
      </c>
      <c r="AE23" s="151"/>
      <c r="AF23" s="151"/>
      <c r="AG23" s="151"/>
      <c r="AH23" s="32" t="s">
        <v>113</v>
      </c>
      <c r="AI23" s="150">
        <v>942</v>
      </c>
      <c r="AJ23" s="151"/>
      <c r="AK23" s="151"/>
      <c r="AL23" s="151"/>
      <c r="AM23" s="32" t="s">
        <v>33</v>
      </c>
      <c r="AN23" s="36"/>
      <c r="AO23" s="37"/>
      <c r="AP23" s="37"/>
      <c r="AQ23" s="37"/>
      <c r="AR23" s="38"/>
    </row>
    <row r="24" spans="1:44" s="1" customFormat="1" ht="24.75" customHeight="1">
      <c r="A24" s="184"/>
      <c r="B24" s="185"/>
      <c r="C24" s="185"/>
      <c r="D24" s="185"/>
      <c r="E24" s="185"/>
      <c r="F24" s="185"/>
      <c r="G24" s="185"/>
      <c r="H24" s="185"/>
      <c r="I24" s="185"/>
      <c r="J24" s="186"/>
      <c r="K24" s="212" t="s">
        <v>46</v>
      </c>
      <c r="L24" s="213"/>
      <c r="M24" s="213"/>
      <c r="N24" s="214"/>
      <c r="O24" s="150">
        <v>54</v>
      </c>
      <c r="P24" s="151"/>
      <c r="Q24" s="151"/>
      <c r="R24" s="151"/>
      <c r="S24" s="32" t="s">
        <v>113</v>
      </c>
      <c r="T24" s="150">
        <v>51</v>
      </c>
      <c r="U24" s="151"/>
      <c r="V24" s="151"/>
      <c r="W24" s="151"/>
      <c r="X24" s="32" t="s">
        <v>113</v>
      </c>
      <c r="Y24" s="150">
        <v>52</v>
      </c>
      <c r="Z24" s="151"/>
      <c r="AA24" s="151"/>
      <c r="AB24" s="151"/>
      <c r="AC24" s="32" t="s">
        <v>113</v>
      </c>
      <c r="AD24" s="150">
        <v>40</v>
      </c>
      <c r="AE24" s="151"/>
      <c r="AF24" s="151"/>
      <c r="AG24" s="151"/>
      <c r="AH24" s="32" t="s">
        <v>113</v>
      </c>
      <c r="AI24" s="150">
        <v>44</v>
      </c>
      <c r="AJ24" s="151"/>
      <c r="AK24" s="151"/>
      <c r="AL24" s="151"/>
      <c r="AM24" s="32" t="s">
        <v>33</v>
      </c>
      <c r="AN24" s="39"/>
      <c r="AO24" s="40"/>
      <c r="AP24" s="40"/>
      <c r="AQ24" s="40"/>
      <c r="AR24" s="41"/>
    </row>
    <row r="25" spans="1:44" s="1" customFormat="1" ht="24.75" customHeight="1">
      <c r="A25" s="154" t="s">
        <v>123</v>
      </c>
      <c r="B25" s="155"/>
      <c r="C25" s="155"/>
      <c r="D25" s="155"/>
      <c r="E25" s="155"/>
      <c r="F25" s="155"/>
      <c r="G25" s="155"/>
      <c r="H25" s="155"/>
      <c r="I25" s="155"/>
      <c r="J25" s="156"/>
      <c r="K25" s="187" t="s">
        <v>44</v>
      </c>
      <c r="L25" s="188"/>
      <c r="M25" s="188"/>
      <c r="N25" s="189"/>
      <c r="O25" s="149" t="str">
        <f>O20</f>
        <v>平成30年度</v>
      </c>
      <c r="P25" s="149"/>
      <c r="Q25" s="149"/>
      <c r="R25" s="149"/>
      <c r="S25" s="149"/>
      <c r="T25" s="149" t="str">
        <f>T20</f>
        <v>令和元年度</v>
      </c>
      <c r="U25" s="149"/>
      <c r="V25" s="149"/>
      <c r="W25" s="149"/>
      <c r="X25" s="149"/>
      <c r="Y25" s="149" t="str">
        <f>Y20</f>
        <v>令和2年度</v>
      </c>
      <c r="Z25" s="149"/>
      <c r="AA25" s="149"/>
      <c r="AB25" s="149"/>
      <c r="AC25" s="149"/>
      <c r="AD25" s="149" t="str">
        <f>AD20</f>
        <v>令和3年度</v>
      </c>
      <c r="AE25" s="149"/>
      <c r="AF25" s="149"/>
      <c r="AG25" s="149"/>
      <c r="AH25" s="149"/>
      <c r="AI25" s="149" t="str">
        <f>AI20</f>
        <v>令和4年度</v>
      </c>
      <c r="AJ25" s="149"/>
      <c r="AK25" s="149"/>
      <c r="AL25" s="149"/>
      <c r="AM25" s="149"/>
      <c r="AN25" s="42"/>
      <c r="AO25" s="43"/>
      <c r="AP25" s="43"/>
      <c r="AQ25" s="43"/>
      <c r="AR25" s="44"/>
    </row>
    <row r="26" spans="1:44" s="1" customFormat="1" ht="19.5" customHeight="1">
      <c r="A26" s="181"/>
      <c r="B26" s="182"/>
      <c r="C26" s="182"/>
      <c r="D26" s="182"/>
      <c r="E26" s="182"/>
      <c r="F26" s="182"/>
      <c r="G26" s="182"/>
      <c r="H26" s="182"/>
      <c r="I26" s="182"/>
      <c r="J26" s="183"/>
      <c r="K26" s="225" t="s">
        <v>49</v>
      </c>
      <c r="L26" s="226"/>
      <c r="M26" s="226"/>
      <c r="N26" s="227"/>
      <c r="O26" s="228">
        <f>O23/(85*12)</f>
        <v>0.953921568627451</v>
      </c>
      <c r="P26" s="229"/>
      <c r="Q26" s="229"/>
      <c r="R26" s="229"/>
      <c r="S26" s="230"/>
      <c r="T26" s="228">
        <f>T23/(95*12)</f>
        <v>0.7868421052631579</v>
      </c>
      <c r="U26" s="229"/>
      <c r="V26" s="229"/>
      <c r="W26" s="229"/>
      <c r="X26" s="230"/>
      <c r="Y26" s="146">
        <f>Y23/(95*12)</f>
        <v>0.7675438596491229</v>
      </c>
      <c r="Z26" s="147"/>
      <c r="AA26" s="147"/>
      <c r="AB26" s="147"/>
      <c r="AC26" s="148"/>
      <c r="AD26" s="228">
        <f>AD23/(95*12)</f>
        <v>0.793859649122807</v>
      </c>
      <c r="AE26" s="229"/>
      <c r="AF26" s="229"/>
      <c r="AG26" s="229"/>
      <c r="AH26" s="230"/>
      <c r="AI26" s="146">
        <f>AI23/(95*12)</f>
        <v>0.8263157894736842</v>
      </c>
      <c r="AJ26" s="147"/>
      <c r="AK26" s="147"/>
      <c r="AL26" s="147"/>
      <c r="AM26" s="148"/>
      <c r="AN26" s="42"/>
      <c r="AO26" s="43"/>
      <c r="AP26" s="43"/>
      <c r="AQ26" s="43"/>
      <c r="AR26" s="44"/>
    </row>
    <row r="27" spans="1:44" s="1" customFormat="1" ht="19.5" customHeight="1">
      <c r="A27" s="220"/>
      <c r="B27" s="221"/>
      <c r="C27" s="221"/>
      <c r="D27" s="221"/>
      <c r="E27" s="221"/>
      <c r="F27" s="221"/>
      <c r="G27" s="221"/>
      <c r="H27" s="221"/>
      <c r="I27" s="221"/>
      <c r="J27" s="222"/>
      <c r="K27" s="45" t="s">
        <v>106</v>
      </c>
      <c r="L27" s="46"/>
      <c r="M27" s="46"/>
      <c r="N27" s="46"/>
      <c r="O27" s="47"/>
      <c r="P27" s="47"/>
      <c r="Q27" s="47"/>
      <c r="R27" s="47"/>
      <c r="S27" s="48"/>
      <c r="T27" s="47"/>
      <c r="U27" s="47"/>
      <c r="V27" s="47"/>
      <c r="W27" s="47"/>
      <c r="X27" s="48"/>
      <c r="Y27" s="47"/>
      <c r="Z27" s="47"/>
      <c r="AA27" s="47"/>
      <c r="AB27" s="47"/>
      <c r="AC27" s="48"/>
      <c r="AD27" s="47"/>
      <c r="AE27" s="47"/>
      <c r="AF27" s="47"/>
      <c r="AG27" s="47"/>
      <c r="AH27" s="48"/>
      <c r="AI27" s="47"/>
      <c r="AJ27" s="47"/>
      <c r="AK27" s="47"/>
      <c r="AL27" s="47"/>
      <c r="AM27" s="48"/>
      <c r="AN27" s="43"/>
      <c r="AO27" s="43"/>
      <c r="AP27" s="43"/>
      <c r="AQ27" s="43"/>
      <c r="AR27" s="44"/>
    </row>
    <row r="28" spans="1:44" s="1" customFormat="1" ht="18" customHeight="1">
      <c r="A28" s="209"/>
      <c r="B28" s="209"/>
      <c r="C28" s="209"/>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row>
    <row r="29" spans="1:44" s="1" customFormat="1" ht="18" customHeight="1">
      <c r="A29" s="196" t="s">
        <v>177</v>
      </c>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row>
    <row r="30" spans="1:44" s="1" customFormat="1" ht="33.75" customHeight="1">
      <c r="A30" s="157" t="s">
        <v>16</v>
      </c>
      <c r="B30" s="157"/>
      <c r="C30" s="157"/>
      <c r="D30" s="157"/>
      <c r="E30" s="157"/>
      <c r="F30" s="157"/>
      <c r="G30" s="157"/>
      <c r="H30" s="157"/>
      <c r="I30" s="157"/>
      <c r="J30" s="157"/>
      <c r="K30" s="219" t="s">
        <v>47</v>
      </c>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8"/>
      <c r="AQ30" s="218"/>
      <c r="AR30" s="218"/>
    </row>
    <row r="31" spans="1:44" s="1" customFormat="1" ht="34.5" customHeight="1">
      <c r="A31" s="157" t="s">
        <v>7</v>
      </c>
      <c r="B31" s="157"/>
      <c r="C31" s="157"/>
      <c r="D31" s="157"/>
      <c r="E31" s="157"/>
      <c r="F31" s="157"/>
      <c r="G31" s="157"/>
      <c r="H31" s="157"/>
      <c r="I31" s="157"/>
      <c r="J31" s="157"/>
      <c r="K31" s="218" t="s">
        <v>17</v>
      </c>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row>
    <row r="32" spans="1:44" s="1" customFormat="1" ht="34.5" customHeight="1">
      <c r="A32" s="190" t="s">
        <v>18</v>
      </c>
      <c r="B32" s="190"/>
      <c r="C32" s="190"/>
      <c r="D32" s="190"/>
      <c r="E32" s="190"/>
      <c r="F32" s="190"/>
      <c r="G32" s="190"/>
      <c r="H32" s="190"/>
      <c r="I32" s="190"/>
      <c r="J32" s="190"/>
      <c r="K32" s="218" t="s">
        <v>17</v>
      </c>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row>
  </sheetData>
  <sheetProtection/>
  <mergeCells count="101">
    <mergeCell ref="K25:N25"/>
    <mergeCell ref="K23:N23"/>
    <mergeCell ref="K6:W6"/>
    <mergeCell ref="AD25:AH25"/>
    <mergeCell ref="K26:N26"/>
    <mergeCell ref="O26:S26"/>
    <mergeCell ref="T26:X26"/>
    <mergeCell ref="Y26:AC26"/>
    <mergeCell ref="AD26:AH26"/>
    <mergeCell ref="O23:R23"/>
    <mergeCell ref="A25:J27"/>
    <mergeCell ref="T21:W21"/>
    <mergeCell ref="A28:AR28"/>
    <mergeCell ref="AD22:AG22"/>
    <mergeCell ref="O25:S25"/>
    <mergeCell ref="T25:X25"/>
    <mergeCell ref="Y25:AC25"/>
    <mergeCell ref="Y21:AB21"/>
    <mergeCell ref="O21:R21"/>
    <mergeCell ref="T23:W23"/>
    <mergeCell ref="A32:J32"/>
    <mergeCell ref="K32:AR32"/>
    <mergeCell ref="A30:J30"/>
    <mergeCell ref="K30:AR30"/>
    <mergeCell ref="A31:J31"/>
    <mergeCell ref="K31:AR31"/>
    <mergeCell ref="K24:N24"/>
    <mergeCell ref="K19:AR19"/>
    <mergeCell ref="K22:N22"/>
    <mergeCell ref="O22:R22"/>
    <mergeCell ref="T22:W22"/>
    <mergeCell ref="Y20:AC20"/>
    <mergeCell ref="Y23:AB23"/>
    <mergeCell ref="AD21:AG21"/>
    <mergeCell ref="K21:N21"/>
    <mergeCell ref="A12:J12"/>
    <mergeCell ref="K12:AR12"/>
    <mergeCell ref="A13:J13"/>
    <mergeCell ref="K13:AR13"/>
    <mergeCell ref="A14:J16"/>
    <mergeCell ref="A10:J10"/>
    <mergeCell ref="AD15:AI15"/>
    <mergeCell ref="K16:O16"/>
    <mergeCell ref="P16:Q16"/>
    <mergeCell ref="AJ15:AO15"/>
    <mergeCell ref="K10:AR10"/>
    <mergeCell ref="A11:J11"/>
    <mergeCell ref="K11:AR11"/>
    <mergeCell ref="A1:AR1"/>
    <mergeCell ref="A2:AR2"/>
    <mergeCell ref="A3:E3"/>
    <mergeCell ref="F3:R3"/>
    <mergeCell ref="S3:W3"/>
    <mergeCell ref="A4:AR4"/>
    <mergeCell ref="K9:AR9"/>
    <mergeCell ref="X3:AR3"/>
    <mergeCell ref="X6:AR6"/>
    <mergeCell ref="A29:AR29"/>
    <mergeCell ref="A5:AR5"/>
    <mergeCell ref="V16:W16"/>
    <mergeCell ref="X16:AA16"/>
    <mergeCell ref="AB16:AC16"/>
    <mergeCell ref="A8:J8"/>
    <mergeCell ref="K8:AR8"/>
    <mergeCell ref="A9:J9"/>
    <mergeCell ref="A6:J6"/>
    <mergeCell ref="A7:J7"/>
    <mergeCell ref="K7:AR7"/>
    <mergeCell ref="AD24:AG24"/>
    <mergeCell ref="AJ16:AM16"/>
    <mergeCell ref="Y22:AB22"/>
    <mergeCell ref="AD20:AH20"/>
    <mergeCell ref="AI20:AM20"/>
    <mergeCell ref="A19:J19"/>
    <mergeCell ref="X15:AC15"/>
    <mergeCell ref="K14:Q15"/>
    <mergeCell ref="R14:AO14"/>
    <mergeCell ref="K17:AR17"/>
    <mergeCell ref="AN16:AO16"/>
    <mergeCell ref="A20:J24"/>
    <mergeCell ref="K20:N20"/>
    <mergeCell ref="O20:S20"/>
    <mergeCell ref="T20:X20"/>
    <mergeCell ref="AD16:AG16"/>
    <mergeCell ref="Y24:AB24"/>
    <mergeCell ref="R16:U16"/>
    <mergeCell ref="A18:J18"/>
    <mergeCell ref="O24:R24"/>
    <mergeCell ref="T24:W24"/>
    <mergeCell ref="A17:J17"/>
    <mergeCell ref="K18:AR18"/>
    <mergeCell ref="AP14:AR16"/>
    <mergeCell ref="R15:W15"/>
    <mergeCell ref="AD23:AG23"/>
    <mergeCell ref="AH16:AI16"/>
    <mergeCell ref="AI26:AM26"/>
    <mergeCell ref="AI25:AM25"/>
    <mergeCell ref="AI24:AL24"/>
    <mergeCell ref="AI23:AL23"/>
    <mergeCell ref="AI22:AL22"/>
    <mergeCell ref="AI21:AL21"/>
  </mergeCells>
  <hyperlinks>
    <hyperlink ref="F3:R3" r:id="rId1" display="修徳学院"/>
    <hyperlink ref="K6:T6" r:id="rId2" display="大阪府社会福祉施設設置条例"/>
    <hyperlink ref="X3:AR3" r:id="rId3" display="https://www.pref.osaka.lg.jp/kateishien2/"/>
    <hyperlink ref="X6:AR6" r:id="rId4" display="大阪府社会福祉施設設置条例施行規則"/>
    <hyperlink ref="K6:W6" r:id="rId5" display="大阪府社会福祉施設設置条例"/>
  </hyperlinks>
  <printOptions/>
  <pageMargins left="0.5905511811023623" right="0.5905511811023623" top="0.5905511811023623" bottom="0.1968503937007874" header="0.5118110236220472" footer="0.1968503937007874"/>
  <pageSetup cellComments="asDisplayed" fitToHeight="0" fitToWidth="1" horizontalDpi="300" verticalDpi="300" orientation="portrait" paperSize="9" scale="75" r:id="rId7"/>
  <headerFooter alignWithMargins="0">
    <oddHeader>&amp;R&amp;"游ゴシック,標準"修徳学院</oddHeader>
  </headerFooter>
  <drawing r:id="rId6"/>
</worksheet>
</file>

<file path=xl/worksheets/sheet2.xml><?xml version="1.0" encoding="utf-8"?>
<worksheet xmlns="http://schemas.openxmlformats.org/spreadsheetml/2006/main" xmlns:r="http://schemas.openxmlformats.org/officeDocument/2006/relationships">
  <sheetPr>
    <pageSetUpPr fitToPage="1"/>
  </sheetPr>
  <dimension ref="A1:I111"/>
  <sheetViews>
    <sheetView view="pageBreakPreview" zoomScaleSheetLayoutView="100" workbookViewId="0" topLeftCell="A13">
      <selection activeCell="A26" sqref="A26:D26"/>
    </sheetView>
  </sheetViews>
  <sheetFormatPr defaultColWidth="9.00390625" defaultRowHeight="13.5"/>
  <cols>
    <col min="1" max="1" width="4.25390625" style="3" customWidth="1"/>
    <col min="2" max="2" width="6.50390625" style="3" customWidth="1"/>
    <col min="3" max="3" width="6.125" style="3" customWidth="1"/>
    <col min="4" max="4" width="19.75390625" style="3" customWidth="1"/>
    <col min="5" max="6" width="17.125" style="5" customWidth="1"/>
    <col min="7" max="9" width="17.125" style="6" customWidth="1"/>
    <col min="10" max="16384" width="9.00390625" style="3" customWidth="1"/>
  </cols>
  <sheetData>
    <row r="1" ht="17.25">
      <c r="A1" s="4" t="s">
        <v>125</v>
      </c>
    </row>
    <row r="2" ht="12" customHeight="1">
      <c r="A2" s="7" t="s">
        <v>126</v>
      </c>
    </row>
    <row r="3" spans="1:9" ht="18" customHeight="1">
      <c r="A3" s="235" t="s">
        <v>127</v>
      </c>
      <c r="B3" s="235"/>
      <c r="C3" s="235"/>
      <c r="D3" s="235"/>
      <c r="H3" s="49"/>
      <c r="I3" s="49" t="s">
        <v>155</v>
      </c>
    </row>
    <row r="4" spans="1:9" ht="16.5" customHeight="1">
      <c r="A4" s="236" t="s">
        <v>1</v>
      </c>
      <c r="B4" s="237"/>
      <c r="C4" s="237"/>
      <c r="D4" s="238"/>
      <c r="E4" s="50" t="s">
        <v>128</v>
      </c>
      <c r="F4" s="50" t="s">
        <v>129</v>
      </c>
      <c r="G4" s="51" t="s">
        <v>130</v>
      </c>
      <c r="H4" s="51" t="s">
        <v>131</v>
      </c>
      <c r="I4" s="51" t="s">
        <v>174</v>
      </c>
    </row>
    <row r="5" spans="1:9" ht="16.5" customHeight="1">
      <c r="A5" s="233"/>
      <c r="B5" s="239" t="s">
        <v>22</v>
      </c>
      <c r="C5" s="240"/>
      <c r="D5" s="241"/>
      <c r="E5" s="52">
        <v>38556</v>
      </c>
      <c r="F5" s="52">
        <v>36628</v>
      </c>
      <c r="G5" s="52">
        <v>40148</v>
      </c>
      <c r="H5" s="52">
        <v>33501</v>
      </c>
      <c r="I5" s="52">
        <v>35532</v>
      </c>
    </row>
    <row r="6" spans="1:9" ht="16.5" customHeight="1">
      <c r="A6" s="233"/>
      <c r="B6" s="239" t="s">
        <v>23</v>
      </c>
      <c r="C6" s="240"/>
      <c r="D6" s="241"/>
      <c r="E6" s="52">
        <v>19432</v>
      </c>
      <c r="F6" s="52">
        <v>19658</v>
      </c>
      <c r="G6" s="52">
        <v>22331</v>
      </c>
      <c r="H6" s="52">
        <v>20882</v>
      </c>
      <c r="I6" s="52">
        <v>19032</v>
      </c>
    </row>
    <row r="7" spans="1:9" ht="16.5" customHeight="1">
      <c r="A7" s="233"/>
      <c r="B7" s="239" t="s">
        <v>24</v>
      </c>
      <c r="C7" s="240"/>
      <c r="D7" s="241"/>
      <c r="E7" s="52">
        <v>9018</v>
      </c>
      <c r="F7" s="52">
        <v>7456</v>
      </c>
      <c r="G7" s="52">
        <v>16320</v>
      </c>
      <c r="H7" s="52">
        <f>14886+1216+1242</f>
        <v>17344</v>
      </c>
      <c r="I7" s="52">
        <v>19961</v>
      </c>
    </row>
    <row r="8" spans="1:9" ht="16.5" customHeight="1">
      <c r="A8" s="233"/>
      <c r="B8" s="239" t="s">
        <v>0</v>
      </c>
      <c r="C8" s="240"/>
      <c r="D8" s="241"/>
      <c r="E8" s="52">
        <v>0</v>
      </c>
      <c r="F8" s="52">
        <v>0</v>
      </c>
      <c r="G8" s="52">
        <v>0</v>
      </c>
      <c r="H8" s="52">
        <v>0</v>
      </c>
      <c r="I8" s="52">
        <v>0</v>
      </c>
    </row>
    <row r="9" spans="1:9" ht="16.5" customHeight="1">
      <c r="A9" s="233"/>
      <c r="B9" s="239" t="s">
        <v>3</v>
      </c>
      <c r="C9" s="240"/>
      <c r="D9" s="241"/>
      <c r="E9" s="53">
        <v>0</v>
      </c>
      <c r="F9" s="53">
        <v>0</v>
      </c>
      <c r="G9" s="53">
        <v>0</v>
      </c>
      <c r="H9" s="53">
        <v>0</v>
      </c>
      <c r="I9" s="53">
        <v>0</v>
      </c>
    </row>
    <row r="10" spans="1:9" ht="16.5" customHeight="1" thickBot="1">
      <c r="A10" s="233"/>
      <c r="B10" s="242" t="s">
        <v>6</v>
      </c>
      <c r="C10" s="243"/>
      <c r="D10" s="244"/>
      <c r="E10" s="54">
        <v>7580</v>
      </c>
      <c r="F10" s="54">
        <v>7957</v>
      </c>
      <c r="G10" s="54">
        <v>7637</v>
      </c>
      <c r="H10" s="54">
        <v>7637</v>
      </c>
      <c r="I10" s="54">
        <v>7126</v>
      </c>
    </row>
    <row r="11" spans="1:9" ht="16.5" customHeight="1" thickBot="1">
      <c r="A11" s="234"/>
      <c r="B11" s="231" t="s">
        <v>34</v>
      </c>
      <c r="C11" s="232"/>
      <c r="D11" s="232"/>
      <c r="E11" s="55">
        <f>SUM(E5:E10)</f>
        <v>74586</v>
      </c>
      <c r="F11" s="55">
        <f>SUM(F5:F10)</f>
        <v>71699</v>
      </c>
      <c r="G11" s="55">
        <f>SUM(G5:G10)</f>
        <v>86436</v>
      </c>
      <c r="H11" s="129">
        <f>SUM(H5:H10)</f>
        <v>79364</v>
      </c>
      <c r="I11" s="56">
        <f>SUM(I5:I10)</f>
        <v>81651</v>
      </c>
    </row>
    <row r="12" spans="1:9" ht="16.5" customHeight="1">
      <c r="A12" s="245" t="s">
        <v>5</v>
      </c>
      <c r="B12" s="247" t="s">
        <v>4</v>
      </c>
      <c r="C12" s="248"/>
      <c r="D12" s="249"/>
      <c r="E12" s="57">
        <v>118298</v>
      </c>
      <c r="F12" s="57">
        <v>117798</v>
      </c>
      <c r="G12" s="57">
        <v>117127</v>
      </c>
      <c r="H12" s="57">
        <v>115042</v>
      </c>
      <c r="I12" s="57">
        <v>115307</v>
      </c>
    </row>
    <row r="13" spans="1:9" ht="16.5" customHeight="1">
      <c r="A13" s="246"/>
      <c r="B13" s="239" t="s">
        <v>132</v>
      </c>
      <c r="C13" s="240"/>
      <c r="D13" s="241"/>
      <c r="E13" s="53">
        <v>15064</v>
      </c>
      <c r="F13" s="53">
        <v>15928</v>
      </c>
      <c r="G13" s="53">
        <v>17435</v>
      </c>
      <c r="H13" s="53">
        <v>17528</v>
      </c>
      <c r="I13" s="53">
        <v>20277</v>
      </c>
    </row>
    <row r="14" spans="1:9" ht="16.5" customHeight="1">
      <c r="A14" s="246"/>
      <c r="B14" s="239" t="s">
        <v>133</v>
      </c>
      <c r="C14" s="240"/>
      <c r="D14" s="241"/>
      <c r="E14" s="52">
        <v>0</v>
      </c>
      <c r="F14" s="52">
        <v>0</v>
      </c>
      <c r="G14" s="52">
        <v>0</v>
      </c>
      <c r="H14" s="52">
        <v>0</v>
      </c>
      <c r="I14" s="52">
        <v>0</v>
      </c>
    </row>
    <row r="15" spans="1:9" ht="16.5" customHeight="1" thickBot="1">
      <c r="A15" s="246"/>
      <c r="B15" s="250" t="s">
        <v>134</v>
      </c>
      <c r="C15" s="251"/>
      <c r="D15" s="252"/>
      <c r="E15" s="54">
        <v>0</v>
      </c>
      <c r="F15" s="54">
        <v>0</v>
      </c>
      <c r="G15" s="54">
        <v>0</v>
      </c>
      <c r="H15" s="54">
        <v>0</v>
      </c>
      <c r="I15" s="54">
        <v>0</v>
      </c>
    </row>
    <row r="16" spans="1:9" ht="16.5" customHeight="1" thickBot="1">
      <c r="A16" s="233"/>
      <c r="B16" s="253" t="s">
        <v>34</v>
      </c>
      <c r="C16" s="254"/>
      <c r="D16" s="254"/>
      <c r="E16" s="58">
        <f>SUM(E12:E15)</f>
        <v>133362</v>
      </c>
      <c r="F16" s="58">
        <f>SUM(F12:F15)</f>
        <v>133726</v>
      </c>
      <c r="G16" s="58">
        <f>SUM(G12:G15)</f>
        <v>134562</v>
      </c>
      <c r="H16" s="130">
        <f>SUM(H12:H15)</f>
        <v>132570</v>
      </c>
      <c r="I16" s="59">
        <f>SUM(I12:I15)</f>
        <v>135584</v>
      </c>
    </row>
    <row r="17" spans="1:9" ht="16.5" customHeight="1" thickBot="1">
      <c r="A17" s="255" t="s">
        <v>32</v>
      </c>
      <c r="B17" s="256"/>
      <c r="C17" s="256"/>
      <c r="D17" s="256"/>
      <c r="E17" s="55">
        <f>E16-E11</f>
        <v>58776</v>
      </c>
      <c r="F17" s="55">
        <f>F16-F11</f>
        <v>62027</v>
      </c>
      <c r="G17" s="55">
        <f>G16-G11</f>
        <v>48126</v>
      </c>
      <c r="H17" s="129">
        <f>H16-H11</f>
        <v>53206</v>
      </c>
      <c r="I17" s="56">
        <f>I16-I11</f>
        <v>53933</v>
      </c>
    </row>
    <row r="18" spans="1:9" ht="12" customHeight="1">
      <c r="A18" s="60"/>
      <c r="B18" s="60"/>
      <c r="C18" s="60"/>
      <c r="D18" s="60"/>
      <c r="E18" s="61"/>
      <c r="F18" s="61"/>
      <c r="G18" s="61"/>
      <c r="H18" s="62"/>
      <c r="I18" s="62"/>
    </row>
    <row r="19" spans="1:9" ht="16.5" customHeight="1">
      <c r="A19" s="257" t="s">
        <v>51</v>
      </c>
      <c r="B19" s="258"/>
      <c r="C19" s="258"/>
      <c r="D19" s="259"/>
      <c r="E19" s="53">
        <v>72609</v>
      </c>
      <c r="F19" s="53">
        <v>57232</v>
      </c>
      <c r="G19" s="53">
        <v>45158</v>
      </c>
      <c r="H19" s="53">
        <v>53655</v>
      </c>
      <c r="I19" s="53">
        <v>33086</v>
      </c>
    </row>
    <row r="20" ht="12" customHeight="1"/>
    <row r="21" spans="1:9" ht="16.5" customHeight="1">
      <c r="A21" s="260" t="s">
        <v>135</v>
      </c>
      <c r="B21" s="261"/>
      <c r="C21" s="261"/>
      <c r="D21" s="261"/>
      <c r="E21" s="261"/>
      <c r="F21" s="261"/>
      <c r="G21" s="261"/>
      <c r="H21" s="261"/>
      <c r="I21" s="262"/>
    </row>
    <row r="22" spans="1:9" ht="51" customHeight="1">
      <c r="A22" s="263" t="s">
        <v>124</v>
      </c>
      <c r="B22" s="264"/>
      <c r="C22" s="264"/>
      <c r="D22" s="264"/>
      <c r="E22" s="264"/>
      <c r="F22" s="264"/>
      <c r="G22" s="264"/>
      <c r="H22" s="264"/>
      <c r="I22" s="265"/>
    </row>
    <row r="23" ht="9" customHeight="1"/>
    <row r="24" ht="14.25">
      <c r="A24" s="8" t="s">
        <v>117</v>
      </c>
    </row>
    <row r="25" spans="1:9" ht="18" customHeight="1">
      <c r="A25" s="266" t="s">
        <v>136</v>
      </c>
      <c r="B25" s="266"/>
      <c r="C25" s="266"/>
      <c r="G25" s="9"/>
      <c r="H25" s="10"/>
      <c r="I25" s="10"/>
    </row>
    <row r="26" spans="1:9" ht="18" customHeight="1">
      <c r="A26" s="331" t="s">
        <v>137</v>
      </c>
      <c r="B26" s="332"/>
      <c r="C26" s="332"/>
      <c r="D26" s="333"/>
      <c r="G26" s="11"/>
      <c r="H26" s="49"/>
      <c r="I26" s="49" t="s">
        <v>155</v>
      </c>
    </row>
    <row r="27" spans="1:9" ht="16.5" customHeight="1">
      <c r="A27" s="267" t="s">
        <v>1</v>
      </c>
      <c r="B27" s="268"/>
      <c r="C27" s="268"/>
      <c r="D27" s="269"/>
      <c r="E27" s="50" t="s">
        <v>146</v>
      </c>
      <c r="F27" s="50" t="s">
        <v>119</v>
      </c>
      <c r="G27" s="51" t="s">
        <v>147</v>
      </c>
      <c r="H27" s="51" t="s">
        <v>148</v>
      </c>
      <c r="I27" s="51" t="s">
        <v>181</v>
      </c>
    </row>
    <row r="28" spans="1:9" ht="16.5" customHeight="1">
      <c r="A28" s="270" t="s">
        <v>138</v>
      </c>
      <c r="B28" s="273" t="s">
        <v>52</v>
      </c>
      <c r="C28" s="274"/>
      <c r="D28" s="275"/>
      <c r="E28" s="63">
        <f>SUM(E29:E33)</f>
        <v>0</v>
      </c>
      <c r="F28" s="64">
        <f>SUM(F29:F33)</f>
        <v>0</v>
      </c>
      <c r="G28" s="64">
        <f>SUM(G29:G33)</f>
        <v>10</v>
      </c>
      <c r="H28" s="116">
        <f>SUM(H29:H33)</f>
        <v>10</v>
      </c>
      <c r="I28" s="116">
        <f>SUM(I29:I33)</f>
        <v>0</v>
      </c>
    </row>
    <row r="29" spans="1:9" ht="16.5" customHeight="1">
      <c r="A29" s="271"/>
      <c r="B29" s="65"/>
      <c r="C29" s="276" t="s">
        <v>53</v>
      </c>
      <c r="D29" s="277"/>
      <c r="E29" s="53">
        <v>0</v>
      </c>
      <c r="F29" s="66">
        <v>0</v>
      </c>
      <c r="G29" s="66">
        <v>0</v>
      </c>
      <c r="H29" s="66">
        <v>0</v>
      </c>
      <c r="I29" s="66">
        <v>0</v>
      </c>
    </row>
    <row r="30" spans="1:9" ht="16.5" customHeight="1">
      <c r="A30" s="271"/>
      <c r="B30" s="65"/>
      <c r="C30" s="276" t="s">
        <v>54</v>
      </c>
      <c r="D30" s="277"/>
      <c r="E30" s="53">
        <v>0</v>
      </c>
      <c r="F30" s="66">
        <v>0</v>
      </c>
      <c r="G30" s="66">
        <v>1</v>
      </c>
      <c r="H30" s="66">
        <v>1</v>
      </c>
      <c r="I30" s="66">
        <v>0</v>
      </c>
    </row>
    <row r="31" spans="1:9" ht="16.5" customHeight="1">
      <c r="A31" s="271"/>
      <c r="B31" s="65"/>
      <c r="C31" s="276" t="s">
        <v>120</v>
      </c>
      <c r="D31" s="277"/>
      <c r="E31" s="53">
        <v>0</v>
      </c>
      <c r="F31" s="66">
        <v>0</v>
      </c>
      <c r="G31" s="66">
        <v>2</v>
      </c>
      <c r="H31" s="66">
        <v>2</v>
      </c>
      <c r="I31" s="66">
        <v>0</v>
      </c>
    </row>
    <row r="32" spans="1:9" ht="16.5" customHeight="1">
      <c r="A32" s="271"/>
      <c r="B32" s="65"/>
      <c r="C32" s="276" t="s">
        <v>55</v>
      </c>
      <c r="D32" s="277"/>
      <c r="E32" s="53">
        <v>0</v>
      </c>
      <c r="F32" s="66">
        <v>0</v>
      </c>
      <c r="G32" s="66">
        <v>3</v>
      </c>
      <c r="H32" s="66">
        <v>3</v>
      </c>
      <c r="I32" s="66">
        <v>0</v>
      </c>
    </row>
    <row r="33" spans="1:9" ht="16.5" customHeight="1">
      <c r="A33" s="271"/>
      <c r="B33" s="67"/>
      <c r="C33" s="276" t="s">
        <v>56</v>
      </c>
      <c r="D33" s="277"/>
      <c r="E33" s="53">
        <v>0</v>
      </c>
      <c r="F33" s="66">
        <v>0</v>
      </c>
      <c r="G33" s="66">
        <v>4</v>
      </c>
      <c r="H33" s="66">
        <v>4</v>
      </c>
      <c r="I33" s="66">
        <v>0</v>
      </c>
    </row>
    <row r="34" spans="1:9" ht="16.5" customHeight="1">
      <c r="A34" s="271"/>
      <c r="B34" s="273" t="s">
        <v>57</v>
      </c>
      <c r="C34" s="274"/>
      <c r="D34" s="275"/>
      <c r="E34" s="63">
        <f>SUM(E35:E44)</f>
        <v>518119</v>
      </c>
      <c r="F34" s="64">
        <f>SUM(F35:F44)</f>
        <v>464206214</v>
      </c>
      <c r="G34" s="64">
        <f>SUM(G35:G44)</f>
        <v>496198521</v>
      </c>
      <c r="H34" s="116">
        <f>SUM(H35:H44)</f>
        <v>612103431</v>
      </c>
      <c r="I34" s="116">
        <f>SUM(I35:I44)</f>
        <v>509614085</v>
      </c>
    </row>
    <row r="35" spans="1:9" ht="16.5" customHeight="1">
      <c r="A35" s="271"/>
      <c r="B35" s="68"/>
      <c r="C35" s="276" t="s">
        <v>58</v>
      </c>
      <c r="D35" s="277"/>
      <c r="E35" s="53">
        <v>80777</v>
      </c>
      <c r="F35" s="66">
        <v>80776822</v>
      </c>
      <c r="G35" s="66">
        <v>80776822</v>
      </c>
      <c r="H35" s="66">
        <v>80776822</v>
      </c>
      <c r="I35" s="66">
        <v>80776822</v>
      </c>
    </row>
    <row r="36" spans="1:9" ht="16.5" customHeight="1">
      <c r="A36" s="271"/>
      <c r="B36" s="68"/>
      <c r="C36" s="276" t="s">
        <v>59</v>
      </c>
      <c r="D36" s="277"/>
      <c r="E36" s="53">
        <v>152987</v>
      </c>
      <c r="F36" s="66">
        <v>145055339</v>
      </c>
      <c r="G36" s="66">
        <v>228816522</v>
      </c>
      <c r="H36" s="117">
        <v>281991040</v>
      </c>
      <c r="I36" s="117">
        <v>338460659</v>
      </c>
    </row>
    <row r="37" spans="1:9" ht="16.5" customHeight="1">
      <c r="A37" s="271"/>
      <c r="B37" s="68"/>
      <c r="C37" s="276" t="s">
        <v>60</v>
      </c>
      <c r="D37" s="277"/>
      <c r="E37" s="53">
        <v>60980</v>
      </c>
      <c r="F37" s="66">
        <v>100916059</v>
      </c>
      <c r="G37" s="66">
        <v>88504987</v>
      </c>
      <c r="H37" s="117">
        <v>76103227</v>
      </c>
      <c r="I37" s="117">
        <v>63821287</v>
      </c>
    </row>
    <row r="38" spans="1:9" ht="16.5" customHeight="1">
      <c r="A38" s="271"/>
      <c r="B38" s="68"/>
      <c r="C38" s="276" t="s">
        <v>61</v>
      </c>
      <c r="D38" s="277"/>
      <c r="E38" s="53">
        <v>0</v>
      </c>
      <c r="F38" s="66">
        <v>0</v>
      </c>
      <c r="G38" s="66">
        <v>0</v>
      </c>
      <c r="H38" s="117">
        <v>0</v>
      </c>
      <c r="I38" s="117">
        <v>0</v>
      </c>
    </row>
    <row r="39" spans="1:9" ht="16.5" customHeight="1">
      <c r="A39" s="271"/>
      <c r="B39" s="68"/>
      <c r="C39" s="276" t="s">
        <v>62</v>
      </c>
      <c r="D39" s="277"/>
      <c r="E39" s="53">
        <v>13200</v>
      </c>
      <c r="F39" s="66">
        <v>13200002</v>
      </c>
      <c r="G39" s="66">
        <v>13200002</v>
      </c>
      <c r="H39" s="66">
        <v>13200002</v>
      </c>
      <c r="I39" s="66">
        <v>13200000</v>
      </c>
    </row>
    <row r="40" spans="1:9" ht="16.5" customHeight="1">
      <c r="A40" s="271"/>
      <c r="B40" s="68"/>
      <c r="C40" s="276" t="s">
        <v>63</v>
      </c>
      <c r="D40" s="277"/>
      <c r="E40" s="53">
        <v>182784</v>
      </c>
      <c r="F40" s="66">
        <v>124257992</v>
      </c>
      <c r="G40" s="66">
        <v>84900188</v>
      </c>
      <c r="H40" s="117">
        <v>160032340</v>
      </c>
      <c r="I40" s="117">
        <v>0</v>
      </c>
    </row>
    <row r="41" spans="1:9" ht="16.5" customHeight="1">
      <c r="A41" s="271"/>
      <c r="B41" s="68"/>
      <c r="C41" s="276" t="s">
        <v>64</v>
      </c>
      <c r="D41" s="277"/>
      <c r="E41" s="53">
        <v>27391</v>
      </c>
      <c r="F41" s="66">
        <v>0</v>
      </c>
      <c r="G41" s="66">
        <v>0</v>
      </c>
      <c r="H41" s="66">
        <v>0</v>
      </c>
      <c r="I41" s="66">
        <v>13355317</v>
      </c>
    </row>
    <row r="42" spans="1:9" ht="16.5" customHeight="1">
      <c r="A42" s="271"/>
      <c r="B42" s="68"/>
      <c r="C42" s="276" t="s">
        <v>65</v>
      </c>
      <c r="D42" s="277"/>
      <c r="E42" s="53">
        <v>0</v>
      </c>
      <c r="F42" s="66">
        <v>0</v>
      </c>
      <c r="G42" s="66">
        <v>0</v>
      </c>
      <c r="H42" s="66">
        <v>0</v>
      </c>
      <c r="I42" s="66">
        <v>0</v>
      </c>
    </row>
    <row r="43" spans="1:9" ht="16.5" customHeight="1">
      <c r="A43" s="271"/>
      <c r="B43" s="68"/>
      <c r="C43" s="276" t="s">
        <v>66</v>
      </c>
      <c r="D43" s="277"/>
      <c r="E43" s="53">
        <v>0</v>
      </c>
      <c r="F43" s="66">
        <v>0</v>
      </c>
      <c r="G43" s="66">
        <v>0</v>
      </c>
      <c r="H43" s="66">
        <v>0</v>
      </c>
      <c r="I43" s="66">
        <v>0</v>
      </c>
    </row>
    <row r="44" spans="1:9" ht="16.5" customHeight="1" thickBot="1">
      <c r="A44" s="271"/>
      <c r="B44" s="68"/>
      <c r="C44" s="278" t="s">
        <v>67</v>
      </c>
      <c r="D44" s="279"/>
      <c r="E44" s="54">
        <v>0</v>
      </c>
      <c r="F44" s="69">
        <v>0</v>
      </c>
      <c r="G44" s="69">
        <v>0</v>
      </c>
      <c r="H44" s="69">
        <v>0</v>
      </c>
      <c r="I44" s="69">
        <v>0</v>
      </c>
    </row>
    <row r="45" spans="1:9" ht="16.5" customHeight="1" thickBot="1">
      <c r="A45" s="272"/>
      <c r="B45" s="280" t="s">
        <v>68</v>
      </c>
      <c r="C45" s="281"/>
      <c r="D45" s="281"/>
      <c r="E45" s="55">
        <f>E28+E34</f>
        <v>518119</v>
      </c>
      <c r="F45" s="70">
        <f>F28+F34</f>
        <v>464206214</v>
      </c>
      <c r="G45" s="70">
        <f>G28+G34</f>
        <v>496198531</v>
      </c>
      <c r="H45" s="131">
        <f>H28+H34</f>
        <v>612103441</v>
      </c>
      <c r="I45" s="139">
        <f>I28+I34</f>
        <v>509614085</v>
      </c>
    </row>
    <row r="46" spans="1:9" ht="16.5" customHeight="1">
      <c r="A46" s="270" t="s">
        <v>139</v>
      </c>
      <c r="B46" s="283" t="s">
        <v>105</v>
      </c>
      <c r="C46" s="284"/>
      <c r="D46" s="285"/>
      <c r="E46" s="71">
        <f>SUM(E47:E50)</f>
        <v>97879</v>
      </c>
      <c r="F46" s="72">
        <f>SUM(F47:F50)</f>
        <v>96565415</v>
      </c>
      <c r="G46" s="72">
        <f>SUM(G47:G50)</f>
        <v>80589216</v>
      </c>
      <c r="H46" s="132">
        <f>SUM(H47:H50)</f>
        <v>91249527</v>
      </c>
      <c r="I46" s="119">
        <f>SUM(I47:I50)</f>
        <v>45825761</v>
      </c>
    </row>
    <row r="47" spans="1:9" ht="16.5" customHeight="1">
      <c r="A47" s="271"/>
      <c r="B47" s="68"/>
      <c r="C47" s="276" t="s">
        <v>69</v>
      </c>
      <c r="D47" s="277"/>
      <c r="E47" s="53">
        <v>3005</v>
      </c>
      <c r="F47" s="66">
        <v>19159500</v>
      </c>
      <c r="G47" s="66">
        <v>4024000</v>
      </c>
      <c r="H47" s="133">
        <v>20848000</v>
      </c>
      <c r="I47" s="117">
        <v>12521000</v>
      </c>
    </row>
    <row r="48" spans="1:9" ht="16.5" customHeight="1">
      <c r="A48" s="271"/>
      <c r="B48" s="68"/>
      <c r="C48" s="276" t="s">
        <v>121</v>
      </c>
      <c r="D48" s="277"/>
      <c r="E48" s="53">
        <v>36350</v>
      </c>
      <c r="F48" s="66">
        <v>38049251</v>
      </c>
      <c r="G48" s="66">
        <v>37482008</v>
      </c>
      <c r="H48" s="133">
        <v>34099471</v>
      </c>
      <c r="I48" s="117">
        <v>33304761</v>
      </c>
    </row>
    <row r="49" spans="1:9" ht="16.5" customHeight="1">
      <c r="A49" s="271"/>
      <c r="B49" s="68"/>
      <c r="C49" s="276" t="s">
        <v>70</v>
      </c>
      <c r="D49" s="277"/>
      <c r="E49" s="53">
        <v>58524</v>
      </c>
      <c r="F49" s="66">
        <v>39356664</v>
      </c>
      <c r="G49" s="66">
        <v>39083208</v>
      </c>
      <c r="H49" s="133">
        <v>36302056</v>
      </c>
      <c r="I49" s="117">
        <v>0</v>
      </c>
    </row>
    <row r="50" spans="1:9" ht="16.5" customHeight="1">
      <c r="A50" s="271"/>
      <c r="B50" s="68"/>
      <c r="C50" s="276" t="s">
        <v>71</v>
      </c>
      <c r="D50" s="277"/>
      <c r="E50" s="53">
        <v>0</v>
      </c>
      <c r="F50" s="66">
        <v>0</v>
      </c>
      <c r="G50" s="66">
        <v>0</v>
      </c>
      <c r="H50" s="133">
        <v>0</v>
      </c>
      <c r="I50" s="117">
        <v>0</v>
      </c>
    </row>
    <row r="51" spans="1:9" ht="16.5" customHeight="1">
      <c r="A51" s="271"/>
      <c r="B51" s="273" t="s">
        <v>102</v>
      </c>
      <c r="C51" s="274"/>
      <c r="D51" s="275"/>
      <c r="E51" s="63">
        <f>SUM(E52:E54)</f>
        <v>646287</v>
      </c>
      <c r="F51" s="64">
        <f>SUM(F52:F54)</f>
        <v>598110462</v>
      </c>
      <c r="G51" s="64">
        <f>SUM(G52:G54)</f>
        <v>557225710</v>
      </c>
      <c r="H51" s="134">
        <f>SUM(H52:H54)</f>
        <v>571003724</v>
      </c>
      <c r="I51" s="116">
        <f>SUM(I52:I54)</f>
        <v>417740365</v>
      </c>
    </row>
    <row r="52" spans="1:9" ht="16.5" customHeight="1">
      <c r="A52" s="271"/>
      <c r="B52" s="68"/>
      <c r="C52" s="276" t="s">
        <v>69</v>
      </c>
      <c r="D52" s="277"/>
      <c r="E52" s="53">
        <v>51855</v>
      </c>
      <c r="F52" s="66">
        <v>41695000</v>
      </c>
      <c r="G52" s="66">
        <v>54245500</v>
      </c>
      <c r="H52" s="133">
        <v>33397500</v>
      </c>
      <c r="I52" s="117">
        <v>39876500</v>
      </c>
    </row>
    <row r="53" spans="1:9" ht="16.5" customHeight="1">
      <c r="A53" s="271"/>
      <c r="B53" s="68"/>
      <c r="C53" s="276" t="s">
        <v>72</v>
      </c>
      <c r="D53" s="277"/>
      <c r="E53" s="53">
        <v>470178</v>
      </c>
      <c r="F53" s="66">
        <v>471518542</v>
      </c>
      <c r="G53" s="66">
        <v>457166498</v>
      </c>
      <c r="H53" s="133">
        <v>413878184</v>
      </c>
      <c r="I53" s="117">
        <v>377863865</v>
      </c>
    </row>
    <row r="54" spans="1:9" ht="16.5" customHeight="1" thickBot="1">
      <c r="A54" s="271"/>
      <c r="B54" s="68"/>
      <c r="C54" s="278" t="s">
        <v>70</v>
      </c>
      <c r="D54" s="279"/>
      <c r="E54" s="54">
        <v>124254</v>
      </c>
      <c r="F54" s="69">
        <v>84896920</v>
      </c>
      <c r="G54" s="69">
        <v>45813712</v>
      </c>
      <c r="H54" s="135">
        <v>123728040</v>
      </c>
      <c r="I54" s="118">
        <v>0</v>
      </c>
    </row>
    <row r="55" spans="1:9" ht="16.5" customHeight="1" thickBot="1">
      <c r="A55" s="282"/>
      <c r="B55" s="288" t="s">
        <v>156</v>
      </c>
      <c r="C55" s="289"/>
      <c r="D55" s="289"/>
      <c r="E55" s="58">
        <f>E46+E51</f>
        <v>744166</v>
      </c>
      <c r="F55" s="73">
        <f>F46+F51</f>
        <v>694675877</v>
      </c>
      <c r="G55" s="73">
        <f>G46+G51</f>
        <v>637814926</v>
      </c>
      <c r="H55" s="136">
        <f>H46+H51</f>
        <v>662253251</v>
      </c>
      <c r="I55" s="140">
        <f>I46+I51</f>
        <v>463566126</v>
      </c>
    </row>
    <row r="56" spans="1:9" ht="16.5" customHeight="1" thickBot="1">
      <c r="A56" s="282"/>
      <c r="B56" s="290" t="s">
        <v>103</v>
      </c>
      <c r="C56" s="291"/>
      <c r="D56" s="291"/>
      <c r="E56" s="55">
        <f>E45-E55</f>
        <v>-226047</v>
      </c>
      <c r="F56" s="70">
        <f>F45-F55</f>
        <v>-230469663</v>
      </c>
      <c r="G56" s="70">
        <f>G45-G55</f>
        <v>-141616395</v>
      </c>
      <c r="H56" s="131">
        <f>H45-H55</f>
        <v>-50149810</v>
      </c>
      <c r="I56" s="139">
        <f>I45-I55</f>
        <v>46047959</v>
      </c>
    </row>
    <row r="57" spans="1:9" ht="16.5" customHeight="1" thickBot="1">
      <c r="A57" s="272"/>
      <c r="B57" s="292" t="s">
        <v>104</v>
      </c>
      <c r="C57" s="293"/>
      <c r="D57" s="293"/>
      <c r="E57" s="74">
        <f>SUM(E55:E56)</f>
        <v>518119</v>
      </c>
      <c r="F57" s="75">
        <f>SUM(F55:F56)</f>
        <v>464206214</v>
      </c>
      <c r="G57" s="75">
        <f>SUM(G55:G56)</f>
        <v>496198531</v>
      </c>
      <c r="H57" s="137">
        <f>SUM(H55:H56)</f>
        <v>612103441</v>
      </c>
      <c r="I57" s="141">
        <f>SUM(I55:I56)</f>
        <v>509614085</v>
      </c>
    </row>
    <row r="58" spans="1:9" ht="8.25" customHeight="1">
      <c r="A58" s="76"/>
      <c r="B58" s="60"/>
      <c r="C58" s="60"/>
      <c r="D58" s="60"/>
      <c r="E58" s="61"/>
      <c r="F58" s="61"/>
      <c r="G58" s="77"/>
      <c r="H58" s="120"/>
      <c r="I58" s="120"/>
    </row>
    <row r="59" spans="1:9" ht="16.5" customHeight="1">
      <c r="A59" s="236" t="s">
        <v>157</v>
      </c>
      <c r="B59" s="237"/>
      <c r="C59" s="237"/>
      <c r="D59" s="238"/>
      <c r="E59" s="78">
        <f>E55*1000/D62</f>
        <v>84.18673112604388</v>
      </c>
      <c r="F59" s="78">
        <f>F55/D62</f>
        <v>78.58796461642662</v>
      </c>
      <c r="G59" s="78">
        <f>G55/D64</f>
        <v>72.16990942763857</v>
      </c>
      <c r="H59" s="121">
        <f>H55/D64</f>
        <v>74.93514998554485</v>
      </c>
      <c r="I59" s="121">
        <f>I55/D64</f>
        <v>52.45334338121352</v>
      </c>
    </row>
    <row r="60" spans="1:9" s="14" customFormat="1" ht="12" customHeight="1">
      <c r="A60" s="13" t="s">
        <v>140</v>
      </c>
      <c r="E60" s="16"/>
      <c r="F60" s="15"/>
      <c r="G60" s="17"/>
      <c r="H60" s="12"/>
      <c r="I60" s="142"/>
    </row>
    <row r="61" spans="1:9" s="14" customFormat="1" ht="13.5" customHeight="1">
      <c r="A61" s="18" t="s">
        <v>169</v>
      </c>
      <c r="B61" s="18"/>
      <c r="C61" s="18"/>
      <c r="D61" s="18"/>
      <c r="E61" s="16"/>
      <c r="F61" s="15"/>
      <c r="G61" s="17"/>
      <c r="H61" s="12"/>
      <c r="I61" s="142"/>
    </row>
    <row r="62" spans="1:9" s="14" customFormat="1" ht="13.5" customHeight="1">
      <c r="A62" s="19" t="s">
        <v>141</v>
      </c>
      <c r="B62" s="18"/>
      <c r="C62" s="18"/>
      <c r="D62" s="20">
        <v>8839469</v>
      </c>
      <c r="E62" s="16"/>
      <c r="F62" s="15"/>
      <c r="G62" s="17"/>
      <c r="H62" s="12"/>
      <c r="I62" s="142"/>
    </row>
    <row r="63" spans="1:9" s="14" customFormat="1" ht="13.5" customHeight="1">
      <c r="A63" s="18" t="s">
        <v>182</v>
      </c>
      <c r="B63" s="18"/>
      <c r="C63" s="18"/>
      <c r="D63" s="21"/>
      <c r="E63" s="16"/>
      <c r="F63" s="15"/>
      <c r="G63" s="17"/>
      <c r="H63" s="12"/>
      <c r="I63" s="142"/>
    </row>
    <row r="64" spans="1:9" s="14" customFormat="1" ht="13.5" customHeight="1">
      <c r="A64" s="19" t="s">
        <v>142</v>
      </c>
      <c r="B64" s="18"/>
      <c r="C64" s="18"/>
      <c r="D64" s="20">
        <v>8837685</v>
      </c>
      <c r="E64" s="16"/>
      <c r="F64" s="15"/>
      <c r="G64" s="17"/>
      <c r="H64" s="12"/>
      <c r="I64" s="142"/>
    </row>
    <row r="65" spans="1:9" ht="14.25">
      <c r="A65" s="22" t="s">
        <v>143</v>
      </c>
      <c r="I65" s="143"/>
    </row>
    <row r="66" spans="1:9" ht="18" customHeight="1">
      <c r="A66" s="299" t="s">
        <v>144</v>
      </c>
      <c r="B66" s="299"/>
      <c r="C66" s="299"/>
      <c r="D66" s="299"/>
      <c r="H66" s="49"/>
      <c r="I66" s="144" t="s">
        <v>155</v>
      </c>
    </row>
    <row r="67" spans="1:9" ht="16.5" customHeight="1">
      <c r="A67" s="300" t="s">
        <v>1</v>
      </c>
      <c r="B67" s="301"/>
      <c r="C67" s="301"/>
      <c r="D67" s="302"/>
      <c r="E67" s="50" t="s">
        <v>146</v>
      </c>
      <c r="F67" s="50" t="s">
        <v>119</v>
      </c>
      <c r="G67" s="51" t="s">
        <v>147</v>
      </c>
      <c r="H67" s="51" t="s">
        <v>148</v>
      </c>
      <c r="I67" s="51" t="s">
        <v>181</v>
      </c>
    </row>
    <row r="68" spans="1:9" ht="16.5" customHeight="1">
      <c r="A68" s="303" t="s">
        <v>73</v>
      </c>
      <c r="B68" s="306" t="s">
        <v>74</v>
      </c>
      <c r="C68" s="307"/>
      <c r="D68" s="308"/>
      <c r="E68" s="63">
        <f>SUM(E69:E74)</f>
        <v>283606</v>
      </c>
      <c r="F68" s="64">
        <f>SUM(F69:F74)</f>
        <v>285411217</v>
      </c>
      <c r="G68" s="64">
        <f>SUM(G69:G74)</f>
        <v>282247241</v>
      </c>
      <c r="H68" s="116">
        <f>SUM(H69:H74)</f>
        <v>286947102</v>
      </c>
      <c r="I68" s="116">
        <f>SUM(I69:I74)</f>
        <v>319903034</v>
      </c>
    </row>
    <row r="69" spans="1:9" ht="16.5" customHeight="1">
      <c r="A69" s="304"/>
      <c r="B69" s="79"/>
      <c r="C69" s="286" t="s">
        <v>75</v>
      </c>
      <c r="D69" s="287"/>
      <c r="E69" s="53">
        <v>47369</v>
      </c>
      <c r="F69" s="66">
        <v>52158159</v>
      </c>
      <c r="G69" s="66">
        <v>41266407</v>
      </c>
      <c r="H69" s="127">
        <v>37892687</v>
      </c>
      <c r="I69" s="127">
        <v>48467248</v>
      </c>
    </row>
    <row r="70" spans="1:9" ht="16.5" customHeight="1">
      <c r="A70" s="304"/>
      <c r="B70" s="79"/>
      <c r="C70" s="286" t="s">
        <v>76</v>
      </c>
      <c r="D70" s="287"/>
      <c r="E70" s="53">
        <v>85</v>
      </c>
      <c r="F70" s="66">
        <v>85300</v>
      </c>
      <c r="G70" s="66">
        <v>85300</v>
      </c>
      <c r="H70" s="127">
        <v>85300</v>
      </c>
      <c r="I70" s="127">
        <v>85300</v>
      </c>
    </row>
    <row r="71" spans="1:9" ht="16.5" customHeight="1">
      <c r="A71" s="304"/>
      <c r="B71" s="79"/>
      <c r="C71" s="286" t="s">
        <v>77</v>
      </c>
      <c r="D71" s="287"/>
      <c r="E71" s="53">
        <v>125322</v>
      </c>
      <c r="F71" s="66">
        <v>136909813</v>
      </c>
      <c r="G71" s="66">
        <v>122036566</v>
      </c>
      <c r="H71" s="127">
        <v>122036566</v>
      </c>
      <c r="I71" s="127">
        <v>125656239</v>
      </c>
    </row>
    <row r="72" spans="1:9" ht="16.5" customHeight="1">
      <c r="A72" s="304"/>
      <c r="B72" s="79"/>
      <c r="C72" s="286" t="s">
        <v>78</v>
      </c>
      <c r="D72" s="287"/>
      <c r="E72" s="53">
        <v>0</v>
      </c>
      <c r="F72" s="66">
        <v>0</v>
      </c>
      <c r="G72" s="66">
        <v>0</v>
      </c>
      <c r="H72" s="127">
        <v>0</v>
      </c>
      <c r="I72" s="127">
        <v>0</v>
      </c>
    </row>
    <row r="73" spans="1:9" ht="16.5" customHeight="1">
      <c r="A73" s="304"/>
      <c r="B73" s="79"/>
      <c r="C73" s="286" t="s">
        <v>79</v>
      </c>
      <c r="D73" s="287"/>
      <c r="E73" s="53">
        <v>0</v>
      </c>
      <c r="F73" s="66">
        <v>0</v>
      </c>
      <c r="G73" s="66">
        <v>0</v>
      </c>
      <c r="H73" s="127">
        <v>0</v>
      </c>
      <c r="I73" s="127">
        <v>0</v>
      </c>
    </row>
    <row r="74" spans="1:9" ht="16.5" customHeight="1">
      <c r="A74" s="304"/>
      <c r="B74" s="79"/>
      <c r="C74" s="286" t="s">
        <v>80</v>
      </c>
      <c r="D74" s="287"/>
      <c r="E74" s="53">
        <v>110830</v>
      </c>
      <c r="F74" s="66">
        <v>96257945</v>
      </c>
      <c r="G74" s="66">
        <v>118858968</v>
      </c>
      <c r="H74" s="127">
        <v>126932549</v>
      </c>
      <c r="I74" s="127">
        <v>145694247</v>
      </c>
    </row>
    <row r="75" spans="1:9" ht="16.5" customHeight="1">
      <c r="A75" s="304"/>
      <c r="B75" s="306" t="s">
        <v>81</v>
      </c>
      <c r="C75" s="307"/>
      <c r="D75" s="308"/>
      <c r="E75" s="63">
        <f>E76</f>
        <v>0</v>
      </c>
      <c r="F75" s="64">
        <f>F76</f>
        <v>0</v>
      </c>
      <c r="G75" s="64">
        <f>G76</f>
        <v>0</v>
      </c>
      <c r="H75" s="116">
        <f>H76</f>
        <v>0</v>
      </c>
      <c r="I75" s="116">
        <f>I76</f>
        <v>0</v>
      </c>
    </row>
    <row r="76" spans="1:9" ht="16.5" customHeight="1">
      <c r="A76" s="304"/>
      <c r="B76" s="80"/>
      <c r="C76" s="318" t="s">
        <v>82</v>
      </c>
      <c r="D76" s="319"/>
      <c r="E76" s="53">
        <v>0</v>
      </c>
      <c r="F76" s="66">
        <v>0</v>
      </c>
      <c r="G76" s="66">
        <v>0</v>
      </c>
      <c r="H76" s="117">
        <v>0</v>
      </c>
      <c r="I76" s="117">
        <v>0</v>
      </c>
    </row>
    <row r="77" spans="1:9" ht="16.5" customHeight="1">
      <c r="A77" s="304"/>
      <c r="B77" s="306" t="s">
        <v>83</v>
      </c>
      <c r="C77" s="307"/>
      <c r="D77" s="308"/>
      <c r="E77" s="63">
        <f>SUM(E78:E81)</f>
        <v>0</v>
      </c>
      <c r="F77" s="64">
        <f>SUM(F78:F81)</f>
        <v>0</v>
      </c>
      <c r="G77" s="64">
        <f>SUM(G78:G81)</f>
        <v>0</v>
      </c>
      <c r="H77" s="116">
        <f>SUM(H78:H81)</f>
        <v>66635555</v>
      </c>
      <c r="I77" s="116">
        <f>SUM(I78:I81)</f>
        <v>68885308</v>
      </c>
    </row>
    <row r="78" spans="1:9" ht="16.5" customHeight="1">
      <c r="A78" s="304"/>
      <c r="B78" s="79"/>
      <c r="C78" s="286" t="s">
        <v>75</v>
      </c>
      <c r="D78" s="287"/>
      <c r="E78" s="53">
        <v>0</v>
      </c>
      <c r="F78" s="66">
        <v>0</v>
      </c>
      <c r="G78" s="66">
        <v>0</v>
      </c>
      <c r="H78" s="66">
        <v>0</v>
      </c>
      <c r="I78" s="66">
        <v>0</v>
      </c>
    </row>
    <row r="79" spans="1:9" ht="16.5" customHeight="1">
      <c r="A79" s="304"/>
      <c r="B79" s="79"/>
      <c r="C79" s="286" t="s">
        <v>77</v>
      </c>
      <c r="D79" s="287"/>
      <c r="E79" s="53">
        <v>0</v>
      </c>
      <c r="F79" s="66">
        <v>0</v>
      </c>
      <c r="G79" s="66">
        <v>0</v>
      </c>
      <c r="H79" s="66">
        <v>0</v>
      </c>
      <c r="I79" s="66">
        <v>0</v>
      </c>
    </row>
    <row r="80" spans="1:9" ht="16.5" customHeight="1">
      <c r="A80" s="304"/>
      <c r="B80" s="79"/>
      <c r="C80" s="286" t="s">
        <v>84</v>
      </c>
      <c r="D80" s="287"/>
      <c r="E80" s="53">
        <v>0</v>
      </c>
      <c r="F80" s="66">
        <v>0</v>
      </c>
      <c r="G80" s="66">
        <v>0</v>
      </c>
      <c r="H80" s="66">
        <v>0</v>
      </c>
      <c r="I80" s="66">
        <v>0</v>
      </c>
    </row>
    <row r="81" spans="1:9" ht="16.5" customHeight="1" thickBot="1">
      <c r="A81" s="304"/>
      <c r="B81" s="79"/>
      <c r="C81" s="294" t="s">
        <v>85</v>
      </c>
      <c r="D81" s="295"/>
      <c r="E81" s="54">
        <v>0</v>
      </c>
      <c r="F81" s="69">
        <v>0</v>
      </c>
      <c r="G81" s="69">
        <v>0</v>
      </c>
      <c r="H81" s="128">
        <v>66635555</v>
      </c>
      <c r="I81" s="128">
        <v>68885308</v>
      </c>
    </row>
    <row r="82" spans="1:9" ht="16.5" customHeight="1" thickBot="1">
      <c r="A82" s="305"/>
      <c r="B82" s="296" t="s">
        <v>158</v>
      </c>
      <c r="C82" s="297"/>
      <c r="D82" s="298"/>
      <c r="E82" s="81">
        <f>SUM(E68,E75,E77)</f>
        <v>283606</v>
      </c>
      <c r="F82" s="82">
        <f>SUM(F68,F75,F77)</f>
        <v>285411217</v>
      </c>
      <c r="G82" s="82">
        <f>SUM(G68,G75,G77)</f>
        <v>282247241</v>
      </c>
      <c r="H82" s="131">
        <f>SUM(H68,H75,H77)</f>
        <v>353582657</v>
      </c>
      <c r="I82" s="139">
        <f>SUM(I68,I75,I77)</f>
        <v>388788342</v>
      </c>
    </row>
    <row r="83" spans="1:9" ht="16.5" customHeight="1">
      <c r="A83" s="322" t="s">
        <v>5</v>
      </c>
      <c r="B83" s="328" t="s">
        <v>159</v>
      </c>
      <c r="C83" s="329"/>
      <c r="D83" s="330"/>
      <c r="E83" s="71">
        <f>SUM(E84:E93)</f>
        <v>733050</v>
      </c>
      <c r="F83" s="72">
        <f>SUM(F84:F93)</f>
        <v>712913054</v>
      </c>
      <c r="G83" s="72">
        <f>SUM(G84:G93)</f>
        <v>668106351</v>
      </c>
      <c r="H83" s="119">
        <f>SUM(H84:H93)</f>
        <v>647868518</v>
      </c>
      <c r="I83" s="119">
        <f>SUM(I84:I93)</f>
        <v>645430988</v>
      </c>
    </row>
    <row r="84" spans="1:9" ht="16.5" customHeight="1">
      <c r="A84" s="323"/>
      <c r="B84" s="79"/>
      <c r="C84" s="314" t="s">
        <v>86</v>
      </c>
      <c r="D84" s="315"/>
      <c r="E84" s="53">
        <v>452101</v>
      </c>
      <c r="F84" s="66">
        <v>450895234</v>
      </c>
      <c r="G84" s="66">
        <v>433956551</v>
      </c>
      <c r="H84" s="127">
        <v>421734436</v>
      </c>
      <c r="I84" s="127">
        <v>419251489</v>
      </c>
    </row>
    <row r="85" spans="1:9" ht="16.5" customHeight="1">
      <c r="A85" s="323"/>
      <c r="B85" s="79"/>
      <c r="C85" s="314" t="s">
        <v>118</v>
      </c>
      <c r="D85" s="315"/>
      <c r="E85" s="53">
        <v>66054</v>
      </c>
      <c r="F85" s="66">
        <v>57084808</v>
      </c>
      <c r="G85" s="66">
        <v>61114608</v>
      </c>
      <c r="H85" s="127">
        <v>69483919</v>
      </c>
      <c r="I85" s="127">
        <v>108634746</v>
      </c>
    </row>
    <row r="86" spans="1:9" ht="16.5" customHeight="1">
      <c r="A86" s="323"/>
      <c r="B86" s="79"/>
      <c r="C86" s="314" t="s">
        <v>87</v>
      </c>
      <c r="D86" s="315"/>
      <c r="E86" s="53">
        <v>27240</v>
      </c>
      <c r="F86" s="66">
        <v>34574869</v>
      </c>
      <c r="G86" s="66">
        <v>29460617</v>
      </c>
      <c r="H86" s="127">
        <v>39764297</v>
      </c>
      <c r="I86" s="127">
        <v>31880030</v>
      </c>
    </row>
    <row r="87" spans="1:9" ht="16.5" customHeight="1">
      <c r="A87" s="323"/>
      <c r="B87" s="79"/>
      <c r="C87" s="316" t="s">
        <v>88</v>
      </c>
      <c r="D87" s="317"/>
      <c r="E87" s="53">
        <v>15544</v>
      </c>
      <c r="F87" s="66">
        <v>14211726</v>
      </c>
      <c r="G87" s="66">
        <v>14177441</v>
      </c>
      <c r="H87" s="127">
        <v>13372876</v>
      </c>
      <c r="I87" s="127">
        <v>12158338</v>
      </c>
    </row>
    <row r="88" spans="1:9" ht="16.5" customHeight="1">
      <c r="A88" s="323"/>
      <c r="B88" s="79"/>
      <c r="C88" s="314" t="s">
        <v>89</v>
      </c>
      <c r="D88" s="315"/>
      <c r="E88" s="53">
        <v>8094</v>
      </c>
      <c r="F88" s="66">
        <v>748506</v>
      </c>
      <c r="G88" s="66">
        <v>447777</v>
      </c>
      <c r="H88" s="127">
        <v>856101</v>
      </c>
      <c r="I88" s="127">
        <v>648778</v>
      </c>
    </row>
    <row r="89" spans="1:9" ht="16.5" customHeight="1">
      <c r="A89" s="323"/>
      <c r="B89" s="79"/>
      <c r="C89" s="316" t="s">
        <v>90</v>
      </c>
      <c r="D89" s="317"/>
      <c r="E89" s="53">
        <v>0</v>
      </c>
      <c r="F89" s="66">
        <v>0</v>
      </c>
      <c r="G89" s="66">
        <v>0</v>
      </c>
      <c r="H89" s="127">
        <v>0</v>
      </c>
      <c r="I89" s="127">
        <v>0</v>
      </c>
    </row>
    <row r="90" spans="1:9" ht="16.5" customHeight="1">
      <c r="A90" s="323"/>
      <c r="B90" s="79"/>
      <c r="C90" s="316" t="s">
        <v>91</v>
      </c>
      <c r="D90" s="317"/>
      <c r="E90" s="53">
        <v>0</v>
      </c>
      <c r="F90" s="66">
        <v>0</v>
      </c>
      <c r="G90" s="66">
        <v>0</v>
      </c>
      <c r="H90" s="127">
        <v>0</v>
      </c>
      <c r="I90" s="127">
        <v>0</v>
      </c>
    </row>
    <row r="91" spans="1:9" ht="16.5" customHeight="1">
      <c r="A91" s="323"/>
      <c r="B91" s="79"/>
      <c r="C91" s="316" t="s">
        <v>92</v>
      </c>
      <c r="D91" s="317"/>
      <c r="E91" s="53">
        <v>73898</v>
      </c>
      <c r="F91" s="66">
        <v>78379956</v>
      </c>
      <c r="G91" s="66">
        <v>65229912</v>
      </c>
      <c r="H91" s="127">
        <v>68885644</v>
      </c>
      <c r="I91" s="127">
        <v>30560629</v>
      </c>
    </row>
    <row r="92" spans="1:9" ht="16.5" customHeight="1">
      <c r="A92" s="323"/>
      <c r="B92" s="79"/>
      <c r="C92" s="334" t="s">
        <v>145</v>
      </c>
      <c r="D92" s="335"/>
      <c r="E92" s="53">
        <v>90119</v>
      </c>
      <c r="F92" s="66">
        <v>77017955</v>
      </c>
      <c r="G92" s="66">
        <v>63719445</v>
      </c>
      <c r="H92" s="127">
        <v>33771245</v>
      </c>
      <c r="I92" s="127">
        <v>42296978</v>
      </c>
    </row>
    <row r="93" spans="1:9" ht="16.5" customHeight="1">
      <c r="A93" s="323"/>
      <c r="B93" s="79"/>
      <c r="C93" s="314" t="s">
        <v>93</v>
      </c>
      <c r="D93" s="315"/>
      <c r="E93" s="53">
        <v>0</v>
      </c>
      <c r="F93" s="66">
        <v>0</v>
      </c>
      <c r="G93" s="66">
        <v>0</v>
      </c>
      <c r="H93" s="127">
        <v>0</v>
      </c>
      <c r="I93" s="127">
        <v>0</v>
      </c>
    </row>
    <row r="94" spans="1:9" ht="16.5" customHeight="1">
      <c r="A94" s="323"/>
      <c r="B94" s="336" t="s">
        <v>160</v>
      </c>
      <c r="C94" s="337"/>
      <c r="D94" s="338"/>
      <c r="E94" s="63">
        <f>E95</f>
        <v>344</v>
      </c>
      <c r="F94" s="64">
        <f>F95</f>
        <v>317717</v>
      </c>
      <c r="G94" s="64">
        <f>G95</f>
        <v>164240</v>
      </c>
      <c r="H94" s="116">
        <f>H95</f>
        <v>94287</v>
      </c>
      <c r="I94" s="116">
        <f>I95</f>
        <v>82996</v>
      </c>
    </row>
    <row r="95" spans="1:9" ht="16.5" customHeight="1">
      <c r="A95" s="323"/>
      <c r="B95" s="80"/>
      <c r="C95" s="314" t="s">
        <v>94</v>
      </c>
      <c r="D95" s="315"/>
      <c r="E95" s="53">
        <v>344</v>
      </c>
      <c r="F95" s="66">
        <v>317717</v>
      </c>
      <c r="G95" s="66">
        <v>164240</v>
      </c>
      <c r="H95" s="117">
        <v>94287</v>
      </c>
      <c r="I95" s="117">
        <v>82996</v>
      </c>
    </row>
    <row r="96" spans="1:9" ht="16.5" customHeight="1">
      <c r="A96" s="323"/>
      <c r="B96" s="336" t="s">
        <v>95</v>
      </c>
      <c r="C96" s="337"/>
      <c r="D96" s="338"/>
      <c r="E96" s="63">
        <f>SUM(E97:E98)</f>
        <v>0</v>
      </c>
      <c r="F96" s="64">
        <f>SUM(F97:F98)</f>
        <v>0</v>
      </c>
      <c r="G96" s="64">
        <f>SUM(G97:G98)</f>
        <v>0</v>
      </c>
      <c r="H96" s="116">
        <f>SUM(H97:H98)</f>
        <v>1</v>
      </c>
      <c r="I96" s="116">
        <f>SUM(I97:I98)</f>
        <v>0</v>
      </c>
    </row>
    <row r="97" spans="1:9" ht="16.5" customHeight="1">
      <c r="A97" s="323"/>
      <c r="B97" s="79"/>
      <c r="C97" s="339" t="s">
        <v>122</v>
      </c>
      <c r="D97" s="340"/>
      <c r="E97" s="53">
        <v>0</v>
      </c>
      <c r="F97" s="66">
        <v>0</v>
      </c>
      <c r="G97" s="66">
        <v>0</v>
      </c>
      <c r="H97" s="117">
        <v>1</v>
      </c>
      <c r="I97" s="117">
        <v>0</v>
      </c>
    </row>
    <row r="98" spans="1:9" ht="16.5" customHeight="1" thickBot="1">
      <c r="A98" s="323"/>
      <c r="B98" s="79"/>
      <c r="C98" s="320" t="s">
        <v>96</v>
      </c>
      <c r="D98" s="321"/>
      <c r="E98" s="54">
        <v>0</v>
      </c>
      <c r="F98" s="69">
        <v>0</v>
      </c>
      <c r="G98" s="69">
        <v>0</v>
      </c>
      <c r="H98" s="118">
        <v>0</v>
      </c>
      <c r="I98" s="118">
        <v>0</v>
      </c>
    </row>
    <row r="99" spans="1:9" ht="16.5" customHeight="1" thickBot="1">
      <c r="A99" s="324"/>
      <c r="B99" s="83" t="s">
        <v>161</v>
      </c>
      <c r="C99" s="84"/>
      <c r="D99" s="85"/>
      <c r="E99" s="58">
        <f>SUM(E83,E94,E96)</f>
        <v>733394</v>
      </c>
      <c r="F99" s="73">
        <f>SUM(F83,F94,F96)</f>
        <v>713230771</v>
      </c>
      <c r="G99" s="73">
        <f>SUM(G83,G94,G96)</f>
        <v>668270591</v>
      </c>
      <c r="H99" s="136">
        <f>SUM(H83,H94,H96)</f>
        <v>647962806</v>
      </c>
      <c r="I99" s="140">
        <f>SUM(I83,I94,I96)</f>
        <v>645513984</v>
      </c>
    </row>
    <row r="100" spans="1:9" ht="16.5" customHeight="1" thickBot="1">
      <c r="A100" s="312" t="s">
        <v>162</v>
      </c>
      <c r="B100" s="313"/>
      <c r="C100" s="313"/>
      <c r="D100" s="313"/>
      <c r="E100" s="55">
        <f>E82-E99</f>
        <v>-449788</v>
      </c>
      <c r="F100" s="70">
        <f>F82-F99</f>
        <v>-427819554</v>
      </c>
      <c r="G100" s="70">
        <f>G82-G99</f>
        <v>-386023350</v>
      </c>
      <c r="H100" s="131">
        <f>H82-H99</f>
        <v>-294380149</v>
      </c>
      <c r="I100" s="139">
        <f>I82-I99</f>
        <v>-256725642</v>
      </c>
    </row>
    <row r="101" spans="1:9" ht="16.5" customHeight="1" thickBot="1">
      <c r="A101" s="325" t="s">
        <v>163</v>
      </c>
      <c r="B101" s="326"/>
      <c r="C101" s="326"/>
      <c r="D101" s="327"/>
      <c r="E101" s="86">
        <v>443378</v>
      </c>
      <c r="F101" s="87">
        <v>429391530</v>
      </c>
      <c r="G101" s="87">
        <v>375069389</v>
      </c>
      <c r="H101" s="138">
        <v>381822734</v>
      </c>
      <c r="I101" s="145">
        <v>351077667</v>
      </c>
    </row>
    <row r="102" spans="1:9" ht="16.5" customHeight="1" thickBot="1">
      <c r="A102" s="312" t="s">
        <v>164</v>
      </c>
      <c r="B102" s="313"/>
      <c r="C102" s="313"/>
      <c r="D102" s="313"/>
      <c r="E102" s="55">
        <f>SUM(E100:E101)</f>
        <v>-6410</v>
      </c>
      <c r="F102" s="70">
        <f>SUM(F100:F101)</f>
        <v>1571976</v>
      </c>
      <c r="G102" s="70">
        <f>SUM(G100:G101)</f>
        <v>-10953961</v>
      </c>
      <c r="H102" s="131">
        <f>SUM(H100:H101)</f>
        <v>87442585</v>
      </c>
      <c r="I102" s="139">
        <f>SUM(I100:I101)</f>
        <v>94352025</v>
      </c>
    </row>
    <row r="103" spans="1:9" ht="18" customHeight="1">
      <c r="A103" s="60"/>
      <c r="B103" s="60"/>
      <c r="C103" s="60"/>
      <c r="D103" s="60"/>
      <c r="E103" s="88"/>
      <c r="F103" s="88"/>
      <c r="G103" s="89"/>
      <c r="H103" s="122"/>
      <c r="I103" s="122"/>
    </row>
    <row r="104" spans="1:9" ht="16.5" customHeight="1">
      <c r="A104" s="90"/>
      <c r="B104" s="91"/>
      <c r="C104" s="91"/>
      <c r="D104" s="92"/>
      <c r="E104" s="50" t="s">
        <v>146</v>
      </c>
      <c r="F104" s="50" t="s">
        <v>119</v>
      </c>
      <c r="G104" s="51" t="s">
        <v>147</v>
      </c>
      <c r="H104" s="123" t="s">
        <v>148</v>
      </c>
      <c r="I104" s="51" t="s">
        <v>181</v>
      </c>
    </row>
    <row r="105" spans="1:9" ht="40.5" customHeight="1">
      <c r="A105" s="309" t="s">
        <v>165</v>
      </c>
      <c r="B105" s="310"/>
      <c r="C105" s="310"/>
      <c r="D105" s="311"/>
      <c r="E105" s="93">
        <f>(E83+E94)*1000/'基本情報'!$O$23</f>
        <v>753745.1181911613</v>
      </c>
      <c r="F105" s="93">
        <f>(F83+F94)/'基本情報'!$T$23</f>
        <v>795129.0646599777</v>
      </c>
      <c r="G105" s="93">
        <f>(G83+G94)/'基本情報'!$Y$23</f>
        <v>763737.8182857143</v>
      </c>
      <c r="H105" s="93">
        <f>(H83+H94)/'基本情報'!$AD$23</f>
        <v>715981</v>
      </c>
      <c r="I105" s="124">
        <f>(I83+I94)/'基本情報'!$AI$23</f>
        <v>685259.0063694267</v>
      </c>
    </row>
    <row r="106" spans="1:9" s="24" customFormat="1" ht="18" customHeight="1">
      <c r="A106" s="23"/>
      <c r="B106" s="23"/>
      <c r="C106" s="23"/>
      <c r="D106" s="23"/>
      <c r="H106" s="125"/>
      <c r="I106" s="125"/>
    </row>
    <row r="107" spans="1:9" ht="18">
      <c r="A107" s="94"/>
      <c r="B107" s="95"/>
      <c r="C107" s="95"/>
      <c r="D107" s="96"/>
      <c r="E107" s="97" t="s">
        <v>146</v>
      </c>
      <c r="F107" s="97" t="s">
        <v>119</v>
      </c>
      <c r="G107" s="98" t="s">
        <v>147</v>
      </c>
      <c r="H107" s="126" t="s">
        <v>148</v>
      </c>
      <c r="I107" s="98" t="s">
        <v>181</v>
      </c>
    </row>
    <row r="108" spans="1:9" ht="40.5" customHeight="1">
      <c r="A108" s="309" t="s">
        <v>166</v>
      </c>
      <c r="B108" s="310"/>
      <c r="C108" s="310"/>
      <c r="D108" s="311"/>
      <c r="E108" s="93">
        <f>E101*1000/'基本情報'!$O$23</f>
        <v>455681.3977389517</v>
      </c>
      <c r="F108" s="93">
        <f>F101/'基本情報'!$T$23</f>
        <v>478697.35785953177</v>
      </c>
      <c r="G108" s="93">
        <f>G101/'基本情報'!$Y$23</f>
        <v>428650.73028571426</v>
      </c>
      <c r="H108" s="124">
        <f>H101/'基本情報'!$AD$23</f>
        <v>421903.573480663</v>
      </c>
      <c r="I108" s="124">
        <f>I101/'基本情報'!$AI$23</f>
        <v>372693.91401273885</v>
      </c>
    </row>
    <row r="109" spans="1:9" ht="18.75">
      <c r="A109" s="60"/>
      <c r="B109" s="60"/>
      <c r="C109" s="60"/>
      <c r="D109" s="60"/>
      <c r="E109" s="88"/>
      <c r="F109" s="88"/>
      <c r="G109" s="89"/>
      <c r="H109" s="89"/>
      <c r="I109" s="89"/>
    </row>
    <row r="110" spans="1:9" ht="16.5" customHeight="1">
      <c r="A110" s="260" t="s">
        <v>135</v>
      </c>
      <c r="B110" s="261"/>
      <c r="C110" s="261"/>
      <c r="D110" s="261"/>
      <c r="E110" s="261"/>
      <c r="F110" s="261"/>
      <c r="G110" s="261"/>
      <c r="H110" s="261"/>
      <c r="I110" s="262"/>
    </row>
    <row r="111" spans="1:9" ht="68.25" customHeight="1">
      <c r="A111" s="263" t="s">
        <v>124</v>
      </c>
      <c r="B111" s="264"/>
      <c r="C111" s="264"/>
      <c r="D111" s="264"/>
      <c r="E111" s="264"/>
      <c r="F111" s="264"/>
      <c r="G111" s="264"/>
      <c r="H111" s="264"/>
      <c r="I111" s="265"/>
    </row>
  </sheetData>
  <sheetProtection/>
  <mergeCells count="98">
    <mergeCell ref="C90:D90"/>
    <mergeCell ref="C91:D91"/>
    <mergeCell ref="A26:D26"/>
    <mergeCell ref="C92:D92"/>
    <mergeCell ref="A110:I110"/>
    <mergeCell ref="A111:I111"/>
    <mergeCell ref="B94:D94"/>
    <mergeCell ref="C95:D95"/>
    <mergeCell ref="B96:D96"/>
    <mergeCell ref="C97:D97"/>
    <mergeCell ref="C98:D98"/>
    <mergeCell ref="A100:D100"/>
    <mergeCell ref="A83:A99"/>
    <mergeCell ref="A101:D101"/>
    <mergeCell ref="B83:D83"/>
    <mergeCell ref="C84:D84"/>
    <mergeCell ref="C85:D85"/>
    <mergeCell ref="C86:D86"/>
    <mergeCell ref="C87:D87"/>
    <mergeCell ref="C93:D93"/>
    <mergeCell ref="A108:D108"/>
    <mergeCell ref="A102:D102"/>
    <mergeCell ref="A105:D105"/>
    <mergeCell ref="C88:D88"/>
    <mergeCell ref="C89:D89"/>
    <mergeCell ref="C74:D74"/>
    <mergeCell ref="B75:D75"/>
    <mergeCell ref="C76:D76"/>
    <mergeCell ref="B77:D77"/>
    <mergeCell ref="C78:D78"/>
    <mergeCell ref="C79:D79"/>
    <mergeCell ref="C80:D80"/>
    <mergeCell ref="C81:D81"/>
    <mergeCell ref="B82:D82"/>
    <mergeCell ref="A59:D59"/>
    <mergeCell ref="A66:D66"/>
    <mergeCell ref="A67:D67"/>
    <mergeCell ref="A68:A82"/>
    <mergeCell ref="B68:D68"/>
    <mergeCell ref="C69:D69"/>
    <mergeCell ref="C70:D70"/>
    <mergeCell ref="C71:D71"/>
    <mergeCell ref="C72:D72"/>
    <mergeCell ref="C73:D73"/>
    <mergeCell ref="C52:D52"/>
    <mergeCell ref="C53:D53"/>
    <mergeCell ref="C54:D54"/>
    <mergeCell ref="B55:D55"/>
    <mergeCell ref="B56:D56"/>
    <mergeCell ref="B57:D57"/>
    <mergeCell ref="C43:D43"/>
    <mergeCell ref="C44:D44"/>
    <mergeCell ref="B45:D45"/>
    <mergeCell ref="A46:A57"/>
    <mergeCell ref="B46:D46"/>
    <mergeCell ref="C47:D47"/>
    <mergeCell ref="C48:D48"/>
    <mergeCell ref="C49:D49"/>
    <mergeCell ref="C50:D50"/>
    <mergeCell ref="B51:D51"/>
    <mergeCell ref="C37:D37"/>
    <mergeCell ref="C38:D38"/>
    <mergeCell ref="C39:D39"/>
    <mergeCell ref="C40:D40"/>
    <mergeCell ref="C41:D41"/>
    <mergeCell ref="C42:D42"/>
    <mergeCell ref="A28:A45"/>
    <mergeCell ref="B28:D28"/>
    <mergeCell ref="C29:D29"/>
    <mergeCell ref="C30:D30"/>
    <mergeCell ref="C31:D31"/>
    <mergeCell ref="C32:D32"/>
    <mergeCell ref="C33:D33"/>
    <mergeCell ref="B34:D34"/>
    <mergeCell ref="C35:D35"/>
    <mergeCell ref="C36:D36"/>
    <mergeCell ref="A17:D17"/>
    <mergeCell ref="A19:D19"/>
    <mergeCell ref="A21:I21"/>
    <mergeCell ref="A22:I22"/>
    <mergeCell ref="A25:C25"/>
    <mergeCell ref="A27:D27"/>
    <mergeCell ref="A12:A16"/>
    <mergeCell ref="B12:D12"/>
    <mergeCell ref="B13:D13"/>
    <mergeCell ref="B14:D14"/>
    <mergeCell ref="B15:D15"/>
    <mergeCell ref="B16:D16"/>
    <mergeCell ref="B11:D11"/>
    <mergeCell ref="A5:A11"/>
    <mergeCell ref="A3:D3"/>
    <mergeCell ref="A4:D4"/>
    <mergeCell ref="B5:D5"/>
    <mergeCell ref="B9:D9"/>
    <mergeCell ref="B10:D10"/>
    <mergeCell ref="B6:D6"/>
    <mergeCell ref="B7:D7"/>
    <mergeCell ref="B8:D8"/>
  </mergeCells>
  <hyperlinks>
    <hyperlink ref="A26:D26" r:id="rId1" display="府の決算（財務諸表等）はこちら"/>
  </hyperlinks>
  <printOptions/>
  <pageMargins left="0.5905511811023623" right="0.5905511811023623" top="0.5905511811023623" bottom="0.1968503937007874" header="0.5118110236220472" footer="0.1968503937007874"/>
  <pageSetup cellComments="asDisplayed" fitToHeight="0" fitToWidth="1" horizontalDpi="300" verticalDpi="300" orientation="portrait" paperSize="9" scale="75" r:id="rId2"/>
  <headerFooter alignWithMargins="0">
    <oddHeader>&amp;R&amp;"游ゴシック,標準"修徳学院</oddHeader>
  </headerFooter>
  <rowBreaks count="1" manualBreakCount="1">
    <brk id="64" max="8" man="1"/>
  </rowBreaks>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view="pageBreakPreview" zoomScaleSheetLayoutView="100" zoomScalePageLayoutView="0" workbookViewId="0" topLeftCell="A1">
      <selection activeCell="A1" sqref="A1"/>
    </sheetView>
  </sheetViews>
  <sheetFormatPr defaultColWidth="9.00390625" defaultRowHeight="13.5"/>
  <cols>
    <col min="1" max="1" width="20.25390625" style="3" customWidth="1"/>
    <col min="2" max="2" width="14.125" style="3" customWidth="1"/>
    <col min="3" max="3" width="10.625" style="3" customWidth="1"/>
    <col min="4" max="8" width="13.625" style="3" customWidth="1"/>
    <col min="9" max="16384" width="9.00390625" style="3" customWidth="1"/>
  </cols>
  <sheetData>
    <row r="1" spans="1:8" ht="17.25">
      <c r="A1" s="25" t="s">
        <v>149</v>
      </c>
      <c r="B1" s="14"/>
      <c r="C1" s="14"/>
      <c r="D1" s="14"/>
      <c r="E1" s="14"/>
      <c r="F1" s="14"/>
      <c r="G1" s="14"/>
      <c r="H1" s="14"/>
    </row>
    <row r="2" spans="1:8" ht="18">
      <c r="A2" s="99" t="s">
        <v>98</v>
      </c>
      <c r="B2" s="100"/>
      <c r="C2" s="100"/>
      <c r="D2" s="101" t="s">
        <v>175</v>
      </c>
      <c r="E2" s="101" t="s">
        <v>129</v>
      </c>
      <c r="F2" s="101" t="s">
        <v>130</v>
      </c>
      <c r="G2" s="101" t="s">
        <v>131</v>
      </c>
      <c r="H2" s="102" t="s">
        <v>174</v>
      </c>
    </row>
    <row r="3" spans="1:8" ht="19.5">
      <c r="A3" s="103" t="s">
        <v>97</v>
      </c>
      <c r="B3" s="104"/>
      <c r="C3" s="104"/>
      <c r="D3" s="105">
        <f>SUM(D4:D5)</f>
        <v>69</v>
      </c>
      <c r="E3" s="105">
        <f>SUM(E4:E5)</f>
        <v>70</v>
      </c>
      <c r="F3" s="105">
        <f>SUM(F4:F5)</f>
        <v>69</v>
      </c>
      <c r="G3" s="105">
        <f>SUM(G4:G5)</f>
        <v>67</v>
      </c>
      <c r="H3" s="106">
        <f>SUM(H4:H5)</f>
        <v>67</v>
      </c>
    </row>
    <row r="4" spans="1:8" ht="18.75">
      <c r="A4" s="107" t="s">
        <v>99</v>
      </c>
      <c r="B4" s="108" t="s">
        <v>100</v>
      </c>
      <c r="C4" s="109"/>
      <c r="D4" s="110">
        <v>59</v>
      </c>
      <c r="E4" s="110">
        <v>59</v>
      </c>
      <c r="F4" s="110">
        <v>58</v>
      </c>
      <c r="G4" s="110">
        <v>59</v>
      </c>
      <c r="H4" s="115">
        <v>57</v>
      </c>
    </row>
    <row r="5" spans="1:8" ht="18.75">
      <c r="A5" s="111"/>
      <c r="B5" s="108" t="s">
        <v>101</v>
      </c>
      <c r="C5" s="109"/>
      <c r="D5" s="110">
        <v>10</v>
      </c>
      <c r="E5" s="110">
        <v>11</v>
      </c>
      <c r="F5" s="110">
        <v>11</v>
      </c>
      <c r="G5" s="110">
        <v>8</v>
      </c>
      <c r="H5" s="115">
        <v>10</v>
      </c>
    </row>
    <row r="6" spans="1:8" ht="13.5">
      <c r="A6" s="26"/>
      <c r="B6" s="26"/>
      <c r="C6" s="26"/>
      <c r="D6" s="26"/>
      <c r="E6" s="26"/>
      <c r="F6" s="26"/>
      <c r="G6" s="26"/>
      <c r="H6" s="26"/>
    </row>
    <row r="7" spans="1:8" ht="13.5">
      <c r="A7" s="26"/>
      <c r="B7" s="27"/>
      <c r="C7" s="27"/>
      <c r="D7" s="28"/>
      <c r="E7" s="28"/>
      <c r="F7" s="28"/>
      <c r="G7" s="28"/>
      <c r="H7" s="28"/>
    </row>
    <row r="8" spans="1:8" ht="17.25">
      <c r="A8" s="25" t="s">
        <v>150</v>
      </c>
      <c r="B8" s="14"/>
      <c r="C8" s="14"/>
      <c r="D8" s="14"/>
      <c r="E8" s="14"/>
      <c r="F8" s="14"/>
      <c r="G8" s="14"/>
      <c r="H8" s="14"/>
    </row>
    <row r="9" spans="1:8" ht="150" customHeight="1">
      <c r="A9" s="341" t="s">
        <v>124</v>
      </c>
      <c r="B9" s="342"/>
      <c r="C9" s="342"/>
      <c r="D9" s="342"/>
      <c r="E9" s="342"/>
      <c r="F9" s="342"/>
      <c r="G9" s="342"/>
      <c r="H9" s="343"/>
    </row>
    <row r="10" spans="1:8" ht="13.5">
      <c r="A10" s="14"/>
      <c r="B10" s="14"/>
      <c r="C10" s="14"/>
      <c r="D10" s="14"/>
      <c r="E10" s="14"/>
      <c r="F10" s="14"/>
      <c r="G10" s="14"/>
      <c r="H10" s="14"/>
    </row>
    <row r="11" spans="1:8" ht="13.5">
      <c r="A11" s="14"/>
      <c r="B11" s="14"/>
      <c r="C11" s="14"/>
      <c r="D11" s="14"/>
      <c r="E11" s="14"/>
      <c r="F11" s="14"/>
      <c r="G11" s="14"/>
      <c r="H11" s="14"/>
    </row>
    <row r="12" spans="1:8" ht="17.25">
      <c r="A12" s="25" t="s">
        <v>151</v>
      </c>
      <c r="B12" s="14"/>
      <c r="C12" s="14"/>
      <c r="D12" s="14"/>
      <c r="E12" s="14"/>
      <c r="F12" s="14"/>
      <c r="G12" s="14"/>
      <c r="H12" s="14"/>
    </row>
    <row r="13" spans="1:8" ht="19.5" customHeight="1">
      <c r="A13" s="112" t="s">
        <v>152</v>
      </c>
      <c r="B13" s="113" t="s">
        <v>29</v>
      </c>
      <c r="C13" s="112" t="s">
        <v>114</v>
      </c>
      <c r="D13" s="344"/>
      <c r="E13" s="345"/>
      <c r="F13" s="346"/>
      <c r="G13" s="99" t="s">
        <v>115</v>
      </c>
      <c r="H13" s="114"/>
    </row>
    <row r="14" spans="1:8" ht="19.5" customHeight="1">
      <c r="A14" s="112" t="s">
        <v>153</v>
      </c>
      <c r="B14" s="347"/>
      <c r="C14" s="348"/>
      <c r="D14" s="348"/>
      <c r="E14" s="348"/>
      <c r="F14" s="348"/>
      <c r="G14" s="348"/>
      <c r="H14" s="349"/>
    </row>
    <row r="15" spans="1:8" ht="90" customHeight="1">
      <c r="A15" s="112" t="s">
        <v>154</v>
      </c>
      <c r="B15" s="341"/>
      <c r="C15" s="342"/>
      <c r="D15" s="342"/>
      <c r="E15" s="342"/>
      <c r="F15" s="342"/>
      <c r="G15" s="342"/>
      <c r="H15" s="343"/>
    </row>
  </sheetData>
  <sheetProtection/>
  <mergeCells count="4">
    <mergeCell ref="A9:H9"/>
    <mergeCell ref="D13:F13"/>
    <mergeCell ref="B14:H14"/>
    <mergeCell ref="B15:H15"/>
  </mergeCells>
  <printOptions/>
  <pageMargins left="0.5905511811023623" right="0.5905511811023623" top="0.5905511811023623" bottom="0.1968503937007874" header="0.5118110236220472" footer="0.1968503937007874"/>
  <pageSetup cellComments="asDisplayed" fitToHeight="0" fitToWidth="1" horizontalDpi="300" verticalDpi="300" orientation="portrait" paperSize="9" scale="79" r:id="rId1"/>
  <headerFooter alignWithMargins="0">
    <oddHeader>&amp;R&amp;"游ゴシック,標準"修徳学院</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小寺　史郎</dc:creator>
  <cp:keywords/>
  <dc:description/>
  <cp:lastModifiedBy>大阪府</cp:lastModifiedBy>
  <cp:lastPrinted>2023-06-12T01:45:17Z</cp:lastPrinted>
  <dcterms:created xsi:type="dcterms:W3CDTF">1997-01-08T22:48:59Z</dcterms:created>
  <dcterms:modified xsi:type="dcterms:W3CDTF">2023-10-24T08:03:58Z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1185659188</vt:i4>
  </property>
  <property fmtid="{D5CDD505-2E9C-101B-9397-08002B2CF9AE}" pid="3" name="_NewReviewCycle">
    <vt:lpwstr/>
  </property>
  <property fmtid="{D5CDD505-2E9C-101B-9397-08002B2CF9AE}" pid="4" name="_EmailEntryID">
    <vt:lpwstr>00000000196D9BD65F7AD511BABD0000E22A53BD070051699E25276CD411BAAD0000E22A53BD000002FB66F40000D1616151B9B5FA4E8F39E11C9052B7CB00006C78CF930000</vt:lpwstr>
  </property>
  <property fmtid="{D5CDD505-2E9C-101B-9397-08002B2CF9AE}" pid="5" name="_EmailStoreID0">
    <vt:lpwstr>0000000038A1BB1005E5101AA1BB08002B2A56C20000454D534D44422E444C4C00000000000000001B55FA20AA6611CD9BC800AA002FC45A0C0000004B6F7465726153406D626F782E707265662E6F73616B612E6C672E6A70002F6F3D507265664F73616B612F6F753D4F74656D61652F636E3D526563697069656E74732F6</vt:lpwstr>
  </property>
  <property fmtid="{D5CDD505-2E9C-101B-9397-08002B2CF9AE}" pid="6" name="_EmailStoreID1">
    <vt:lpwstr>36E3D4B6F746572615300E94632F44E00000002000000100000004B006F007400650072006100530040006D0062006F0078002E0070007200650066002E006F00730061006B0061002E006C0067002E006A00700000000000</vt:lpwstr>
  </property>
  <property fmtid="{D5CDD505-2E9C-101B-9397-08002B2CF9AE}" pid="7" name="_ReviewingToolsShownOnce">
    <vt:lpwstr/>
  </property>
</Properties>
</file>