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2" activeTab="0"/>
  </bookViews>
  <sheets>
    <sheet name="基本情報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'基本情報'!$A$1:$AR$35</definedName>
    <definedName name="_xlnm.Print_Area" localSheetId="1">'収支情報'!$A$1:$I$137</definedName>
  </definedNames>
  <calcPr fullCalcOnLoad="1"/>
</workbook>
</file>

<file path=xl/sharedStrings.xml><?xml version="1.0" encoding="utf-8"?>
<sst xmlns="http://schemas.openxmlformats.org/spreadsheetml/2006/main" count="276" uniqueCount="223">
  <si>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</si>
  <si>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</si>
  <si>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</si>
  <si>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</si>
  <si>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</si>
  <si>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</si>
  <si>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</si>
  <si>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</si>
  <si>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</si>
  <si>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</si>
  <si>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</si>
  <si>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</si>
  <si>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</si>
  <si>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</si>
  <si>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</si>
  <si>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</si>
  <si>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</si>
  <si>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■大阪府の決算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</si>
  <si>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</si>
  <si>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</si>
  <si>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</si>
  <si>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</si>
  <si>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</si>
  <si>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</si>
  <si>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</si>
  <si>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</si>
  <si>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</si>
  <si>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</si>
  <si>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</si>
  <si>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</si>
  <si>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</si>
  <si>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</si>
  <si>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</si>
  <si>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</si>
  <si>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</si>
  <si>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</si>
  <si>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</si>
  <si>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</si>
  <si>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</si>
  <si>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</si>
  <si>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</si>
  <si>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</si>
  <si>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</si>
  <si>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</si>
  <si>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</si>
  <si>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</si>
  <si>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</si>
  <si>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</si>
  <si>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■大阪府の決算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</si>
  <si>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</si>
  <si>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</si>
  <si>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</si>
  <si>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</si>
  <si>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</si>
  <si>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</si>
  <si>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</si>
  <si>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</si>
  <si>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</si>
  <si>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</si>
  <si>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</si>
  <si>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</si>
  <si>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</si>
  <si>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</si>
  <si>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</si>
  <si>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</si>
  <si>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</si>
  <si>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</si>
  <si>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</si>
  <si>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</si>
  <si>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</si>
  <si>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</si>
  <si>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</si>
  <si>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</si>
  <si>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</si>
  <si>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</si>
  <si>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</si>
  <si>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</si>
  <si>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</si>
  <si>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</si>
  <si>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</si>
  <si>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</si>
  <si>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</si>
  <si>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</si>
  <si>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</si>
  <si>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</si>
  <si>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</si>
  <si>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</si>
  <si>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</si>
  <si>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</si>
  <si>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</si>
  <si>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</si>
  <si>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</si>
  <si>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</si>
  <si>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</si>
  <si>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</si>
  <si>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</si>
  <si>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</si>
  <si>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</si>
  <si>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</si>
  <si>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</si>
  <si>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</si>
  <si>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</si>
  <si>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</si>
  <si>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</si>
  <si>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</si>
  <si>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</si>
  <si>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</si>
  <si>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利用者数（過去5年間）</t>
  </si>
  <si>
    <t>年度</t>
  </si>
  <si>
    <t>施設運営に関する指標
（稼働率、利用率等）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</si>
  <si>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</si>
  <si>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</si>
  <si>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</si>
  <si>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</si>
  <si>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</si>
  <si>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</si>
  <si>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</si>
  <si>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</si>
  <si>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</si>
  <si>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</si>
  <si>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</si>
  <si>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</si>
  <si>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</si>
  <si>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</si>
  <si>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</si>
  <si>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</si>
  <si>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</si>
  <si>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■大阪府の予算</t>
  </si>
  <si>
    <t>府の決算（財務諸表等）はこちら</t>
  </si>
  <si>
    <t>行政コスト計算書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</si>
  <si>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</si>
  <si>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</si>
  <si>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</si>
  <si>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</si>
  <si>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</si>
  <si>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</si>
  <si>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</si>
  <si>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</si>
  <si>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</si>
  <si>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</si>
  <si>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</si>
  <si>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</si>
  <si>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</si>
  <si>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</si>
  <si>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</si>
  <si>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</si>
  <si>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</si>
  <si>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</si>
  <si>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</si>
  <si>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</si>
  <si>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</si>
  <si>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</si>
  <si>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</si>
  <si>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</si>
  <si>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</si>
  <si>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</si>
  <si>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</si>
  <si>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</si>
  <si>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</si>
  <si>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</si>
  <si>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</si>
  <si>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</si>
  <si>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</si>
  <si>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</si>
  <si>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国際会議場
（グランキューブ大阪）</t>
  </si>
  <si>
    <t>府民文化部　
都市魅力創造局 企画・観光課 観光振興グループ</t>
  </si>
  <si>
    <t>大阪府立国際会議場条例</t>
  </si>
  <si>
    <t>大阪府立国際会議場条例施行規則</t>
  </si>
  <si>
    <t>条例等に規定された設置目的</t>
  </si>
  <si>
    <t>府民に開かれた国際交流の拠点として、学術、芸術及び産業の振興に資する集会及び催物の場を提供し、もって大阪の文化及び経済の発展に寄与する。</t>
  </si>
  <si>
    <t>開設年月日（経過年数）
[改築・大規模改修等の実施年度］</t>
  </si>
  <si>
    <t>〒５３０－０００５　　大阪市北区中之島５丁目３番５１号　　TEL０６－４８０３－５５５５</t>
  </si>
  <si>
    <t>９，９９０㎡　（大阪府、（株）大阪国際会議場、（株）竹中工務店）</t>
  </si>
  <si>
    <t>地下３階　地上１３階　（鉄骨造（地下鉄骨鉄筋コンクリート造））</t>
  </si>
  <si>
    <t>６７，５４５㎡　（大阪府）</t>
  </si>
  <si>
    <t>億円</t>
  </si>
  <si>
    <t>国際会議、国内会議、展示会、イベント</t>
  </si>
  <si>
    <t>１月４日～１２月２８日・午前９時～午後９時</t>
  </si>
  <si>
    <t>利用者数①</t>
  </si>
  <si>
    <t>人</t>
  </si>
  <si>
    <t>人</t>
  </si>
  <si>
    <t>全体</t>
  </si>
  <si>
    <t>メインホール</t>
  </si>
  <si>
    <t>イベントホール</t>
  </si>
  <si>
    <t>特別会議場</t>
  </si>
  <si>
    <t>会議室（25室）</t>
  </si>
  <si>
    <t>稼働率：年間利用単位÷利用可能単位（午前、午後、夜間）</t>
  </si>
  <si>
    <t>近隣府県の同種競合施設の平均料金と同水準としている</t>
  </si>
  <si>
    <t>導入済み：平成12年4月1日より　　（利用料金の詳細はこちら）</t>
  </si>
  <si>
    <t>平成30年度</t>
  </si>
  <si>
    <t>令和元年度</t>
  </si>
  <si>
    <t>令和2年度</t>
  </si>
  <si>
    <t>令和3年度</t>
  </si>
  <si>
    <t>メインホール　　（会議室利用　平日　午前・午後（9時～17時）　803,000円）
　　同　　　　　（展示会利用　平日　午前・午後（9時～17時）1,342,000円）
イベントホール　（会議室利用　平日　午前・午後（9時～17時）　660,000円）
　　同　　　　　（展示会利用　平日　午前・午後（9時～17時）1,386,000円）
会議室（50人室）（会議利用　　平日　8,800円/3H　　展示会利用　平日　11,000円/３H）
駐車場（510円/１H）　※金額は消費税込みの金額</t>
  </si>
  <si>
    <t>特になし</t>
  </si>
  <si>
    <t>常時</t>
  </si>
  <si>
    <t>（千円）</t>
  </si>
  <si>
    <t>その他法人</t>
  </si>
  <si>
    <t>担当部・課
 ・グループ</t>
  </si>
  <si>
    <t>平成30年度</t>
  </si>
  <si>
    <t>令和元年度</t>
  </si>
  <si>
    <t>令和2年度</t>
  </si>
  <si>
    <t>令和3年度</t>
  </si>
  <si>
    <t>特別会議場（１２階）　約３９３㎡（シアター形式　４１４人）
メインホール（５階～９階）　最大２，７５４席
イベントホール（３･４階）　約２，６００㎡
会議室（１０階他）　　２５室（シアター形式　４０人～１，０４４人）
駐車場（B１～B３）　３０４台</t>
  </si>
  <si>
    <t>・収容人数が、2,500人を超える国際会議施設（同時通訳ブース等完備）は府内にはない
　参考　コングレコンベンションセンター（メインホール1,472人）
　　　　国立京都国際会館（メインホール1,840人）
　　　　神戸国際会議場（メインホール約700人）</t>
  </si>
  <si>
    <r>
      <t>目的による利用者の区分：あり
目的内利用者：会議等利用者
料金の額：展示会、販売会、興行の利用者は、会議等利用者の</t>
    </r>
    <r>
      <rPr>
        <sz val="11"/>
        <rFont val="游ゴシック"/>
        <family val="3"/>
      </rPr>
      <t>１．０９倍</t>
    </r>
    <r>
      <rPr>
        <sz val="11"/>
        <rFont val="游ゴシック"/>
        <family val="3"/>
      </rPr>
      <t>～２．１倍</t>
    </r>
  </si>
  <si>
    <t>令和4年度</t>
  </si>
  <si>
    <t>令和5年度</t>
  </si>
  <si>
    <t>令和4年度</t>
  </si>
  <si>
    <t>令和5年度</t>
  </si>
  <si>
    <t>2022年度の調査結果　・利用者アンケート　回答184
【不満足度】1．施設 2.2％　2．備品 8.1%　3．料金22.2％　4．スタッフ対応 2.2%　5．再利用 3.8%
調査結果としては、「料金」の項目を除くと、各項目の満足度は90％以上である。</t>
  </si>
  <si>
    <t>利用者がHPの所定のページで回答</t>
  </si>
  <si>
    <t>１．施設の概要（令和5年4月1日時点）</t>
  </si>
  <si>
    <r>
      <t>平成１２年４月１日（R</t>
    </r>
    <r>
      <rPr>
        <sz val="11"/>
        <rFont val="游ゴシック"/>
        <family val="3"/>
      </rPr>
      <t>5</t>
    </r>
    <r>
      <rPr>
        <sz val="11"/>
        <rFont val="游ゴシック"/>
        <family val="3"/>
      </rPr>
      <t>.4.1現在経過年数　</t>
    </r>
    <r>
      <rPr>
        <sz val="11"/>
        <rFont val="游ゴシック"/>
        <family val="3"/>
      </rPr>
      <t>23</t>
    </r>
    <r>
      <rPr>
        <sz val="11"/>
        <rFont val="游ゴシック"/>
        <family val="3"/>
      </rPr>
      <t>年）</t>
    </r>
  </si>
  <si>
    <r>
      <t>【R</t>
    </r>
    <r>
      <rPr>
        <sz val="11"/>
        <rFont val="游ゴシック"/>
        <family val="3"/>
      </rPr>
      <t>5</t>
    </r>
    <r>
      <rPr>
        <sz val="11"/>
        <rFont val="游ゴシック"/>
        <family val="3"/>
      </rPr>
      <t>】 指定管理者：（株）大阪国際会議場　（指定期間：H31.4.1～R11.3.31）</t>
    </r>
  </si>
  <si>
    <r>
      <t>（【R</t>
    </r>
    <r>
      <rPr>
        <sz val="11"/>
        <rFont val="游ゴシック"/>
        <family val="3"/>
      </rPr>
      <t>4</t>
    </r>
    <r>
      <rPr>
        <sz val="11"/>
        <rFont val="游ゴシック"/>
        <family val="3"/>
      </rPr>
      <t>】同上）</t>
    </r>
  </si>
  <si>
    <t>２．料金体系（令和5年4月1日時点）</t>
  </si>
  <si>
    <t>令和元年度</t>
  </si>
  <si>
    <t>令和4年度</t>
  </si>
  <si>
    <t>令和3年度</t>
  </si>
  <si>
    <t>令和2年度</t>
  </si>
  <si>
    <t>6．利用者の満足度調査</t>
  </si>
  <si>
    <t>令和2年度~令和4年度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</si>
</sst>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0_);[Red]\(0\)"/>
    <numFmt numFmtId="202" formatCode="#,##0&quot;円&quot;;&quot;▲ &quot;#,##0&quot;円&quot;"/>
  </numFmts>
  <fonts count="7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24"/>
      <name val="ＭＳ Ｐゴシック"/>
      <family val="3"/>
    </font>
    <font>
      <sz val="11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b/>
      <sz val="11"/>
      <name val="游ゴシック"/>
      <family val="3"/>
    </font>
    <font>
      <sz val="9"/>
      <name val="游ゴシック"/>
      <family val="3"/>
    </font>
    <font>
      <b/>
      <sz val="10"/>
      <color indexed="8"/>
      <name val="游ゴシック"/>
      <family val="3"/>
    </font>
    <font>
      <u val="single"/>
      <sz val="11"/>
      <color indexed="12"/>
      <name val="游ゴシック"/>
      <family val="3"/>
    </font>
    <font>
      <b/>
      <sz val="10"/>
      <name val="游ゴシック"/>
      <family val="3"/>
    </font>
    <font>
      <b/>
      <i/>
      <sz val="10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sz val="9"/>
      <name val="Calibri"/>
      <family val="3"/>
    </font>
    <font>
      <b/>
      <sz val="10"/>
      <name val="Calibri"/>
      <family val="3"/>
    </font>
    <font>
      <u val="single"/>
      <sz val="11"/>
      <color rgb="FF0000FF"/>
      <name val="Calibri"/>
      <family val="3"/>
    </font>
    <font>
      <b/>
      <sz val="10"/>
      <color theme="1"/>
      <name val="Calibri"/>
      <family val="3"/>
    </font>
    <font>
      <u val="single"/>
      <sz val="11"/>
      <color indexed="12"/>
      <name val="Calibri"/>
      <family val="3"/>
    </font>
    <font>
      <b/>
      <i/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13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4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96" fontId="0" fillId="0" borderId="0" xfId="49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49" applyNumberFormat="1" applyFont="1" applyAlignment="1">
      <alignment horizontal="left" vertical="center"/>
    </xf>
    <xf numFmtId="196" fontId="0" fillId="0" borderId="0" xfId="49" applyNumberFormat="1" applyFont="1" applyAlignment="1">
      <alignment horizontal="left" vertical="center"/>
    </xf>
    <xf numFmtId="194" fontId="57" fillId="33" borderId="13" xfId="49" applyNumberFormat="1" applyFont="1" applyFill="1" applyBorder="1" applyAlignment="1">
      <alignment horizontal="center" vertical="center"/>
    </xf>
    <xf numFmtId="196" fontId="57" fillId="33" borderId="13" xfId="49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shrinkToFit="1"/>
    </xf>
    <xf numFmtId="0" fontId="57" fillId="33" borderId="14" xfId="0" applyFont="1" applyFill="1" applyBorder="1" applyAlignment="1">
      <alignment shrinkToFit="1"/>
    </xf>
    <xf numFmtId="0" fontId="57" fillId="33" borderId="15" xfId="0" applyFont="1" applyFill="1" applyBorder="1" applyAlignment="1">
      <alignment shrinkToFit="1"/>
    </xf>
    <xf numFmtId="0" fontId="57" fillId="33" borderId="0" xfId="0" applyFont="1" applyFill="1" applyAlignment="1">
      <alignment shrinkToFit="1"/>
    </xf>
    <xf numFmtId="0" fontId="57" fillId="33" borderId="13" xfId="0" applyFont="1" applyFill="1" applyBorder="1" applyAlignment="1">
      <alignment horizontal="center" vertical="center" shrinkToFit="1"/>
    </xf>
    <xf numFmtId="0" fontId="57" fillId="33" borderId="0" xfId="0" applyFont="1" applyFill="1" applyAlignment="1">
      <alignment/>
    </xf>
    <xf numFmtId="0" fontId="57" fillId="33" borderId="14" xfId="0" applyFont="1" applyFill="1" applyBorder="1" applyAlignment="1">
      <alignment/>
    </xf>
    <xf numFmtId="0" fontId="57" fillId="33" borderId="11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194" fontId="57" fillId="33" borderId="13" xfId="49" applyNumberFormat="1" applyFont="1" applyFill="1" applyBorder="1" applyAlignment="1">
      <alignment horizontal="center"/>
    </xf>
    <xf numFmtId="196" fontId="57" fillId="33" borderId="13" xfId="49" applyNumberFormat="1" applyFont="1" applyFill="1" applyBorder="1" applyAlignment="1">
      <alignment horizontal="center"/>
    </xf>
    <xf numFmtId="176" fontId="57" fillId="34" borderId="16" xfId="51" applyNumberFormat="1" applyFont="1" applyFill="1" applyBorder="1" applyAlignment="1">
      <alignment vertical="center"/>
    </xf>
    <xf numFmtId="176" fontId="57" fillId="34" borderId="13" xfId="51" applyNumberFormat="1" applyFont="1" applyFill="1" applyBorder="1" applyAlignment="1">
      <alignment vertical="center"/>
    </xf>
    <xf numFmtId="176" fontId="57" fillId="34" borderId="17" xfId="51" applyNumberFormat="1" applyFont="1" applyFill="1" applyBorder="1" applyAlignment="1">
      <alignment vertical="center" textRotation="255" wrapText="1"/>
    </xf>
    <xf numFmtId="194" fontId="0" fillId="0" borderId="13" xfId="49" applyNumberFormat="1" applyFont="1" applyBorder="1" applyAlignment="1">
      <alignment vertical="center"/>
    </xf>
    <xf numFmtId="194" fontId="0" fillId="0" borderId="18" xfId="49" applyNumberFormat="1" applyFont="1" applyBorder="1" applyAlignment="1">
      <alignment vertical="center"/>
    </xf>
    <xf numFmtId="194" fontId="0" fillId="0" borderId="0" xfId="49" applyNumberFormat="1" applyFont="1" applyAlignment="1">
      <alignment vertical="center"/>
    </xf>
    <xf numFmtId="196" fontId="0" fillId="0" borderId="13" xfId="49" applyNumberFormat="1" applyFont="1" applyBorder="1" applyAlignment="1">
      <alignment vertical="center"/>
    </xf>
    <xf numFmtId="196" fontId="0" fillId="0" borderId="18" xfId="49" applyNumberFormat="1" applyFont="1" applyBorder="1" applyAlignment="1">
      <alignment vertical="center"/>
    </xf>
    <xf numFmtId="194" fontId="0" fillId="0" borderId="16" xfId="49" applyNumberFormat="1" applyFont="1" applyBorder="1" applyAlignment="1">
      <alignment vertical="center"/>
    </xf>
    <xf numFmtId="0" fontId="65" fillId="0" borderId="0" xfId="0" applyFont="1" applyAlignment="1">
      <alignment/>
    </xf>
    <xf numFmtId="0" fontId="57" fillId="34" borderId="10" xfId="0" applyFont="1" applyFill="1" applyBorder="1" applyAlignment="1">
      <alignment vertical="center"/>
    </xf>
    <xf numFmtId="0" fontId="57" fillId="34" borderId="11" xfId="0" applyFont="1" applyFill="1" applyBorder="1" applyAlignment="1">
      <alignment vertical="center"/>
    </xf>
    <xf numFmtId="0" fontId="57" fillId="33" borderId="19" xfId="0" applyFont="1" applyFill="1" applyBorder="1" applyAlignment="1">
      <alignment vertical="center" shrinkToFit="1"/>
    </xf>
    <xf numFmtId="0" fontId="57" fillId="33" borderId="17" xfId="0" applyFont="1" applyFill="1" applyBorder="1" applyAlignment="1">
      <alignment vertical="center" shrinkToFit="1"/>
    </xf>
    <xf numFmtId="0" fontId="57" fillId="33" borderId="20" xfId="0" applyFont="1" applyFill="1" applyBorder="1" applyAlignment="1">
      <alignment vertical="center" shrinkToFit="1"/>
    </xf>
    <xf numFmtId="0" fontId="57" fillId="33" borderId="10" xfId="0" applyFont="1" applyFill="1" applyBorder="1" applyAlignment="1">
      <alignment vertical="center" shrinkToFit="1"/>
    </xf>
    <xf numFmtId="0" fontId="57" fillId="33" borderId="11" xfId="0" applyFont="1" applyFill="1" applyBorder="1" applyAlignment="1">
      <alignment vertical="center" shrinkToFit="1"/>
    </xf>
    <xf numFmtId="0" fontId="57" fillId="33" borderId="16" xfId="0" applyFont="1" applyFill="1" applyBorder="1" applyAlignment="1">
      <alignment vertical="center" shrinkToFit="1"/>
    </xf>
    <xf numFmtId="181" fontId="66" fillId="35" borderId="10" xfId="0" applyNumberFormat="1" applyFont="1" applyFill="1" applyBorder="1" applyAlignment="1">
      <alignment vertical="center"/>
    </xf>
    <xf numFmtId="181" fontId="66" fillId="35" borderId="13" xfId="0" applyNumberFormat="1" applyFont="1" applyFill="1" applyBorder="1" applyAlignment="1">
      <alignment vertical="center"/>
    </xf>
    <xf numFmtId="0" fontId="57" fillId="33" borderId="10" xfId="0" applyFont="1" applyFill="1" applyBorder="1" applyAlignment="1">
      <alignment vertical="center"/>
    </xf>
    <xf numFmtId="194" fontId="57" fillId="8" borderId="13" xfId="49" applyNumberFormat="1" applyFont="1" applyFill="1" applyBorder="1" applyAlignment="1">
      <alignment vertical="center"/>
    </xf>
    <xf numFmtId="194" fontId="57" fillId="8" borderId="16" xfId="49" applyNumberFormat="1" applyFont="1" applyFill="1" applyBorder="1" applyAlignment="1">
      <alignment vertical="center"/>
    </xf>
    <xf numFmtId="196" fontId="57" fillId="8" borderId="13" xfId="49" applyNumberFormat="1" applyFont="1" applyFill="1" applyBorder="1" applyAlignment="1">
      <alignment vertical="center"/>
    </xf>
    <xf numFmtId="196" fontId="57" fillId="8" borderId="16" xfId="49" applyNumberFormat="1" applyFont="1" applyFill="1" applyBorder="1" applyAlignment="1">
      <alignment vertical="center"/>
    </xf>
    <xf numFmtId="194" fontId="57" fillId="8" borderId="18" xfId="49" applyNumberFormat="1" applyFont="1" applyFill="1" applyBorder="1" applyAlignment="1">
      <alignment vertical="center"/>
    </xf>
    <xf numFmtId="176" fontId="57" fillId="34" borderId="13" xfId="0" applyNumberFormat="1" applyFont="1" applyFill="1" applyBorder="1" applyAlignment="1">
      <alignment horizontal="left" vertical="center" shrinkToFit="1"/>
    </xf>
    <xf numFmtId="176" fontId="57" fillId="34" borderId="18" xfId="0" applyNumberFormat="1" applyFont="1" applyFill="1" applyBorder="1" applyAlignment="1">
      <alignment horizontal="left" vertical="center" shrinkToFit="1"/>
    </xf>
    <xf numFmtId="194" fontId="0" fillId="0" borderId="0" xfId="49" applyNumberFormat="1" applyFont="1" applyAlignment="1">
      <alignment horizontal="right" vertical="center"/>
    </xf>
    <xf numFmtId="9" fontId="57" fillId="0" borderId="0" xfId="42" applyFont="1" applyAlignment="1">
      <alignment/>
    </xf>
    <xf numFmtId="9" fontId="0" fillId="0" borderId="0" xfId="42" applyFont="1" applyAlignment="1">
      <alignment/>
    </xf>
    <xf numFmtId="9" fontId="0" fillId="0" borderId="0" xfId="42" applyFont="1" applyAlignment="1">
      <alignment/>
    </xf>
    <xf numFmtId="196" fontId="67" fillId="0" borderId="21" xfId="49" applyNumberFormat="1" applyFont="1" applyBorder="1" applyAlignment="1">
      <alignment horizontal="center"/>
    </xf>
    <xf numFmtId="196" fontId="67" fillId="0" borderId="0" xfId="49" applyNumberFormat="1" applyFont="1" applyFill="1" applyBorder="1" applyAlignment="1">
      <alignment/>
    </xf>
    <xf numFmtId="196" fontId="57" fillId="0" borderId="0" xfId="49" applyNumberFormat="1" applyFont="1" applyFill="1" applyBorder="1" applyAlignment="1">
      <alignment/>
    </xf>
    <xf numFmtId="176" fontId="57" fillId="34" borderId="16" xfId="0" applyNumberFormat="1" applyFont="1" applyFill="1" applyBorder="1" applyAlignment="1">
      <alignment horizontal="left" vertical="center" shrinkToFit="1"/>
    </xf>
    <xf numFmtId="0" fontId="68" fillId="0" borderId="0" xfId="0" applyFont="1" applyAlignment="1">
      <alignment vertical="center"/>
    </xf>
    <xf numFmtId="194" fontId="68" fillId="0" borderId="0" xfId="49" applyNumberFormat="1" applyFont="1" applyAlignment="1">
      <alignment horizontal="left" vertical="center"/>
    </xf>
    <xf numFmtId="194" fontId="68" fillId="0" borderId="0" xfId="49" applyNumberFormat="1" applyFont="1" applyAlignment="1">
      <alignment horizontal="right" vertical="center"/>
    </xf>
    <xf numFmtId="196" fontId="68" fillId="0" borderId="0" xfId="49" applyNumberFormat="1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4" fillId="0" borderId="0" xfId="0" applyFont="1" applyAlignment="1">
      <alignment/>
    </xf>
    <xf numFmtId="194" fontId="57" fillId="8" borderId="22" xfId="49" applyNumberFormat="1" applyFont="1" applyFill="1" applyBorder="1" applyAlignment="1">
      <alignment vertical="center"/>
    </xf>
    <xf numFmtId="194" fontId="57" fillId="8" borderId="23" xfId="49" applyNumberFormat="1" applyFont="1" applyFill="1" applyBorder="1" applyAlignment="1">
      <alignment vertical="center"/>
    </xf>
    <xf numFmtId="196" fontId="57" fillId="8" borderId="22" xfId="49" applyNumberFormat="1" applyFont="1" applyFill="1" applyBorder="1" applyAlignment="1">
      <alignment vertical="center"/>
    </xf>
    <xf numFmtId="194" fontId="57" fillId="8" borderId="24" xfId="49" applyNumberFormat="1" applyFont="1" applyFill="1" applyBorder="1" applyAlignment="1">
      <alignment vertical="center"/>
    </xf>
    <xf numFmtId="196" fontId="57" fillId="8" borderId="24" xfId="49" applyNumberFormat="1" applyFont="1" applyFill="1" applyBorder="1" applyAlignment="1">
      <alignment vertical="center"/>
    </xf>
    <xf numFmtId="176" fontId="57" fillId="33" borderId="25" xfId="0" applyNumberFormat="1" applyFont="1" applyFill="1" applyBorder="1" applyAlignment="1">
      <alignment vertical="center"/>
    </xf>
    <xf numFmtId="0" fontId="57" fillId="33" borderId="26" xfId="0" applyFont="1" applyFill="1" applyBorder="1" applyAlignment="1">
      <alignment/>
    </xf>
    <xf numFmtId="0" fontId="57" fillId="33" borderId="27" xfId="0" applyFont="1" applyFill="1" applyBorder="1" applyAlignment="1">
      <alignment/>
    </xf>
    <xf numFmtId="196" fontId="57" fillId="8" borderId="23" xfId="49" applyNumberFormat="1" applyFont="1" applyFill="1" applyBorder="1" applyAlignment="1">
      <alignment vertical="center"/>
    </xf>
    <xf numFmtId="194" fontId="0" fillId="0" borderId="20" xfId="49" applyNumberFormat="1" applyFont="1" applyBorder="1" applyAlignment="1">
      <alignment vertical="center"/>
    </xf>
    <xf numFmtId="196" fontId="0" fillId="0" borderId="20" xfId="49" applyNumberFormat="1" applyFont="1" applyBorder="1" applyAlignment="1">
      <alignment vertical="center"/>
    </xf>
    <xf numFmtId="194" fontId="0" fillId="0" borderId="0" xfId="49" applyNumberFormat="1" applyFont="1" applyBorder="1" applyAlignment="1">
      <alignment vertical="center"/>
    </xf>
    <xf numFmtId="196" fontId="0" fillId="0" borderId="21" xfId="49" applyNumberFormat="1" applyFont="1" applyBorder="1" applyAlignment="1">
      <alignment/>
    </xf>
    <xf numFmtId="0" fontId="70" fillId="0" borderId="0" xfId="0" applyFont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80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96" fontId="0" fillId="0" borderId="0" xfId="49" applyNumberFormat="1" applyFont="1" applyAlignment="1">
      <alignment horizontal="right"/>
    </xf>
    <xf numFmtId="197" fontId="57" fillId="8" borderId="13" xfId="49" applyNumberFormat="1" applyFont="1" applyFill="1" applyBorder="1" applyAlignment="1">
      <alignment vertical="center"/>
    </xf>
    <xf numFmtId="181" fontId="68" fillId="0" borderId="0" xfId="49" applyNumberFormat="1" applyFont="1" applyAlignment="1">
      <alignment horizontal="left" vertical="center"/>
    </xf>
    <xf numFmtId="197" fontId="57" fillId="8" borderId="13" xfId="49" applyNumberFormat="1" applyFont="1" applyFill="1" applyBorder="1" applyAlignment="1">
      <alignment horizontal="right" vertical="center"/>
    </xf>
    <xf numFmtId="196" fontId="57" fillId="8" borderId="18" xfId="49" applyNumberFormat="1" applyFont="1" applyFill="1" applyBorder="1" applyAlignment="1">
      <alignment vertical="center"/>
    </xf>
    <xf numFmtId="196" fontId="0" fillId="0" borderId="16" xfId="49" applyNumberFormat="1" applyFont="1" applyBorder="1" applyAlignment="1">
      <alignment vertical="center"/>
    </xf>
    <xf numFmtId="201" fontId="0" fillId="0" borderId="13" xfId="49" applyNumberFormat="1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57" fillId="8" borderId="13" xfId="49" applyFont="1" applyFill="1" applyBorder="1" applyAlignment="1">
      <alignment vertical="center"/>
    </xf>
    <xf numFmtId="38" fontId="57" fillId="8" borderId="22" xfId="49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181" fontId="71" fillId="36" borderId="13" xfId="0" applyNumberFormat="1" applyFont="1" applyFill="1" applyBorder="1" applyAlignment="1">
      <alignment vertical="center"/>
    </xf>
    <xf numFmtId="196" fontId="72" fillId="8" borderId="13" xfId="49" applyNumberFormat="1" applyFont="1" applyFill="1" applyBorder="1" applyAlignment="1">
      <alignment vertical="center"/>
    </xf>
    <xf numFmtId="196" fontId="71" fillId="0" borderId="13" xfId="49" applyNumberFormat="1" applyFont="1" applyBorder="1" applyAlignment="1">
      <alignment vertical="center"/>
    </xf>
    <xf numFmtId="196" fontId="71" fillId="0" borderId="18" xfId="49" applyNumberFormat="1" applyFont="1" applyBorder="1" applyAlignment="1">
      <alignment vertical="center"/>
    </xf>
    <xf numFmtId="196" fontId="72" fillId="8" borderId="30" xfId="49" applyNumberFormat="1" applyFont="1" applyFill="1" applyBorder="1" applyAlignment="1">
      <alignment vertical="center"/>
    </xf>
    <xf numFmtId="196" fontId="72" fillId="8" borderId="16" xfId="49" applyNumberFormat="1" applyFont="1" applyFill="1" applyBorder="1" applyAlignment="1">
      <alignment vertical="center"/>
    </xf>
    <xf numFmtId="196" fontId="71" fillId="0" borderId="0" xfId="49" applyNumberFormat="1" applyFont="1" applyBorder="1" applyAlignment="1">
      <alignment vertical="center"/>
    </xf>
    <xf numFmtId="197" fontId="72" fillId="8" borderId="13" xfId="49" applyNumberFormat="1" applyFont="1" applyFill="1" applyBorder="1" applyAlignment="1">
      <alignment vertical="center"/>
    </xf>
    <xf numFmtId="196" fontId="73" fillId="0" borderId="0" xfId="49" applyNumberFormat="1" applyFont="1" applyBorder="1" applyAlignment="1">
      <alignment vertical="center"/>
    </xf>
    <xf numFmtId="196" fontId="71" fillId="0" borderId="0" xfId="49" applyNumberFormat="1" applyFont="1" applyBorder="1" applyAlignment="1">
      <alignment/>
    </xf>
    <xf numFmtId="196" fontId="71" fillId="0" borderId="0" xfId="49" applyNumberFormat="1" applyFont="1" applyBorder="1" applyAlignment="1">
      <alignment horizontal="right"/>
    </xf>
    <xf numFmtId="196" fontId="72" fillId="33" borderId="13" xfId="49" applyNumberFormat="1" applyFont="1" applyFill="1" applyBorder="1" applyAlignment="1">
      <alignment horizontal="center" vertical="center"/>
    </xf>
    <xf numFmtId="9" fontId="71" fillId="0" borderId="0" xfId="42" applyFont="1" applyBorder="1" applyAlignment="1">
      <alignment/>
    </xf>
    <xf numFmtId="196" fontId="72" fillId="33" borderId="13" xfId="49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71" fillId="0" borderId="12" xfId="0" applyFont="1" applyFill="1" applyBorder="1" applyAlignment="1">
      <alignment vertical="center"/>
    </xf>
    <xf numFmtId="196" fontId="57" fillId="8" borderId="31" xfId="49" applyNumberFormat="1" applyFont="1" applyFill="1" applyBorder="1" applyAlignment="1">
      <alignment vertical="center"/>
    </xf>
    <xf numFmtId="194" fontId="71" fillId="0" borderId="13" xfId="49" applyNumberFormat="1" applyFont="1" applyBorder="1" applyAlignment="1">
      <alignment vertical="center"/>
    </xf>
    <xf numFmtId="194" fontId="71" fillId="0" borderId="18" xfId="49" applyNumberFormat="1" applyFont="1" applyBorder="1" applyAlignment="1">
      <alignment vertical="center"/>
    </xf>
    <xf numFmtId="194" fontId="72" fillId="8" borderId="30" xfId="49" applyNumberFormat="1" applyFont="1" applyFill="1" applyBorder="1" applyAlignment="1">
      <alignment vertical="center"/>
    </xf>
    <xf numFmtId="194" fontId="71" fillId="0" borderId="16" xfId="49" applyNumberFormat="1" applyFont="1" applyBorder="1" applyAlignment="1">
      <alignment vertical="center"/>
    </xf>
    <xf numFmtId="194" fontId="72" fillId="8" borderId="13" xfId="49" applyNumberFormat="1" applyFont="1" applyFill="1" applyBorder="1" applyAlignment="1">
      <alignment vertical="center"/>
    </xf>
    <xf numFmtId="194" fontId="71" fillId="0" borderId="18" xfId="49" applyNumberFormat="1" applyFont="1" applyFill="1" applyBorder="1" applyAlignment="1">
      <alignment vertical="center"/>
    </xf>
    <xf numFmtId="194" fontId="72" fillId="8" borderId="32" xfId="49" applyNumberFormat="1" applyFont="1" applyFill="1" applyBorder="1" applyAlignment="1">
      <alignment vertical="center"/>
    </xf>
    <xf numFmtId="194" fontId="71" fillId="0" borderId="0" xfId="49" applyNumberFormat="1" applyFont="1" applyBorder="1" applyAlignment="1">
      <alignment vertical="center"/>
    </xf>
    <xf numFmtId="194" fontId="71" fillId="36" borderId="13" xfId="49" applyNumberFormat="1" applyFont="1" applyFill="1" applyBorder="1" applyAlignment="1">
      <alignment vertical="center"/>
    </xf>
    <xf numFmtId="38" fontId="71" fillId="0" borderId="13" xfId="49" applyFont="1" applyBorder="1" applyAlignment="1">
      <alignment vertical="center"/>
    </xf>
    <xf numFmtId="201" fontId="71" fillId="0" borderId="13" xfId="49" applyNumberFormat="1" applyFont="1" applyBorder="1" applyAlignment="1">
      <alignment vertical="center"/>
    </xf>
    <xf numFmtId="38" fontId="72" fillId="8" borderId="13" xfId="49" applyFont="1" applyFill="1" applyBorder="1" applyAlignment="1">
      <alignment vertical="center"/>
    </xf>
    <xf numFmtId="196" fontId="72" fillId="8" borderId="18" xfId="49" applyNumberFormat="1" applyFont="1" applyFill="1" applyBorder="1" applyAlignment="1">
      <alignment vertical="center"/>
    </xf>
    <xf numFmtId="38" fontId="72" fillId="8" borderId="22" xfId="49" applyFont="1" applyFill="1" applyBorder="1" applyAlignment="1">
      <alignment vertical="center"/>
    </xf>
    <xf numFmtId="196" fontId="71" fillId="0" borderId="16" xfId="49" applyNumberFormat="1" applyFont="1" applyBorder="1" applyAlignment="1">
      <alignment vertical="center"/>
    </xf>
    <xf numFmtId="196" fontId="72" fillId="8" borderId="33" xfId="49" applyNumberFormat="1" applyFont="1" applyFill="1" applyBorder="1" applyAlignment="1">
      <alignment vertical="center"/>
    </xf>
    <xf numFmtId="196" fontId="72" fillId="8" borderId="31" xfId="49" applyNumberFormat="1" applyFont="1" applyFill="1" applyBorder="1" applyAlignment="1">
      <alignment vertical="center"/>
    </xf>
    <xf numFmtId="196" fontId="71" fillId="0" borderId="14" xfId="49" applyNumberFormat="1" applyFont="1" applyBorder="1" applyAlignment="1">
      <alignment vertical="center"/>
    </xf>
    <xf numFmtId="194" fontId="72" fillId="8" borderId="31" xfId="49" applyNumberFormat="1" applyFont="1" applyFill="1" applyBorder="1" applyAlignment="1">
      <alignment vertical="center"/>
    </xf>
    <xf numFmtId="194" fontId="71" fillId="0" borderId="15" xfId="49" applyNumberFormat="1" applyFont="1" applyBorder="1" applyAlignment="1">
      <alignment vertical="center"/>
    </xf>
    <xf numFmtId="194" fontId="71" fillId="0" borderId="10" xfId="49" applyNumberFormat="1" applyFont="1" applyBorder="1" applyAlignment="1">
      <alignment vertical="center"/>
    </xf>
    <xf numFmtId="194" fontId="72" fillId="8" borderId="10" xfId="49" applyNumberFormat="1" applyFont="1" applyFill="1" applyBorder="1" applyAlignment="1">
      <alignment vertical="center"/>
    </xf>
    <xf numFmtId="194" fontId="71" fillId="0" borderId="19" xfId="49" applyNumberFormat="1" applyFont="1" applyFill="1" applyBorder="1" applyAlignment="1">
      <alignment vertical="center"/>
    </xf>
    <xf numFmtId="194" fontId="72" fillId="8" borderId="33" xfId="49" applyNumberFormat="1" applyFont="1" applyFill="1" applyBorder="1" applyAlignment="1">
      <alignment vertical="center"/>
    </xf>
    <xf numFmtId="202" fontId="57" fillId="8" borderId="13" xfId="49" applyNumberFormat="1" applyFont="1" applyFill="1" applyBorder="1" applyAlignment="1">
      <alignment horizontal="right" vertical="center"/>
    </xf>
    <xf numFmtId="0" fontId="72" fillId="33" borderId="13" xfId="0" applyFont="1" applyFill="1" applyBorder="1" applyAlignment="1">
      <alignment horizontal="center" vertical="center" shrinkToFit="1"/>
    </xf>
    <xf numFmtId="0" fontId="71" fillId="0" borderId="13" xfId="0" applyFont="1" applyFill="1" applyBorder="1" applyAlignment="1">
      <alignment vertical="center" wrapText="1"/>
    </xf>
    <xf numFmtId="196" fontId="71" fillId="0" borderId="0" xfId="49" applyNumberFormat="1" applyFont="1" applyAlignment="1">
      <alignment/>
    </xf>
    <xf numFmtId="196" fontId="72" fillId="8" borderId="32" xfId="49" applyNumberFormat="1" applyFont="1" applyFill="1" applyBorder="1" applyAlignment="1">
      <alignment vertical="center"/>
    </xf>
    <xf numFmtId="196" fontId="71" fillId="0" borderId="20" xfId="49" applyNumberFormat="1" applyFont="1" applyBorder="1" applyAlignment="1">
      <alignment vertical="center"/>
    </xf>
    <xf numFmtId="197" fontId="72" fillId="8" borderId="13" xfId="49" applyNumberFormat="1" applyFont="1" applyFill="1" applyBorder="1" applyAlignment="1">
      <alignment horizontal="right" vertical="center"/>
    </xf>
    <xf numFmtId="202" fontId="72" fillId="8" borderId="13" xfId="49" applyNumberFormat="1" applyFont="1" applyFill="1" applyBorder="1" applyAlignment="1">
      <alignment horizontal="right" vertical="center"/>
    </xf>
    <xf numFmtId="194" fontId="0" fillId="36" borderId="13" xfId="49" applyNumberFormat="1" applyFont="1" applyFill="1" applyBorder="1" applyAlignment="1">
      <alignment vertical="center"/>
    </xf>
    <xf numFmtId="196" fontId="0" fillId="36" borderId="13" xfId="49" applyNumberFormat="1" applyFont="1" applyFill="1" applyBorder="1" applyAlignment="1">
      <alignment vertical="center"/>
    </xf>
    <xf numFmtId="38" fontId="0" fillId="36" borderId="13" xfId="49" applyFont="1" applyFill="1" applyBorder="1" applyAlignment="1">
      <alignment vertical="center"/>
    </xf>
    <xf numFmtId="196" fontId="71" fillId="36" borderId="13" xfId="49" applyNumberFormat="1" applyFont="1" applyFill="1" applyBorder="1" applyAlignment="1">
      <alignment vertical="center"/>
    </xf>
    <xf numFmtId="201" fontId="71" fillId="36" borderId="13" xfId="49" applyNumberFormat="1" applyFont="1" applyFill="1" applyBorder="1" applyAlignment="1">
      <alignment/>
    </xf>
    <xf numFmtId="0" fontId="57" fillId="34" borderId="13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10" xfId="43" applyBorder="1" applyAlignment="1" applyProtection="1">
      <alignment vertical="center" wrapText="1"/>
      <protection/>
    </xf>
    <xf numFmtId="0" fontId="8" fillId="0" borderId="11" xfId="43" applyBorder="1" applyAlignment="1" applyProtection="1">
      <alignment vertical="center" wrapText="1"/>
      <protection/>
    </xf>
    <xf numFmtId="0" fontId="8" fillId="0" borderId="12" xfId="43" applyBorder="1" applyAlignment="1" applyProtection="1">
      <alignment vertical="center" wrapText="1"/>
      <protection/>
    </xf>
    <xf numFmtId="176" fontId="73" fillId="0" borderId="10" xfId="0" applyNumberFormat="1" applyFont="1" applyBorder="1" applyAlignment="1">
      <alignment horizontal="left" vertical="center" wrapText="1"/>
    </xf>
    <xf numFmtId="176" fontId="73" fillId="0" borderId="11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9" fillId="0" borderId="21" xfId="0" applyFont="1" applyBorder="1" applyAlignment="1">
      <alignment horizontal="left" vertical="center"/>
    </xf>
    <xf numFmtId="0" fontId="71" fillId="0" borderId="21" xfId="0" applyFont="1" applyBorder="1" applyAlignment="1">
      <alignment vertical="center"/>
    </xf>
    <xf numFmtId="0" fontId="57" fillId="34" borderId="13" xfId="0" applyFont="1" applyFill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vertical="center" wrapText="1"/>
    </xf>
    <xf numFmtId="0" fontId="71" fillId="0" borderId="12" xfId="0" applyFont="1" applyBorder="1" applyAlignment="1">
      <alignment vertical="center" wrapText="1"/>
    </xf>
    <xf numFmtId="0" fontId="57" fillId="34" borderId="19" xfId="0" applyFont="1" applyFill="1" applyBorder="1" applyAlignment="1">
      <alignment horizontal="left" vertical="center" wrapText="1"/>
    </xf>
    <xf numFmtId="0" fontId="57" fillId="34" borderId="17" xfId="0" applyFont="1" applyFill="1" applyBorder="1" applyAlignment="1">
      <alignment horizontal="left" vertical="center" wrapText="1"/>
    </xf>
    <xf numFmtId="0" fontId="57" fillId="34" borderId="28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76" fontId="73" fillId="0" borderId="10" xfId="0" applyNumberFormat="1" applyFont="1" applyBorder="1" applyAlignment="1">
      <alignment horizontal="center" vertical="center" shrinkToFit="1"/>
    </xf>
    <xf numFmtId="0" fontId="73" fillId="0" borderId="11" xfId="0" applyFont="1" applyBorder="1" applyAlignment="1">
      <alignment horizontal="center" vertical="center" shrinkToFit="1"/>
    </xf>
    <xf numFmtId="0" fontId="73" fillId="0" borderId="12" xfId="0" applyFont="1" applyBorder="1" applyAlignment="1">
      <alignment horizontal="center" vertical="center" shrinkToFit="1"/>
    </xf>
    <xf numFmtId="180" fontId="0" fillId="0" borderId="10" xfId="0" applyNumberFormat="1" applyFont="1" applyBorder="1" applyAlignment="1">
      <alignment horizontal="right" vertical="center" wrapText="1"/>
    </xf>
    <xf numFmtId="180" fontId="0" fillId="0" borderId="11" xfId="0" applyNumberFormat="1" applyFont="1" applyBorder="1" applyAlignment="1">
      <alignment horizontal="right" vertical="center" wrapText="1"/>
    </xf>
    <xf numFmtId="180" fontId="0" fillId="0" borderId="12" xfId="0" applyNumberFormat="1" applyFont="1" applyBorder="1" applyAlignment="1">
      <alignment horizontal="right" vertical="center" wrapText="1"/>
    </xf>
    <xf numFmtId="180" fontId="71" fillId="0" borderId="10" xfId="0" applyNumberFormat="1" applyFont="1" applyBorder="1" applyAlignment="1">
      <alignment horizontal="right" vertical="center" wrapText="1"/>
    </xf>
    <xf numFmtId="180" fontId="71" fillId="0" borderId="11" xfId="0" applyNumberFormat="1" applyFont="1" applyBorder="1" applyAlignment="1">
      <alignment horizontal="right" vertical="center" wrapText="1"/>
    </xf>
    <xf numFmtId="180" fontId="71" fillId="0" borderId="12" xfId="0" applyNumberFormat="1" applyFont="1" applyBorder="1" applyAlignment="1">
      <alignment horizontal="right" vertical="center" wrapText="1"/>
    </xf>
    <xf numFmtId="0" fontId="57" fillId="34" borderId="14" xfId="0" applyFont="1" applyFill="1" applyBorder="1" applyAlignment="1">
      <alignment horizontal="left" vertical="center" wrapText="1"/>
    </xf>
    <xf numFmtId="0" fontId="57" fillId="34" borderId="0" xfId="0" applyFont="1" applyFill="1" applyAlignment="1">
      <alignment horizontal="left" vertical="center" wrapText="1"/>
    </xf>
    <xf numFmtId="0" fontId="57" fillId="34" borderId="29" xfId="0" applyFont="1" applyFill="1" applyBorder="1" applyAlignment="1">
      <alignment horizontal="left" vertical="center" wrapText="1"/>
    </xf>
    <xf numFmtId="0" fontId="57" fillId="34" borderId="15" xfId="0" applyFont="1" applyFill="1" applyBorder="1" applyAlignment="1">
      <alignment horizontal="left" vertical="center" wrapText="1"/>
    </xf>
    <xf numFmtId="0" fontId="57" fillId="34" borderId="21" xfId="0" applyFont="1" applyFill="1" applyBorder="1" applyAlignment="1">
      <alignment horizontal="left" vertical="center" wrapText="1"/>
    </xf>
    <xf numFmtId="0" fontId="57" fillId="34" borderId="34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71" fillId="37" borderId="10" xfId="0" applyFont="1" applyFill="1" applyBorder="1" applyAlignment="1">
      <alignment horizontal="center" vertical="center"/>
    </xf>
    <xf numFmtId="0" fontId="71" fillId="37" borderId="11" xfId="0" applyFont="1" applyFill="1" applyBorder="1" applyAlignment="1">
      <alignment horizontal="center" vertical="center"/>
    </xf>
    <xf numFmtId="0" fontId="71" fillId="37" borderId="12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71" fillId="0" borderId="10" xfId="0" applyNumberFormat="1" applyFont="1" applyFill="1" applyBorder="1" applyAlignment="1">
      <alignment horizontal="right" vertical="center"/>
    </xf>
    <xf numFmtId="176" fontId="71" fillId="0" borderId="11" xfId="0" applyNumberFormat="1" applyFont="1" applyFill="1" applyBorder="1" applyAlignment="1">
      <alignment horizontal="right" vertical="center"/>
    </xf>
    <xf numFmtId="0" fontId="57" fillId="0" borderId="15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34" xfId="0" applyFont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71" fillId="0" borderId="19" xfId="0" applyFont="1" applyBorder="1" applyAlignment="1">
      <alignment horizontal="left" vertical="center" wrapText="1"/>
    </xf>
    <xf numFmtId="0" fontId="71" fillId="0" borderId="17" xfId="0" applyFont="1" applyBorder="1" applyAlignment="1">
      <alignment vertical="center" wrapText="1"/>
    </xf>
    <xf numFmtId="0" fontId="71" fillId="0" borderId="28" xfId="0" applyFont="1" applyBorder="1" applyAlignment="1">
      <alignment vertical="center" wrapText="1"/>
    </xf>
    <xf numFmtId="0" fontId="71" fillId="0" borderId="14" xfId="0" applyFont="1" applyBorder="1" applyAlignment="1">
      <alignment horizontal="left" vertical="center" wrapText="1"/>
    </xf>
    <xf numFmtId="0" fontId="71" fillId="0" borderId="0" xfId="0" applyFont="1" applyAlignment="1">
      <alignment vertical="center" wrapText="1"/>
    </xf>
    <xf numFmtId="0" fontId="71" fillId="0" borderId="29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0" fontId="74" fillId="34" borderId="13" xfId="0" applyFont="1" applyFill="1" applyBorder="1" applyAlignment="1">
      <alignment horizontal="left" vertical="center" wrapText="1"/>
    </xf>
    <xf numFmtId="58" fontId="71" fillId="0" borderId="10" xfId="0" applyNumberFormat="1" applyFont="1" applyBorder="1" applyAlignment="1" quotePrefix="1">
      <alignment horizontal="left" vertical="center" wrapText="1"/>
    </xf>
    <xf numFmtId="0" fontId="0" fillId="0" borderId="21" xfId="0" applyBorder="1" applyAlignment="1">
      <alignment vertical="center"/>
    </xf>
    <xf numFmtId="0" fontId="75" fillId="0" borderId="10" xfId="43" applyFont="1" applyBorder="1" applyAlignment="1" applyProtection="1">
      <alignment horizontal="left" vertical="center" wrapText="1"/>
      <protection/>
    </xf>
    <xf numFmtId="0" fontId="75" fillId="0" borderId="11" xfId="43" applyFont="1" applyBorder="1" applyAlignment="1" applyProtection="1">
      <alignment horizontal="left" vertical="center" wrapText="1"/>
      <protection/>
    </xf>
    <xf numFmtId="0" fontId="75" fillId="0" borderId="12" xfId="43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21" xfId="0" applyFont="1" applyBorder="1" applyAlignment="1">
      <alignment horizontal="right" vertical="center" wrapText="1"/>
    </xf>
    <xf numFmtId="0" fontId="76" fillId="34" borderId="19" xfId="0" applyFont="1" applyFill="1" applyBorder="1" applyAlignment="1">
      <alignment horizontal="left" vertical="center"/>
    </xf>
    <xf numFmtId="0" fontId="76" fillId="34" borderId="17" xfId="0" applyFont="1" applyFill="1" applyBorder="1" applyAlignment="1">
      <alignment horizontal="left" vertical="center"/>
    </xf>
    <xf numFmtId="0" fontId="76" fillId="34" borderId="28" xfId="0" applyFont="1" applyFill="1" applyBorder="1" applyAlignment="1">
      <alignment horizontal="left" vertical="center"/>
    </xf>
    <xf numFmtId="0" fontId="75" fillId="0" borderId="19" xfId="43" applyFont="1" applyFill="1" applyBorder="1" applyAlignment="1" applyProtection="1">
      <alignment horizontal="left" vertical="center" wrapText="1"/>
      <protection/>
    </xf>
    <xf numFmtId="0" fontId="75" fillId="0" borderId="17" xfId="43" applyFont="1" applyFill="1" applyBorder="1" applyAlignment="1" applyProtection="1">
      <alignment horizontal="left" vertical="center" wrapText="1"/>
      <protection/>
    </xf>
    <xf numFmtId="0" fontId="77" fillId="0" borderId="19" xfId="43" applyFont="1" applyFill="1" applyBorder="1" applyAlignment="1" applyProtection="1">
      <alignment horizontal="left" vertical="center" wrapText="1"/>
      <protection/>
    </xf>
    <xf numFmtId="0" fontId="77" fillId="0" borderId="17" xfId="43" applyFont="1" applyFill="1" applyBorder="1" applyAlignment="1" applyProtection="1">
      <alignment horizontal="left" vertical="center" wrapText="1"/>
      <protection/>
    </xf>
    <xf numFmtId="0" fontId="77" fillId="0" borderId="17" xfId="43" applyFont="1" applyFill="1" applyBorder="1" applyAlignment="1" applyProtection="1">
      <alignment vertical="center" wrapText="1"/>
      <protection/>
    </xf>
    <xf numFmtId="0" fontId="77" fillId="0" borderId="28" xfId="43" applyFont="1" applyFill="1" applyBorder="1" applyAlignment="1" applyProtection="1">
      <alignment vertical="center" wrapText="1"/>
      <protection/>
    </xf>
    <xf numFmtId="196" fontId="8" fillId="2" borderId="10" xfId="43" applyNumberFormat="1" applyFill="1" applyBorder="1" applyAlignment="1" applyProtection="1">
      <alignment horizontal="left"/>
      <protection/>
    </xf>
    <xf numFmtId="196" fontId="8" fillId="2" borderId="11" xfId="43" applyNumberFormat="1" applyFill="1" applyBorder="1" applyAlignment="1" applyProtection="1">
      <alignment horizontal="left"/>
      <protection/>
    </xf>
    <xf numFmtId="196" fontId="8" fillId="2" borderId="12" xfId="43" applyNumberFormat="1" applyFill="1" applyBorder="1" applyAlignment="1" applyProtection="1">
      <alignment horizontal="left"/>
      <protection/>
    </xf>
    <xf numFmtId="0" fontId="66" fillId="33" borderId="10" xfId="0" applyFont="1" applyFill="1" applyBorder="1" applyAlignment="1">
      <alignment horizontal="center" vertical="center" wrapText="1" shrinkToFit="1"/>
    </xf>
    <xf numFmtId="0" fontId="66" fillId="33" borderId="11" xfId="0" applyFont="1" applyFill="1" applyBorder="1" applyAlignment="1">
      <alignment horizontal="center" vertical="center" wrapText="1" shrinkToFit="1"/>
    </xf>
    <xf numFmtId="0" fontId="66" fillId="33" borderId="12" xfId="0" applyFont="1" applyFill="1" applyBorder="1" applyAlignment="1">
      <alignment horizontal="center" vertical="center" wrapText="1" shrinkToFit="1"/>
    </xf>
    <xf numFmtId="176" fontId="57" fillId="34" borderId="18" xfId="51" applyNumberFormat="1" applyFont="1" applyFill="1" applyBorder="1" applyAlignment="1">
      <alignment horizontal="center" vertical="center" textRotation="255"/>
    </xf>
    <xf numFmtId="176" fontId="57" fillId="34" borderId="20" xfId="51" applyNumberFormat="1" applyFont="1" applyFill="1" applyBorder="1" applyAlignment="1">
      <alignment horizontal="center" vertical="center" textRotation="255"/>
    </xf>
    <xf numFmtId="176" fontId="57" fillId="34" borderId="15" xfId="51" applyNumberFormat="1" applyFont="1" applyFill="1" applyBorder="1" applyAlignment="1">
      <alignment horizontal="center" vertical="center" textRotation="255"/>
    </xf>
    <xf numFmtId="176" fontId="76" fillId="34" borderId="20" xfId="51" applyNumberFormat="1" applyFont="1" applyFill="1" applyBorder="1" applyAlignment="1">
      <alignment horizontal="center" vertical="center" textRotation="255" shrinkToFit="1"/>
    </xf>
    <xf numFmtId="176" fontId="76" fillId="34" borderId="16" xfId="51" applyNumberFormat="1" applyFont="1" applyFill="1" applyBorder="1" applyAlignment="1">
      <alignment horizontal="center" vertical="center" textRotation="255" shrinkToFit="1"/>
    </xf>
    <xf numFmtId="176" fontId="57" fillId="34" borderId="10" xfId="51" applyNumberFormat="1" applyFont="1" applyFill="1" applyBorder="1" applyAlignment="1">
      <alignment vertical="center"/>
    </xf>
    <xf numFmtId="176" fontId="57" fillId="34" borderId="12" xfId="51" applyNumberFormat="1" applyFont="1" applyFill="1" applyBorder="1" applyAlignment="1">
      <alignment vertical="center"/>
    </xf>
    <xf numFmtId="176" fontId="57" fillId="34" borderId="10" xfId="0" applyNumberFormat="1" applyFont="1" applyFill="1" applyBorder="1" applyAlignment="1">
      <alignment vertical="center" shrinkToFit="1"/>
    </xf>
    <xf numFmtId="176" fontId="57" fillId="34" borderId="12" xfId="0" applyNumberFormat="1" applyFont="1" applyFill="1" applyBorder="1" applyAlignment="1">
      <alignment vertical="center" shrinkToFit="1"/>
    </xf>
    <xf numFmtId="176" fontId="57" fillId="34" borderId="19" xfId="51" applyNumberFormat="1" applyFont="1" applyFill="1" applyBorder="1" applyAlignment="1">
      <alignment vertical="center"/>
    </xf>
    <xf numFmtId="176" fontId="57" fillId="34" borderId="28" xfId="51" applyNumberFormat="1" applyFont="1" applyFill="1" applyBorder="1" applyAlignment="1">
      <alignment vertical="center"/>
    </xf>
    <xf numFmtId="176" fontId="57" fillId="34" borderId="20" xfId="51" applyNumberFormat="1" applyFont="1" applyFill="1" applyBorder="1" applyAlignment="1">
      <alignment horizontal="center" vertical="center" textRotation="255" wrapText="1"/>
    </xf>
    <xf numFmtId="176" fontId="57" fillId="34" borderId="16" xfId="51" applyNumberFormat="1" applyFont="1" applyFill="1" applyBorder="1" applyAlignment="1">
      <alignment horizontal="center" vertical="center" textRotation="255" wrapText="1"/>
    </xf>
    <xf numFmtId="176" fontId="57" fillId="33" borderId="35" xfId="51" applyNumberFormat="1" applyFont="1" applyFill="1" applyBorder="1" applyAlignment="1">
      <alignment horizontal="left" vertical="center" wrapText="1"/>
    </xf>
    <xf numFmtId="176" fontId="57" fillId="33" borderId="22" xfId="51" applyNumberFormat="1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176" fontId="57" fillId="34" borderId="10" xfId="0" applyNumberFormat="1" applyFont="1" applyFill="1" applyBorder="1" applyAlignment="1">
      <alignment vertical="center"/>
    </xf>
    <xf numFmtId="176" fontId="57" fillId="34" borderId="12" xfId="0" applyNumberFormat="1" applyFont="1" applyFill="1" applyBorder="1" applyAlignment="1">
      <alignment vertical="center"/>
    </xf>
    <xf numFmtId="176" fontId="57" fillId="34" borderId="19" xfId="0" applyNumberFormat="1" applyFont="1" applyFill="1" applyBorder="1" applyAlignment="1">
      <alignment vertical="center"/>
    </xf>
    <xf numFmtId="176" fontId="57" fillId="34" borderId="28" xfId="0" applyNumberFormat="1" applyFont="1" applyFill="1" applyBorder="1" applyAlignment="1">
      <alignment vertical="center"/>
    </xf>
    <xf numFmtId="176" fontId="57" fillId="34" borderId="35" xfId="0" applyNumberFormat="1" applyFont="1" applyFill="1" applyBorder="1" applyAlignment="1">
      <alignment horizontal="left" vertical="center"/>
    </xf>
    <xf numFmtId="176" fontId="57" fillId="34" borderId="22" xfId="0" applyNumberFormat="1" applyFont="1" applyFill="1" applyBorder="1" applyAlignment="1">
      <alignment horizontal="left" vertical="center"/>
    </xf>
    <xf numFmtId="176" fontId="57" fillId="33" borderId="19" xfId="0" applyNumberFormat="1" applyFont="1" applyFill="1" applyBorder="1" applyAlignment="1">
      <alignment horizontal="left" vertical="center" wrapText="1"/>
    </xf>
    <xf numFmtId="176" fontId="57" fillId="33" borderId="17" xfId="0" applyNumberFormat="1" applyFont="1" applyFill="1" applyBorder="1" applyAlignment="1">
      <alignment horizontal="left" vertical="center" wrapText="1"/>
    </xf>
    <xf numFmtId="176" fontId="57" fillId="33" borderId="28" xfId="0" applyNumberFormat="1" applyFont="1" applyFill="1" applyBorder="1" applyAlignment="1">
      <alignment horizontal="left" vertical="center" wrapText="1"/>
    </xf>
    <xf numFmtId="176" fontId="78" fillId="33" borderId="10" xfId="0" applyNumberFormat="1" applyFont="1" applyFill="1" applyBorder="1" applyAlignment="1">
      <alignment vertical="center" wrapText="1"/>
    </xf>
    <xf numFmtId="176" fontId="78" fillId="33" borderId="12" xfId="0" applyNumberFormat="1" applyFont="1" applyFill="1" applyBorder="1" applyAlignment="1">
      <alignment vertical="center" wrapText="1"/>
    </xf>
    <xf numFmtId="176" fontId="78" fillId="33" borderId="14" xfId="0" applyNumberFormat="1" applyFont="1" applyFill="1" applyBorder="1" applyAlignment="1">
      <alignment vertical="center" wrapText="1"/>
    </xf>
    <xf numFmtId="176" fontId="78" fillId="33" borderId="29" xfId="0" applyNumberFormat="1" applyFont="1" applyFill="1" applyBorder="1" applyAlignment="1">
      <alignment vertical="center" wrapText="1"/>
    </xf>
    <xf numFmtId="176" fontId="57" fillId="33" borderId="35" xfId="0" applyNumberFormat="1" applyFont="1" applyFill="1" applyBorder="1" applyAlignment="1">
      <alignment horizontal="left" vertical="center" shrinkToFit="1"/>
    </xf>
    <xf numFmtId="176" fontId="57" fillId="33" borderId="22" xfId="0" applyNumberFormat="1" applyFont="1" applyFill="1" applyBorder="1" applyAlignment="1">
      <alignment horizontal="left" vertical="center" shrinkToFit="1"/>
    </xf>
    <xf numFmtId="176" fontId="57" fillId="33" borderId="14" xfId="0" applyNumberFormat="1" applyFont="1" applyFill="1" applyBorder="1" applyAlignment="1">
      <alignment horizontal="left" vertical="center" shrinkToFit="1"/>
    </xf>
    <xf numFmtId="176" fontId="57" fillId="33" borderId="0" xfId="0" applyNumberFormat="1" applyFont="1" applyFill="1" applyBorder="1" applyAlignment="1">
      <alignment horizontal="left" vertical="center" shrinkToFit="1"/>
    </xf>
    <xf numFmtId="176" fontId="57" fillId="33" borderId="29" xfId="0" applyNumberFormat="1" applyFont="1" applyFill="1" applyBorder="1" applyAlignment="1">
      <alignment horizontal="left" vertical="center" shrinkToFit="1"/>
    </xf>
    <xf numFmtId="176" fontId="78" fillId="33" borderId="10" xfId="0" applyNumberFormat="1" applyFont="1" applyFill="1" applyBorder="1" applyAlignment="1">
      <alignment horizontal="left" vertical="center"/>
    </xf>
    <xf numFmtId="176" fontId="78" fillId="33" borderId="12" xfId="0" applyNumberFormat="1" applyFont="1" applyFill="1" applyBorder="1" applyAlignment="1">
      <alignment horizontal="left" vertical="center"/>
    </xf>
    <xf numFmtId="176" fontId="78" fillId="33" borderId="10" xfId="0" applyNumberFormat="1" applyFont="1" applyFill="1" applyBorder="1" applyAlignment="1">
      <alignment horizontal="left" vertical="center" shrinkToFit="1"/>
    </xf>
    <xf numFmtId="176" fontId="78" fillId="33" borderId="12" xfId="0" applyNumberFormat="1" applyFont="1" applyFill="1" applyBorder="1" applyAlignment="1">
      <alignment horizontal="left" vertical="center" shrinkToFit="1"/>
    </xf>
    <xf numFmtId="176" fontId="78" fillId="33" borderId="10" xfId="0" applyNumberFormat="1" applyFont="1" applyFill="1" applyBorder="1" applyAlignment="1">
      <alignment horizontal="left" vertical="center" wrapText="1"/>
    </xf>
    <xf numFmtId="176" fontId="78" fillId="33" borderId="12" xfId="0" applyNumberFormat="1" applyFont="1" applyFill="1" applyBorder="1" applyAlignment="1">
      <alignment horizontal="left" vertical="center" wrapText="1"/>
    </xf>
    <xf numFmtId="176" fontId="57" fillId="33" borderId="14" xfId="0" applyNumberFormat="1" applyFont="1" applyFill="1" applyBorder="1" applyAlignment="1">
      <alignment horizontal="left" vertical="center" wrapText="1"/>
    </xf>
    <xf numFmtId="176" fontId="57" fillId="33" borderId="0" xfId="0" applyNumberFormat="1" applyFont="1" applyFill="1" applyBorder="1" applyAlignment="1">
      <alignment horizontal="left" vertical="center" wrapText="1"/>
    </xf>
    <xf numFmtId="176" fontId="57" fillId="33" borderId="29" xfId="0" applyNumberFormat="1" applyFont="1" applyFill="1" applyBorder="1" applyAlignment="1">
      <alignment horizontal="left" vertical="center" wrapText="1"/>
    </xf>
    <xf numFmtId="176" fontId="57" fillId="33" borderId="36" xfId="0" applyNumberFormat="1" applyFont="1" applyFill="1" applyBorder="1" applyAlignment="1">
      <alignment horizontal="left" vertical="center"/>
    </xf>
    <xf numFmtId="176" fontId="57" fillId="33" borderId="37" xfId="0" applyNumberFormat="1" applyFont="1" applyFill="1" applyBorder="1" applyAlignment="1">
      <alignment horizontal="left" vertical="center"/>
    </xf>
    <xf numFmtId="176" fontId="57" fillId="33" borderId="24" xfId="0" applyNumberFormat="1" applyFont="1" applyFill="1" applyBorder="1" applyAlignment="1">
      <alignment horizontal="left" vertical="center"/>
    </xf>
    <xf numFmtId="176" fontId="57" fillId="34" borderId="18" xfId="0" applyNumberFormat="1" applyFont="1" applyFill="1" applyBorder="1" applyAlignment="1">
      <alignment horizontal="center" vertical="center" textRotation="255"/>
    </xf>
    <xf numFmtId="176" fontId="57" fillId="34" borderId="20" xfId="0" applyNumberFormat="1" applyFont="1" applyFill="1" applyBorder="1" applyAlignment="1">
      <alignment horizontal="center" vertical="center" textRotation="255"/>
    </xf>
    <xf numFmtId="176" fontId="57" fillId="34" borderId="14" xfId="0" applyNumberFormat="1" applyFont="1" applyFill="1" applyBorder="1" applyAlignment="1">
      <alignment horizontal="center" vertical="center" textRotation="255"/>
    </xf>
    <xf numFmtId="176" fontId="78" fillId="33" borderId="10" xfId="0" applyNumberFormat="1" applyFont="1" applyFill="1" applyBorder="1" applyAlignment="1">
      <alignment vertical="center"/>
    </xf>
    <xf numFmtId="176" fontId="78" fillId="33" borderId="12" xfId="0" applyNumberFormat="1" applyFont="1" applyFill="1" applyBorder="1" applyAlignment="1">
      <alignment vertical="center"/>
    </xf>
    <xf numFmtId="176" fontId="78" fillId="33" borderId="19" xfId="0" applyNumberFormat="1" applyFont="1" applyFill="1" applyBorder="1" applyAlignment="1">
      <alignment vertical="center"/>
    </xf>
    <xf numFmtId="176" fontId="78" fillId="33" borderId="28" xfId="0" applyNumberFormat="1" applyFont="1" applyFill="1" applyBorder="1" applyAlignment="1">
      <alignment vertical="center"/>
    </xf>
    <xf numFmtId="176" fontId="57" fillId="33" borderId="19" xfId="0" applyNumberFormat="1" applyFont="1" applyFill="1" applyBorder="1" applyAlignment="1">
      <alignment horizontal="left" vertical="center"/>
    </xf>
    <xf numFmtId="176" fontId="57" fillId="33" borderId="17" xfId="0" applyNumberFormat="1" applyFont="1" applyFill="1" applyBorder="1" applyAlignment="1">
      <alignment horizontal="left" vertical="center"/>
    </xf>
    <xf numFmtId="176" fontId="57" fillId="33" borderId="28" xfId="0" applyNumberFormat="1" applyFont="1" applyFill="1" applyBorder="1" applyAlignment="1">
      <alignment horizontal="left" vertical="center"/>
    </xf>
    <xf numFmtId="176" fontId="78" fillId="33" borderId="10" xfId="0" applyNumberFormat="1" applyFont="1" applyFill="1" applyBorder="1" applyAlignment="1">
      <alignment horizontal="left" vertical="top"/>
    </xf>
    <xf numFmtId="176" fontId="78" fillId="33" borderId="12" xfId="0" applyNumberFormat="1" applyFont="1" applyFill="1" applyBorder="1" applyAlignment="1">
      <alignment horizontal="left" vertical="top"/>
    </xf>
    <xf numFmtId="176" fontId="78" fillId="33" borderId="10" xfId="0" applyNumberFormat="1" applyFont="1" applyFill="1" applyBorder="1" applyAlignment="1">
      <alignment vertical="center" shrinkToFit="1"/>
    </xf>
    <xf numFmtId="176" fontId="78" fillId="33" borderId="12" xfId="0" applyNumberFormat="1" applyFont="1" applyFill="1" applyBorder="1" applyAlignment="1">
      <alignment vertical="center" shrinkToFit="1"/>
    </xf>
    <xf numFmtId="0" fontId="57" fillId="33" borderId="35" xfId="0" applyFont="1" applyFill="1" applyBorder="1" applyAlignment="1">
      <alignment vertical="center" shrinkToFit="1"/>
    </xf>
    <xf numFmtId="0" fontId="57" fillId="33" borderId="22" xfId="0" applyFont="1" applyFill="1" applyBorder="1" applyAlignment="1">
      <alignment vertical="center" shrinkToFi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shrinkToFit="1"/>
    </xf>
    <xf numFmtId="0" fontId="57" fillId="33" borderId="11" xfId="0" applyFont="1" applyFill="1" applyBorder="1" applyAlignment="1">
      <alignment horizontal="left" vertical="center" shrinkToFit="1"/>
    </xf>
    <xf numFmtId="0" fontId="57" fillId="33" borderId="12" xfId="0" applyFont="1" applyFill="1" applyBorder="1" applyAlignment="1">
      <alignment horizontal="left" vertical="center" shrinkToFit="1"/>
    </xf>
    <xf numFmtId="0" fontId="57" fillId="34" borderId="10" xfId="0" applyFont="1" applyFill="1" applyBorder="1" applyAlignment="1">
      <alignment horizontal="left" vertical="center"/>
    </xf>
    <xf numFmtId="0" fontId="57" fillId="34" borderId="11" xfId="0" applyFont="1" applyFill="1" applyBorder="1" applyAlignment="1">
      <alignment horizontal="left" vertical="center"/>
    </xf>
    <xf numFmtId="0" fontId="57" fillId="34" borderId="12" xfId="0" applyFont="1" applyFill="1" applyBorder="1" applyAlignment="1">
      <alignment horizontal="left" vertical="center"/>
    </xf>
    <xf numFmtId="176" fontId="57" fillId="34" borderId="18" xfId="0" applyNumberFormat="1" applyFont="1" applyFill="1" applyBorder="1" applyAlignment="1">
      <alignment horizontal="center" vertical="center" textRotation="255" wrapText="1"/>
    </xf>
    <xf numFmtId="176" fontId="57" fillId="34" borderId="20" xfId="0" applyNumberFormat="1" applyFont="1" applyFill="1" applyBorder="1" applyAlignment="1">
      <alignment horizontal="center" vertical="center" textRotation="255" wrapText="1"/>
    </xf>
    <xf numFmtId="176" fontId="57" fillId="34" borderId="15" xfId="0" applyNumberFormat="1" applyFont="1" applyFill="1" applyBorder="1" applyAlignment="1">
      <alignment horizontal="center" vertical="center" textRotation="255" wrapText="1"/>
    </xf>
    <xf numFmtId="0" fontId="78" fillId="33" borderId="10" xfId="0" applyFont="1" applyFill="1" applyBorder="1" applyAlignment="1">
      <alignment vertical="center" shrinkToFit="1"/>
    </xf>
    <xf numFmtId="0" fontId="78" fillId="33" borderId="12" xfId="0" applyFont="1" applyFill="1" applyBorder="1" applyAlignment="1">
      <alignment vertical="center" shrinkToFit="1"/>
    </xf>
    <xf numFmtId="0" fontId="57" fillId="33" borderId="19" xfId="0" applyFont="1" applyFill="1" applyBorder="1" applyAlignment="1">
      <alignment horizontal="left" vertical="center" shrinkToFit="1"/>
    </xf>
    <xf numFmtId="0" fontId="57" fillId="33" borderId="17" xfId="0" applyFont="1" applyFill="1" applyBorder="1" applyAlignment="1">
      <alignment horizontal="left" vertical="center" shrinkToFit="1"/>
    </xf>
    <xf numFmtId="0" fontId="57" fillId="33" borderId="28" xfId="0" applyFont="1" applyFill="1" applyBorder="1" applyAlignment="1">
      <alignment horizontal="left" vertical="center" shrinkToFit="1"/>
    </xf>
    <xf numFmtId="0" fontId="78" fillId="33" borderId="19" xfId="0" applyFont="1" applyFill="1" applyBorder="1" applyAlignment="1">
      <alignment vertical="center" shrinkToFit="1"/>
    </xf>
    <xf numFmtId="0" fontId="78" fillId="33" borderId="28" xfId="0" applyFont="1" applyFill="1" applyBorder="1" applyAlignment="1">
      <alignment vertical="center" shrinkToFit="1"/>
    </xf>
    <xf numFmtId="0" fontId="57" fillId="33" borderId="35" xfId="0" applyFont="1" applyFill="1" applyBorder="1" applyAlignment="1">
      <alignment horizontal="center" vertical="center" shrinkToFit="1"/>
    </xf>
    <xf numFmtId="0" fontId="57" fillId="33" borderId="22" xfId="0" applyFont="1" applyFill="1" applyBorder="1" applyAlignment="1">
      <alignment horizontal="center" vertical="center" shrinkToFit="1"/>
    </xf>
    <xf numFmtId="0" fontId="57" fillId="33" borderId="14" xfId="0" applyFont="1" applyFill="1" applyBorder="1" applyAlignment="1">
      <alignment horizontal="left" vertical="center" shrinkToFit="1"/>
    </xf>
    <xf numFmtId="0" fontId="57" fillId="33" borderId="0" xfId="0" applyFont="1" applyFill="1" applyBorder="1" applyAlignment="1">
      <alignment horizontal="left" vertical="center" shrinkToFit="1"/>
    </xf>
    <xf numFmtId="0" fontId="57" fillId="33" borderId="29" xfId="0" applyFont="1" applyFill="1" applyBorder="1" applyAlignment="1">
      <alignment horizontal="left" vertical="center" shrinkToFit="1"/>
    </xf>
    <xf numFmtId="176" fontId="57" fillId="33" borderId="38" xfId="0" applyNumberFormat="1" applyFont="1" applyFill="1" applyBorder="1" applyAlignment="1">
      <alignment horizontal="left" vertical="center" shrinkToFit="1"/>
    </xf>
    <xf numFmtId="176" fontId="57" fillId="33" borderId="23" xfId="0" applyNumberFormat="1" applyFont="1" applyFill="1" applyBorder="1" applyAlignment="1">
      <alignment horizontal="left" vertical="center" shrinkToFit="1"/>
    </xf>
    <xf numFmtId="176" fontId="57" fillId="34" borderId="35" xfId="0" applyNumberFormat="1" applyFont="1" applyFill="1" applyBorder="1" applyAlignment="1">
      <alignment horizontal="left" vertical="center" shrinkToFit="1"/>
    </xf>
    <xf numFmtId="176" fontId="57" fillId="34" borderId="22" xfId="0" applyNumberFormat="1" applyFont="1" applyFill="1" applyBorder="1" applyAlignment="1">
      <alignment horizontal="left" vertical="center" shrinkToFit="1"/>
    </xf>
    <xf numFmtId="176" fontId="57" fillId="34" borderId="10" xfId="0" applyNumberFormat="1" applyFont="1" applyFill="1" applyBorder="1" applyAlignment="1">
      <alignment horizontal="left" vertical="center"/>
    </xf>
    <xf numFmtId="176" fontId="57" fillId="34" borderId="11" xfId="0" applyNumberFormat="1" applyFont="1" applyFill="1" applyBorder="1" applyAlignment="1">
      <alignment horizontal="left" vertical="center"/>
    </xf>
    <xf numFmtId="176" fontId="57" fillId="34" borderId="12" xfId="0" applyNumberFormat="1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left" vertical="center"/>
    </xf>
    <xf numFmtId="0" fontId="57" fillId="33" borderId="11" xfId="0" applyFont="1" applyFill="1" applyBorder="1" applyAlignment="1">
      <alignment horizontal="left" vertical="center"/>
    </xf>
    <xf numFmtId="0" fontId="57" fillId="33" borderId="12" xfId="0" applyFont="1" applyFill="1" applyBorder="1" applyAlignment="1">
      <alignment horizontal="left" vertical="center"/>
    </xf>
    <xf numFmtId="176" fontId="57" fillId="34" borderId="11" xfId="0" applyNumberFormat="1" applyFont="1" applyFill="1" applyBorder="1" applyAlignment="1">
      <alignment vertical="center" shrinkToFit="1"/>
    </xf>
    <xf numFmtId="176" fontId="57" fillId="34" borderId="19" xfId="0" applyNumberFormat="1" applyFont="1" applyFill="1" applyBorder="1" applyAlignment="1">
      <alignment vertical="center" shrinkToFit="1"/>
    </xf>
    <xf numFmtId="176" fontId="57" fillId="34" borderId="17" xfId="0" applyNumberFormat="1" applyFont="1" applyFill="1" applyBorder="1" applyAlignment="1">
      <alignment vertical="center" shrinkToFit="1"/>
    </xf>
    <xf numFmtId="176" fontId="57" fillId="34" borderId="28" xfId="0" applyNumberFormat="1" applyFont="1" applyFill="1" applyBorder="1" applyAlignment="1">
      <alignment vertical="center" shrinkToFit="1"/>
    </xf>
    <xf numFmtId="176" fontId="57" fillId="33" borderId="35" xfId="0" applyNumberFormat="1" applyFont="1" applyFill="1" applyBorder="1" applyAlignment="1">
      <alignment vertical="center" shrinkToFit="1"/>
    </xf>
    <xf numFmtId="176" fontId="57" fillId="33" borderId="22" xfId="0" applyNumberFormat="1" applyFont="1" applyFill="1" applyBorder="1" applyAlignment="1">
      <alignment vertical="center" shrinkToFit="1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57" fillId="33" borderId="10" xfId="0" applyFont="1" applyFill="1" applyBorder="1" applyAlignment="1">
      <alignment horizontal="left"/>
    </xf>
    <xf numFmtId="0" fontId="57" fillId="33" borderId="11" xfId="0" applyFont="1" applyFill="1" applyBorder="1" applyAlignment="1">
      <alignment horizontal="left"/>
    </xf>
    <xf numFmtId="0" fontId="57" fillId="33" borderId="12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left" wrapText="1"/>
    </xf>
    <xf numFmtId="0" fontId="57" fillId="33" borderId="11" xfId="0" applyFont="1" applyFill="1" applyBorder="1" applyAlignment="1">
      <alignment horizontal="left" wrapText="1"/>
    </xf>
    <xf numFmtId="0" fontId="57" fillId="33" borderId="12" xfId="0" applyFont="1" applyFill="1" applyBorder="1" applyAlignment="1">
      <alignment horizontal="left" wrapText="1"/>
    </xf>
    <xf numFmtId="176" fontId="57" fillId="34" borderId="13" xfId="0" applyNumberFormat="1" applyFont="1" applyFill="1" applyBorder="1" applyAlignment="1">
      <alignment horizontal="center" vertical="center" textRotation="255" wrapText="1"/>
    </xf>
    <xf numFmtId="0" fontId="65" fillId="0" borderId="21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7" fillId="0" borderId="21" xfId="0" applyFont="1" applyBorder="1" applyAlignment="1">
      <alignment horizontal="left"/>
    </xf>
    <xf numFmtId="176" fontId="57" fillId="34" borderId="16" xfId="0" applyNumberFormat="1" applyFont="1" applyFill="1" applyBorder="1" applyAlignment="1">
      <alignment horizontal="left" vertical="center" shrinkToFit="1"/>
    </xf>
    <xf numFmtId="176" fontId="57" fillId="34" borderId="13" xfId="0" applyNumberFormat="1" applyFont="1" applyFill="1" applyBorder="1" applyAlignment="1">
      <alignment horizontal="left" vertical="center" shrinkToFit="1"/>
    </xf>
    <xf numFmtId="176" fontId="57" fillId="34" borderId="19" xfId="0" applyNumberFormat="1" applyFont="1" applyFill="1" applyBorder="1" applyAlignment="1">
      <alignment horizontal="center" vertical="center" textRotation="255" shrinkToFit="1"/>
    </xf>
    <xf numFmtId="176" fontId="57" fillId="34" borderId="14" xfId="0" applyNumberFormat="1" applyFont="1" applyFill="1" applyBorder="1" applyAlignment="1">
      <alignment horizontal="center" vertical="center" textRotation="255" shrinkToFit="1"/>
    </xf>
    <xf numFmtId="176" fontId="57" fillId="34" borderId="15" xfId="0" applyNumberFormat="1" applyFont="1" applyFill="1" applyBorder="1" applyAlignment="1">
      <alignment horizontal="center" vertical="center" textRotation="255" shrinkToFit="1"/>
    </xf>
    <xf numFmtId="176" fontId="57" fillId="34" borderId="18" xfId="0" applyNumberFormat="1" applyFont="1" applyFill="1" applyBorder="1" applyAlignment="1">
      <alignment horizontal="center" vertical="center" textRotation="255" shrinkToFit="1"/>
    </xf>
    <xf numFmtId="176" fontId="57" fillId="34" borderId="20" xfId="0" applyNumberFormat="1" applyFont="1" applyFill="1" applyBorder="1" applyAlignment="1">
      <alignment horizontal="center" vertical="center" textRotation="255" shrinkToFit="1"/>
    </xf>
    <xf numFmtId="176" fontId="57" fillId="34" borderId="13" xfId="0" applyNumberFormat="1" applyFont="1" applyFill="1" applyBorder="1" applyAlignment="1">
      <alignment horizontal="left" vertical="center" wrapText="1" shrinkToFit="1"/>
    </xf>
    <xf numFmtId="176" fontId="57" fillId="34" borderId="18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1" fillId="0" borderId="10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5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13</xdr:col>
      <xdr:colOff>9525</xdr:colOff>
      <xdr:row>0</xdr:row>
      <xdr:rowOff>476250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9525"/>
          <a:ext cx="2466975" cy="4762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co.co.jp/" TargetMode="External" /><Relationship Id="rId2" Type="http://schemas.openxmlformats.org/officeDocument/2006/relationships/hyperlink" Target="http://www.pref.osaka.lg.jp/houbun/reiki/reiki_honbun/k201RG00000611.html" TargetMode="External" /><Relationship Id="rId3" Type="http://schemas.openxmlformats.org/officeDocument/2006/relationships/hyperlink" Target="http://www.pref.osaka.lg.jp/houbun/reiki/reiki_honbun/k201RG00000612.html" TargetMode="External" /><Relationship Id="rId4" Type="http://schemas.openxmlformats.org/officeDocument/2006/relationships/hyperlink" Target="https://www.pref.osaka.lg.jp/toshimiryoku/shokai.html" TargetMode="External" /><Relationship Id="rId5" Type="http://schemas.openxmlformats.org/officeDocument/2006/relationships/hyperlink" Target="https://www.pref.osaka.lg.jp/houbun/reiki/reiki_honbun/k201RG00002165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7/R04_z05-19kokusaikaigijou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5"/>
  <sheetViews>
    <sheetView tabSelected="1" view="pageBreakPreview" zoomScaleSheetLayoutView="100" zoomScalePageLayoutView="0" workbookViewId="0" topLeftCell="A1">
      <selection activeCell="K34" sqref="K34:AR34"/>
    </sheetView>
  </sheetViews>
  <sheetFormatPr defaultColWidth="2.421875" defaultRowHeight="15"/>
  <cols>
    <col min="1" max="5" width="2.421875" style="26" customWidth="1"/>
    <col min="6" max="6" width="3.7109375" style="26" customWidth="1"/>
    <col min="7" max="8" width="2.421875" style="26" customWidth="1"/>
    <col min="9" max="9" width="6.421875" style="26" customWidth="1"/>
    <col min="10" max="43" width="2.421875" style="26" customWidth="1"/>
    <col min="44" max="44" width="3.140625" style="26" customWidth="1"/>
    <col min="45" max="16384" width="2.421875" style="6" customWidth="1"/>
  </cols>
  <sheetData>
    <row r="1" spans="1:44" s="5" customFormat="1" ht="38.25" customHeight="1">
      <c r="A1" s="258" t="s">
        <v>90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</row>
    <row r="2" spans="1:44" s="5" customFormat="1" ht="14.2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</row>
    <row r="3" spans="1:44" s="5" customFormat="1" ht="51" customHeight="1">
      <c r="A3" s="261" t="s">
        <v>91</v>
      </c>
      <c r="B3" s="262"/>
      <c r="C3" s="262"/>
      <c r="D3" s="262"/>
      <c r="E3" s="263"/>
      <c r="F3" s="264" t="s">
        <v>164</v>
      </c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190" t="s">
        <v>198</v>
      </c>
      <c r="T3" s="191"/>
      <c r="U3" s="191"/>
      <c r="V3" s="191"/>
      <c r="W3" s="192"/>
      <c r="X3" s="266" t="s">
        <v>165</v>
      </c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8"/>
      <c r="AL3" s="268"/>
      <c r="AM3" s="268"/>
      <c r="AN3" s="268"/>
      <c r="AO3" s="268"/>
      <c r="AP3" s="268"/>
      <c r="AQ3" s="268"/>
      <c r="AR3" s="269"/>
    </row>
    <row r="4" spans="1:44" s="5" customFormat="1" ht="20.2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</row>
    <row r="5" spans="1:44" s="5" customFormat="1" ht="18">
      <c r="A5" s="183" t="s">
        <v>212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</row>
    <row r="6" spans="1:44" s="5" customFormat="1" ht="38.25" customHeight="1">
      <c r="A6" s="173" t="s">
        <v>92</v>
      </c>
      <c r="B6" s="173"/>
      <c r="C6" s="173"/>
      <c r="D6" s="173"/>
      <c r="E6" s="173"/>
      <c r="F6" s="173"/>
      <c r="G6" s="173"/>
      <c r="H6" s="173"/>
      <c r="I6" s="173"/>
      <c r="J6" s="173"/>
      <c r="K6" s="255" t="s">
        <v>166</v>
      </c>
      <c r="L6" s="256"/>
      <c r="M6" s="256"/>
      <c r="N6" s="256"/>
      <c r="O6" s="256"/>
      <c r="P6" s="256"/>
      <c r="Q6" s="256"/>
      <c r="R6" s="256"/>
      <c r="S6" s="256"/>
      <c r="T6" s="256"/>
      <c r="U6" s="256" t="s">
        <v>167</v>
      </c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7"/>
    </row>
    <row r="7" spans="1:44" s="5" customFormat="1" ht="38.25" customHeight="1">
      <c r="A7" s="173" t="s">
        <v>168</v>
      </c>
      <c r="B7" s="173"/>
      <c r="C7" s="173"/>
      <c r="D7" s="173"/>
      <c r="E7" s="173"/>
      <c r="F7" s="173"/>
      <c r="G7" s="173"/>
      <c r="H7" s="173"/>
      <c r="I7" s="173"/>
      <c r="J7" s="173"/>
      <c r="K7" s="174" t="s">
        <v>169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6"/>
    </row>
    <row r="8" spans="1:44" s="5" customFormat="1" ht="38.25" customHeight="1">
      <c r="A8" s="252" t="s">
        <v>170</v>
      </c>
      <c r="B8" s="252"/>
      <c r="C8" s="252"/>
      <c r="D8" s="252"/>
      <c r="E8" s="252"/>
      <c r="F8" s="252"/>
      <c r="G8" s="252"/>
      <c r="H8" s="252"/>
      <c r="I8" s="252"/>
      <c r="J8" s="252"/>
      <c r="K8" s="253" t="s">
        <v>213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8"/>
      <c r="AP8" s="188"/>
      <c r="AQ8" s="188"/>
      <c r="AR8" s="189"/>
    </row>
    <row r="9" spans="1:44" s="5" customFormat="1" ht="38.25" customHeight="1">
      <c r="A9" s="185" t="s">
        <v>93</v>
      </c>
      <c r="B9" s="185"/>
      <c r="C9" s="185"/>
      <c r="D9" s="185"/>
      <c r="E9" s="185"/>
      <c r="F9" s="185"/>
      <c r="G9" s="185"/>
      <c r="H9" s="185"/>
      <c r="I9" s="185"/>
      <c r="J9" s="185"/>
      <c r="K9" s="193" t="s">
        <v>171</v>
      </c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75"/>
      <c r="AP9" s="175"/>
      <c r="AQ9" s="175"/>
      <c r="AR9" s="176"/>
    </row>
    <row r="10" spans="1:44" s="5" customFormat="1" ht="38.25" customHeight="1">
      <c r="A10" s="185" t="s">
        <v>94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93" t="s">
        <v>172</v>
      </c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75"/>
      <c r="AP10" s="175"/>
      <c r="AQ10" s="175"/>
      <c r="AR10" s="176"/>
    </row>
    <row r="11" spans="1:44" s="5" customFormat="1" ht="38.25" customHeight="1">
      <c r="A11" s="185" t="s">
        <v>95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93" t="s">
        <v>173</v>
      </c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75"/>
      <c r="AP11" s="175"/>
      <c r="AQ11" s="175"/>
      <c r="AR11" s="176"/>
    </row>
    <row r="12" spans="1:44" s="5" customFormat="1" ht="38.25" customHeight="1">
      <c r="A12" s="185" t="s">
        <v>96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93" t="s">
        <v>174</v>
      </c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75"/>
      <c r="AP12" s="175"/>
      <c r="AQ12" s="175"/>
      <c r="AR12" s="176"/>
    </row>
    <row r="13" spans="1:44" s="5" customFormat="1" ht="93" customHeight="1">
      <c r="A13" s="185" t="s">
        <v>97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93" t="s">
        <v>203</v>
      </c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75"/>
      <c r="AP13" s="175"/>
      <c r="AQ13" s="175"/>
      <c r="AR13" s="176"/>
    </row>
    <row r="14" spans="1:44" s="5" customFormat="1" ht="15" customHeight="1">
      <c r="A14" s="190" t="s">
        <v>98</v>
      </c>
      <c r="B14" s="191"/>
      <c r="C14" s="191"/>
      <c r="D14" s="191"/>
      <c r="E14" s="191"/>
      <c r="F14" s="191"/>
      <c r="G14" s="191"/>
      <c r="H14" s="191"/>
      <c r="I14" s="191"/>
      <c r="J14" s="192"/>
      <c r="K14" s="230" t="s">
        <v>99</v>
      </c>
      <c r="L14" s="231"/>
      <c r="M14" s="231"/>
      <c r="N14" s="231"/>
      <c r="O14" s="231"/>
      <c r="P14" s="231"/>
      <c r="Q14" s="232"/>
      <c r="R14" s="236" t="s">
        <v>100</v>
      </c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44"/>
      <c r="AQ14" s="244"/>
      <c r="AR14" s="245"/>
    </row>
    <row r="15" spans="1:44" s="5" customFormat="1" ht="15" customHeight="1">
      <c r="A15" s="204"/>
      <c r="B15" s="205"/>
      <c r="C15" s="205"/>
      <c r="D15" s="205"/>
      <c r="E15" s="205"/>
      <c r="F15" s="205"/>
      <c r="G15" s="205"/>
      <c r="H15" s="205"/>
      <c r="I15" s="205"/>
      <c r="J15" s="206"/>
      <c r="K15" s="233"/>
      <c r="L15" s="234"/>
      <c r="M15" s="234"/>
      <c r="N15" s="234"/>
      <c r="O15" s="234"/>
      <c r="P15" s="234"/>
      <c r="Q15" s="235"/>
      <c r="R15" s="236" t="s">
        <v>101</v>
      </c>
      <c r="S15" s="236"/>
      <c r="T15" s="236"/>
      <c r="U15" s="236"/>
      <c r="V15" s="236"/>
      <c r="W15" s="236"/>
      <c r="X15" s="236" t="s">
        <v>102</v>
      </c>
      <c r="Y15" s="236"/>
      <c r="Z15" s="236"/>
      <c r="AA15" s="236"/>
      <c r="AB15" s="236"/>
      <c r="AC15" s="236"/>
      <c r="AD15" s="236" t="s">
        <v>13</v>
      </c>
      <c r="AE15" s="236"/>
      <c r="AF15" s="236"/>
      <c r="AG15" s="236"/>
      <c r="AH15" s="236"/>
      <c r="AI15" s="236"/>
      <c r="AJ15" s="236" t="s">
        <v>103</v>
      </c>
      <c r="AK15" s="236"/>
      <c r="AL15" s="236"/>
      <c r="AM15" s="236"/>
      <c r="AN15" s="236"/>
      <c r="AO15" s="236"/>
      <c r="AP15" s="246"/>
      <c r="AQ15" s="246"/>
      <c r="AR15" s="247"/>
    </row>
    <row r="16" spans="1:44" s="5" customFormat="1" ht="15" customHeight="1">
      <c r="A16" s="223"/>
      <c r="B16" s="224"/>
      <c r="C16" s="224"/>
      <c r="D16" s="224"/>
      <c r="E16" s="224"/>
      <c r="F16" s="224"/>
      <c r="G16" s="224"/>
      <c r="H16" s="224"/>
      <c r="I16" s="224"/>
      <c r="J16" s="225"/>
      <c r="K16" s="250">
        <v>696.52</v>
      </c>
      <c r="L16" s="251"/>
      <c r="M16" s="251"/>
      <c r="N16" s="251"/>
      <c r="O16" s="251"/>
      <c r="P16" s="228" t="s">
        <v>175</v>
      </c>
      <c r="Q16" s="229"/>
      <c r="R16" s="226">
        <v>661.56</v>
      </c>
      <c r="S16" s="227"/>
      <c r="T16" s="227"/>
      <c r="U16" s="227"/>
      <c r="V16" s="228" t="s">
        <v>175</v>
      </c>
      <c r="W16" s="229"/>
      <c r="X16" s="226">
        <v>0</v>
      </c>
      <c r="Y16" s="227"/>
      <c r="Z16" s="227"/>
      <c r="AA16" s="227"/>
      <c r="AB16" s="228" t="s">
        <v>175</v>
      </c>
      <c r="AC16" s="229"/>
      <c r="AD16" s="226">
        <v>0</v>
      </c>
      <c r="AE16" s="227"/>
      <c r="AF16" s="227"/>
      <c r="AG16" s="227"/>
      <c r="AH16" s="228" t="s">
        <v>175</v>
      </c>
      <c r="AI16" s="229"/>
      <c r="AJ16" s="226">
        <v>34.96</v>
      </c>
      <c r="AK16" s="227"/>
      <c r="AL16" s="227"/>
      <c r="AM16" s="227"/>
      <c r="AN16" s="228" t="s">
        <v>175</v>
      </c>
      <c r="AO16" s="229"/>
      <c r="AP16" s="248"/>
      <c r="AQ16" s="248"/>
      <c r="AR16" s="249"/>
    </row>
    <row r="17" spans="1:44" s="5" customFormat="1" ht="19.5" customHeight="1">
      <c r="A17" s="190" t="s">
        <v>104</v>
      </c>
      <c r="B17" s="191"/>
      <c r="C17" s="191"/>
      <c r="D17" s="191"/>
      <c r="E17" s="191"/>
      <c r="F17" s="191"/>
      <c r="G17" s="191"/>
      <c r="H17" s="191"/>
      <c r="I17" s="191"/>
      <c r="J17" s="192"/>
      <c r="K17" s="238" t="s">
        <v>214</v>
      </c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40"/>
    </row>
    <row r="18" spans="1:44" s="5" customFormat="1" ht="19.5" customHeight="1">
      <c r="A18" s="204"/>
      <c r="B18" s="205"/>
      <c r="C18" s="205"/>
      <c r="D18" s="205"/>
      <c r="E18" s="205"/>
      <c r="F18" s="205"/>
      <c r="G18" s="205"/>
      <c r="H18" s="205"/>
      <c r="I18" s="205"/>
      <c r="J18" s="206"/>
      <c r="K18" s="241" t="s">
        <v>215</v>
      </c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3"/>
    </row>
    <row r="19" spans="1:44" s="5" customFormat="1" ht="38.25" customHeight="1">
      <c r="A19" s="190" t="s">
        <v>105</v>
      </c>
      <c r="B19" s="191"/>
      <c r="C19" s="191"/>
      <c r="D19" s="191"/>
      <c r="E19" s="191"/>
      <c r="F19" s="191"/>
      <c r="G19" s="191"/>
      <c r="H19" s="191"/>
      <c r="I19" s="191"/>
      <c r="J19" s="192"/>
      <c r="K19" s="193" t="s">
        <v>176</v>
      </c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75"/>
      <c r="AP19" s="175"/>
      <c r="AQ19" s="175"/>
      <c r="AR19" s="176"/>
    </row>
    <row r="20" spans="1:44" s="5" customFormat="1" ht="38.25" customHeight="1">
      <c r="A20" s="185" t="s">
        <v>106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93" t="s">
        <v>177</v>
      </c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75"/>
      <c r="AP20" s="175"/>
      <c r="AQ20" s="175"/>
      <c r="AR20" s="176"/>
    </row>
    <row r="21" spans="1:44" s="5" customFormat="1" ht="21.75" customHeight="1">
      <c r="A21" s="190" t="s">
        <v>107</v>
      </c>
      <c r="B21" s="191"/>
      <c r="C21" s="191"/>
      <c r="D21" s="191"/>
      <c r="E21" s="191"/>
      <c r="F21" s="191"/>
      <c r="G21" s="191"/>
      <c r="H21" s="191"/>
      <c r="I21" s="191"/>
      <c r="J21" s="192"/>
      <c r="K21" s="210" t="s">
        <v>108</v>
      </c>
      <c r="L21" s="211"/>
      <c r="M21" s="211"/>
      <c r="N21" s="212"/>
      <c r="O21" s="210" t="s">
        <v>189</v>
      </c>
      <c r="P21" s="211"/>
      <c r="Q21" s="211"/>
      <c r="R21" s="211"/>
      <c r="S21" s="212"/>
      <c r="T21" s="210" t="s">
        <v>190</v>
      </c>
      <c r="U21" s="211"/>
      <c r="V21" s="211"/>
      <c r="W21" s="211"/>
      <c r="X21" s="212"/>
      <c r="Y21" s="210" t="s">
        <v>191</v>
      </c>
      <c r="Z21" s="211"/>
      <c r="AA21" s="211"/>
      <c r="AB21" s="211"/>
      <c r="AC21" s="212"/>
      <c r="AD21" s="210" t="s">
        <v>192</v>
      </c>
      <c r="AE21" s="211"/>
      <c r="AF21" s="211"/>
      <c r="AG21" s="211"/>
      <c r="AH21" s="212"/>
      <c r="AI21" s="213" t="s">
        <v>206</v>
      </c>
      <c r="AJ21" s="214"/>
      <c r="AK21" s="214"/>
      <c r="AL21" s="214"/>
      <c r="AM21" s="215"/>
      <c r="AN21" s="7"/>
      <c r="AO21" s="7"/>
      <c r="AP21" s="7"/>
      <c r="AQ21" s="7"/>
      <c r="AR21" s="100"/>
    </row>
    <row r="22" spans="1:44" s="5" customFormat="1" ht="21.75" customHeight="1">
      <c r="A22" s="223"/>
      <c r="B22" s="224"/>
      <c r="C22" s="224"/>
      <c r="D22" s="224"/>
      <c r="E22" s="224"/>
      <c r="F22" s="224"/>
      <c r="G22" s="224"/>
      <c r="H22" s="224"/>
      <c r="I22" s="224"/>
      <c r="J22" s="225"/>
      <c r="K22" s="216" t="s">
        <v>178</v>
      </c>
      <c r="L22" s="217"/>
      <c r="M22" s="217"/>
      <c r="N22" s="218"/>
      <c r="O22" s="219">
        <v>1085846</v>
      </c>
      <c r="P22" s="220"/>
      <c r="Q22" s="220"/>
      <c r="R22" s="220"/>
      <c r="S22" s="101" t="s">
        <v>179</v>
      </c>
      <c r="T22" s="219">
        <v>979725</v>
      </c>
      <c r="U22" s="220"/>
      <c r="V22" s="220"/>
      <c r="W22" s="220"/>
      <c r="X22" s="101" t="s">
        <v>180</v>
      </c>
      <c r="Y22" s="219">
        <v>157677</v>
      </c>
      <c r="Z22" s="220"/>
      <c r="AA22" s="220"/>
      <c r="AB22" s="220"/>
      <c r="AC22" s="101" t="s">
        <v>180</v>
      </c>
      <c r="AD22" s="219">
        <v>1051996</v>
      </c>
      <c r="AE22" s="220"/>
      <c r="AF22" s="220"/>
      <c r="AG22" s="220"/>
      <c r="AH22" s="101" t="s">
        <v>180</v>
      </c>
      <c r="AI22" s="221">
        <v>681817</v>
      </c>
      <c r="AJ22" s="222"/>
      <c r="AK22" s="222"/>
      <c r="AL22" s="222"/>
      <c r="AM22" s="134" t="s">
        <v>180</v>
      </c>
      <c r="AN22" s="7"/>
      <c r="AO22" s="7"/>
      <c r="AP22" s="7"/>
      <c r="AQ22" s="7"/>
      <c r="AR22" s="102"/>
    </row>
    <row r="23" spans="1:44" s="5" customFormat="1" ht="21.75" customHeight="1">
      <c r="A23" s="190" t="s">
        <v>109</v>
      </c>
      <c r="B23" s="191"/>
      <c r="C23" s="191"/>
      <c r="D23" s="191"/>
      <c r="E23" s="191"/>
      <c r="F23" s="191"/>
      <c r="G23" s="191"/>
      <c r="H23" s="191"/>
      <c r="I23" s="191"/>
      <c r="J23" s="192"/>
      <c r="K23" s="210" t="s">
        <v>108</v>
      </c>
      <c r="L23" s="211"/>
      <c r="M23" s="211"/>
      <c r="N23" s="212"/>
      <c r="O23" s="210" t="s">
        <v>189</v>
      </c>
      <c r="P23" s="211"/>
      <c r="Q23" s="211"/>
      <c r="R23" s="211"/>
      <c r="S23" s="212"/>
      <c r="T23" s="210" t="s">
        <v>190</v>
      </c>
      <c r="U23" s="211"/>
      <c r="V23" s="211"/>
      <c r="W23" s="211"/>
      <c r="X23" s="212"/>
      <c r="Y23" s="210" t="s">
        <v>191</v>
      </c>
      <c r="Z23" s="211"/>
      <c r="AA23" s="211"/>
      <c r="AB23" s="211"/>
      <c r="AC23" s="212"/>
      <c r="AD23" s="210" t="s">
        <v>192</v>
      </c>
      <c r="AE23" s="211"/>
      <c r="AF23" s="211"/>
      <c r="AG23" s="211"/>
      <c r="AH23" s="212"/>
      <c r="AI23" s="213" t="s">
        <v>206</v>
      </c>
      <c r="AJ23" s="214"/>
      <c r="AK23" s="214"/>
      <c r="AL23" s="214"/>
      <c r="AM23" s="215"/>
      <c r="AN23" s="103"/>
      <c r="AO23" s="104"/>
      <c r="AP23" s="104"/>
      <c r="AQ23" s="104"/>
      <c r="AR23" s="105"/>
    </row>
    <row r="24" spans="1:44" s="5" customFormat="1" ht="21.75" customHeight="1">
      <c r="A24" s="204"/>
      <c r="B24" s="205"/>
      <c r="C24" s="205"/>
      <c r="D24" s="205"/>
      <c r="E24" s="205"/>
      <c r="F24" s="205"/>
      <c r="G24" s="205"/>
      <c r="H24" s="205"/>
      <c r="I24" s="205"/>
      <c r="J24" s="206"/>
      <c r="K24" s="195" t="s">
        <v>181</v>
      </c>
      <c r="L24" s="196"/>
      <c r="M24" s="196"/>
      <c r="N24" s="197"/>
      <c r="O24" s="198">
        <v>0.506</v>
      </c>
      <c r="P24" s="199"/>
      <c r="Q24" s="199"/>
      <c r="R24" s="199"/>
      <c r="S24" s="200"/>
      <c r="T24" s="198">
        <v>0.474</v>
      </c>
      <c r="U24" s="199"/>
      <c r="V24" s="199"/>
      <c r="W24" s="199"/>
      <c r="X24" s="200"/>
      <c r="Y24" s="198">
        <v>0.191</v>
      </c>
      <c r="Z24" s="199"/>
      <c r="AA24" s="199"/>
      <c r="AB24" s="199"/>
      <c r="AC24" s="200"/>
      <c r="AD24" s="198">
        <v>0.7125</v>
      </c>
      <c r="AE24" s="199"/>
      <c r="AF24" s="199"/>
      <c r="AG24" s="199"/>
      <c r="AH24" s="200"/>
      <c r="AI24" s="201">
        <v>0.37</v>
      </c>
      <c r="AJ24" s="202"/>
      <c r="AK24" s="202"/>
      <c r="AL24" s="202"/>
      <c r="AM24" s="203"/>
      <c r="AN24" s="103"/>
      <c r="AO24" s="104"/>
      <c r="AP24" s="104"/>
      <c r="AQ24" s="104"/>
      <c r="AR24" s="105"/>
    </row>
    <row r="25" spans="1:44" s="5" customFormat="1" ht="21.75" customHeight="1">
      <c r="A25" s="204"/>
      <c r="B25" s="205"/>
      <c r="C25" s="205"/>
      <c r="D25" s="205"/>
      <c r="E25" s="205"/>
      <c r="F25" s="205"/>
      <c r="G25" s="205"/>
      <c r="H25" s="205"/>
      <c r="I25" s="205"/>
      <c r="J25" s="206"/>
      <c r="K25" s="195" t="s">
        <v>182</v>
      </c>
      <c r="L25" s="196"/>
      <c r="M25" s="196"/>
      <c r="N25" s="197"/>
      <c r="O25" s="198">
        <v>0.655</v>
      </c>
      <c r="P25" s="199"/>
      <c r="Q25" s="199"/>
      <c r="R25" s="199"/>
      <c r="S25" s="200"/>
      <c r="T25" s="198">
        <v>0.599</v>
      </c>
      <c r="U25" s="199"/>
      <c r="V25" s="199"/>
      <c r="W25" s="199"/>
      <c r="X25" s="200"/>
      <c r="Y25" s="198">
        <v>0.149</v>
      </c>
      <c r="Z25" s="199"/>
      <c r="AA25" s="199"/>
      <c r="AB25" s="199"/>
      <c r="AC25" s="200"/>
      <c r="AD25" s="198">
        <v>0.7565</v>
      </c>
      <c r="AE25" s="199"/>
      <c r="AF25" s="199"/>
      <c r="AG25" s="199"/>
      <c r="AH25" s="200"/>
      <c r="AI25" s="201">
        <v>0.628</v>
      </c>
      <c r="AJ25" s="202"/>
      <c r="AK25" s="202"/>
      <c r="AL25" s="202"/>
      <c r="AM25" s="203"/>
      <c r="AN25" s="104"/>
      <c r="AO25" s="104"/>
      <c r="AP25" s="104"/>
      <c r="AQ25" s="104"/>
      <c r="AR25" s="105"/>
    </row>
    <row r="26" spans="1:44" s="5" customFormat="1" ht="21.75" customHeight="1">
      <c r="A26" s="204"/>
      <c r="B26" s="205"/>
      <c r="C26" s="205"/>
      <c r="D26" s="205"/>
      <c r="E26" s="205"/>
      <c r="F26" s="205"/>
      <c r="G26" s="205"/>
      <c r="H26" s="205"/>
      <c r="I26" s="205"/>
      <c r="J26" s="206"/>
      <c r="K26" s="195" t="s">
        <v>183</v>
      </c>
      <c r="L26" s="196"/>
      <c r="M26" s="196"/>
      <c r="N26" s="197"/>
      <c r="O26" s="198">
        <v>0.753</v>
      </c>
      <c r="P26" s="199"/>
      <c r="Q26" s="199"/>
      <c r="R26" s="199"/>
      <c r="S26" s="200"/>
      <c r="T26" s="198">
        <v>0.599</v>
      </c>
      <c r="U26" s="199"/>
      <c r="V26" s="199"/>
      <c r="W26" s="199"/>
      <c r="X26" s="200"/>
      <c r="Y26" s="198">
        <v>0.341</v>
      </c>
      <c r="Z26" s="199"/>
      <c r="AA26" s="199"/>
      <c r="AB26" s="199"/>
      <c r="AC26" s="200"/>
      <c r="AD26" s="198">
        <v>0.7924</v>
      </c>
      <c r="AE26" s="199"/>
      <c r="AF26" s="199"/>
      <c r="AG26" s="199"/>
      <c r="AH26" s="200"/>
      <c r="AI26" s="201">
        <v>0.592</v>
      </c>
      <c r="AJ26" s="202"/>
      <c r="AK26" s="202"/>
      <c r="AL26" s="202"/>
      <c r="AM26" s="203"/>
      <c r="AN26" s="104"/>
      <c r="AO26" s="104"/>
      <c r="AP26" s="104"/>
      <c r="AQ26" s="104"/>
      <c r="AR26" s="105"/>
    </row>
    <row r="27" spans="1:44" s="5" customFormat="1" ht="21.75" customHeight="1">
      <c r="A27" s="204"/>
      <c r="B27" s="205"/>
      <c r="C27" s="205"/>
      <c r="D27" s="205"/>
      <c r="E27" s="205"/>
      <c r="F27" s="205"/>
      <c r="G27" s="205"/>
      <c r="H27" s="205"/>
      <c r="I27" s="205"/>
      <c r="J27" s="206"/>
      <c r="K27" s="195" t="s">
        <v>184</v>
      </c>
      <c r="L27" s="196"/>
      <c r="M27" s="196"/>
      <c r="N27" s="197"/>
      <c r="O27" s="198">
        <v>0.501</v>
      </c>
      <c r="P27" s="199"/>
      <c r="Q27" s="199"/>
      <c r="R27" s="199"/>
      <c r="S27" s="200"/>
      <c r="T27" s="198">
        <v>0.433</v>
      </c>
      <c r="U27" s="199"/>
      <c r="V27" s="199"/>
      <c r="W27" s="199"/>
      <c r="X27" s="200"/>
      <c r="Y27" s="198">
        <v>0.161</v>
      </c>
      <c r="Z27" s="199"/>
      <c r="AA27" s="199"/>
      <c r="AB27" s="199"/>
      <c r="AC27" s="200"/>
      <c r="AD27" s="198">
        <v>0.7246</v>
      </c>
      <c r="AE27" s="199"/>
      <c r="AF27" s="199"/>
      <c r="AG27" s="199"/>
      <c r="AH27" s="200"/>
      <c r="AI27" s="201">
        <v>0.343</v>
      </c>
      <c r="AJ27" s="202"/>
      <c r="AK27" s="202"/>
      <c r="AL27" s="202"/>
      <c r="AM27" s="203"/>
      <c r="AN27" s="104"/>
      <c r="AO27" s="104"/>
      <c r="AP27" s="104"/>
      <c r="AQ27" s="104"/>
      <c r="AR27" s="105"/>
    </row>
    <row r="28" spans="1:44" s="5" customFormat="1" ht="21.75" customHeight="1">
      <c r="A28" s="204"/>
      <c r="B28" s="205"/>
      <c r="C28" s="205"/>
      <c r="D28" s="205"/>
      <c r="E28" s="205"/>
      <c r="F28" s="205"/>
      <c r="G28" s="205"/>
      <c r="H28" s="205"/>
      <c r="I28" s="205"/>
      <c r="J28" s="206"/>
      <c r="K28" s="195" t="s">
        <v>185</v>
      </c>
      <c r="L28" s="196"/>
      <c r="M28" s="196"/>
      <c r="N28" s="197"/>
      <c r="O28" s="198">
        <v>0.49</v>
      </c>
      <c r="P28" s="199"/>
      <c r="Q28" s="199"/>
      <c r="R28" s="199"/>
      <c r="S28" s="200"/>
      <c r="T28" s="198">
        <v>0.474</v>
      </c>
      <c r="U28" s="199"/>
      <c r="V28" s="199"/>
      <c r="W28" s="199"/>
      <c r="X28" s="200"/>
      <c r="Y28" s="198">
        <v>0.188</v>
      </c>
      <c r="Z28" s="199"/>
      <c r="AA28" s="199"/>
      <c r="AB28" s="199"/>
      <c r="AC28" s="200"/>
      <c r="AD28" s="198">
        <v>0.707</v>
      </c>
      <c r="AE28" s="199"/>
      <c r="AF28" s="199"/>
      <c r="AG28" s="199"/>
      <c r="AH28" s="200"/>
      <c r="AI28" s="201">
        <v>0.352</v>
      </c>
      <c r="AJ28" s="202"/>
      <c r="AK28" s="202"/>
      <c r="AL28" s="202"/>
      <c r="AM28" s="203"/>
      <c r="AN28" s="104"/>
      <c r="AO28" s="104"/>
      <c r="AP28" s="104"/>
      <c r="AQ28" s="104"/>
      <c r="AR28" s="105"/>
    </row>
    <row r="29" spans="1:44" s="5" customFormat="1" ht="21.75" customHeight="1">
      <c r="A29" s="207"/>
      <c r="B29" s="208"/>
      <c r="C29" s="208"/>
      <c r="D29" s="208"/>
      <c r="E29" s="208"/>
      <c r="F29" s="208"/>
      <c r="G29" s="208"/>
      <c r="H29" s="208"/>
      <c r="I29" s="208"/>
      <c r="J29" s="209"/>
      <c r="K29" s="180" t="s">
        <v>186</v>
      </c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06"/>
      <c r="AE29" s="106"/>
      <c r="AF29" s="106"/>
      <c r="AG29" s="106"/>
      <c r="AH29" s="107"/>
      <c r="AI29" s="106"/>
      <c r="AJ29" s="106"/>
      <c r="AK29" s="106"/>
      <c r="AL29" s="106"/>
      <c r="AM29" s="107"/>
      <c r="AN29" s="104"/>
      <c r="AO29" s="104"/>
      <c r="AP29" s="104"/>
      <c r="AQ29" s="104"/>
      <c r="AR29" s="105"/>
    </row>
    <row r="30" spans="1:44" s="5" customFormat="1" ht="7.5" customHeight="1">
      <c r="A30" s="182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</row>
    <row r="31" spans="1:44" s="5" customFormat="1" ht="18">
      <c r="A31" s="183" t="s">
        <v>216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</row>
    <row r="32" spans="1:44" s="5" customFormat="1" ht="67.5" customHeight="1">
      <c r="A32" s="185" t="s">
        <v>110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6" t="s">
        <v>205</v>
      </c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8"/>
      <c r="AP32" s="188"/>
      <c r="AQ32" s="188"/>
      <c r="AR32" s="189"/>
    </row>
    <row r="33" spans="1:44" s="5" customFormat="1" ht="36" customHeight="1">
      <c r="A33" s="190" t="s">
        <v>111</v>
      </c>
      <c r="B33" s="191"/>
      <c r="C33" s="191"/>
      <c r="D33" s="191"/>
      <c r="E33" s="191"/>
      <c r="F33" s="191"/>
      <c r="G33" s="191"/>
      <c r="H33" s="191"/>
      <c r="I33" s="191"/>
      <c r="J33" s="192"/>
      <c r="K33" s="193" t="s">
        <v>187</v>
      </c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75"/>
      <c r="AP33" s="175"/>
      <c r="AQ33" s="175"/>
      <c r="AR33" s="176"/>
    </row>
    <row r="34" spans="1:44" s="5" customFormat="1" ht="117" customHeight="1">
      <c r="A34" s="173" t="s">
        <v>112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4" t="s">
        <v>193</v>
      </c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6"/>
    </row>
    <row r="35" spans="1:44" s="5" customFormat="1" ht="36.75" customHeight="1">
      <c r="A35" s="173" t="s">
        <v>113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7" t="s">
        <v>188</v>
      </c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9"/>
    </row>
  </sheetData>
  <sheetProtection/>
  <mergeCells count="111">
    <mergeCell ref="A1:AR1"/>
    <mergeCell ref="A2:AR2"/>
    <mergeCell ref="A3:E3"/>
    <mergeCell ref="F3:R3"/>
    <mergeCell ref="S3:W3"/>
    <mergeCell ref="X3:AR3"/>
    <mergeCell ref="A4:AR4"/>
    <mergeCell ref="A5:AR5"/>
    <mergeCell ref="A6:J6"/>
    <mergeCell ref="K6:T6"/>
    <mergeCell ref="U6:AR6"/>
    <mergeCell ref="A7:J7"/>
    <mergeCell ref="K7:AR7"/>
    <mergeCell ref="K13:AR13"/>
    <mergeCell ref="A8:J8"/>
    <mergeCell ref="K8:AR8"/>
    <mergeCell ref="A9:J9"/>
    <mergeCell ref="K9:AR9"/>
    <mergeCell ref="A10:J10"/>
    <mergeCell ref="K10:AR10"/>
    <mergeCell ref="K16:O16"/>
    <mergeCell ref="P16:Q16"/>
    <mergeCell ref="AB16:AC16"/>
    <mergeCell ref="AD16:AG16"/>
    <mergeCell ref="AH16:AI16"/>
    <mergeCell ref="A11:J11"/>
    <mergeCell ref="K11:AR11"/>
    <mergeCell ref="A12:J12"/>
    <mergeCell ref="K12:AR12"/>
    <mergeCell ref="A13:J13"/>
    <mergeCell ref="AJ16:AM16"/>
    <mergeCell ref="AN16:AO16"/>
    <mergeCell ref="A17:J18"/>
    <mergeCell ref="K17:AR17"/>
    <mergeCell ref="K18:AR18"/>
    <mergeCell ref="AP14:AR16"/>
    <mergeCell ref="R15:W15"/>
    <mergeCell ref="X15:AC15"/>
    <mergeCell ref="AD15:AI15"/>
    <mergeCell ref="AJ15:AO15"/>
    <mergeCell ref="A19:J19"/>
    <mergeCell ref="K19:AR19"/>
    <mergeCell ref="R16:U16"/>
    <mergeCell ref="V16:W16"/>
    <mergeCell ref="X16:AA16"/>
    <mergeCell ref="A20:J20"/>
    <mergeCell ref="K20:AR20"/>
    <mergeCell ref="A14:J16"/>
    <mergeCell ref="K14:Q15"/>
    <mergeCell ref="R14:AO14"/>
    <mergeCell ref="AD22:AG22"/>
    <mergeCell ref="AI22:AL22"/>
    <mergeCell ref="A21:J22"/>
    <mergeCell ref="K21:N21"/>
    <mergeCell ref="O21:S21"/>
    <mergeCell ref="T21:X21"/>
    <mergeCell ref="Y21:AC21"/>
    <mergeCell ref="AD21:AH21"/>
    <mergeCell ref="AD23:AH23"/>
    <mergeCell ref="K25:N25"/>
    <mergeCell ref="O25:S25"/>
    <mergeCell ref="T25:X25"/>
    <mergeCell ref="Y25:AC25"/>
    <mergeCell ref="AI21:AM21"/>
    <mergeCell ref="K22:N22"/>
    <mergeCell ref="O22:R22"/>
    <mergeCell ref="T22:W22"/>
    <mergeCell ref="Y22:AB22"/>
    <mergeCell ref="AI23:AM23"/>
    <mergeCell ref="K24:N24"/>
    <mergeCell ref="O24:S24"/>
    <mergeCell ref="T24:X24"/>
    <mergeCell ref="Y24:AC24"/>
    <mergeCell ref="AD24:AH24"/>
    <mergeCell ref="AI24:AM24"/>
    <mergeCell ref="K23:N23"/>
    <mergeCell ref="O23:S23"/>
    <mergeCell ref="T23:X23"/>
    <mergeCell ref="AD27:AH27"/>
    <mergeCell ref="AI27:AM27"/>
    <mergeCell ref="AD25:AH25"/>
    <mergeCell ref="AI25:AM25"/>
    <mergeCell ref="K26:N26"/>
    <mergeCell ref="O26:S26"/>
    <mergeCell ref="T26:X26"/>
    <mergeCell ref="Y26:AC26"/>
    <mergeCell ref="AD26:AH26"/>
    <mergeCell ref="AI26:AM26"/>
    <mergeCell ref="A23:J29"/>
    <mergeCell ref="Y23:AC23"/>
    <mergeCell ref="K27:N27"/>
    <mergeCell ref="O27:S27"/>
    <mergeCell ref="T27:X27"/>
    <mergeCell ref="Y27:AC27"/>
    <mergeCell ref="K33:AR33"/>
    <mergeCell ref="K28:N28"/>
    <mergeCell ref="O28:S28"/>
    <mergeCell ref="T28:X28"/>
    <mergeCell ref="Y28:AC28"/>
    <mergeCell ref="AD28:AH28"/>
    <mergeCell ref="AI28:AM28"/>
    <mergeCell ref="A34:J34"/>
    <mergeCell ref="K34:AR34"/>
    <mergeCell ref="A35:J35"/>
    <mergeCell ref="K35:AR35"/>
    <mergeCell ref="K29:AC29"/>
    <mergeCell ref="A30:AR30"/>
    <mergeCell ref="A31:AR31"/>
    <mergeCell ref="A32:J32"/>
    <mergeCell ref="K32:AR32"/>
    <mergeCell ref="A33:J33"/>
  </mergeCells>
  <hyperlinks>
    <hyperlink ref="F3:R3" r:id="rId1" display="http://www.gco.co.jp/"/>
    <hyperlink ref="K6:T6" r:id="rId2" display="大阪府立国際会議場条例"/>
    <hyperlink ref="U6:AR6" r:id="rId3" display="大阪府立国際会議場条例施行規則"/>
    <hyperlink ref="X3:AR3" r:id="rId4" display="https://www.pref.osaka.lg.jp/toshimiryoku/shokai.html"/>
    <hyperlink ref="K35:AR35" r:id="rId5" display="導入済み：平成12年4月1日より　　（利用料金の詳細はこちら）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7"/>
  <headerFooter>
    <oddHeader>&amp;R国際会議場（グランキューブ大阪）</oddHeader>
  </headerFooter>
  <rowBreaks count="1" manualBreakCount="1">
    <brk id="30" max="255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view="pageBreakPreview" zoomScale="80" zoomScaleSheetLayoutView="80" workbookViewId="0" topLeftCell="A1">
      <selection activeCell="A112" sqref="A112:I112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8" customWidth="1"/>
    <col min="7" max="7" width="17.140625" style="19" customWidth="1"/>
    <col min="8" max="8" width="19.421875" style="21" customWidth="1"/>
    <col min="9" max="9" width="19.421875" style="19" customWidth="1"/>
  </cols>
  <sheetData>
    <row r="1" ht="18.75">
      <c r="A1" s="15" t="s">
        <v>138</v>
      </c>
    </row>
    <row r="2" spans="1:9" ht="11.25" customHeight="1">
      <c r="A2" s="99" t="s">
        <v>161</v>
      </c>
      <c r="B2" s="85"/>
      <c r="C2" s="85"/>
      <c r="D2" s="85"/>
      <c r="E2" s="85"/>
      <c r="F2" s="85"/>
      <c r="G2" s="85"/>
      <c r="I2" s="21"/>
    </row>
    <row r="3" spans="1:9" ht="18" customHeight="1">
      <c r="A3" s="391" t="s">
        <v>127</v>
      </c>
      <c r="B3" s="391"/>
      <c r="C3" s="391"/>
      <c r="D3" s="391"/>
      <c r="E3" s="20"/>
      <c r="F3" s="20"/>
      <c r="G3" s="21"/>
      <c r="H3" s="108"/>
      <c r="I3" s="108" t="s">
        <v>196</v>
      </c>
    </row>
    <row r="4" spans="1:9" ht="16.5" customHeight="1">
      <c r="A4" s="344" t="s">
        <v>0</v>
      </c>
      <c r="B4" s="345"/>
      <c r="C4" s="345"/>
      <c r="D4" s="346"/>
      <c r="E4" s="29" t="s">
        <v>217</v>
      </c>
      <c r="F4" s="29" t="s">
        <v>145</v>
      </c>
      <c r="G4" s="30" t="s">
        <v>146</v>
      </c>
      <c r="H4" s="30" t="s">
        <v>147</v>
      </c>
      <c r="I4" s="30" t="s">
        <v>207</v>
      </c>
    </row>
    <row r="5" spans="1:9" ht="16.5" customHeight="1">
      <c r="A5" s="396" t="s">
        <v>1</v>
      </c>
      <c r="B5" s="283" t="s">
        <v>2</v>
      </c>
      <c r="C5" s="375"/>
      <c r="D5" s="284"/>
      <c r="E5" s="46">
        <v>0</v>
      </c>
      <c r="F5" s="46">
        <v>0</v>
      </c>
      <c r="G5" s="46">
        <v>0</v>
      </c>
      <c r="H5" s="136">
        <v>0</v>
      </c>
      <c r="I5" s="136">
        <v>0</v>
      </c>
    </row>
    <row r="6" spans="1:9" ht="16.5" customHeight="1">
      <c r="A6" s="397"/>
      <c r="B6" s="283" t="s">
        <v>3</v>
      </c>
      <c r="C6" s="375"/>
      <c r="D6" s="284"/>
      <c r="E6" s="46">
        <v>750000</v>
      </c>
      <c r="F6" s="46">
        <v>750000</v>
      </c>
      <c r="G6" s="46">
        <v>750000</v>
      </c>
      <c r="H6" s="136">
        <v>750000</v>
      </c>
      <c r="I6" s="136">
        <v>750000</v>
      </c>
    </row>
    <row r="7" spans="1:9" ht="16.5" customHeight="1">
      <c r="A7" s="397"/>
      <c r="B7" s="283" t="s">
        <v>4</v>
      </c>
      <c r="C7" s="375"/>
      <c r="D7" s="284"/>
      <c r="E7" s="46">
        <v>19195</v>
      </c>
      <c r="F7" s="46">
        <v>19659</v>
      </c>
      <c r="G7" s="46">
        <v>20196</v>
      </c>
      <c r="H7" s="136">
        <v>20902</v>
      </c>
      <c r="I7" s="136">
        <v>20902</v>
      </c>
    </row>
    <row r="8" spans="1:9" ht="16.5" customHeight="1" thickBot="1">
      <c r="A8" s="397"/>
      <c r="B8" s="376" t="s">
        <v>5</v>
      </c>
      <c r="C8" s="377"/>
      <c r="D8" s="378"/>
      <c r="E8" s="47">
        <v>0</v>
      </c>
      <c r="F8" s="47">
        <v>75547</v>
      </c>
      <c r="G8" s="47">
        <v>75547</v>
      </c>
      <c r="H8" s="137">
        <v>75547</v>
      </c>
      <c r="I8" s="137">
        <v>75547</v>
      </c>
    </row>
    <row r="9" spans="1:9" ht="16.5" customHeight="1" thickBot="1">
      <c r="A9" s="398"/>
      <c r="B9" s="379" t="s">
        <v>6</v>
      </c>
      <c r="C9" s="380"/>
      <c r="D9" s="380"/>
      <c r="E9" s="86">
        <f>SUM(E5:E8)</f>
        <v>769195</v>
      </c>
      <c r="F9" s="86">
        <f>SUM(F5:F8)</f>
        <v>845206</v>
      </c>
      <c r="G9" s="86">
        <f>SUM(G5:G8)</f>
        <v>845743</v>
      </c>
      <c r="H9" s="154">
        <f>SUM(H5:H8)</f>
        <v>846449</v>
      </c>
      <c r="I9" s="138">
        <f>SUM(I5:I8)</f>
        <v>846449</v>
      </c>
    </row>
    <row r="10" spans="1:9" ht="16.5" customHeight="1">
      <c r="A10" s="399" t="s">
        <v>7</v>
      </c>
      <c r="B10" s="394" t="s">
        <v>79</v>
      </c>
      <c r="C10" s="394"/>
      <c r="D10" s="78" t="s">
        <v>8</v>
      </c>
      <c r="E10" s="51">
        <v>121720</v>
      </c>
      <c r="F10" s="51">
        <v>327021</v>
      </c>
      <c r="G10" s="51">
        <v>36619</v>
      </c>
      <c r="H10" s="155">
        <v>0</v>
      </c>
      <c r="I10" s="139">
        <v>0</v>
      </c>
    </row>
    <row r="11" spans="1:9" ht="16.5" customHeight="1">
      <c r="A11" s="400"/>
      <c r="B11" s="395"/>
      <c r="C11" s="395"/>
      <c r="D11" s="69" t="s">
        <v>9</v>
      </c>
      <c r="E11" s="46">
        <v>0</v>
      </c>
      <c r="F11" s="46">
        <v>0</v>
      </c>
      <c r="G11" s="46">
        <v>0</v>
      </c>
      <c r="H11" s="156">
        <v>0</v>
      </c>
      <c r="I11" s="136">
        <v>152876</v>
      </c>
    </row>
    <row r="12" spans="1:9" ht="16.5" customHeight="1">
      <c r="A12" s="400"/>
      <c r="B12" s="395"/>
      <c r="C12" s="395"/>
      <c r="D12" s="69" t="s">
        <v>10</v>
      </c>
      <c r="E12" s="64">
        <f>SUM(E10:E11)</f>
        <v>121720</v>
      </c>
      <c r="F12" s="64">
        <f>SUM(F10:F11)</f>
        <v>327021</v>
      </c>
      <c r="G12" s="64">
        <f>SUM(G10:G11)</f>
        <v>36619</v>
      </c>
      <c r="H12" s="157">
        <f>SUM(H10:H11)</f>
        <v>0</v>
      </c>
      <c r="I12" s="140">
        <f>SUM(I10:I11)</f>
        <v>152876</v>
      </c>
    </row>
    <row r="13" spans="1:9" ht="16.5" customHeight="1">
      <c r="A13" s="400"/>
      <c r="B13" s="401" t="s">
        <v>197</v>
      </c>
      <c r="C13" s="401"/>
      <c r="D13" s="69" t="s">
        <v>9</v>
      </c>
      <c r="E13" s="46">
        <v>0</v>
      </c>
      <c r="F13" s="46">
        <v>0</v>
      </c>
      <c r="G13" s="46">
        <v>0</v>
      </c>
      <c r="H13" s="156">
        <v>0</v>
      </c>
      <c r="I13" s="136">
        <v>0</v>
      </c>
    </row>
    <row r="14" spans="1:9" ht="16.5" customHeight="1" thickBot="1">
      <c r="A14" s="400"/>
      <c r="B14" s="402" t="s">
        <v>12</v>
      </c>
      <c r="C14" s="402"/>
      <c r="D14" s="70" t="s">
        <v>13</v>
      </c>
      <c r="E14" s="47">
        <v>321935</v>
      </c>
      <c r="F14" s="47">
        <v>321884</v>
      </c>
      <c r="G14" s="47">
        <v>318914</v>
      </c>
      <c r="H14" s="158">
        <v>319846</v>
      </c>
      <c r="I14" s="141">
        <v>320127</v>
      </c>
    </row>
    <row r="15" spans="1:9" ht="16.5" customHeight="1" thickBot="1">
      <c r="A15" s="397"/>
      <c r="B15" s="365" t="s">
        <v>6</v>
      </c>
      <c r="C15" s="366"/>
      <c r="D15" s="366"/>
      <c r="E15" s="87">
        <f>E12+E13+E14</f>
        <v>443655</v>
      </c>
      <c r="F15" s="87">
        <f>F12+F13+F14</f>
        <v>648905</v>
      </c>
      <c r="G15" s="87">
        <f>G12+G13+G14</f>
        <v>355533</v>
      </c>
      <c r="H15" s="159">
        <f>H12+H13+H14</f>
        <v>319846</v>
      </c>
      <c r="I15" s="142">
        <f>I12+I13+I14</f>
        <v>473003</v>
      </c>
    </row>
    <row r="16" spans="1:9" ht="16.5" customHeight="1" thickBot="1">
      <c r="A16" s="367" t="s">
        <v>14</v>
      </c>
      <c r="B16" s="368"/>
      <c r="C16" s="368"/>
      <c r="D16" s="368"/>
      <c r="E16" s="86">
        <f>E15-E9</f>
        <v>-325540</v>
      </c>
      <c r="F16" s="86">
        <f>F15-F9</f>
        <v>-196301</v>
      </c>
      <c r="G16" s="86">
        <f>G15-G9</f>
        <v>-490210</v>
      </c>
      <c r="H16" s="154">
        <f>H15-H9</f>
        <v>-526603</v>
      </c>
      <c r="I16" s="138">
        <f>I15-I9</f>
        <v>-373446</v>
      </c>
    </row>
    <row r="17" spans="1:9" ht="8.25" customHeight="1">
      <c r="A17" s="9"/>
      <c r="B17" s="9"/>
      <c r="C17" s="9"/>
      <c r="D17" s="9"/>
      <c r="E17" s="48"/>
      <c r="F17" s="48"/>
      <c r="G17" s="97"/>
      <c r="H17" s="143"/>
      <c r="I17" s="143"/>
    </row>
    <row r="18" spans="1:9" ht="16.5" customHeight="1">
      <c r="A18" s="369" t="s">
        <v>15</v>
      </c>
      <c r="B18" s="370"/>
      <c r="C18" s="370"/>
      <c r="D18" s="371"/>
      <c r="E18" s="46">
        <v>928132</v>
      </c>
      <c r="F18" s="46">
        <v>87553</v>
      </c>
      <c r="G18" s="46">
        <v>186791</v>
      </c>
      <c r="H18" s="144">
        <v>160337</v>
      </c>
      <c r="I18" s="144">
        <v>3226539</v>
      </c>
    </row>
    <row r="19" spans="1:9" ht="8.25" customHeight="1">
      <c r="A19" s="9"/>
      <c r="B19" s="9"/>
      <c r="C19" s="9"/>
      <c r="D19" s="9"/>
      <c r="H19" s="98"/>
      <c r="I19" s="98"/>
    </row>
    <row r="20" spans="1:9" ht="18" customHeight="1">
      <c r="A20" s="384" t="s">
        <v>16</v>
      </c>
      <c r="B20" s="385"/>
      <c r="C20" s="385"/>
      <c r="D20" s="385"/>
      <c r="E20" s="385"/>
      <c r="F20" s="385"/>
      <c r="G20" s="385"/>
      <c r="H20" s="385"/>
      <c r="I20" s="386"/>
    </row>
    <row r="21" spans="1:9" ht="51" customHeight="1">
      <c r="A21" s="381" t="s">
        <v>194</v>
      </c>
      <c r="B21" s="382"/>
      <c r="C21" s="382"/>
      <c r="D21" s="382"/>
      <c r="E21" s="382"/>
      <c r="F21" s="382"/>
      <c r="G21" s="382"/>
      <c r="H21" s="382"/>
      <c r="I21" s="383"/>
    </row>
    <row r="22" ht="6" customHeight="1"/>
    <row r="23" ht="18">
      <c r="A23" s="1" t="s">
        <v>17</v>
      </c>
    </row>
    <row r="24" spans="1:9" ht="18" customHeight="1">
      <c r="A24" s="392" t="s">
        <v>18</v>
      </c>
      <c r="B24" s="392"/>
      <c r="C24" s="392"/>
      <c r="G24" s="76"/>
      <c r="H24" s="77"/>
      <c r="I24" s="77"/>
    </row>
    <row r="25" spans="1:9" ht="18" customHeight="1">
      <c r="A25" s="270" t="s">
        <v>128</v>
      </c>
      <c r="B25" s="271"/>
      <c r="C25" s="271"/>
      <c r="D25" s="272"/>
      <c r="E25" s="20"/>
      <c r="F25" s="20"/>
      <c r="G25" s="75"/>
      <c r="H25" s="108"/>
      <c r="I25" s="108" t="s">
        <v>196</v>
      </c>
    </row>
    <row r="26" spans="1:9" ht="16.5" customHeight="1">
      <c r="A26" s="372" t="s">
        <v>0</v>
      </c>
      <c r="B26" s="373"/>
      <c r="C26" s="373"/>
      <c r="D26" s="374"/>
      <c r="E26" s="29" t="s">
        <v>199</v>
      </c>
      <c r="F26" s="29" t="s">
        <v>200</v>
      </c>
      <c r="G26" s="30" t="s">
        <v>201</v>
      </c>
      <c r="H26" s="30" t="s">
        <v>202</v>
      </c>
      <c r="I26" s="30" t="s">
        <v>218</v>
      </c>
    </row>
    <row r="27" spans="1:9" ht="16.5" customHeight="1">
      <c r="A27" s="340" t="s">
        <v>125</v>
      </c>
      <c r="B27" s="355" t="s">
        <v>19</v>
      </c>
      <c r="C27" s="356"/>
      <c r="D27" s="357"/>
      <c r="E27" s="64">
        <f>SUM(E28:E32)</f>
        <v>0</v>
      </c>
      <c r="F27" s="66">
        <f>SUM(F28:F32)</f>
        <v>0</v>
      </c>
      <c r="G27" s="66">
        <f>SUM(G28:G32)</f>
        <v>0</v>
      </c>
      <c r="H27" s="120">
        <f>SUM(H28:H32)</f>
        <v>0</v>
      </c>
      <c r="I27" s="120">
        <f>SUM(I28:I32)</f>
        <v>0</v>
      </c>
    </row>
    <row r="28" spans="1:9" ht="16.5" customHeight="1">
      <c r="A28" s="341"/>
      <c r="B28" s="32"/>
      <c r="C28" s="353" t="s">
        <v>20</v>
      </c>
      <c r="D28" s="354"/>
      <c r="E28" s="46">
        <v>0</v>
      </c>
      <c r="F28" s="49">
        <v>0</v>
      </c>
      <c r="G28" s="49">
        <v>0</v>
      </c>
      <c r="H28" s="121">
        <v>0</v>
      </c>
      <c r="I28" s="121">
        <v>0</v>
      </c>
    </row>
    <row r="29" spans="1:9" ht="16.5" customHeight="1">
      <c r="A29" s="341"/>
      <c r="B29" s="32"/>
      <c r="C29" s="353" t="s">
        <v>21</v>
      </c>
      <c r="D29" s="354"/>
      <c r="E29" s="46">
        <v>0</v>
      </c>
      <c r="F29" s="49">
        <v>0</v>
      </c>
      <c r="G29" s="49">
        <v>0</v>
      </c>
      <c r="H29" s="121">
        <v>0</v>
      </c>
      <c r="I29" s="121">
        <v>0</v>
      </c>
    </row>
    <row r="30" spans="1:9" ht="16.5" customHeight="1">
      <c r="A30" s="341"/>
      <c r="B30" s="32"/>
      <c r="C30" s="353" t="s">
        <v>22</v>
      </c>
      <c r="D30" s="354"/>
      <c r="E30" s="46">
        <v>0</v>
      </c>
      <c r="F30" s="49">
        <v>0</v>
      </c>
      <c r="G30" s="49">
        <v>0</v>
      </c>
      <c r="H30" s="121">
        <v>0</v>
      </c>
      <c r="I30" s="121">
        <v>0</v>
      </c>
    </row>
    <row r="31" spans="1:9" ht="16.5" customHeight="1">
      <c r="A31" s="341"/>
      <c r="B31" s="32"/>
      <c r="C31" s="353" t="s">
        <v>23</v>
      </c>
      <c r="D31" s="354"/>
      <c r="E31" s="46">
        <v>0</v>
      </c>
      <c r="F31" s="49">
        <v>0</v>
      </c>
      <c r="G31" s="49">
        <v>0</v>
      </c>
      <c r="H31" s="121">
        <v>0</v>
      </c>
      <c r="I31" s="121">
        <v>0</v>
      </c>
    </row>
    <row r="32" spans="1:9" ht="16.5" customHeight="1">
      <c r="A32" s="341"/>
      <c r="B32" s="33"/>
      <c r="C32" s="353" t="s">
        <v>24</v>
      </c>
      <c r="D32" s="354"/>
      <c r="E32" s="46">
        <v>0</v>
      </c>
      <c r="F32" s="49">
        <v>0</v>
      </c>
      <c r="G32" s="49">
        <v>0</v>
      </c>
      <c r="H32" s="121">
        <v>0</v>
      </c>
      <c r="I32" s="121">
        <v>0</v>
      </c>
    </row>
    <row r="33" spans="1:9" ht="16.5" customHeight="1">
      <c r="A33" s="341"/>
      <c r="B33" s="355" t="s">
        <v>25</v>
      </c>
      <c r="C33" s="356"/>
      <c r="D33" s="357"/>
      <c r="E33" s="64">
        <f>SUM(E34:E43)</f>
        <v>44062418</v>
      </c>
      <c r="F33" s="66">
        <f>SUM(F34:F43)</f>
        <v>42848352446</v>
      </c>
      <c r="G33" s="66">
        <f>SUM(G34:G43)</f>
        <v>42146373514</v>
      </c>
      <c r="H33" s="120">
        <f>SUM(H34:H43)</f>
        <v>41583023551</v>
      </c>
      <c r="I33" s="120">
        <f>SUM(I34:I43)</f>
        <v>40797631837</v>
      </c>
    </row>
    <row r="34" spans="1:9" ht="16.5" customHeight="1">
      <c r="A34" s="341"/>
      <c r="B34" s="34"/>
      <c r="C34" s="353" t="s">
        <v>27</v>
      </c>
      <c r="D34" s="354"/>
      <c r="E34" s="46">
        <v>5380628</v>
      </c>
      <c r="F34" s="49">
        <v>5380628000</v>
      </c>
      <c r="G34" s="49">
        <v>5380628000</v>
      </c>
      <c r="H34" s="121">
        <v>5380628000</v>
      </c>
      <c r="I34" s="121">
        <v>5380628000</v>
      </c>
    </row>
    <row r="35" spans="1:9" ht="16.5" customHeight="1">
      <c r="A35" s="341"/>
      <c r="B35" s="34"/>
      <c r="C35" s="353" t="s">
        <v>28</v>
      </c>
      <c r="D35" s="354"/>
      <c r="E35" s="46">
        <v>35275610</v>
      </c>
      <c r="F35" s="49">
        <v>34215217111</v>
      </c>
      <c r="G35" s="49">
        <v>33112130603</v>
      </c>
      <c r="H35" s="121">
        <v>32095064569</v>
      </c>
      <c r="I35" s="121">
        <v>31032477714</v>
      </c>
    </row>
    <row r="36" spans="1:9" ht="16.5" customHeight="1">
      <c r="A36" s="341"/>
      <c r="B36" s="34"/>
      <c r="C36" s="353" t="s">
        <v>29</v>
      </c>
      <c r="D36" s="354"/>
      <c r="E36" s="46">
        <v>686</v>
      </c>
      <c r="F36" s="49">
        <v>643623</v>
      </c>
      <c r="G36" s="49">
        <v>601299</v>
      </c>
      <c r="H36" s="121">
        <v>558975</v>
      </c>
      <c r="I36" s="121">
        <v>516651</v>
      </c>
    </row>
    <row r="37" spans="1:9" ht="16.5" customHeight="1">
      <c r="A37" s="341"/>
      <c r="B37" s="34"/>
      <c r="C37" s="353" t="s">
        <v>30</v>
      </c>
      <c r="D37" s="354"/>
      <c r="E37" s="46">
        <v>0</v>
      </c>
      <c r="F37" s="49">
        <v>0</v>
      </c>
      <c r="G37" s="49">
        <v>0</v>
      </c>
      <c r="H37" s="121">
        <v>0</v>
      </c>
      <c r="I37" s="121">
        <v>0</v>
      </c>
    </row>
    <row r="38" spans="1:9" ht="16.5" customHeight="1">
      <c r="A38" s="341"/>
      <c r="B38" s="34"/>
      <c r="C38" s="353" t="s">
        <v>31</v>
      </c>
      <c r="D38" s="354"/>
      <c r="E38" s="46">
        <v>90294</v>
      </c>
      <c r="F38" s="49">
        <v>107979944</v>
      </c>
      <c r="G38" s="49">
        <v>112009072</v>
      </c>
      <c r="H38" s="121">
        <v>212842887</v>
      </c>
      <c r="I38" s="121">
        <v>164087777</v>
      </c>
    </row>
    <row r="39" spans="1:9" ht="16.5" customHeight="1">
      <c r="A39" s="341"/>
      <c r="B39" s="34"/>
      <c r="C39" s="353" t="s">
        <v>32</v>
      </c>
      <c r="D39" s="354"/>
      <c r="E39" s="46">
        <v>4347</v>
      </c>
      <c r="F39" s="49">
        <v>1228539</v>
      </c>
      <c r="G39" s="49">
        <v>179251</v>
      </c>
      <c r="H39" s="121">
        <v>134431</v>
      </c>
      <c r="I39" s="121">
        <v>89611</v>
      </c>
    </row>
    <row r="40" spans="1:9" ht="16.5" customHeight="1">
      <c r="A40" s="341"/>
      <c r="B40" s="34"/>
      <c r="C40" s="353" t="s">
        <v>33</v>
      </c>
      <c r="D40" s="354"/>
      <c r="E40" s="46">
        <v>0</v>
      </c>
      <c r="F40" s="49">
        <v>0</v>
      </c>
      <c r="G40" s="49">
        <v>0</v>
      </c>
      <c r="H40" s="121">
        <v>0</v>
      </c>
      <c r="I40" s="121">
        <v>21857000</v>
      </c>
    </row>
    <row r="41" spans="1:9" ht="16.5" customHeight="1">
      <c r="A41" s="341"/>
      <c r="B41" s="34"/>
      <c r="C41" s="353" t="s">
        <v>34</v>
      </c>
      <c r="D41" s="354"/>
      <c r="E41" s="46">
        <v>300000</v>
      </c>
      <c r="F41" s="49">
        <v>300000000</v>
      </c>
      <c r="G41" s="49">
        <v>300000000</v>
      </c>
      <c r="H41" s="121">
        <v>300000000</v>
      </c>
      <c r="I41" s="121">
        <v>300000000</v>
      </c>
    </row>
    <row r="42" spans="1:9" ht="18">
      <c r="A42" s="341"/>
      <c r="B42" s="34"/>
      <c r="C42" s="353" t="s">
        <v>35</v>
      </c>
      <c r="D42" s="354"/>
      <c r="E42" s="46">
        <v>0</v>
      </c>
      <c r="F42" s="49">
        <v>0</v>
      </c>
      <c r="G42" s="49">
        <v>0</v>
      </c>
      <c r="H42" s="121">
        <v>0</v>
      </c>
      <c r="I42" s="121">
        <v>0</v>
      </c>
    </row>
    <row r="43" spans="1:9" ht="16.5" customHeight="1" thickBot="1">
      <c r="A43" s="341"/>
      <c r="B43" s="34"/>
      <c r="C43" s="358" t="s">
        <v>36</v>
      </c>
      <c r="D43" s="359"/>
      <c r="E43" s="47">
        <v>3010853</v>
      </c>
      <c r="F43" s="50">
        <v>2842655229</v>
      </c>
      <c r="G43" s="50">
        <v>3240825289</v>
      </c>
      <c r="H43" s="122">
        <v>3593794689</v>
      </c>
      <c r="I43" s="122">
        <v>3897975084</v>
      </c>
    </row>
    <row r="44" spans="1:9" ht="16.5" customHeight="1" thickBot="1">
      <c r="A44" s="343"/>
      <c r="B44" s="360" t="s">
        <v>37</v>
      </c>
      <c r="C44" s="361"/>
      <c r="D44" s="361"/>
      <c r="E44" s="86">
        <f>SUM(E27+E33)</f>
        <v>44062418</v>
      </c>
      <c r="F44" s="88">
        <f>F27+F33</f>
        <v>42848352446</v>
      </c>
      <c r="G44" s="88">
        <f>G27+G33</f>
        <v>42146373514</v>
      </c>
      <c r="H44" s="152">
        <f>H27+H33</f>
        <v>41583023551</v>
      </c>
      <c r="I44" s="123">
        <f>I27+I33</f>
        <v>40797631837</v>
      </c>
    </row>
    <row r="45" spans="1:9" ht="16.5" customHeight="1">
      <c r="A45" s="340" t="s">
        <v>126</v>
      </c>
      <c r="B45" s="362" t="s">
        <v>38</v>
      </c>
      <c r="C45" s="363"/>
      <c r="D45" s="364"/>
      <c r="E45" s="65">
        <f>SUM(E46:E49)</f>
        <v>12738224</v>
      </c>
      <c r="F45" s="67">
        <f>SUM(F46:F49)</f>
        <v>3144045840</v>
      </c>
      <c r="G45" s="67">
        <f>SUM(G46:G49)</f>
        <v>384922388</v>
      </c>
      <c r="H45" s="124">
        <f>SUM(H46:H49)</f>
        <v>2303618179</v>
      </c>
      <c r="I45" s="124">
        <f>SUM(I46:I49)</f>
        <v>1360948784</v>
      </c>
    </row>
    <row r="46" spans="1:9" ht="16.5" customHeight="1">
      <c r="A46" s="341"/>
      <c r="B46" s="34"/>
      <c r="C46" s="353" t="s">
        <v>39</v>
      </c>
      <c r="D46" s="354"/>
      <c r="E46" s="46">
        <v>12736330</v>
      </c>
      <c r="F46" s="49">
        <v>3142270000</v>
      </c>
      <c r="G46" s="49">
        <v>383160000</v>
      </c>
      <c r="H46" s="121">
        <v>2301920000</v>
      </c>
      <c r="I46" s="121">
        <v>1359240000</v>
      </c>
    </row>
    <row r="47" spans="1:9" ht="16.5" customHeight="1">
      <c r="A47" s="341"/>
      <c r="B47" s="34"/>
      <c r="C47" s="353" t="s">
        <v>40</v>
      </c>
      <c r="D47" s="354"/>
      <c r="E47" s="46">
        <v>1894</v>
      </c>
      <c r="F47" s="49">
        <v>1775840</v>
      </c>
      <c r="G47" s="49">
        <v>1762388</v>
      </c>
      <c r="H47" s="121">
        <v>1698179</v>
      </c>
      <c r="I47" s="121">
        <v>1708784</v>
      </c>
    </row>
    <row r="48" spans="1:9" ht="16.5" customHeight="1">
      <c r="A48" s="341"/>
      <c r="B48" s="34"/>
      <c r="C48" s="353" t="s">
        <v>41</v>
      </c>
      <c r="D48" s="354"/>
      <c r="E48" s="46">
        <v>0</v>
      </c>
      <c r="F48" s="49">
        <v>0</v>
      </c>
      <c r="G48" s="49">
        <v>0</v>
      </c>
      <c r="H48" s="121">
        <v>0</v>
      </c>
      <c r="I48" s="121">
        <v>0</v>
      </c>
    </row>
    <row r="49" spans="1:9" ht="16.5" customHeight="1">
      <c r="A49" s="341"/>
      <c r="B49" s="34"/>
      <c r="C49" s="353" t="s">
        <v>42</v>
      </c>
      <c r="D49" s="354"/>
      <c r="E49" s="46">
        <v>0</v>
      </c>
      <c r="F49" s="49">
        <v>0</v>
      </c>
      <c r="G49" s="49">
        <v>0</v>
      </c>
      <c r="H49" s="121">
        <v>0</v>
      </c>
      <c r="I49" s="121">
        <v>0</v>
      </c>
    </row>
    <row r="50" spans="1:9" ht="16.5" customHeight="1">
      <c r="A50" s="341"/>
      <c r="B50" s="355" t="s">
        <v>43</v>
      </c>
      <c r="C50" s="356"/>
      <c r="D50" s="357"/>
      <c r="E50" s="64">
        <f>SUM(E51:E53)</f>
        <v>12145061</v>
      </c>
      <c r="F50" s="66">
        <f>SUM(F51:F53)</f>
        <v>21133739260</v>
      </c>
      <c r="G50" s="66">
        <f>SUM(G51:G53)</f>
        <v>23753484362</v>
      </c>
      <c r="H50" s="120">
        <f>SUM(H51:H53)</f>
        <v>21451320432</v>
      </c>
      <c r="I50" s="120">
        <f>SUM(I51:I53)</f>
        <v>21475444706</v>
      </c>
    </row>
    <row r="51" spans="1:9" ht="16.5" customHeight="1">
      <c r="A51" s="341"/>
      <c r="B51" s="34"/>
      <c r="C51" s="353" t="s">
        <v>39</v>
      </c>
      <c r="D51" s="354"/>
      <c r="E51" s="46">
        <v>12125750</v>
      </c>
      <c r="F51" s="49">
        <v>21117480000</v>
      </c>
      <c r="G51" s="49">
        <v>23737720000</v>
      </c>
      <c r="H51" s="121">
        <v>21435800000</v>
      </c>
      <c r="I51" s="121">
        <v>21460750000</v>
      </c>
    </row>
    <row r="52" spans="1:9" ht="16.5" customHeight="1">
      <c r="A52" s="341"/>
      <c r="B52" s="34"/>
      <c r="C52" s="353" t="s">
        <v>44</v>
      </c>
      <c r="D52" s="354"/>
      <c r="E52" s="46">
        <v>19311</v>
      </c>
      <c r="F52" s="49">
        <v>16259260</v>
      </c>
      <c r="G52" s="49">
        <v>15764362</v>
      </c>
      <c r="H52" s="121">
        <v>15520432</v>
      </c>
      <c r="I52" s="121">
        <v>14694706</v>
      </c>
    </row>
    <row r="53" spans="1:9" ht="16.5" customHeight="1" thickBot="1">
      <c r="A53" s="341"/>
      <c r="B53" s="34"/>
      <c r="C53" s="358" t="s">
        <v>41</v>
      </c>
      <c r="D53" s="359"/>
      <c r="E53" s="47">
        <v>0</v>
      </c>
      <c r="F53" s="50">
        <v>0</v>
      </c>
      <c r="G53" s="50">
        <v>0</v>
      </c>
      <c r="H53" s="122">
        <v>0</v>
      </c>
      <c r="I53" s="122">
        <v>0</v>
      </c>
    </row>
    <row r="54" spans="1:9" ht="16.5" customHeight="1" thickBot="1">
      <c r="A54" s="342"/>
      <c r="B54" s="360" t="s">
        <v>141</v>
      </c>
      <c r="C54" s="361"/>
      <c r="D54" s="361"/>
      <c r="E54" s="86">
        <f>E45+E50</f>
        <v>24883285</v>
      </c>
      <c r="F54" s="88">
        <f>F45+F50</f>
        <v>24277785100</v>
      </c>
      <c r="G54" s="88">
        <f>G45+G50</f>
        <v>24138406750</v>
      </c>
      <c r="H54" s="152">
        <f>H45+H50</f>
        <v>23754938611</v>
      </c>
      <c r="I54" s="123">
        <f>I45+I50</f>
        <v>22836393490</v>
      </c>
    </row>
    <row r="55" spans="1:9" ht="16.5" customHeight="1" thickBot="1">
      <c r="A55" s="342"/>
      <c r="B55" s="338" t="s">
        <v>45</v>
      </c>
      <c r="C55" s="339"/>
      <c r="D55" s="339"/>
      <c r="E55" s="86">
        <f>E44-E54</f>
        <v>19179133</v>
      </c>
      <c r="F55" s="88">
        <f>F44-F54</f>
        <v>18570567346</v>
      </c>
      <c r="G55" s="88">
        <f>G44-G54</f>
        <v>18007966764</v>
      </c>
      <c r="H55" s="152">
        <f>H44-H54</f>
        <v>17828084940</v>
      </c>
      <c r="I55" s="123">
        <f>I44-I54</f>
        <v>17961238347</v>
      </c>
    </row>
    <row r="56" spans="1:9" ht="16.5" customHeight="1" thickBot="1">
      <c r="A56" s="343"/>
      <c r="B56" s="338" t="s">
        <v>46</v>
      </c>
      <c r="C56" s="339"/>
      <c r="D56" s="339"/>
      <c r="E56" s="86">
        <f>SUM(E54:E55)</f>
        <v>44062418</v>
      </c>
      <c r="F56" s="88">
        <f>SUM(F54:F55)</f>
        <v>42848352446</v>
      </c>
      <c r="G56" s="88">
        <f>SUM(G54:G55)</f>
        <v>42146373514</v>
      </c>
      <c r="H56" s="152">
        <f>SUM(H54:H55)</f>
        <v>41583023551</v>
      </c>
      <c r="I56" s="123">
        <f>SUM(I54:I55)</f>
        <v>40797631837</v>
      </c>
    </row>
    <row r="57" spans="1:9" ht="8.25" customHeight="1">
      <c r="A57" s="14"/>
      <c r="B57" s="9"/>
      <c r="C57" s="9"/>
      <c r="D57" s="9"/>
      <c r="E57" s="48"/>
      <c r="F57" s="48"/>
      <c r="G57" s="25"/>
      <c r="H57" s="125"/>
      <c r="I57" s="125"/>
    </row>
    <row r="58" spans="1:9" ht="16.5" customHeight="1">
      <c r="A58" s="344" t="s">
        <v>144</v>
      </c>
      <c r="B58" s="345"/>
      <c r="C58" s="345"/>
      <c r="D58" s="346"/>
      <c r="E58" s="109">
        <f>E54*1000/D61</f>
        <v>2815.020336628818</v>
      </c>
      <c r="F58" s="109">
        <f>F54/D61</f>
        <v>2746.5207582039147</v>
      </c>
      <c r="G58" s="109">
        <f>G54/D63</f>
        <v>2731.3042668979488</v>
      </c>
      <c r="H58" s="126">
        <f>H54/D63</f>
        <v>2687.914155234091</v>
      </c>
      <c r="I58" s="126">
        <f>I54/D63</f>
        <v>2583.9791178345913</v>
      </c>
    </row>
    <row r="59" spans="1:9" s="26" customFormat="1" ht="12" customHeight="1">
      <c r="A59" s="84" t="s">
        <v>47</v>
      </c>
      <c r="B59" s="4"/>
      <c r="C59" s="4"/>
      <c r="D59" s="4"/>
      <c r="E59" s="71"/>
      <c r="F59" s="27"/>
      <c r="G59" s="28"/>
      <c r="H59" s="125"/>
      <c r="I59" s="125"/>
    </row>
    <row r="60" spans="1:9" s="26" customFormat="1" ht="13.5" customHeight="1">
      <c r="A60" s="79" t="s">
        <v>151</v>
      </c>
      <c r="B60" s="79"/>
      <c r="C60" s="79"/>
      <c r="D60" s="79"/>
      <c r="E60" s="81"/>
      <c r="F60" s="80"/>
      <c r="G60" s="82"/>
      <c r="H60" s="127"/>
      <c r="I60" s="127"/>
    </row>
    <row r="61" spans="1:9" s="26" customFormat="1" ht="13.5" customHeight="1">
      <c r="A61" s="83" t="s">
        <v>162</v>
      </c>
      <c r="B61" s="79"/>
      <c r="C61" s="79"/>
      <c r="D61" s="110">
        <v>8839469</v>
      </c>
      <c r="E61" s="81"/>
      <c r="F61" s="80"/>
      <c r="G61" s="82"/>
      <c r="H61" s="127"/>
      <c r="I61" s="127"/>
    </row>
    <row r="62" spans="1:9" s="26" customFormat="1" ht="13.5" customHeight="1">
      <c r="A62" s="79" t="s">
        <v>222</v>
      </c>
      <c r="B62" s="79"/>
      <c r="C62" s="79"/>
      <c r="D62" s="79"/>
      <c r="E62" s="81"/>
      <c r="F62" s="80"/>
      <c r="G62" s="82"/>
      <c r="H62" s="127"/>
      <c r="I62" s="127"/>
    </row>
    <row r="63" spans="1:9" s="26" customFormat="1" ht="13.5" customHeight="1">
      <c r="A63" s="83" t="s">
        <v>163</v>
      </c>
      <c r="B63" s="79"/>
      <c r="C63" s="79"/>
      <c r="D63" s="110">
        <v>8837685</v>
      </c>
      <c r="E63" s="81"/>
      <c r="F63" s="80"/>
      <c r="G63" s="82"/>
      <c r="H63" s="127"/>
      <c r="I63" s="127"/>
    </row>
    <row r="64" spans="1:9" ht="18">
      <c r="A64" s="52" t="s">
        <v>48</v>
      </c>
      <c r="B64" s="9"/>
      <c r="C64" s="9"/>
      <c r="D64" s="9"/>
      <c r="E64" s="20"/>
      <c r="F64" s="20"/>
      <c r="G64" s="21"/>
      <c r="H64" s="128"/>
      <c r="I64" s="128"/>
    </row>
    <row r="65" spans="1:9" ht="18" customHeight="1">
      <c r="A65" s="393" t="s">
        <v>129</v>
      </c>
      <c r="B65" s="393"/>
      <c r="C65" s="393"/>
      <c r="D65" s="393"/>
      <c r="E65" s="20"/>
      <c r="F65" s="20"/>
      <c r="G65" s="21"/>
      <c r="H65" s="129"/>
      <c r="I65" s="129" t="s">
        <v>196</v>
      </c>
    </row>
    <row r="66" spans="1:9" ht="16.5" customHeight="1">
      <c r="A66" s="347" t="s">
        <v>0</v>
      </c>
      <c r="B66" s="348"/>
      <c r="C66" s="348"/>
      <c r="D66" s="349"/>
      <c r="E66" s="29" t="s">
        <v>199</v>
      </c>
      <c r="F66" s="29" t="s">
        <v>200</v>
      </c>
      <c r="G66" s="30" t="s">
        <v>201</v>
      </c>
      <c r="H66" s="130" t="s">
        <v>202</v>
      </c>
      <c r="I66" s="130" t="s">
        <v>218</v>
      </c>
    </row>
    <row r="67" spans="1:9" ht="16.5" customHeight="1">
      <c r="A67" s="350" t="s">
        <v>49</v>
      </c>
      <c r="B67" s="331" t="s">
        <v>50</v>
      </c>
      <c r="C67" s="332"/>
      <c r="D67" s="333"/>
      <c r="E67" s="64">
        <f>SUM(E68:E73)</f>
        <v>719007</v>
      </c>
      <c r="F67" s="66">
        <f>SUM(F68:F73)</f>
        <v>770861040</v>
      </c>
      <c r="G67" s="66">
        <f>SUM(G68:G73)</f>
        <v>847829127</v>
      </c>
      <c r="H67" s="120">
        <f>SUM(H68:H73)</f>
        <v>844582815</v>
      </c>
      <c r="I67" s="120">
        <f>SUM(I68:I73)</f>
        <v>847869797</v>
      </c>
    </row>
    <row r="68" spans="1:9" ht="16.5" customHeight="1">
      <c r="A68" s="351"/>
      <c r="B68" s="36"/>
      <c r="C68" s="327" t="s">
        <v>51</v>
      </c>
      <c r="D68" s="328"/>
      <c r="E68" s="46">
        <v>0</v>
      </c>
      <c r="F68" s="49">
        <v>0</v>
      </c>
      <c r="G68" s="49">
        <v>0</v>
      </c>
      <c r="H68" s="121">
        <v>0</v>
      </c>
      <c r="I68" s="121">
        <v>0</v>
      </c>
    </row>
    <row r="69" spans="1:9" ht="16.5" customHeight="1">
      <c r="A69" s="351"/>
      <c r="B69" s="36"/>
      <c r="C69" s="327" t="s">
        <v>52</v>
      </c>
      <c r="D69" s="328"/>
      <c r="E69" s="46">
        <v>19007</v>
      </c>
      <c r="F69" s="49">
        <v>20861040</v>
      </c>
      <c r="G69" s="49">
        <v>22281410</v>
      </c>
      <c r="H69" s="121">
        <v>19035098</v>
      </c>
      <c r="I69" s="121">
        <v>22322080</v>
      </c>
    </row>
    <row r="70" spans="1:9" ht="16.5" customHeight="1">
      <c r="A70" s="351"/>
      <c r="B70" s="36"/>
      <c r="C70" s="327" t="s">
        <v>53</v>
      </c>
      <c r="D70" s="328"/>
      <c r="E70" s="46">
        <v>0</v>
      </c>
      <c r="F70" s="49">
        <v>0</v>
      </c>
      <c r="G70" s="49">
        <v>0</v>
      </c>
      <c r="H70" s="121">
        <v>0</v>
      </c>
      <c r="I70" s="121">
        <v>0</v>
      </c>
    </row>
    <row r="71" spans="1:9" ht="16.5" customHeight="1">
      <c r="A71" s="351"/>
      <c r="B71" s="36"/>
      <c r="C71" s="327" t="s">
        <v>54</v>
      </c>
      <c r="D71" s="328"/>
      <c r="E71" s="46">
        <v>0</v>
      </c>
      <c r="F71" s="49">
        <v>0</v>
      </c>
      <c r="G71" s="49">
        <v>0</v>
      </c>
      <c r="H71" s="121">
        <v>0</v>
      </c>
      <c r="I71" s="121">
        <v>0</v>
      </c>
    </row>
    <row r="72" spans="1:9" ht="16.5" customHeight="1">
      <c r="A72" s="351"/>
      <c r="B72" s="36"/>
      <c r="C72" s="327" t="s">
        <v>55</v>
      </c>
      <c r="D72" s="328"/>
      <c r="E72" s="46">
        <v>0</v>
      </c>
      <c r="F72" s="49">
        <v>0</v>
      </c>
      <c r="G72" s="49">
        <v>0</v>
      </c>
      <c r="H72" s="121">
        <v>0</v>
      </c>
      <c r="I72" s="121">
        <v>0</v>
      </c>
    </row>
    <row r="73" spans="1:9" ht="16.5" customHeight="1">
      <c r="A73" s="351"/>
      <c r="B73" s="36"/>
      <c r="C73" s="327" t="s">
        <v>56</v>
      </c>
      <c r="D73" s="328"/>
      <c r="E73" s="46">
        <v>700000</v>
      </c>
      <c r="F73" s="49">
        <v>750000000</v>
      </c>
      <c r="G73" s="49">
        <v>825547717</v>
      </c>
      <c r="H73" s="121">
        <v>825547717</v>
      </c>
      <c r="I73" s="121">
        <v>825547717</v>
      </c>
    </row>
    <row r="74" spans="1:9" ht="16.5" customHeight="1">
      <c r="A74" s="351"/>
      <c r="B74" s="36"/>
      <c r="C74" s="336" t="s">
        <v>57</v>
      </c>
      <c r="D74" s="337"/>
      <c r="E74" s="46">
        <v>700000</v>
      </c>
      <c r="F74" s="49">
        <v>750000000</v>
      </c>
      <c r="G74" s="49">
        <v>750000000</v>
      </c>
      <c r="H74" s="121">
        <v>750000000</v>
      </c>
      <c r="I74" s="121">
        <v>750000000</v>
      </c>
    </row>
    <row r="75" spans="1:9" ht="16.5" customHeight="1">
      <c r="A75" s="351"/>
      <c r="B75" s="331" t="s">
        <v>58</v>
      </c>
      <c r="C75" s="332"/>
      <c r="D75" s="333"/>
      <c r="E75" s="64">
        <f>E76</f>
        <v>12664</v>
      </c>
      <c r="F75" s="66">
        <f>F76</f>
        <v>12928358</v>
      </c>
      <c r="G75" s="66">
        <f>G76</f>
        <v>12810477</v>
      </c>
      <c r="H75" s="120">
        <f>H76</f>
        <v>827811</v>
      </c>
      <c r="I75" s="120">
        <f>I76</f>
        <v>12884367</v>
      </c>
    </row>
    <row r="76" spans="1:9" ht="16.5" customHeight="1">
      <c r="A76" s="351"/>
      <c r="B76" s="37"/>
      <c r="C76" s="334" t="s">
        <v>59</v>
      </c>
      <c r="D76" s="335"/>
      <c r="E76" s="46">
        <v>12664</v>
      </c>
      <c r="F76" s="49">
        <v>12928358</v>
      </c>
      <c r="G76" s="49">
        <v>12810477</v>
      </c>
      <c r="H76" s="121">
        <v>827811</v>
      </c>
      <c r="I76" s="121">
        <v>12884367</v>
      </c>
    </row>
    <row r="77" spans="1:9" ht="16.5" customHeight="1">
      <c r="A77" s="351"/>
      <c r="B77" s="331" t="s">
        <v>60</v>
      </c>
      <c r="C77" s="332"/>
      <c r="D77" s="333"/>
      <c r="E77" s="64">
        <f>SUM(E78:E81)</f>
        <v>127670</v>
      </c>
      <c r="F77" s="66">
        <f>SUM(F78:F81)</f>
        <v>154625603</v>
      </c>
      <c r="G77" s="66">
        <f>SUM(G78:G81)</f>
        <v>108751210</v>
      </c>
      <c r="H77" s="120">
        <f>SUM(H78:H81)</f>
        <v>298252666</v>
      </c>
      <c r="I77" s="120">
        <f>SUM(I78:I81)</f>
        <v>0</v>
      </c>
    </row>
    <row r="78" spans="1:9" ht="16.5" customHeight="1">
      <c r="A78" s="351"/>
      <c r="B78" s="36"/>
      <c r="C78" s="327" t="s">
        <v>51</v>
      </c>
      <c r="D78" s="328"/>
      <c r="E78" s="46">
        <v>0</v>
      </c>
      <c r="F78" s="49">
        <v>0</v>
      </c>
      <c r="G78" s="49">
        <v>0</v>
      </c>
      <c r="H78" s="121">
        <v>0</v>
      </c>
      <c r="I78" s="121">
        <v>0</v>
      </c>
    </row>
    <row r="79" spans="1:9" ht="16.5" customHeight="1">
      <c r="A79" s="351"/>
      <c r="B79" s="36"/>
      <c r="C79" s="327" t="s">
        <v>53</v>
      </c>
      <c r="D79" s="328"/>
      <c r="E79" s="46">
        <v>0</v>
      </c>
      <c r="F79" s="49">
        <v>0</v>
      </c>
      <c r="G79" s="49">
        <v>0</v>
      </c>
      <c r="H79" s="121">
        <v>0</v>
      </c>
      <c r="I79" s="121">
        <v>0</v>
      </c>
    </row>
    <row r="80" spans="1:9" ht="16.5" customHeight="1">
      <c r="A80" s="351"/>
      <c r="B80" s="36"/>
      <c r="C80" s="327" t="s">
        <v>61</v>
      </c>
      <c r="D80" s="328"/>
      <c r="E80" s="46">
        <v>0</v>
      </c>
      <c r="F80" s="49">
        <v>0</v>
      </c>
      <c r="G80" s="49">
        <v>0</v>
      </c>
      <c r="H80" s="121">
        <v>0</v>
      </c>
      <c r="I80" s="121">
        <v>0</v>
      </c>
    </row>
    <row r="81" spans="1:9" ht="16.5" customHeight="1" thickBot="1">
      <c r="A81" s="351"/>
      <c r="B81" s="36"/>
      <c r="C81" s="329" t="s">
        <v>62</v>
      </c>
      <c r="D81" s="330"/>
      <c r="E81" s="47">
        <v>127670</v>
      </c>
      <c r="F81" s="50">
        <v>154625603</v>
      </c>
      <c r="G81" s="50">
        <v>108751210</v>
      </c>
      <c r="H81" s="122">
        <v>298252666</v>
      </c>
      <c r="I81" s="122">
        <v>0</v>
      </c>
    </row>
    <row r="82" spans="1:9" ht="16.5" customHeight="1" thickBot="1">
      <c r="A82" s="352"/>
      <c r="B82" s="321" t="s">
        <v>155</v>
      </c>
      <c r="C82" s="322"/>
      <c r="D82" s="323"/>
      <c r="E82" s="89">
        <f>SUM(E67,E75,E77)</f>
        <v>859341</v>
      </c>
      <c r="F82" s="90">
        <f>SUM(F67,F75,F77)</f>
        <v>938415001</v>
      </c>
      <c r="G82" s="90">
        <f>SUM(G67,G75,G77)</f>
        <v>969390814</v>
      </c>
      <c r="H82" s="152">
        <f>SUM(H67,H75,H77)</f>
        <v>1143663292</v>
      </c>
      <c r="I82" s="123">
        <f>SUM(I67,I75,I77)</f>
        <v>860754164</v>
      </c>
    </row>
    <row r="83" spans="1:9" ht="16.5" customHeight="1">
      <c r="A83" s="324" t="s">
        <v>7</v>
      </c>
      <c r="B83" s="318" t="s">
        <v>143</v>
      </c>
      <c r="C83" s="319"/>
      <c r="D83" s="320"/>
      <c r="E83" s="65">
        <f>SUM(E84:E94)-E86</f>
        <v>1726487</v>
      </c>
      <c r="F83" s="67">
        <f>SUM(F84:F94)-F86</f>
        <v>2270387185</v>
      </c>
      <c r="G83" s="67">
        <f>SUM(G84:G94)-G86</f>
        <v>2510089504</v>
      </c>
      <c r="H83" s="124">
        <f>SUM(H84:H94)-H86</f>
        <v>1651095630</v>
      </c>
      <c r="I83" s="124">
        <f>SUM(I84:I94)-I86</f>
        <v>1655695369</v>
      </c>
    </row>
    <row r="84" spans="1:9" ht="16.5" customHeight="1">
      <c r="A84" s="325"/>
      <c r="B84" s="36"/>
      <c r="C84" s="316" t="s">
        <v>63</v>
      </c>
      <c r="D84" s="317"/>
      <c r="E84" s="46">
        <v>22349</v>
      </c>
      <c r="F84" s="49">
        <v>18699276</v>
      </c>
      <c r="G84" s="49">
        <v>18664436</v>
      </c>
      <c r="H84" s="121">
        <v>19108761</v>
      </c>
      <c r="I84" s="121">
        <v>18918271</v>
      </c>
    </row>
    <row r="85" spans="1:9" ht="16.5" customHeight="1">
      <c r="A85" s="325"/>
      <c r="B85" s="36"/>
      <c r="C85" s="316" t="s">
        <v>64</v>
      </c>
      <c r="D85" s="317"/>
      <c r="E85" s="46">
        <v>236930</v>
      </c>
      <c r="F85" s="49">
        <v>368452852</v>
      </c>
      <c r="G85" s="49">
        <v>1214167608</v>
      </c>
      <c r="H85" s="121">
        <v>415423642</v>
      </c>
      <c r="I85" s="121">
        <v>384128750</v>
      </c>
    </row>
    <row r="86" spans="1:9" ht="16.5" customHeight="1">
      <c r="A86" s="325"/>
      <c r="B86" s="36"/>
      <c r="C86" s="314" t="s">
        <v>65</v>
      </c>
      <c r="D86" s="315"/>
      <c r="E86" s="168">
        <v>0</v>
      </c>
      <c r="F86" s="169">
        <v>106990500</v>
      </c>
      <c r="G86" s="169">
        <v>829304022</v>
      </c>
      <c r="H86" s="170">
        <v>30481</v>
      </c>
      <c r="I86" s="171">
        <v>0</v>
      </c>
    </row>
    <row r="87" spans="1:9" ht="16.5" customHeight="1">
      <c r="A87" s="325"/>
      <c r="B87" s="36"/>
      <c r="C87" s="316" t="s">
        <v>66</v>
      </c>
      <c r="D87" s="317"/>
      <c r="E87" s="46">
        <v>278775</v>
      </c>
      <c r="F87" s="49">
        <v>575545300</v>
      </c>
      <c r="G87" s="49">
        <v>65529100</v>
      </c>
      <c r="H87" s="121">
        <v>0</v>
      </c>
      <c r="I87" s="121">
        <v>0</v>
      </c>
    </row>
    <row r="88" spans="1:9" ht="16.5" customHeight="1">
      <c r="A88" s="325"/>
      <c r="B88" s="36"/>
      <c r="C88" s="312" t="s">
        <v>67</v>
      </c>
      <c r="D88" s="313"/>
      <c r="E88" s="46">
        <v>0</v>
      </c>
      <c r="F88" s="49">
        <v>0</v>
      </c>
      <c r="G88" s="49">
        <v>0</v>
      </c>
      <c r="H88" s="121">
        <v>0</v>
      </c>
      <c r="I88" s="121">
        <v>0</v>
      </c>
    </row>
    <row r="89" spans="1:9" ht="16.5" customHeight="1">
      <c r="A89" s="325"/>
      <c r="B89" s="36"/>
      <c r="C89" s="316" t="s">
        <v>68</v>
      </c>
      <c r="D89" s="317"/>
      <c r="E89" s="46">
        <v>6318</v>
      </c>
      <c r="F89" s="49">
        <v>107141610</v>
      </c>
      <c r="G89" s="49">
        <v>148860</v>
      </c>
      <c r="H89" s="121">
        <v>0</v>
      </c>
      <c r="I89" s="121">
        <v>158330</v>
      </c>
    </row>
    <row r="90" spans="1:9" ht="16.5" customHeight="1">
      <c r="A90" s="325"/>
      <c r="B90" s="36"/>
      <c r="C90" s="312" t="s">
        <v>69</v>
      </c>
      <c r="D90" s="313"/>
      <c r="E90" s="46">
        <v>0</v>
      </c>
      <c r="F90" s="49">
        <v>0</v>
      </c>
      <c r="G90" s="49">
        <v>0</v>
      </c>
      <c r="H90" s="121">
        <v>0</v>
      </c>
      <c r="I90" s="121">
        <v>0</v>
      </c>
    </row>
    <row r="91" spans="1:9" ht="16.5" customHeight="1">
      <c r="A91" s="325"/>
      <c r="B91" s="36"/>
      <c r="C91" s="312" t="s">
        <v>70</v>
      </c>
      <c r="D91" s="313"/>
      <c r="E91" s="46">
        <v>0</v>
      </c>
      <c r="F91" s="49">
        <v>0</v>
      </c>
      <c r="G91" s="49">
        <v>0</v>
      </c>
      <c r="H91" s="121">
        <v>0</v>
      </c>
      <c r="I91" s="121">
        <v>0</v>
      </c>
    </row>
    <row r="92" spans="1:9" ht="16.5" customHeight="1">
      <c r="A92" s="325"/>
      <c r="B92" s="36"/>
      <c r="C92" s="312" t="s">
        <v>71</v>
      </c>
      <c r="D92" s="313"/>
      <c r="E92" s="46">
        <v>1183304</v>
      </c>
      <c r="F92" s="49">
        <v>1200492979</v>
      </c>
      <c r="G92" s="49">
        <v>1208900202</v>
      </c>
      <c r="H92" s="121">
        <v>1213530852</v>
      </c>
      <c r="I92" s="121">
        <v>1249909109</v>
      </c>
    </row>
    <row r="93" spans="1:9" ht="16.5" customHeight="1">
      <c r="A93" s="325"/>
      <c r="B93" s="36"/>
      <c r="C93" s="314" t="s">
        <v>72</v>
      </c>
      <c r="D93" s="315"/>
      <c r="E93" s="46">
        <v>-1189</v>
      </c>
      <c r="F93" s="49">
        <v>55168</v>
      </c>
      <c r="G93" s="49">
        <v>2679298</v>
      </c>
      <c r="H93" s="121">
        <v>3032375</v>
      </c>
      <c r="I93" s="121">
        <v>2580909</v>
      </c>
    </row>
    <row r="94" spans="1:9" ht="16.5" customHeight="1">
      <c r="A94" s="325"/>
      <c r="B94" s="36"/>
      <c r="C94" s="316" t="s">
        <v>73</v>
      </c>
      <c r="D94" s="317"/>
      <c r="E94" s="46">
        <v>0</v>
      </c>
      <c r="F94" s="49">
        <v>0</v>
      </c>
      <c r="G94" s="49">
        <v>0</v>
      </c>
      <c r="H94" s="121">
        <v>0</v>
      </c>
      <c r="I94" s="121">
        <v>0</v>
      </c>
    </row>
    <row r="95" spans="1:9" ht="16.5" customHeight="1">
      <c r="A95" s="325"/>
      <c r="B95" s="300" t="s">
        <v>142</v>
      </c>
      <c r="C95" s="301"/>
      <c r="D95" s="302"/>
      <c r="E95" s="64">
        <f>E96</f>
        <v>329870</v>
      </c>
      <c r="F95" s="66">
        <f>F96</f>
        <v>215643905</v>
      </c>
      <c r="G95" s="66">
        <f>G96</f>
        <v>47947550</v>
      </c>
      <c r="H95" s="120">
        <f>H96</f>
        <v>26049388</v>
      </c>
      <c r="I95" s="120">
        <f>I96</f>
        <v>26385138</v>
      </c>
    </row>
    <row r="96" spans="1:9" ht="16.5" customHeight="1">
      <c r="A96" s="325"/>
      <c r="B96" s="37"/>
      <c r="C96" s="316" t="s">
        <v>74</v>
      </c>
      <c r="D96" s="317"/>
      <c r="E96" s="46">
        <v>329870</v>
      </c>
      <c r="F96" s="49">
        <v>215643905</v>
      </c>
      <c r="G96" s="49">
        <v>47947550</v>
      </c>
      <c r="H96" s="121">
        <v>26049388</v>
      </c>
      <c r="I96" s="121">
        <v>26385138</v>
      </c>
    </row>
    <row r="97" spans="1:9" ht="16.5" customHeight="1">
      <c r="A97" s="325"/>
      <c r="B97" s="300" t="s">
        <v>75</v>
      </c>
      <c r="C97" s="301"/>
      <c r="D97" s="302"/>
      <c r="E97" s="64">
        <f>SUM(E98:E99)</f>
        <v>0</v>
      </c>
      <c r="F97" s="66">
        <f>SUM(F98:F99)</f>
        <v>0</v>
      </c>
      <c r="G97" s="66">
        <f>SUM(G98:G99)</f>
        <v>0</v>
      </c>
      <c r="H97" s="120">
        <f>SUM(H98:H99)</f>
        <v>1041177</v>
      </c>
      <c r="I97" s="120">
        <f>SUM(I98:I99)</f>
        <v>0</v>
      </c>
    </row>
    <row r="98" spans="1:9" ht="16.5" customHeight="1">
      <c r="A98" s="325"/>
      <c r="B98" s="36"/>
      <c r="C98" s="303" t="s">
        <v>76</v>
      </c>
      <c r="D98" s="304"/>
      <c r="E98" s="46">
        <v>0</v>
      </c>
      <c r="F98" s="49">
        <v>0</v>
      </c>
      <c r="G98" s="49">
        <v>0</v>
      </c>
      <c r="H98" s="121">
        <v>1041177</v>
      </c>
      <c r="I98" s="121">
        <v>0</v>
      </c>
    </row>
    <row r="99" spans="1:9" ht="16.5" customHeight="1" thickBot="1">
      <c r="A99" s="325"/>
      <c r="B99" s="36"/>
      <c r="C99" s="305" t="s">
        <v>77</v>
      </c>
      <c r="D99" s="306"/>
      <c r="E99" s="47">
        <v>0</v>
      </c>
      <c r="F99" s="50">
        <v>0</v>
      </c>
      <c r="G99" s="50">
        <v>0</v>
      </c>
      <c r="H99" s="122">
        <v>0</v>
      </c>
      <c r="I99" s="122">
        <v>0</v>
      </c>
    </row>
    <row r="100" spans="1:9" ht="16.5" customHeight="1" thickBot="1">
      <c r="A100" s="326"/>
      <c r="B100" s="91" t="s">
        <v>156</v>
      </c>
      <c r="C100" s="92"/>
      <c r="D100" s="93"/>
      <c r="E100" s="87">
        <f>SUM(E83,E95,E97)</f>
        <v>2056357</v>
      </c>
      <c r="F100" s="94">
        <f>SUM(F83,F95,F97)</f>
        <v>2486031090</v>
      </c>
      <c r="G100" s="94">
        <f>SUM(G83,G95,G97)</f>
        <v>2558037054</v>
      </c>
      <c r="H100" s="151">
        <f>SUM(H83,H95,H97)</f>
        <v>1678186195</v>
      </c>
      <c r="I100" s="164">
        <f>SUM(I83,I95,I97)</f>
        <v>1682080507</v>
      </c>
    </row>
    <row r="101" spans="1:9" ht="16.5" customHeight="1" thickBot="1">
      <c r="A101" s="307" t="s">
        <v>152</v>
      </c>
      <c r="B101" s="308"/>
      <c r="C101" s="308"/>
      <c r="D101" s="308"/>
      <c r="E101" s="86">
        <f>E82-E100</f>
        <v>-1197016</v>
      </c>
      <c r="F101" s="88">
        <f>F82-F100</f>
        <v>-1547616089</v>
      </c>
      <c r="G101" s="88">
        <f>G82-G100</f>
        <v>-1588646240</v>
      </c>
      <c r="H101" s="152">
        <f>H82-H100</f>
        <v>-534522903</v>
      </c>
      <c r="I101" s="123">
        <f>I82-I100</f>
        <v>-821326343</v>
      </c>
    </row>
    <row r="102" spans="1:9" ht="16.5" customHeight="1" thickBot="1">
      <c r="A102" s="309" t="s">
        <v>157</v>
      </c>
      <c r="B102" s="310"/>
      <c r="C102" s="310"/>
      <c r="D102" s="311"/>
      <c r="E102" s="95">
        <v>348983</v>
      </c>
      <c r="F102" s="96">
        <v>336721131</v>
      </c>
      <c r="G102" s="96">
        <v>887175658</v>
      </c>
      <c r="H102" s="153">
        <v>-28518921</v>
      </c>
      <c r="I102" s="165">
        <v>36749750</v>
      </c>
    </row>
    <row r="103" spans="1:9" ht="16.5" customHeight="1" thickBot="1">
      <c r="A103" s="307" t="s">
        <v>153</v>
      </c>
      <c r="B103" s="308"/>
      <c r="C103" s="308"/>
      <c r="D103" s="308"/>
      <c r="E103" s="86">
        <f>SUM(E101:E102)</f>
        <v>-848033</v>
      </c>
      <c r="F103" s="88">
        <f>SUM(F101:F102)</f>
        <v>-1210894958</v>
      </c>
      <c r="G103" s="88">
        <f>SUM(G101:G102)</f>
        <v>-701470582</v>
      </c>
      <c r="H103" s="152">
        <f>SUM(H101:H102)</f>
        <v>-563041824</v>
      </c>
      <c r="I103" s="123">
        <f>SUM(I101:I102)</f>
        <v>-784576593</v>
      </c>
    </row>
    <row r="104" spans="8:9" ht="18" customHeight="1">
      <c r="H104" s="128"/>
      <c r="I104" s="128"/>
    </row>
    <row r="105" spans="1:9" ht="16.5" customHeight="1">
      <c r="A105" s="22"/>
      <c r="B105" s="23"/>
      <c r="C105" s="23"/>
      <c r="D105" s="24"/>
      <c r="E105" s="29" t="s">
        <v>136</v>
      </c>
      <c r="F105" s="29" t="s">
        <v>124</v>
      </c>
      <c r="G105" s="30" t="s">
        <v>135</v>
      </c>
      <c r="H105" s="130" t="s">
        <v>137</v>
      </c>
      <c r="I105" s="130" t="s">
        <v>208</v>
      </c>
    </row>
    <row r="106" spans="1:9" ht="40.5" customHeight="1">
      <c r="A106" s="273" t="s">
        <v>149</v>
      </c>
      <c r="B106" s="274"/>
      <c r="C106" s="274"/>
      <c r="D106" s="275"/>
      <c r="E106" s="111">
        <f>(E83+E95)*1000/'基本情報'!$O$22</f>
        <v>1893.7832805020232</v>
      </c>
      <c r="F106" s="111">
        <f>(F83+F95)/'基本情報'!$T$22</f>
        <v>2537.478465896042</v>
      </c>
      <c r="G106" s="111">
        <f>(G83+G95)/'基本情報'!$Y$22</f>
        <v>16223.273235792158</v>
      </c>
      <c r="H106" s="111">
        <f>(H83+H95)/'基本情報'!$AD$22</f>
        <v>1594.2503754767129</v>
      </c>
      <c r="I106" s="166">
        <f>(I83+I95)/'基本情報'!$AI$22</f>
        <v>2467.0556864965233</v>
      </c>
    </row>
    <row r="107" spans="1:9" s="74" customFormat="1" ht="18" customHeight="1">
      <c r="A107" s="72"/>
      <c r="B107" s="72"/>
      <c r="C107" s="72"/>
      <c r="D107" s="72"/>
      <c r="E107" s="73"/>
      <c r="F107" s="73"/>
      <c r="G107" s="73"/>
      <c r="H107" s="131"/>
      <c r="I107" s="131"/>
    </row>
    <row r="108" spans="1:9" ht="16.5" customHeight="1">
      <c r="A108" s="39"/>
      <c r="B108" s="38"/>
      <c r="C108" s="38"/>
      <c r="D108" s="40"/>
      <c r="E108" s="41" t="s">
        <v>136</v>
      </c>
      <c r="F108" s="41" t="s">
        <v>124</v>
      </c>
      <c r="G108" s="42" t="s">
        <v>135</v>
      </c>
      <c r="H108" s="132" t="s">
        <v>137</v>
      </c>
      <c r="I108" s="130" t="s">
        <v>208</v>
      </c>
    </row>
    <row r="109" spans="1:9" ht="40.5" customHeight="1">
      <c r="A109" s="273" t="s">
        <v>150</v>
      </c>
      <c r="B109" s="274"/>
      <c r="C109" s="274"/>
      <c r="D109" s="275"/>
      <c r="E109" s="111">
        <f>E102*1000/'基本情報'!$O$22</f>
        <v>321.39272051469544</v>
      </c>
      <c r="F109" s="160">
        <f>F102/'基本情報'!$T$22</f>
        <v>343.68943428002757</v>
      </c>
      <c r="G109" s="160">
        <f>G102/'基本情報'!$Y$22</f>
        <v>5626.538163460746</v>
      </c>
      <c r="H109" s="160">
        <f>H102/'基本情報'!$AD$22</f>
        <v>-27.109343571648562</v>
      </c>
      <c r="I109" s="167">
        <f>I102/'基本情報'!$AI$22</f>
        <v>53.89972675952638</v>
      </c>
    </row>
    <row r="110" spans="1:4" ht="18">
      <c r="A110" s="9"/>
      <c r="B110" s="9"/>
      <c r="C110" s="9"/>
      <c r="D110" s="9"/>
    </row>
    <row r="111" spans="1:9" ht="18">
      <c r="A111" s="384" t="s">
        <v>16</v>
      </c>
      <c r="B111" s="385"/>
      <c r="C111" s="385"/>
      <c r="D111" s="385"/>
      <c r="E111" s="385"/>
      <c r="F111" s="385"/>
      <c r="G111" s="385"/>
      <c r="H111" s="385"/>
      <c r="I111" s="386"/>
    </row>
    <row r="112" spans="1:9" ht="68.25" customHeight="1">
      <c r="A112" s="381" t="s">
        <v>194</v>
      </c>
      <c r="B112" s="382"/>
      <c r="C112" s="382"/>
      <c r="D112" s="382"/>
      <c r="E112" s="382"/>
      <c r="F112" s="382"/>
      <c r="G112" s="382"/>
      <c r="H112" s="382"/>
      <c r="I112" s="383"/>
    </row>
    <row r="114" spans="1:9" ht="18">
      <c r="A114" s="3" t="s">
        <v>148</v>
      </c>
      <c r="H114" s="108"/>
      <c r="I114" s="108" t="s">
        <v>196</v>
      </c>
    </row>
    <row r="115" spans="1:9" ht="19.5" customHeight="1">
      <c r="A115" s="291" t="s">
        <v>0</v>
      </c>
      <c r="B115" s="292"/>
      <c r="C115" s="292"/>
      <c r="D115" s="293"/>
      <c r="E115" s="29" t="s">
        <v>199</v>
      </c>
      <c r="F115" s="29" t="s">
        <v>124</v>
      </c>
      <c r="G115" s="30" t="s">
        <v>220</v>
      </c>
      <c r="H115" s="30" t="s">
        <v>219</v>
      </c>
      <c r="I115" s="30" t="s">
        <v>208</v>
      </c>
    </row>
    <row r="116" spans="1:9" ht="19.5" customHeight="1">
      <c r="A116" s="276" t="s">
        <v>78</v>
      </c>
      <c r="B116" s="390" t="s">
        <v>79</v>
      </c>
      <c r="C116" s="294" t="s">
        <v>80</v>
      </c>
      <c r="D116" s="295"/>
      <c r="E116" s="46">
        <v>1938203</v>
      </c>
      <c r="F116" s="46">
        <v>1748534</v>
      </c>
      <c r="G116" s="46">
        <v>644548</v>
      </c>
      <c r="H116" s="115">
        <v>2295570</v>
      </c>
      <c r="I116" s="145">
        <v>1619802</v>
      </c>
    </row>
    <row r="117" spans="1:9" ht="19.5" customHeight="1">
      <c r="A117" s="277"/>
      <c r="B117" s="390"/>
      <c r="C117" s="294" t="s">
        <v>81</v>
      </c>
      <c r="D117" s="295"/>
      <c r="E117" s="46">
        <v>992</v>
      </c>
      <c r="F117" s="46">
        <v>1110</v>
      </c>
      <c r="G117" s="46">
        <v>330</v>
      </c>
      <c r="H117" s="114">
        <v>302</v>
      </c>
      <c r="I117" s="146">
        <v>347</v>
      </c>
    </row>
    <row r="118" spans="1:9" ht="19.5" customHeight="1">
      <c r="A118" s="277"/>
      <c r="B118" s="390"/>
      <c r="C118" s="294" t="s">
        <v>82</v>
      </c>
      <c r="D118" s="295"/>
      <c r="E118" s="168">
        <v>0</v>
      </c>
      <c r="F118" s="168">
        <v>106758</v>
      </c>
      <c r="G118" s="168">
        <v>829327</v>
      </c>
      <c r="H118" s="170">
        <v>30481</v>
      </c>
      <c r="I118" s="172">
        <v>0</v>
      </c>
    </row>
    <row r="119" spans="1:9" ht="19.5" customHeight="1">
      <c r="A119" s="277"/>
      <c r="B119" s="390"/>
      <c r="C119" s="294" t="s">
        <v>83</v>
      </c>
      <c r="D119" s="295"/>
      <c r="E119" s="46">
        <v>0</v>
      </c>
      <c r="F119" s="46">
        <v>0</v>
      </c>
      <c r="G119" s="46">
        <v>0</v>
      </c>
      <c r="H119" s="114">
        <v>0</v>
      </c>
      <c r="I119" s="146">
        <v>0</v>
      </c>
    </row>
    <row r="120" spans="1:9" ht="19.5" customHeight="1">
      <c r="A120" s="277"/>
      <c r="B120" s="390"/>
      <c r="C120" s="294" t="s">
        <v>84</v>
      </c>
      <c r="D120" s="295"/>
      <c r="E120" s="46">
        <v>220972</v>
      </c>
      <c r="F120" s="46">
        <v>307367</v>
      </c>
      <c r="G120" s="46">
        <v>307755</v>
      </c>
      <c r="H120" s="115">
        <v>308049</v>
      </c>
      <c r="I120" s="145">
        <v>308158</v>
      </c>
    </row>
    <row r="121" spans="1:9" ht="19.5" customHeight="1">
      <c r="A121" s="277"/>
      <c r="B121" s="390"/>
      <c r="C121" s="294" t="s">
        <v>10</v>
      </c>
      <c r="D121" s="295"/>
      <c r="E121" s="64">
        <f>SUM(E116:E120)</f>
        <v>2160167</v>
      </c>
      <c r="F121" s="64">
        <f>SUM(F116:F120)</f>
        <v>2163769</v>
      </c>
      <c r="G121" s="64">
        <f>SUM(G116:G120)</f>
        <v>1781960</v>
      </c>
      <c r="H121" s="116">
        <f>SUM(H116:H120)</f>
        <v>2634402</v>
      </c>
      <c r="I121" s="147">
        <f>SUM(I116:I120)</f>
        <v>1928307</v>
      </c>
    </row>
    <row r="122" spans="1:9" ht="19.5" customHeight="1">
      <c r="A122" s="277"/>
      <c r="B122" s="390" t="s">
        <v>123</v>
      </c>
      <c r="C122" s="294" t="s">
        <v>83</v>
      </c>
      <c r="D122" s="295"/>
      <c r="E122" s="46">
        <v>0</v>
      </c>
      <c r="F122" s="46">
        <v>0</v>
      </c>
      <c r="G122" s="46">
        <v>0</v>
      </c>
      <c r="H122" s="49">
        <v>0</v>
      </c>
      <c r="I122" s="121">
        <v>0</v>
      </c>
    </row>
    <row r="123" spans="1:9" ht="19.5" customHeight="1">
      <c r="A123" s="277"/>
      <c r="B123" s="390"/>
      <c r="C123" s="294" t="s">
        <v>84</v>
      </c>
      <c r="D123" s="295"/>
      <c r="E123" s="46">
        <v>0</v>
      </c>
      <c r="F123" s="46">
        <v>0</v>
      </c>
      <c r="G123" s="46">
        <v>0</v>
      </c>
      <c r="H123" s="49">
        <v>0</v>
      </c>
      <c r="I123" s="121">
        <v>0</v>
      </c>
    </row>
    <row r="124" spans="1:9" ht="26.25" customHeight="1" thickBot="1">
      <c r="A124" s="277"/>
      <c r="B124" s="350"/>
      <c r="C124" s="296" t="s">
        <v>10</v>
      </c>
      <c r="D124" s="297"/>
      <c r="E124" s="68">
        <f>SUM(E122:E123)</f>
        <v>0</v>
      </c>
      <c r="F124" s="68">
        <f>SUM(F122:F123)</f>
        <v>0</v>
      </c>
      <c r="G124" s="68">
        <f>SUM(G122:G123)</f>
        <v>0</v>
      </c>
      <c r="H124" s="112">
        <f>SUM(H122:H123)</f>
        <v>0</v>
      </c>
      <c r="I124" s="148">
        <f>SUM(I122:I123)</f>
        <v>0</v>
      </c>
    </row>
    <row r="125" spans="1:9" ht="19.5" customHeight="1" thickBot="1">
      <c r="A125" s="278"/>
      <c r="B125" s="298" t="s">
        <v>6</v>
      </c>
      <c r="C125" s="299"/>
      <c r="D125" s="299"/>
      <c r="E125" s="86">
        <f>SUM(E121:E124)</f>
        <v>2160167</v>
      </c>
      <c r="F125" s="86">
        <f>SUM(F121:F124)</f>
        <v>2163769</v>
      </c>
      <c r="G125" s="86">
        <f>SUM(G121:G124)</f>
        <v>1781960</v>
      </c>
      <c r="H125" s="117">
        <v>2634402</v>
      </c>
      <c r="I125" s="149">
        <f>I121+I124</f>
        <v>1928307</v>
      </c>
    </row>
    <row r="126" spans="1:9" ht="19.5" customHeight="1">
      <c r="A126" s="276" t="s">
        <v>85</v>
      </c>
      <c r="B126" s="287" t="s">
        <v>79</v>
      </c>
      <c r="C126" s="279" t="s">
        <v>86</v>
      </c>
      <c r="D126" s="43" t="s">
        <v>87</v>
      </c>
      <c r="E126" s="51">
        <v>1100262</v>
      </c>
      <c r="F126" s="51">
        <v>1086229</v>
      </c>
      <c r="G126" s="51">
        <v>833721</v>
      </c>
      <c r="H126" s="113">
        <v>1278319000</v>
      </c>
      <c r="I126" s="150">
        <v>1125780000</v>
      </c>
    </row>
    <row r="127" spans="1:9" ht="19.5" customHeight="1">
      <c r="A127" s="277"/>
      <c r="B127" s="287"/>
      <c r="C127" s="279"/>
      <c r="D127" s="44" t="s">
        <v>88</v>
      </c>
      <c r="E127" s="46">
        <v>277063</v>
      </c>
      <c r="F127" s="46">
        <v>288498</v>
      </c>
      <c r="G127" s="46">
        <v>252137</v>
      </c>
      <c r="H127" s="49">
        <v>284456000</v>
      </c>
      <c r="I127" s="121">
        <v>285803000</v>
      </c>
    </row>
    <row r="128" spans="1:9" ht="19.5" customHeight="1">
      <c r="A128" s="277"/>
      <c r="B128" s="287"/>
      <c r="C128" s="279"/>
      <c r="D128" s="44" t="s">
        <v>13</v>
      </c>
      <c r="E128" s="46">
        <v>700000</v>
      </c>
      <c r="F128" s="46">
        <v>750000</v>
      </c>
      <c r="G128" s="46">
        <v>750000</v>
      </c>
      <c r="H128" s="49">
        <v>750000000</v>
      </c>
      <c r="I128" s="121">
        <v>750000000</v>
      </c>
    </row>
    <row r="129" spans="1:9" ht="19.5" customHeight="1">
      <c r="A129" s="277"/>
      <c r="B129" s="287"/>
      <c r="C129" s="280"/>
      <c r="D129" s="44" t="s">
        <v>158</v>
      </c>
      <c r="E129" s="64">
        <f>SUM(E126:E128)</f>
        <v>2077325</v>
      </c>
      <c r="F129" s="64">
        <f>SUM(F126:F128)</f>
        <v>2124727</v>
      </c>
      <c r="G129" s="64">
        <f>SUM(G126:G128)</f>
        <v>1835858</v>
      </c>
      <c r="H129" s="66">
        <f>SUM(H126:H128)</f>
        <v>2312775000</v>
      </c>
      <c r="I129" s="120">
        <f>SUM(I126:I128)</f>
        <v>2161583000</v>
      </c>
    </row>
    <row r="130" spans="1:9" ht="19.5" customHeight="1">
      <c r="A130" s="277"/>
      <c r="B130" s="287"/>
      <c r="C130" s="281" t="s">
        <v>159</v>
      </c>
      <c r="D130" s="282"/>
      <c r="E130" s="46">
        <v>0</v>
      </c>
      <c r="F130" s="46">
        <v>0</v>
      </c>
      <c r="G130" s="46">
        <v>0</v>
      </c>
      <c r="H130" s="49">
        <v>0</v>
      </c>
      <c r="I130" s="121">
        <v>0</v>
      </c>
    </row>
    <row r="131" spans="1:9" ht="19.5" customHeight="1">
      <c r="A131" s="277"/>
      <c r="B131" s="287"/>
      <c r="C131" s="281" t="s">
        <v>160</v>
      </c>
      <c r="D131" s="282"/>
      <c r="E131" s="46">
        <v>0</v>
      </c>
      <c r="F131" s="46">
        <v>0</v>
      </c>
      <c r="G131" s="46">
        <v>0</v>
      </c>
      <c r="H131" s="49">
        <v>0</v>
      </c>
      <c r="I131" s="121">
        <v>0</v>
      </c>
    </row>
    <row r="132" spans="1:9" ht="19.5" customHeight="1">
      <c r="A132" s="277"/>
      <c r="B132" s="288"/>
      <c r="C132" s="283" t="s">
        <v>154</v>
      </c>
      <c r="D132" s="284"/>
      <c r="E132" s="64">
        <f>SUM(E129:E131)</f>
        <v>2077325</v>
      </c>
      <c r="F132" s="64">
        <f>SUM(F129:F131)</f>
        <v>2124727</v>
      </c>
      <c r="G132" s="64">
        <f>SUM(G129:G131)</f>
        <v>1835858</v>
      </c>
      <c r="H132" s="66">
        <f>SUM(H129:H131)</f>
        <v>2312775000</v>
      </c>
      <c r="I132" s="120">
        <f>SUM(I129:I131)</f>
        <v>2161583000</v>
      </c>
    </row>
    <row r="133" spans="1:9" ht="67.5" customHeight="1" thickBot="1">
      <c r="A133" s="277"/>
      <c r="B133" s="45" t="s">
        <v>11</v>
      </c>
      <c r="C133" s="285" t="s">
        <v>89</v>
      </c>
      <c r="D133" s="286"/>
      <c r="E133" s="47">
        <v>0</v>
      </c>
      <c r="F133" s="47">
        <v>0</v>
      </c>
      <c r="G133" s="47">
        <v>0</v>
      </c>
      <c r="H133" s="50">
        <v>0</v>
      </c>
      <c r="I133" s="122">
        <v>0</v>
      </c>
    </row>
    <row r="134" spans="1:9" ht="19.5" customHeight="1" thickBot="1">
      <c r="A134" s="278"/>
      <c r="B134" s="289" t="s">
        <v>6</v>
      </c>
      <c r="C134" s="290"/>
      <c r="D134" s="290"/>
      <c r="E134" s="86">
        <f>SUM(E132:E133)</f>
        <v>2077325</v>
      </c>
      <c r="F134" s="86">
        <f>SUM(F132:F133)</f>
        <v>2124727</v>
      </c>
      <c r="G134" s="86">
        <f>SUM(G132:G133)</f>
        <v>1835858</v>
      </c>
      <c r="H134" s="135">
        <f>SUM(H132:H133)</f>
        <v>2312775000</v>
      </c>
      <c r="I134" s="123">
        <f>SUM(I132:I133)</f>
        <v>2161583000</v>
      </c>
    </row>
    <row r="135" spans="1:9" ht="18">
      <c r="A135" s="9"/>
      <c r="B135" s="9"/>
      <c r="C135" s="9"/>
      <c r="D135" s="9"/>
      <c r="H135" s="163"/>
      <c r="I135" s="163"/>
    </row>
    <row r="136" spans="1:9" ht="18.75" customHeight="1">
      <c r="A136" s="387" t="s">
        <v>16</v>
      </c>
      <c r="B136" s="388"/>
      <c r="C136" s="388"/>
      <c r="D136" s="388"/>
      <c r="E136" s="388"/>
      <c r="F136" s="388"/>
      <c r="G136" s="388"/>
      <c r="H136" s="388"/>
      <c r="I136" s="389"/>
    </row>
    <row r="137" spans="1:9" ht="105.75" customHeight="1">
      <c r="A137" s="381" t="s">
        <v>194</v>
      </c>
      <c r="B137" s="382"/>
      <c r="C137" s="382"/>
      <c r="D137" s="382"/>
      <c r="E137" s="382"/>
      <c r="F137" s="382"/>
      <c r="G137" s="382"/>
      <c r="H137" s="382"/>
      <c r="I137" s="383"/>
    </row>
  </sheetData>
  <sheetProtection/>
  <mergeCells count="121">
    <mergeCell ref="A3:D3"/>
    <mergeCell ref="A24:C24"/>
    <mergeCell ref="A65:D65"/>
    <mergeCell ref="C116:D116"/>
    <mergeCell ref="B10:C12"/>
    <mergeCell ref="A5:A9"/>
    <mergeCell ref="A10:A15"/>
    <mergeCell ref="B13:C13"/>
    <mergeCell ref="B14:C14"/>
    <mergeCell ref="B27:D27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C121:D121"/>
    <mergeCell ref="B15:D15"/>
    <mergeCell ref="A16:D16"/>
    <mergeCell ref="A18:D18"/>
    <mergeCell ref="A26:D26"/>
    <mergeCell ref="A4:D4"/>
    <mergeCell ref="B5:D5"/>
    <mergeCell ref="B6:D6"/>
    <mergeCell ref="B7:D7"/>
    <mergeCell ref="B8:D8"/>
    <mergeCell ref="B9:D9"/>
    <mergeCell ref="B33:D33"/>
    <mergeCell ref="A27:A44"/>
    <mergeCell ref="C28:D28"/>
    <mergeCell ref="C29:D29"/>
    <mergeCell ref="C30:D30"/>
    <mergeCell ref="C31:D31"/>
    <mergeCell ref="C32:D32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45:D45"/>
    <mergeCell ref="C46:D46"/>
    <mergeCell ref="C47:D47"/>
    <mergeCell ref="C48:D48"/>
    <mergeCell ref="C49:D49"/>
    <mergeCell ref="B50:D50"/>
    <mergeCell ref="C51:D51"/>
    <mergeCell ref="C52:D52"/>
    <mergeCell ref="C53:D53"/>
    <mergeCell ref="B54:D54"/>
    <mergeCell ref="B55:D55"/>
    <mergeCell ref="B56:D56"/>
    <mergeCell ref="A45:A56"/>
    <mergeCell ref="C122:D122"/>
    <mergeCell ref="A58:D58"/>
    <mergeCell ref="A66:D66"/>
    <mergeCell ref="A67:A82"/>
    <mergeCell ref="B67:D67"/>
    <mergeCell ref="C68:D68"/>
    <mergeCell ref="C69:D69"/>
    <mergeCell ref="C70:D70"/>
    <mergeCell ref="C71:D71"/>
    <mergeCell ref="C72:D72"/>
    <mergeCell ref="C73:D73"/>
    <mergeCell ref="C74:D74"/>
    <mergeCell ref="B75:D75"/>
    <mergeCell ref="C78:D78"/>
    <mergeCell ref="C79:D79"/>
    <mergeCell ref="C80:D80"/>
    <mergeCell ref="C81:D81"/>
    <mergeCell ref="B77:D77"/>
    <mergeCell ref="C76:D76"/>
    <mergeCell ref="B82:D82"/>
    <mergeCell ref="A83:A100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B83:D83"/>
    <mergeCell ref="B95:D95"/>
    <mergeCell ref="C96:D96"/>
    <mergeCell ref="B97:D97"/>
    <mergeCell ref="C98:D98"/>
    <mergeCell ref="C99:D99"/>
    <mergeCell ref="A101:D101"/>
    <mergeCell ref="A102:D102"/>
    <mergeCell ref="A103:D103"/>
    <mergeCell ref="A109:D109"/>
    <mergeCell ref="A115:D115"/>
    <mergeCell ref="C123:D123"/>
    <mergeCell ref="C124:D124"/>
    <mergeCell ref="B125:D125"/>
    <mergeCell ref="C117:D117"/>
    <mergeCell ref="C118:D118"/>
    <mergeCell ref="C119:D119"/>
    <mergeCell ref="C120:D120"/>
    <mergeCell ref="A25:D25"/>
    <mergeCell ref="A106:D106"/>
    <mergeCell ref="A126:A134"/>
    <mergeCell ref="C126:C129"/>
    <mergeCell ref="C130:D130"/>
    <mergeCell ref="C131:D131"/>
    <mergeCell ref="C132:D132"/>
    <mergeCell ref="C133:D133"/>
    <mergeCell ref="B126:B132"/>
    <mergeCell ref="B134:D134"/>
  </mergeCells>
  <hyperlinks>
    <hyperlink ref="A25:D25" r:id="rId1" display="府の決算（財務諸表等）はこちら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2"/>
  <headerFooter>
    <oddHeader>&amp;R国際会議場（グランキューブ大阪）</oddHeader>
  </headerFooter>
  <rowBreaks count="2" manualBreakCount="2">
    <brk id="63" max="8" man="1"/>
    <brk id="11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SheetLayoutView="100" zoomScalePageLayoutView="0" workbookViewId="0" topLeftCell="A1">
      <selection activeCell="B14" sqref="B14:H14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8" t="s">
        <v>139</v>
      </c>
      <c r="B1" s="12"/>
      <c r="C1" s="12"/>
      <c r="D1" s="12"/>
      <c r="E1" s="12"/>
      <c r="F1" s="12"/>
      <c r="G1" s="12"/>
      <c r="H1" s="12"/>
    </row>
    <row r="2" spans="1:8" ht="18">
      <c r="A2" s="53" t="s">
        <v>130</v>
      </c>
      <c r="B2" s="54"/>
      <c r="C2" s="54"/>
      <c r="D2" s="31" t="s">
        <v>131</v>
      </c>
      <c r="E2" s="31" t="s">
        <v>132</v>
      </c>
      <c r="F2" s="31" t="s">
        <v>133</v>
      </c>
      <c r="G2" s="35" t="s">
        <v>134</v>
      </c>
      <c r="H2" s="161" t="s">
        <v>209</v>
      </c>
    </row>
    <row r="3" spans="1:8" ht="19.5">
      <c r="A3" s="55" t="s">
        <v>114</v>
      </c>
      <c r="B3" s="56"/>
      <c r="C3" s="56"/>
      <c r="D3" s="61">
        <f>SUM(D4:D5)</f>
        <v>28</v>
      </c>
      <c r="E3" s="61">
        <f>SUM(E4:E5)</f>
        <v>28</v>
      </c>
      <c r="F3" s="61">
        <f>SUM(F4:F5)</f>
        <v>26</v>
      </c>
      <c r="G3" s="62">
        <f>SUM(G4:G5)</f>
        <v>31</v>
      </c>
      <c r="H3" s="62">
        <f>SUM(H4:H5)</f>
        <v>31</v>
      </c>
    </row>
    <row r="4" spans="1:8" ht="18">
      <c r="A4" s="57" t="s">
        <v>26</v>
      </c>
      <c r="B4" s="58" t="s">
        <v>115</v>
      </c>
      <c r="C4" s="59"/>
      <c r="D4" s="16">
        <v>16</v>
      </c>
      <c r="E4" s="16">
        <v>18</v>
      </c>
      <c r="F4" s="17">
        <v>17</v>
      </c>
      <c r="G4" s="119">
        <v>29</v>
      </c>
      <c r="H4" s="119">
        <v>28</v>
      </c>
    </row>
    <row r="5" spans="1:8" ht="18">
      <c r="A5" s="60"/>
      <c r="B5" s="58" t="s">
        <v>116</v>
      </c>
      <c r="C5" s="59"/>
      <c r="D5" s="16">
        <v>12</v>
      </c>
      <c r="E5" s="17">
        <v>10</v>
      </c>
      <c r="F5" s="17">
        <v>9</v>
      </c>
      <c r="G5" s="119">
        <v>2</v>
      </c>
      <c r="H5" s="119">
        <v>3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10"/>
      <c r="C7" s="10"/>
      <c r="D7" s="11"/>
      <c r="E7" s="11"/>
      <c r="F7" s="11"/>
      <c r="G7" s="11"/>
      <c r="H7" s="11"/>
    </row>
    <row r="8" spans="1:8" ht="18">
      <c r="A8" s="8" t="s">
        <v>140</v>
      </c>
      <c r="B8" s="12"/>
      <c r="C8" s="12"/>
      <c r="D8" s="12"/>
      <c r="E8" s="12"/>
      <c r="F8" s="12"/>
      <c r="G8" s="12"/>
      <c r="H8" s="12"/>
    </row>
    <row r="9" spans="1:8" ht="98.25" customHeight="1">
      <c r="A9" s="193" t="s">
        <v>204</v>
      </c>
      <c r="B9" s="194"/>
      <c r="C9" s="194"/>
      <c r="D9" s="194"/>
      <c r="E9" s="194"/>
      <c r="F9" s="194"/>
      <c r="G9" s="194"/>
      <c r="H9" s="412"/>
    </row>
    <row r="10" spans="1:8" ht="18">
      <c r="A10" s="12"/>
      <c r="B10" s="12"/>
      <c r="C10" s="12"/>
      <c r="D10" s="13"/>
      <c r="E10" s="13"/>
      <c r="F10" s="13"/>
      <c r="G10" s="13"/>
      <c r="H10" s="13"/>
    </row>
    <row r="11" spans="1:8" ht="18">
      <c r="A11" s="12"/>
      <c r="B11" s="12"/>
      <c r="C11" s="12"/>
      <c r="D11" s="13"/>
      <c r="E11" s="13"/>
      <c r="F11" s="13"/>
      <c r="G11" s="13"/>
      <c r="H11" s="13"/>
    </row>
    <row r="12" spans="1:8" ht="18">
      <c r="A12" s="8" t="s">
        <v>221</v>
      </c>
      <c r="B12" s="12"/>
      <c r="C12" s="12"/>
      <c r="D12" s="13"/>
      <c r="E12" s="13"/>
      <c r="F12" s="13"/>
      <c r="G12" s="13"/>
      <c r="H12" s="13"/>
    </row>
    <row r="13" spans="1:8" ht="19.5" customHeight="1">
      <c r="A13" s="63" t="s">
        <v>117</v>
      </c>
      <c r="B13" s="133" t="s">
        <v>118</v>
      </c>
      <c r="C13" s="118" t="s">
        <v>119</v>
      </c>
      <c r="D13" s="403" t="s">
        <v>195</v>
      </c>
      <c r="E13" s="404"/>
      <c r="F13" s="405"/>
      <c r="G13" s="118" t="s">
        <v>120</v>
      </c>
      <c r="H13" s="162">
        <v>691</v>
      </c>
    </row>
    <row r="14" spans="1:8" ht="19.5" customHeight="1">
      <c r="A14" s="63" t="s">
        <v>121</v>
      </c>
      <c r="B14" s="406" t="s">
        <v>211</v>
      </c>
      <c r="C14" s="407"/>
      <c r="D14" s="407"/>
      <c r="E14" s="407"/>
      <c r="F14" s="407"/>
      <c r="G14" s="407"/>
      <c r="H14" s="408"/>
    </row>
    <row r="15" spans="1:8" ht="90" customHeight="1">
      <c r="A15" s="63" t="s">
        <v>122</v>
      </c>
      <c r="B15" s="409" t="s">
        <v>210</v>
      </c>
      <c r="C15" s="410"/>
      <c r="D15" s="410"/>
      <c r="E15" s="410"/>
      <c r="F15" s="410"/>
      <c r="G15" s="410"/>
      <c r="H15" s="411"/>
    </row>
  </sheetData>
  <sheetProtection/>
  <mergeCells count="4">
    <mergeCell ref="D13:F13"/>
    <mergeCell ref="B14:H14"/>
    <mergeCell ref="B15:H15"/>
    <mergeCell ref="A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headerFooter>
    <oddHeader>&amp;R国際会議場（グランキューブ大阪）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2023-11-17T02:04:08Z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