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2年度\06_公表\"/>
    </mc:Choice>
  </mc:AlternateContent>
  <bookViews>
    <workbookView xWindow="120" yWindow="30" windowWidth="20340" windowHeight="7875" tabRatio="719"/>
  </bookViews>
  <sheets>
    <sheet name="10号補正" sheetId="9" r:id="rId1"/>
    <sheet name="補正項目表" sheetId="12" state="hidden" r:id="rId2"/>
    <sheet name="10号表" sheetId="13" state="hidden" r:id="rId3"/>
  </sheets>
  <definedNames>
    <definedName name="_xlnm.Print_Area" localSheetId="0">'10号補正'!$A$1:$BC$77</definedName>
  </definedNames>
  <calcPr calcId="162913"/>
</workbook>
</file>

<file path=xl/calcChain.xml><?xml version="1.0" encoding="utf-8"?>
<calcChain xmlns="http://schemas.openxmlformats.org/spreadsheetml/2006/main">
  <c r="N46" i="13" l="1"/>
  <c r="H39" i="13"/>
  <c r="N29" i="13"/>
  <c r="N31" i="13"/>
  <c r="Q27" i="13" s="1"/>
  <c r="Q23" i="13"/>
  <c r="Q22" i="13"/>
  <c r="Q13" i="13"/>
  <c r="N17" i="13"/>
  <c r="N4" i="13"/>
  <c r="N16" i="13" l="1"/>
  <c r="X52" i="13" l="1"/>
  <c r="Z37" i="13" s="1"/>
  <c r="Z44" i="13" l="1"/>
  <c r="Z43" i="13"/>
  <c r="Z39" i="13"/>
  <c r="Z46" i="13"/>
  <c r="Z42" i="13"/>
  <c r="Z38" i="13"/>
  <c r="Z49" i="13"/>
  <c r="Z40" i="13"/>
  <c r="Z48" i="13"/>
  <c r="Z36" i="13"/>
  <c r="Z45" i="13"/>
  <c r="Z41" i="13"/>
  <c r="H40" i="13"/>
  <c r="H38" i="13"/>
  <c r="N28" i="13" l="1"/>
  <c r="N30" i="13"/>
  <c r="N22" i="13"/>
  <c r="N23" i="13"/>
  <c r="N24" i="13"/>
  <c r="N25" i="13"/>
  <c r="N26" i="13"/>
  <c r="N15" i="13" l="1"/>
  <c r="N13" i="13" l="1"/>
  <c r="N14" i="13" l="1"/>
  <c r="N12" i="13" l="1"/>
  <c r="H31" i="13" l="1"/>
  <c r="H17" i="13" l="1"/>
  <c r="K17" i="13" l="1"/>
  <c r="Q16" i="13" l="1"/>
  <c r="Q38" i="13"/>
  <c r="Q14" i="13"/>
  <c r="Q12" i="13"/>
  <c r="Q15" i="13"/>
  <c r="N37" i="13"/>
  <c r="K37" i="13"/>
  <c r="H37" i="13"/>
  <c r="N21" i="13"/>
  <c r="K21" i="13"/>
  <c r="H21" i="13"/>
  <c r="Q17" i="13" l="1"/>
  <c r="N27" i="13" l="1"/>
  <c r="K31" i="13"/>
  <c r="N6" i="13"/>
  <c r="Q30" i="13" l="1"/>
  <c r="Q28" i="13"/>
  <c r="Q32" i="13"/>
  <c r="Q25" i="13"/>
  <c r="Q24" i="13"/>
  <c r="Q26" i="13"/>
  <c r="Q29" i="13"/>
  <c r="K46" i="13"/>
  <c r="H46" i="13"/>
  <c r="Q46" i="13" l="1"/>
  <c r="Q31" i="13"/>
  <c r="Q45" i="13"/>
  <c r="Q39" i="13"/>
  <c r="Q43" i="13"/>
  <c r="Q41" i="13"/>
  <c r="Q42" i="13"/>
  <c r="H43" i="13"/>
  <c r="Q40" i="13"/>
  <c r="H41" i="13"/>
  <c r="H42" i="13"/>
  <c r="H45" i="13"/>
  <c r="Q44" i="13"/>
  <c r="H44" i="13"/>
</calcChain>
</file>

<file path=xl/sharedStrings.xml><?xml version="1.0" encoding="utf-8"?>
<sst xmlns="http://schemas.openxmlformats.org/spreadsheetml/2006/main" count="121" uniqueCount="89">
  <si>
    <t>区分</t>
    <rPh sb="0" eb="2">
      <t>クブン</t>
    </rPh>
    <phoneticPr fontId="2"/>
  </si>
  <si>
    <t>一般会計</t>
    <rPh sb="0" eb="2">
      <t>イッパン</t>
    </rPh>
    <rPh sb="2" eb="4">
      <t>カイケイ</t>
    </rPh>
    <phoneticPr fontId="2"/>
  </si>
  <si>
    <t>（単位：百万円）</t>
    <rPh sb="1" eb="3">
      <t>タンイ</t>
    </rPh>
    <rPh sb="4" eb="7">
      <t>ヒャクマンエン</t>
    </rPh>
    <phoneticPr fontId="2"/>
  </si>
  <si>
    <t>その他</t>
    <rPh sb="2" eb="3">
      <t>ホカ</t>
    </rPh>
    <phoneticPr fontId="2"/>
  </si>
  <si>
    <t>合計</t>
    <rPh sb="0" eb="2">
      <t>ゴウケイ</t>
    </rPh>
    <phoneticPr fontId="2"/>
  </si>
  <si>
    <t>財政調整基金</t>
    <rPh sb="0" eb="2">
      <t>ザイセイ</t>
    </rPh>
    <rPh sb="2" eb="4">
      <t>チョウセイ</t>
    </rPh>
    <rPh sb="4" eb="6">
      <t>キキン</t>
    </rPh>
    <phoneticPr fontId="2"/>
  </si>
  <si>
    <t>構成比</t>
    <rPh sb="0" eb="3">
      <t>コウセイヒ</t>
    </rPh>
    <phoneticPr fontId="2"/>
  </si>
  <si>
    <t>一般施策経費</t>
    <rPh sb="0" eb="2">
      <t>イッパン</t>
    </rPh>
    <rPh sb="2" eb="3">
      <t>セ</t>
    </rPh>
    <rPh sb="3" eb="4">
      <t>サク</t>
    </rPh>
    <rPh sb="4" eb="6">
      <t>ケイヒ</t>
    </rPh>
    <phoneticPr fontId="2"/>
  </si>
  <si>
    <t>うち一般歳出</t>
    <rPh sb="2" eb="4">
      <t>イッパン</t>
    </rPh>
    <rPh sb="4" eb="6">
      <t>サイシュツ</t>
    </rPh>
    <phoneticPr fontId="2"/>
  </si>
  <si>
    <t>(1) 予算規模</t>
    <rPh sb="4" eb="6">
      <t>ヨサン</t>
    </rPh>
    <rPh sb="6" eb="8">
      <t>キボ</t>
    </rPh>
    <phoneticPr fontId="2"/>
  </si>
  <si>
    <t>(4) 補正項目</t>
    <rPh sb="4" eb="6">
      <t>ホセイ</t>
    </rPh>
    <rPh sb="6" eb="8">
      <t>コウモク</t>
    </rPh>
    <phoneticPr fontId="2"/>
  </si>
  <si>
    <t>特別会計</t>
    <rPh sb="0" eb="2">
      <t>トクベツ</t>
    </rPh>
    <rPh sb="2" eb="4">
      <t>カイケイ</t>
    </rPh>
    <phoneticPr fontId="2"/>
  </si>
  <si>
    <t>計</t>
    <rPh sb="0" eb="1">
      <t>ケイ</t>
    </rPh>
    <phoneticPr fontId="2"/>
  </si>
  <si>
    <t>【性質別内訳】</t>
    <rPh sb="1" eb="3">
      <t>セイシツ</t>
    </rPh>
    <rPh sb="3" eb="4">
      <t>ベツ</t>
    </rPh>
    <rPh sb="4" eb="6">
      <t>ウチワケ</t>
    </rPh>
    <phoneticPr fontId="2"/>
  </si>
  <si>
    <t>【目的別内訳】</t>
    <rPh sb="1" eb="3">
      <t>モクテキ</t>
    </rPh>
    <rPh sb="3" eb="4">
      <t>ベツ</t>
    </rPh>
    <rPh sb="4" eb="6">
      <t>ウチワケ</t>
    </rPh>
    <phoneticPr fontId="2"/>
  </si>
  <si>
    <t>○</t>
    <phoneticPr fontId="2"/>
  </si>
  <si>
    <t>補正額</t>
    <rPh sb="0" eb="2">
      <t>ホセイ</t>
    </rPh>
    <rPh sb="2" eb="3">
      <t>ガク</t>
    </rPh>
    <phoneticPr fontId="2"/>
  </si>
  <si>
    <t>（単位：百万円、％）</t>
    <rPh sb="1" eb="3">
      <t>タンイ</t>
    </rPh>
    <rPh sb="4" eb="7">
      <t>ヒャクマンエン</t>
    </rPh>
    <phoneticPr fontId="2"/>
  </si>
  <si>
    <t>※「一般歳出」は、公債費や積立金などを除いたものである。</t>
    <rPh sb="2" eb="4">
      <t>イッパン</t>
    </rPh>
    <rPh sb="4" eb="6">
      <t>サイシュツ</t>
    </rPh>
    <rPh sb="9" eb="11">
      <t>コウサイ</t>
    </rPh>
    <rPh sb="11" eb="12">
      <t>ヒ</t>
    </rPh>
    <rPh sb="13" eb="15">
      <t>ツミタテ</t>
    </rPh>
    <rPh sb="15" eb="16">
      <t>キン</t>
    </rPh>
    <rPh sb="19" eb="20">
      <t>ノゾ</t>
    </rPh>
    <phoneticPr fontId="2"/>
  </si>
  <si>
    <t>補正前予算額</t>
    <rPh sb="0" eb="2">
      <t>ホセイ</t>
    </rPh>
    <rPh sb="2" eb="3">
      <t>マエ</t>
    </rPh>
    <rPh sb="3" eb="6">
      <t>ヨサンガク</t>
    </rPh>
    <phoneticPr fontId="2"/>
  </si>
  <si>
    <t>補正後予算額</t>
    <rPh sb="0" eb="2">
      <t>ホセイ</t>
    </rPh>
    <rPh sb="2" eb="3">
      <t>ゴ</t>
    </rPh>
    <rPh sb="3" eb="6">
      <t>ヨサンガク</t>
    </rPh>
    <phoneticPr fontId="2"/>
  </si>
  <si>
    <t>総務費</t>
    <rPh sb="0" eb="3">
      <t>ソウムヒ</t>
    </rPh>
    <phoneticPr fontId="2"/>
  </si>
  <si>
    <t>福祉費</t>
    <rPh sb="0" eb="2">
      <t>フクシ</t>
    </rPh>
    <rPh sb="2" eb="3">
      <t>ヒ</t>
    </rPh>
    <phoneticPr fontId="2"/>
  </si>
  <si>
    <t>教育費</t>
    <rPh sb="0" eb="3">
      <t>キョウイクヒ</t>
    </rPh>
    <phoneticPr fontId="2"/>
  </si>
  <si>
    <t>国庫支出金</t>
    <rPh sb="0" eb="2">
      <t>コッコ</t>
    </rPh>
    <rPh sb="2" eb="5">
      <t>シシュツキン</t>
    </rPh>
    <phoneticPr fontId="2"/>
  </si>
  <si>
    <t>その他</t>
    <rPh sb="2" eb="3">
      <t>タ</t>
    </rPh>
    <phoneticPr fontId="2"/>
  </si>
  <si>
    <t>義務的経費</t>
    <rPh sb="0" eb="3">
      <t>ギムテキ</t>
    </rPh>
    <rPh sb="3" eb="5">
      <t>ケイヒ</t>
    </rPh>
    <phoneticPr fontId="2"/>
  </si>
  <si>
    <t>人件費</t>
    <rPh sb="0" eb="3">
      <t>ジンケンヒ</t>
    </rPh>
    <phoneticPr fontId="2"/>
  </si>
  <si>
    <t>健康医療費</t>
    <rPh sb="0" eb="2">
      <t>ケンコウ</t>
    </rPh>
    <rPh sb="2" eb="4">
      <t>イリョウ</t>
    </rPh>
    <rPh sb="4" eb="5">
      <t>ヒ</t>
    </rPh>
    <phoneticPr fontId="2"/>
  </si>
  <si>
    <t>商工労働費</t>
    <rPh sb="0" eb="2">
      <t>ショウコウ</t>
    </rPh>
    <rPh sb="2" eb="4">
      <t>ロウドウ</t>
    </rPh>
    <rPh sb="4" eb="5">
      <t>ヒ</t>
    </rPh>
    <phoneticPr fontId="2"/>
  </si>
  <si>
    <t>個人向け緊急小口資金等の特例貸付</t>
    <rPh sb="0" eb="3">
      <t>コジンム</t>
    </rPh>
    <rPh sb="4" eb="6">
      <t>キンキュウ</t>
    </rPh>
    <rPh sb="6" eb="8">
      <t>コグチ</t>
    </rPh>
    <rPh sb="8" eb="10">
      <t>シキン</t>
    </rPh>
    <rPh sb="10" eb="11">
      <t>トウ</t>
    </rPh>
    <rPh sb="12" eb="14">
      <t>トクレイ</t>
    </rPh>
    <rPh sb="14" eb="16">
      <t>カシツケ</t>
    </rPh>
    <phoneticPr fontId="2"/>
  </si>
  <si>
    <t>建設事業費</t>
    <rPh sb="0" eb="2">
      <t>ケンセツ</t>
    </rPh>
    <rPh sb="2" eb="4">
      <t>ジギョウ</t>
    </rPh>
    <rPh sb="4" eb="5">
      <t>ヒ</t>
    </rPh>
    <phoneticPr fontId="2"/>
  </si>
  <si>
    <t>補助金等</t>
    <rPh sb="0" eb="3">
      <t>ホジョキン</t>
    </rPh>
    <rPh sb="3" eb="4">
      <t>トウ</t>
    </rPh>
    <phoneticPr fontId="2"/>
  </si>
  <si>
    <t>(3) 歳　　出（一般会計）</t>
    <rPh sb="4" eb="5">
      <t>トシ</t>
    </rPh>
    <rPh sb="7" eb="8">
      <t>デ</t>
    </rPh>
    <rPh sb="9" eb="11">
      <t>イッパン</t>
    </rPh>
    <rPh sb="11" eb="13">
      <t>カイケイ</t>
    </rPh>
    <phoneticPr fontId="2"/>
  </si>
  <si>
    <t>（単位：百万円）</t>
    <phoneticPr fontId="2"/>
  </si>
  <si>
    <t>緊急資金に係る制度融資</t>
    <rPh sb="0" eb="2">
      <t>キンキュウ</t>
    </rPh>
    <rPh sb="2" eb="4">
      <t>シキン</t>
    </rPh>
    <rPh sb="5" eb="6">
      <t>カカ</t>
    </rPh>
    <rPh sb="7" eb="9">
      <t>セイド</t>
    </rPh>
    <rPh sb="9" eb="11">
      <t>ユウシ</t>
    </rPh>
    <phoneticPr fontId="2"/>
  </si>
  <si>
    <t>貸付元利収入</t>
  </si>
  <si>
    <t>単独</t>
    <rPh sb="0" eb="2">
      <t>タンドク</t>
    </rPh>
    <phoneticPr fontId="2"/>
  </si>
  <si>
    <t>貸付金</t>
    <rPh sb="0" eb="2">
      <t>カシツケ</t>
    </rPh>
    <rPh sb="2" eb="3">
      <t>キン</t>
    </rPh>
    <phoneticPr fontId="2"/>
  </si>
  <si>
    <t>都市整備費</t>
    <rPh sb="0" eb="2">
      <t>トシ</t>
    </rPh>
    <rPh sb="2" eb="4">
      <t>セイビ</t>
    </rPh>
    <rPh sb="4" eb="5">
      <t>ヒ</t>
    </rPh>
    <phoneticPr fontId="2"/>
  </si>
  <si>
    <t>(2) 歳　入（一般会計）</t>
    <rPh sb="4" eb="5">
      <t>トシ</t>
    </rPh>
    <rPh sb="6" eb="7">
      <t>イ</t>
    </rPh>
    <rPh sb="8" eb="10">
      <t>イッパン</t>
    </rPh>
    <rPh sb="10" eb="12">
      <t>カイケイ</t>
    </rPh>
    <phoneticPr fontId="2"/>
  </si>
  <si>
    <t>11．令和２年度一般会計補正予算（第10号）案のあらまし</t>
    <rPh sb="3" eb="5">
      <t>レイワ</t>
    </rPh>
    <rPh sb="6" eb="8">
      <t>ネンド</t>
    </rPh>
    <rPh sb="8" eb="10">
      <t>イッパン</t>
    </rPh>
    <rPh sb="10" eb="12">
      <t>カイケイ</t>
    </rPh>
    <rPh sb="12" eb="14">
      <t>ホセイ</t>
    </rPh>
    <rPh sb="14" eb="16">
      <t>ヨサン</t>
    </rPh>
    <rPh sb="17" eb="18">
      <t>ダイ</t>
    </rPh>
    <rPh sb="20" eb="21">
      <t>ゴウ</t>
    </rPh>
    <rPh sb="22" eb="23">
      <t>アン</t>
    </rPh>
    <phoneticPr fontId="2"/>
  </si>
  <si>
    <t>公債費</t>
    <rPh sb="0" eb="3">
      <t>コウサイヒ</t>
    </rPh>
    <phoneticPr fontId="2"/>
  </si>
  <si>
    <t>１　新型コロナウイルス感染症対策関係</t>
    <rPh sb="2" eb="4">
      <t>シンガタ</t>
    </rPh>
    <rPh sb="11" eb="14">
      <t>カンセンショウ</t>
    </rPh>
    <rPh sb="14" eb="16">
      <t>タイサク</t>
    </rPh>
    <rPh sb="16" eb="18">
      <t>カンケイ</t>
    </rPh>
    <phoneticPr fontId="2"/>
  </si>
  <si>
    <t>（１）　命を守る最大限の感染症対策</t>
    <rPh sb="4" eb="5">
      <t>イノチ</t>
    </rPh>
    <rPh sb="6" eb="7">
      <t>マモ</t>
    </rPh>
    <rPh sb="8" eb="11">
      <t>サイダイゲン</t>
    </rPh>
    <rPh sb="12" eb="15">
      <t>カンセンショウ</t>
    </rPh>
    <rPh sb="15" eb="17">
      <t>タイサク</t>
    </rPh>
    <phoneticPr fontId="2"/>
  </si>
  <si>
    <t>今後の感染拡大に備えた医療提供体制等の確保</t>
    <rPh sb="0" eb="2">
      <t>コンゴ</t>
    </rPh>
    <rPh sb="3" eb="5">
      <t>カンセン</t>
    </rPh>
    <rPh sb="5" eb="7">
      <t>カクダイ</t>
    </rPh>
    <rPh sb="8" eb="9">
      <t>ソナ</t>
    </rPh>
    <rPh sb="11" eb="13">
      <t>イリョウ</t>
    </rPh>
    <rPh sb="13" eb="15">
      <t>テイキョウ</t>
    </rPh>
    <rPh sb="15" eb="17">
      <t>タイセイ</t>
    </rPh>
    <rPh sb="17" eb="18">
      <t>トウ</t>
    </rPh>
    <rPh sb="19" eb="21">
      <t>カクホ</t>
    </rPh>
    <phoneticPr fontId="2"/>
  </si>
  <si>
    <t>感染拡大防止対策等の強化</t>
    <rPh sb="0" eb="2">
      <t>カンセン</t>
    </rPh>
    <rPh sb="2" eb="4">
      <t>カクダイ</t>
    </rPh>
    <rPh sb="4" eb="6">
      <t>ボウシ</t>
    </rPh>
    <rPh sb="6" eb="8">
      <t>タイサク</t>
    </rPh>
    <rPh sb="8" eb="9">
      <t>トウ</t>
    </rPh>
    <rPh sb="10" eb="12">
      <t>キョウカ</t>
    </rPh>
    <phoneticPr fontId="2"/>
  </si>
  <si>
    <t>障がい者福祉施設職員等への慰労金の支給</t>
    <rPh sb="0" eb="1">
      <t>ショウ</t>
    </rPh>
    <rPh sb="3" eb="4">
      <t>シャ</t>
    </rPh>
    <rPh sb="4" eb="6">
      <t>フクシ</t>
    </rPh>
    <rPh sb="6" eb="8">
      <t>シセツ</t>
    </rPh>
    <rPh sb="8" eb="10">
      <t>ショクイン</t>
    </rPh>
    <rPh sb="10" eb="11">
      <t>トウ</t>
    </rPh>
    <rPh sb="13" eb="16">
      <t>イロウキン</t>
    </rPh>
    <rPh sb="17" eb="19">
      <t>シキュウ</t>
    </rPh>
    <phoneticPr fontId="2"/>
  </si>
  <si>
    <t>（２）　大阪経済を支える集中的取組み</t>
    <rPh sb="4" eb="6">
      <t>オオサカ</t>
    </rPh>
    <rPh sb="6" eb="8">
      <t>ケイザイ</t>
    </rPh>
    <rPh sb="9" eb="10">
      <t>ササ</t>
    </rPh>
    <rPh sb="12" eb="15">
      <t>シュウチュウテキ</t>
    </rPh>
    <rPh sb="15" eb="17">
      <t>トリク</t>
    </rPh>
    <phoneticPr fontId="2"/>
  </si>
  <si>
    <t>［債務負担行為（貸付金） 　R2～3　　　207,884］</t>
    <rPh sb="1" eb="3">
      <t>サイム</t>
    </rPh>
    <rPh sb="3" eb="5">
      <t>フタン</t>
    </rPh>
    <rPh sb="5" eb="7">
      <t>コウイ</t>
    </rPh>
    <phoneticPr fontId="2"/>
  </si>
  <si>
    <t>［債務負担行為（損失補償）　R2～22　　　 17,672］</t>
    <rPh sb="1" eb="3">
      <t>サイム</t>
    </rPh>
    <rPh sb="3" eb="5">
      <t>フタン</t>
    </rPh>
    <rPh sb="5" eb="7">
      <t>コウイ</t>
    </rPh>
    <phoneticPr fontId="2"/>
  </si>
  <si>
    <t>［債務負担行為（利子補給）　R2～5　　　 62,390］</t>
    <rPh sb="1" eb="3">
      <t>サイム</t>
    </rPh>
    <rPh sb="3" eb="5">
      <t>フタン</t>
    </rPh>
    <rPh sb="5" eb="7">
      <t>コウイ</t>
    </rPh>
    <phoneticPr fontId="2"/>
  </si>
  <si>
    <t>新たな緊急雇用対策</t>
    <rPh sb="0" eb="1">
      <t>アラ</t>
    </rPh>
    <rPh sb="3" eb="5">
      <t>キンキュウ</t>
    </rPh>
    <rPh sb="5" eb="7">
      <t>コヨウ</t>
    </rPh>
    <rPh sb="7" eb="9">
      <t>タイサク</t>
    </rPh>
    <phoneticPr fontId="2"/>
  </si>
  <si>
    <t>［債務負担行為 　R2～3　　　2,586］</t>
    <rPh sb="1" eb="3">
      <t>サイム</t>
    </rPh>
    <rPh sb="3" eb="5">
      <t>フタン</t>
    </rPh>
    <rPh sb="5" eb="7">
      <t>コウイ</t>
    </rPh>
    <phoneticPr fontId="2"/>
  </si>
  <si>
    <t>（３）　くらしを支えるセーフティネットのさらなる充実</t>
    <rPh sb="8" eb="9">
      <t>ササ</t>
    </rPh>
    <rPh sb="24" eb="26">
      <t>ジュウジツ</t>
    </rPh>
    <phoneticPr fontId="2"/>
  </si>
  <si>
    <t>就労系障がい福祉サービス事業所への支援</t>
    <rPh sb="0" eb="2">
      <t>シュウロウ</t>
    </rPh>
    <rPh sb="2" eb="3">
      <t>ケイ</t>
    </rPh>
    <rPh sb="3" eb="4">
      <t>ショウ</t>
    </rPh>
    <rPh sb="6" eb="8">
      <t>フクシ</t>
    </rPh>
    <rPh sb="12" eb="15">
      <t>ジギョウショ</t>
    </rPh>
    <rPh sb="17" eb="19">
      <t>シエン</t>
    </rPh>
    <phoneticPr fontId="2"/>
  </si>
  <si>
    <t>NPO等の社会課題解決活動に対する支援</t>
    <rPh sb="3" eb="4">
      <t>トウ</t>
    </rPh>
    <rPh sb="5" eb="7">
      <t>シャカイ</t>
    </rPh>
    <rPh sb="7" eb="9">
      <t>カダイ</t>
    </rPh>
    <rPh sb="9" eb="11">
      <t>カイケツ</t>
    </rPh>
    <rPh sb="11" eb="13">
      <t>カツドウ</t>
    </rPh>
    <rPh sb="14" eb="15">
      <t>タイ</t>
    </rPh>
    <rPh sb="17" eb="19">
      <t>シエン</t>
    </rPh>
    <phoneticPr fontId="2"/>
  </si>
  <si>
    <t>相談体制の強化</t>
    <rPh sb="0" eb="2">
      <t>ソウダン</t>
    </rPh>
    <rPh sb="2" eb="4">
      <t>タイセイ</t>
    </rPh>
    <rPh sb="5" eb="7">
      <t>キョウカ</t>
    </rPh>
    <phoneticPr fontId="2"/>
  </si>
  <si>
    <t>［債務負担行為 　R2～3　　　16］</t>
    <rPh sb="1" eb="3">
      <t>サイム</t>
    </rPh>
    <rPh sb="3" eb="5">
      <t>フタン</t>
    </rPh>
    <rPh sb="5" eb="7">
      <t>コウイ</t>
    </rPh>
    <phoneticPr fontId="2"/>
  </si>
  <si>
    <t>学校等の再開に伴う対応</t>
    <phoneticPr fontId="2"/>
  </si>
  <si>
    <t>私立専修学校への修学支援</t>
    <rPh sb="0" eb="2">
      <t>シリツ</t>
    </rPh>
    <rPh sb="2" eb="4">
      <t>センシュウ</t>
    </rPh>
    <rPh sb="4" eb="6">
      <t>ガッコウ</t>
    </rPh>
    <rPh sb="8" eb="10">
      <t>シュウガク</t>
    </rPh>
    <rPh sb="10" eb="12">
      <t>シエン</t>
    </rPh>
    <phoneticPr fontId="2"/>
  </si>
  <si>
    <t>飲食店等への換気設備等の導入支援</t>
    <rPh sb="0" eb="2">
      <t>インショク</t>
    </rPh>
    <rPh sb="2" eb="3">
      <t>テン</t>
    </rPh>
    <rPh sb="3" eb="4">
      <t>トウ</t>
    </rPh>
    <rPh sb="6" eb="8">
      <t>カンキ</t>
    </rPh>
    <rPh sb="8" eb="10">
      <t>セツビ</t>
    </rPh>
    <rPh sb="10" eb="11">
      <t>トウ</t>
    </rPh>
    <rPh sb="12" eb="14">
      <t>ドウニュウ</t>
    </rPh>
    <rPh sb="14" eb="16">
      <t>シエン</t>
    </rPh>
    <phoneticPr fontId="2"/>
  </si>
  <si>
    <t>（４）　公の施設の維持</t>
    <rPh sb="4" eb="5">
      <t>オオヤケ</t>
    </rPh>
    <rPh sb="6" eb="8">
      <t>シセツ</t>
    </rPh>
    <rPh sb="9" eb="11">
      <t>イジ</t>
    </rPh>
    <phoneticPr fontId="2"/>
  </si>
  <si>
    <t>２　その他</t>
    <rPh sb="4" eb="5">
      <t>タ</t>
    </rPh>
    <phoneticPr fontId="2"/>
  </si>
  <si>
    <t>就職氷河期世代への就職支援</t>
    <rPh sb="0" eb="2">
      <t>シュウショク</t>
    </rPh>
    <rPh sb="2" eb="5">
      <t>ヒョウガキ</t>
    </rPh>
    <rPh sb="5" eb="7">
      <t>セダイ</t>
    </rPh>
    <rPh sb="9" eb="11">
      <t>シュウショク</t>
    </rPh>
    <rPh sb="11" eb="13">
      <t>シエン</t>
    </rPh>
    <phoneticPr fontId="2"/>
  </si>
  <si>
    <t>水産業施設の導入支援</t>
    <phoneticPr fontId="2"/>
  </si>
  <si>
    <t>家畜伝染病の予防</t>
    <rPh sb="0" eb="2">
      <t>カチク</t>
    </rPh>
    <rPh sb="2" eb="5">
      <t>デンセンビョウ</t>
    </rPh>
    <rPh sb="6" eb="8">
      <t>ヨボウ</t>
    </rPh>
    <phoneticPr fontId="2"/>
  </si>
  <si>
    <t>北大阪急行の整備</t>
    <rPh sb="0" eb="1">
      <t>キタ</t>
    </rPh>
    <rPh sb="1" eb="3">
      <t>オオサカ</t>
    </rPh>
    <rPh sb="3" eb="5">
      <t>キュウコウ</t>
    </rPh>
    <rPh sb="6" eb="8">
      <t>セイビ</t>
    </rPh>
    <phoneticPr fontId="2"/>
  </si>
  <si>
    <t>防潮堤等の整備</t>
    <rPh sb="0" eb="3">
      <t>ボウチョウテイ</t>
    </rPh>
    <rPh sb="3" eb="4">
      <t>トウ</t>
    </rPh>
    <rPh sb="5" eb="7">
      <t>セイビ</t>
    </rPh>
    <phoneticPr fontId="2"/>
  </si>
  <si>
    <t>［債務負担行為（防潮堤液状化対策事業）　R2～5　　　3,351］</t>
    <rPh sb="1" eb="3">
      <t>サイム</t>
    </rPh>
    <rPh sb="3" eb="5">
      <t>フタン</t>
    </rPh>
    <rPh sb="5" eb="7">
      <t>コウイ</t>
    </rPh>
    <phoneticPr fontId="2"/>
  </si>
  <si>
    <t>［債務負担行為（安威川ダム建設事業）　R2～5  　　17,000］</t>
    <rPh sb="1" eb="3">
      <t>サイム</t>
    </rPh>
    <rPh sb="3" eb="5">
      <t>フタン</t>
    </rPh>
    <rPh sb="5" eb="7">
      <t>コウイ</t>
    </rPh>
    <phoneticPr fontId="2"/>
  </si>
  <si>
    <t>今後への備え</t>
    <phoneticPr fontId="2"/>
  </si>
  <si>
    <t>環境農林水産費</t>
    <rPh sb="0" eb="2">
      <t>カンキョウ</t>
    </rPh>
    <rPh sb="2" eb="4">
      <t>ノウリン</t>
    </rPh>
    <rPh sb="4" eb="6">
      <t>スイサン</t>
    </rPh>
    <rPh sb="6" eb="7">
      <t>ヒ</t>
    </rPh>
    <phoneticPr fontId="2"/>
  </si>
  <si>
    <t>警察費</t>
    <rPh sb="0" eb="2">
      <t>ケイサツ</t>
    </rPh>
    <rPh sb="2" eb="3">
      <t>ヒ</t>
    </rPh>
    <phoneticPr fontId="2"/>
  </si>
  <si>
    <t>総務</t>
    <rPh sb="0" eb="2">
      <t>ソウム</t>
    </rPh>
    <phoneticPr fontId="2"/>
  </si>
  <si>
    <t>福祉</t>
    <rPh sb="0" eb="2">
      <t>フクシ</t>
    </rPh>
    <phoneticPr fontId="2"/>
  </si>
  <si>
    <t>健医</t>
    <rPh sb="0" eb="2">
      <t>ケンイ</t>
    </rPh>
    <phoneticPr fontId="2"/>
  </si>
  <si>
    <t>商労</t>
    <rPh sb="0" eb="2">
      <t>ショウロウ</t>
    </rPh>
    <phoneticPr fontId="2"/>
  </si>
  <si>
    <t>環農</t>
    <rPh sb="0" eb="1">
      <t>カン</t>
    </rPh>
    <rPh sb="1" eb="2">
      <t>ノウ</t>
    </rPh>
    <phoneticPr fontId="2"/>
  </si>
  <si>
    <t>都整</t>
    <rPh sb="0" eb="2">
      <t>トセイ</t>
    </rPh>
    <phoneticPr fontId="2"/>
  </si>
  <si>
    <t>警察</t>
    <rPh sb="0" eb="2">
      <t>ケイサツ</t>
    </rPh>
    <phoneticPr fontId="2"/>
  </si>
  <si>
    <t>教育</t>
    <rPh sb="0" eb="2">
      <t>キョウイク</t>
    </rPh>
    <phoneticPr fontId="2"/>
  </si>
  <si>
    <t>議会</t>
    <rPh sb="0" eb="2">
      <t>ギカイ</t>
    </rPh>
    <phoneticPr fontId="2"/>
  </si>
  <si>
    <t>住まち</t>
    <rPh sb="0" eb="1">
      <t>ジュウ</t>
    </rPh>
    <phoneticPr fontId="2"/>
  </si>
  <si>
    <t>予備</t>
    <rPh sb="0" eb="2">
      <t>ヨビ</t>
    </rPh>
    <phoneticPr fontId="2"/>
  </si>
  <si>
    <t>諸支出</t>
    <rPh sb="0" eb="1">
      <t>ショ</t>
    </rPh>
    <rPh sb="1" eb="3">
      <t>シシュツ</t>
    </rPh>
    <phoneticPr fontId="2"/>
  </si>
  <si>
    <t>災害復旧費</t>
    <phoneticPr fontId="2"/>
  </si>
  <si>
    <t>府有施設の休館等に伴う対応</t>
    <phoneticPr fontId="2"/>
  </si>
  <si>
    <t>大阪府庁舎訴訟申立てに係る費用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</si>
</sst>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17" x14ac:knownFonts="1">
    <font>
      <sz val="12"/>
      <color theme="1"/>
      <name val="ＭＳ 明朝"/>
      <family val="2"/>
      <charset val="128"/>
    </font>
    <font>
      <sz val="12"/>
      <color theme="1"/>
      <name val="ＭＳ 明朝"/>
      <family val="2"/>
      <charset val="128"/>
    </font>
    <font>
      <sz val="6"/>
      <name val="ＭＳ 明朝"/>
      <family val="2"/>
      <charset val="128"/>
    </font>
    <font>
      <b/>
      <sz val="22"/>
      <color theme="1"/>
      <name val="ＭＳ ゴシック"/>
      <family val="3"/>
      <charset val="128"/>
    </font>
    <font>
      <sz val="12"/>
      <color theme="1"/>
      <name val="ＭＳ 明朝"/>
      <family val="1"/>
      <charset val="128"/>
    </font>
    <font>
      <sz val="10"/>
      <color theme="1"/>
      <name val="ＭＳ 明朝"/>
      <family val="2"/>
      <charset val="128"/>
    </font>
    <font>
      <b/>
      <sz val="12"/>
      <color theme="1"/>
      <name val="ＭＳ ゴシック"/>
      <family val="3"/>
      <charset val="128"/>
    </font>
    <font>
      <sz val="11"/>
      <color theme="1"/>
      <name val="ＭＳ 明朝"/>
      <family val="2"/>
      <charset val="128"/>
    </font>
    <font>
      <b/>
      <sz val="11"/>
      <color theme="1"/>
      <name val="ＭＳ ゴシック"/>
      <family val="3"/>
      <charset val="128"/>
    </font>
    <font>
      <sz val="8"/>
      <color theme="1"/>
      <name val="ＭＳ 明朝"/>
      <family val="2"/>
      <charset val="128"/>
    </font>
    <font>
      <sz val="9"/>
      <color theme="1"/>
      <name val="ＭＳ 明朝"/>
      <family val="2"/>
      <charset val="128"/>
    </font>
    <font>
      <sz val="9"/>
      <color theme="1"/>
      <name val="ＭＳ 明朝"/>
      <family val="1"/>
      <charset val="128"/>
    </font>
    <font>
      <sz val="12"/>
      <color theme="0"/>
      <name val="ＭＳ 明朝"/>
      <family val="2"/>
      <charset val="128"/>
    </font>
    <font>
      <sz val="12"/>
      <color theme="0"/>
      <name val="ＭＳ 明朝"/>
      <family val="1"/>
      <charset val="128"/>
    </font>
    <font>
      <sz val="10"/>
      <color theme="1"/>
      <name val="ＭＳ 明朝"/>
      <family val="1"/>
      <charset val="128"/>
    </font>
    <font>
      <b/>
      <sz val="10"/>
      <color theme="1"/>
      <name val="ＭＳ 明朝"/>
      <family val="1"/>
      <charset val="128"/>
    </font>
    <font>
      <sz val="11"/>
      <color theme="1"/>
      <name val="ＭＳ 明朝"/>
      <family val="1"/>
      <charset val="128"/>
    </font>
  </fonts>
  <fills count="2">
    <fill>
      <patternFill patternType="none"/>
    </fill>
    <fill>
      <patternFill patternType="gray125"/>
    </fill>
  </fills>
  <borders count="3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style="medium">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6">
    <xf numFmtId="0" fontId="0" fillId="0" borderId="0" xfId="0">
      <alignment vertical="center"/>
    </xf>
    <xf numFmtId="0" fontId="0" fillId="0" borderId="0" xfId="0" applyAlignment="1">
      <alignment vertical="center"/>
    </xf>
    <xf numFmtId="0" fontId="3" fillId="0" borderId="0" xfId="0" applyFont="1" applyAlignment="1">
      <alignment vertical="center"/>
    </xf>
    <xf numFmtId="38" fontId="0" fillId="0" borderId="0" xfId="1" applyFont="1">
      <alignment vertical="center"/>
    </xf>
    <xf numFmtId="0" fontId="0" fillId="0" borderId="0" xfId="0" applyAlignment="1">
      <alignment horizontal="distributed" vertical="center" indent="1"/>
    </xf>
    <xf numFmtId="0" fontId="0" fillId="0" borderId="5" xfId="0" applyBorder="1" applyAlignment="1">
      <alignment horizontal="distributed" vertical="center" indent="1"/>
    </xf>
    <xf numFmtId="38" fontId="0" fillId="0" borderId="6" xfId="1" applyFont="1" applyBorder="1">
      <alignment vertical="center"/>
    </xf>
    <xf numFmtId="38" fontId="0" fillId="0" borderId="7" xfId="1" applyFont="1" applyBorder="1">
      <alignment vertical="center"/>
    </xf>
    <xf numFmtId="38" fontId="0" fillId="0" borderId="8" xfId="1" applyFont="1" applyBorder="1">
      <alignment vertical="center"/>
    </xf>
    <xf numFmtId="38" fontId="0" fillId="0" borderId="9" xfId="1" applyFont="1" applyBorder="1">
      <alignment vertical="center"/>
    </xf>
    <xf numFmtId="38" fontId="0" fillId="0" borderId="10" xfId="1" applyFont="1" applyBorder="1">
      <alignment vertical="center"/>
    </xf>
    <xf numFmtId="38" fontId="0" fillId="0" borderId="5" xfId="1" applyFont="1" applyBorder="1">
      <alignment vertical="center"/>
    </xf>
    <xf numFmtId="176" fontId="0" fillId="0" borderId="6" xfId="1" applyNumberFormat="1" applyFont="1" applyBorder="1">
      <alignment vertical="center"/>
    </xf>
    <xf numFmtId="0" fontId="0" fillId="0" borderId="7" xfId="0" applyBorder="1" applyAlignment="1">
      <alignment horizontal="distributed" vertical="center" indent="1"/>
    </xf>
    <xf numFmtId="0" fontId="0" fillId="0" borderId="10" xfId="0" applyBorder="1" applyAlignment="1">
      <alignment horizontal="distributed" vertical="center" indent="1"/>
    </xf>
    <xf numFmtId="0" fontId="0" fillId="0" borderId="8" xfId="0" applyBorder="1" applyAlignment="1">
      <alignment horizontal="distributed" vertical="center" indent="1"/>
    </xf>
    <xf numFmtId="176" fontId="0" fillId="0" borderId="9" xfId="1" applyNumberFormat="1" applyFont="1" applyBorder="1">
      <alignment vertical="center"/>
    </xf>
    <xf numFmtId="0" fontId="0" fillId="0" borderId="4" xfId="0" applyBorder="1" applyAlignment="1">
      <alignment horizontal="distributed" vertical="center"/>
    </xf>
    <xf numFmtId="0" fontId="5" fillId="0" borderId="0" xfId="0" applyFont="1" applyAlignment="1">
      <alignment horizontal="right" vertical="center"/>
    </xf>
    <xf numFmtId="38" fontId="0" fillId="0" borderId="11" xfId="1" applyFont="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7" xfId="0" applyBorder="1" applyAlignment="1">
      <alignment horizontal="distributed" vertical="center" indent="1"/>
    </xf>
    <xf numFmtId="0" fontId="0" fillId="0" borderId="18" xfId="0" applyBorder="1" applyAlignment="1">
      <alignment horizontal="distributed" vertical="center" indent="1"/>
    </xf>
    <xf numFmtId="38" fontId="0" fillId="0" borderId="16" xfId="1" applyFont="1" applyBorder="1">
      <alignment vertical="center"/>
    </xf>
    <xf numFmtId="38" fontId="0" fillId="0" borderId="17" xfId="1" applyFont="1" applyBorder="1">
      <alignment vertical="center"/>
    </xf>
    <xf numFmtId="38" fontId="0" fillId="0" borderId="18" xfId="1" applyFont="1" applyBorder="1">
      <alignment vertical="center"/>
    </xf>
    <xf numFmtId="176" fontId="0" fillId="0" borderId="16" xfId="1" applyNumberFormat="1" applyFont="1" applyBorder="1">
      <alignment vertical="center"/>
    </xf>
    <xf numFmtId="38" fontId="0" fillId="0" borderId="19" xfId="1" applyFont="1" applyBorder="1">
      <alignment vertical="center"/>
    </xf>
    <xf numFmtId="38" fontId="0" fillId="0" borderId="20" xfId="1" applyFont="1" applyBorder="1">
      <alignment vertical="center"/>
    </xf>
    <xf numFmtId="0" fontId="0" fillId="0" borderId="21" xfId="0" applyBorder="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center" vertical="center"/>
    </xf>
    <xf numFmtId="0" fontId="0" fillId="0" borderId="26" xfId="0" applyBorder="1">
      <alignment vertical="center"/>
    </xf>
    <xf numFmtId="0" fontId="4" fillId="0" borderId="25" xfId="0" applyFont="1" applyBorder="1" applyAlignment="1">
      <alignment horizontal="distributed" vertical="center"/>
    </xf>
    <xf numFmtId="38" fontId="0" fillId="0" borderId="9" xfId="1" applyFont="1" applyFill="1" applyBorder="1">
      <alignment vertical="center"/>
    </xf>
    <xf numFmtId="0" fontId="6"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9" fillId="0" borderId="0" xfId="0" applyFont="1" applyAlignment="1">
      <alignment horizontal="right"/>
    </xf>
    <xf numFmtId="0" fontId="10" fillId="0" borderId="0" xfId="0" applyFont="1">
      <alignment vertical="center"/>
    </xf>
    <xf numFmtId="0" fontId="11" fillId="0" borderId="0" xfId="0" applyFont="1">
      <alignment vertical="center"/>
    </xf>
    <xf numFmtId="0" fontId="12" fillId="0" borderId="0" xfId="0" applyFont="1" applyBorder="1">
      <alignment vertical="center"/>
    </xf>
    <xf numFmtId="0" fontId="13" fillId="0" borderId="0" xfId="0" applyFont="1" applyBorder="1" applyAlignment="1">
      <alignment horizontal="distributed" vertical="center" indent="1"/>
    </xf>
    <xf numFmtId="38" fontId="13" fillId="0" borderId="0" xfId="1" applyFont="1" applyBorder="1">
      <alignment vertical="center"/>
    </xf>
    <xf numFmtId="38" fontId="13" fillId="0" borderId="0" xfId="1" applyFont="1">
      <alignment vertical="center"/>
    </xf>
    <xf numFmtId="0" fontId="13" fillId="0" borderId="0" xfId="0" applyFont="1">
      <alignment vertical="center"/>
    </xf>
    <xf numFmtId="38" fontId="10" fillId="0" borderId="0" xfId="1" applyFont="1">
      <alignment vertical="center"/>
    </xf>
    <xf numFmtId="0" fontId="10" fillId="0" borderId="0" xfId="0" applyFont="1" applyAlignment="1">
      <alignment horizontal="center" vertical="center"/>
    </xf>
    <xf numFmtId="38" fontId="0" fillId="0" borderId="0" xfId="1" applyFont="1" applyBorder="1">
      <alignment vertical="center"/>
    </xf>
    <xf numFmtId="0" fontId="0" fillId="0" borderId="0" xfId="0" applyBorder="1" applyAlignment="1">
      <alignment horizontal="distributed" vertical="center"/>
    </xf>
    <xf numFmtId="0" fontId="0" fillId="0" borderId="3" xfId="0" applyBorder="1" applyAlignment="1">
      <alignment horizontal="distributed" vertical="center" indent="1"/>
    </xf>
    <xf numFmtId="0" fontId="0" fillId="0" borderId="1" xfId="0" applyBorder="1" applyAlignment="1">
      <alignment horizontal="distributed" vertical="center" indent="1"/>
    </xf>
    <xf numFmtId="38" fontId="0" fillId="0" borderId="2" xfId="1" applyFont="1" applyBorder="1">
      <alignment vertical="center"/>
    </xf>
    <xf numFmtId="38" fontId="0" fillId="0" borderId="3" xfId="1" applyFont="1" applyBorder="1">
      <alignment vertical="center"/>
    </xf>
    <xf numFmtId="38" fontId="0" fillId="0" borderId="1" xfId="1" applyFont="1" applyBorder="1">
      <alignment vertical="center"/>
    </xf>
    <xf numFmtId="176" fontId="0" fillId="0" borderId="2" xfId="1" applyNumberFormat="1" applyFont="1" applyBorder="1">
      <alignment vertical="center"/>
    </xf>
    <xf numFmtId="38" fontId="0" fillId="0" borderId="28" xfId="1" applyFont="1" applyBorder="1">
      <alignment vertical="center"/>
    </xf>
    <xf numFmtId="0" fontId="0" fillId="0" borderId="27" xfId="0" applyBorder="1" applyAlignment="1">
      <alignment horizontal="distributed" vertical="center"/>
    </xf>
    <xf numFmtId="0" fontId="0" fillId="0" borderId="18" xfId="0" applyBorder="1" applyAlignment="1">
      <alignment horizontal="distributed" vertical="center"/>
    </xf>
    <xf numFmtId="0" fontId="5" fillId="0" borderId="0" xfId="0" applyFont="1">
      <alignment vertical="center"/>
    </xf>
    <xf numFmtId="0" fontId="4" fillId="0" borderId="22" xfId="0" applyFont="1" applyBorder="1" applyAlignment="1">
      <alignment horizontal="distributed" vertical="center"/>
    </xf>
    <xf numFmtId="0" fontId="0" fillId="0" borderId="16" xfId="0" applyBorder="1" applyAlignment="1">
      <alignment horizontal="distributed" vertical="center"/>
    </xf>
    <xf numFmtId="0" fontId="0" fillId="0" borderId="9" xfId="0" applyBorder="1" applyAlignment="1">
      <alignment horizontal="distributed" vertical="center"/>
    </xf>
    <xf numFmtId="0" fontId="14" fillId="0" borderId="22" xfId="0" applyFont="1" applyBorder="1" applyAlignment="1">
      <alignment horizontal="distributed" vertical="center"/>
    </xf>
    <xf numFmtId="0" fontId="14" fillId="0" borderId="23" xfId="0" applyFont="1" applyBorder="1" applyAlignment="1">
      <alignment horizontal="distributed" vertical="center"/>
    </xf>
    <xf numFmtId="0" fontId="0" fillId="0" borderId="0" xfId="0" applyBorder="1">
      <alignment vertical="center"/>
    </xf>
    <xf numFmtId="0" fontId="0" fillId="0" borderId="0" xfId="0" applyBorder="1" applyAlignment="1">
      <alignment horizontal="distributed" vertical="center" indent="1"/>
    </xf>
    <xf numFmtId="0" fontId="0" fillId="0" borderId="9" xfId="0" applyBorder="1" applyAlignment="1">
      <alignment horizontal="distributed" vertical="center"/>
    </xf>
    <xf numFmtId="0" fontId="0" fillId="0" borderId="9" xfId="0" applyBorder="1" applyAlignment="1">
      <alignment horizontal="distributed" vertical="distributed" shrinkToFit="1"/>
    </xf>
    <xf numFmtId="0" fontId="0" fillId="0" borderId="9" xfId="0" applyBorder="1" applyAlignment="1">
      <alignment horizontal="distributed" vertical="center"/>
    </xf>
    <xf numFmtId="0" fontId="16" fillId="0" borderId="0" xfId="0" applyFont="1">
      <alignment vertical="center"/>
    </xf>
    <xf numFmtId="0" fontId="7" fillId="0" borderId="0" xfId="0" applyFont="1">
      <alignment vertical="center"/>
    </xf>
    <xf numFmtId="38" fontId="10" fillId="0" borderId="0" xfId="1" applyFont="1" applyAlignment="1">
      <alignment horizontal="right" vertical="center"/>
    </xf>
    <xf numFmtId="0" fontId="10" fillId="0" borderId="0" xfId="0" applyFont="1" applyAlignment="1">
      <alignment vertical="center"/>
    </xf>
    <xf numFmtId="0" fontId="0" fillId="0" borderId="9" xfId="0" applyBorder="1" applyAlignment="1">
      <alignment horizontal="distributed" vertical="center"/>
    </xf>
    <xf numFmtId="0" fontId="4" fillId="0" borderId="22" xfId="0" applyFont="1" applyBorder="1" applyAlignment="1">
      <alignment horizontal="distributed" vertical="center"/>
    </xf>
    <xf numFmtId="0" fontId="0" fillId="0" borderId="23" xfId="0" applyBorder="1" applyAlignment="1">
      <alignment horizontal="distributed" vertical="center" indent="1"/>
    </xf>
    <xf numFmtId="0" fontId="0" fillId="0" borderId="24" xfId="0" applyBorder="1" applyAlignment="1">
      <alignment horizontal="distributed" vertical="center" indent="1"/>
    </xf>
    <xf numFmtId="38" fontId="0" fillId="0" borderId="22" xfId="1" applyFont="1" applyBorder="1">
      <alignment vertical="center"/>
    </xf>
    <xf numFmtId="38" fontId="0" fillId="0" borderId="23" xfId="1" applyFont="1" applyBorder="1">
      <alignment vertical="center"/>
    </xf>
    <xf numFmtId="38" fontId="0" fillId="0" borderId="24" xfId="1" applyFont="1" applyBorder="1">
      <alignment vertical="center"/>
    </xf>
    <xf numFmtId="38" fontId="0" fillId="0" borderId="25" xfId="1" applyFont="1" applyBorder="1">
      <alignment vertical="center"/>
    </xf>
    <xf numFmtId="38" fontId="0" fillId="0" borderId="16" xfId="1" applyFont="1" applyFill="1" applyBorder="1">
      <alignment vertical="center"/>
    </xf>
    <xf numFmtId="38" fontId="0" fillId="0" borderId="17" xfId="1" applyFont="1" applyFill="1" applyBorder="1">
      <alignment vertical="center"/>
    </xf>
    <xf numFmtId="38" fontId="0" fillId="0" borderId="18" xfId="1" applyFont="1" applyFill="1" applyBorder="1">
      <alignment vertical="center"/>
    </xf>
    <xf numFmtId="176" fontId="0" fillId="0" borderId="16" xfId="1" applyNumberFormat="1" applyFont="1" applyFill="1" applyBorder="1">
      <alignment vertical="center"/>
    </xf>
    <xf numFmtId="177" fontId="0" fillId="0" borderId="0" xfId="2" applyNumberFormat="1" applyFont="1">
      <alignment vertical="center"/>
    </xf>
    <xf numFmtId="10" fontId="0" fillId="0" borderId="0" xfId="2" applyNumberFormat="1" applyFont="1">
      <alignment vertical="center"/>
    </xf>
    <xf numFmtId="0" fontId="15" fillId="0" borderId="0" xfId="0" applyFont="1" applyAlignment="1">
      <alignment horizontal="center" vertical="center"/>
    </xf>
    <xf numFmtId="0" fontId="15" fillId="0" borderId="0" xfId="0" applyFont="1" applyBorder="1" applyAlignment="1">
      <alignment horizontal="left" vertical="center"/>
    </xf>
    <xf numFmtId="38" fontId="15" fillId="0" borderId="0" xfId="1" applyFont="1" applyBorder="1" applyAlignment="1">
      <alignment vertical="center"/>
    </xf>
    <xf numFmtId="0" fontId="0" fillId="0" borderId="2" xfId="0" applyBorder="1" applyAlignment="1">
      <alignment horizontal="distributed" vertical="center"/>
    </xf>
    <xf numFmtId="0" fontId="0" fillId="0" borderId="9" xfId="0" applyBorder="1" applyAlignment="1">
      <alignment horizontal="distributed" vertical="center"/>
    </xf>
    <xf numFmtId="0" fontId="0" fillId="0" borderId="29" xfId="0" applyBorder="1" applyAlignment="1">
      <alignment horizontal="distributed" vertical="center"/>
    </xf>
    <xf numFmtId="0" fontId="0" fillId="0" borderId="6" xfId="0" applyBorder="1" applyAlignment="1">
      <alignment horizontal="distributed" vertical="center"/>
    </xf>
    <xf numFmtId="0" fontId="0" fillId="0" borderId="16" xfId="0" applyBorder="1" applyAlignment="1">
      <alignment horizontal="distributed" vertical="center"/>
    </xf>
    <xf numFmtId="0" fontId="0" fillId="0" borderId="22" xfId="0" applyFont="1" applyBorder="1" applyAlignment="1">
      <alignment horizontal="distributed" vertical="center"/>
    </xf>
    <xf numFmtId="0" fontId="4" fillId="0" borderId="22" xfId="0" applyFont="1" applyBorder="1" applyAlignment="1">
      <alignment horizontal="distributed" vertical="center"/>
    </xf>
    <xf numFmtId="0" fontId="0" fillId="0" borderId="22" xfId="0" applyBorder="1" applyAlignment="1">
      <alignment horizontal="distributed" vertical="center"/>
    </xf>
    <xf numFmtId="0" fontId="12" fillId="0" borderId="0" xfId="0" applyFont="1" applyBorder="1" applyAlignment="1">
      <alignment horizontal="distributed"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9523</xdr:rowOff>
    </xdr:from>
    <xdr:to>
      <xdr:col>52</xdr:col>
      <xdr:colOff>171450</xdr:colOff>
      <xdr:row>6</xdr:row>
      <xdr:rowOff>38100</xdr:rowOff>
    </xdr:to>
    <xdr:sp macro="" textlink="">
      <xdr:nvSpPr>
        <xdr:cNvPr id="2" name="AutoShape 1"/>
        <xdr:cNvSpPr>
          <a:spLocks noChangeArrowheads="1"/>
        </xdr:cNvSpPr>
      </xdr:nvSpPr>
      <xdr:spPr bwMode="auto">
        <a:xfrm>
          <a:off x="209550" y="533398"/>
          <a:ext cx="9867900" cy="790577"/>
        </a:xfrm>
        <a:prstGeom prst="roundRect">
          <a:avLst>
            <a:gd name="adj" fmla="val 16667"/>
          </a:avLst>
        </a:prstGeom>
        <a:solidFill>
          <a:srgbClr val="FFFFFF"/>
        </a:solidFill>
        <a:ln w="12700" cap="rnd">
          <a:solidFill>
            <a:srgbClr val="000000"/>
          </a:solidFill>
          <a:prstDash val="sysDot"/>
          <a:round/>
          <a:headEnd/>
          <a:tailEnd/>
        </a:ln>
      </xdr:spPr>
      <xdr:txBody>
        <a:bodyPr vertOverflow="clip" wrap="square" lIns="74295" tIns="8890" rIns="74295" bIns="8890" anchor="ctr" upright="1"/>
        <a:lstStyle/>
        <a:p>
          <a:r>
            <a:rPr lang="ja-JP" altLang="en-US" sz="1200" b="0" i="0" u="none" strike="noStrike" baseline="0">
              <a:solidFill>
                <a:srgbClr val="000000"/>
              </a:solidFill>
              <a:latin typeface="ＭＳ 明朝"/>
              <a:ea typeface="ＭＳ 明朝"/>
            </a:rPr>
            <a:t>　</a:t>
          </a:r>
          <a:r>
            <a:rPr lang="ja-JP" altLang="ja-JP" sz="1100">
              <a:effectLst/>
              <a:latin typeface="ＭＳ 明朝" panose="02020609040205080304" pitchFamily="17" charset="-128"/>
              <a:ea typeface="ＭＳ 明朝" panose="02020609040205080304" pitchFamily="17" charset="-128"/>
              <a:cs typeface="+mn-cs"/>
            </a:rPr>
            <a:t>一般会計補正予算（第</a:t>
          </a:r>
          <a:r>
            <a:rPr lang="en-US" altLang="ja-JP" sz="1100">
              <a:effectLst/>
              <a:latin typeface="ＭＳ 明朝" panose="02020609040205080304" pitchFamily="17" charset="-128"/>
              <a:ea typeface="ＭＳ 明朝" panose="02020609040205080304" pitchFamily="17" charset="-128"/>
              <a:cs typeface="+mn-cs"/>
            </a:rPr>
            <a:t>10</a:t>
          </a:r>
          <a:r>
            <a:rPr lang="ja-JP" altLang="ja-JP" sz="1100">
              <a:effectLst/>
              <a:latin typeface="ＭＳ 明朝" panose="02020609040205080304" pitchFamily="17" charset="-128"/>
              <a:ea typeface="ＭＳ 明朝" panose="02020609040205080304" pitchFamily="17" charset="-128"/>
              <a:cs typeface="+mn-cs"/>
            </a:rPr>
            <a:t>号）案は、府民の命を最優先に、感染拡大の抑制と社会経済活動の維持との両立に重点的に取り組んでいくために必要な施策や、既決予算編成後において生じた情勢の変化に伴い、緊急に措置しなければならないものに対応するため、編成しました。</a:t>
          </a:r>
        </a:p>
      </xdr:txBody>
    </xdr:sp>
    <xdr:clientData/>
  </xdr:twoCellAnchor>
  <xdr:twoCellAnchor editAs="oneCell">
    <xdr:from>
      <xdr:col>28</xdr:col>
      <xdr:colOff>28575</xdr:colOff>
      <xdr:row>42</xdr:row>
      <xdr:rowOff>38100</xdr:rowOff>
    </xdr:from>
    <xdr:to>
      <xdr:col>52</xdr:col>
      <xdr:colOff>152400</xdr:colOff>
      <xdr:row>56</xdr:row>
      <xdr:rowOff>47625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2575" y="7991475"/>
          <a:ext cx="469582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24</xdr:col>
      <xdr:colOff>104775</xdr:colOff>
      <xdr:row>13</xdr:row>
      <xdr:rowOff>9525</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857375"/>
          <a:ext cx="44862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20</xdr:row>
      <xdr:rowOff>19050</xdr:rowOff>
    </xdr:from>
    <xdr:to>
      <xdr:col>27</xdr:col>
      <xdr:colOff>171450</xdr:colOff>
      <xdr:row>37</xdr:row>
      <xdr:rowOff>28575</xdr:rowOff>
    </xdr:to>
    <xdr:pic>
      <xdr:nvPicPr>
        <xdr:cNvPr id="14"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3876675"/>
          <a:ext cx="5295900"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66675</xdr:colOff>
      <xdr:row>20</xdr:row>
      <xdr:rowOff>19050</xdr:rowOff>
    </xdr:from>
    <xdr:to>
      <xdr:col>55</xdr:col>
      <xdr:colOff>28575</xdr:colOff>
      <xdr:row>34</xdr:row>
      <xdr:rowOff>19050</xdr:rowOff>
    </xdr:to>
    <xdr:pic>
      <xdr:nvPicPr>
        <xdr:cNvPr id="15" name="図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10175" y="3876675"/>
          <a:ext cx="5295900"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152400</xdr:colOff>
      <xdr:row>9</xdr:row>
      <xdr:rowOff>0</xdr:rowOff>
    </xdr:from>
    <xdr:to>
      <xdr:col>55</xdr:col>
      <xdr:colOff>0</xdr:colOff>
      <xdr:row>19</xdr:row>
      <xdr:rowOff>152400</xdr:rowOff>
    </xdr:to>
    <xdr:pic>
      <xdr:nvPicPr>
        <xdr:cNvPr id="9" name="図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05400" y="1857375"/>
          <a:ext cx="5372100"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25</xdr:col>
      <xdr:colOff>123825</xdr:colOff>
      <xdr:row>67</xdr:row>
      <xdr:rowOff>9525</xdr:rowOff>
    </xdr:to>
    <xdr:pic>
      <xdr:nvPicPr>
        <xdr:cNvPr id="13" name="図 1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7953375"/>
          <a:ext cx="4695825" cy="477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232"/>
  <sheetViews>
    <sheetView tabSelected="1" view="pageBreakPreview" zoomScaleNormal="100" zoomScaleSheetLayoutView="100" workbookViewId="0">
      <selection activeCell="A2" sqref="A2"/>
    </sheetView>
  </sheetViews>
  <sheetFormatPr defaultRowHeight="14.25" x14ac:dyDescent="0.15"/>
  <cols>
    <col min="1" max="74" width="2.5" style="1" customWidth="1"/>
    <col min="75" max="16384" width="9" style="1"/>
  </cols>
  <sheetData>
    <row r="1" spans="1:29" ht="26.25" customHeight="1" x14ac:dyDescent="0.15">
      <c r="A1" s="2" t="s">
        <v>41</v>
      </c>
    </row>
    <row r="2" spans="1:29" ht="15" customHeight="1" x14ac:dyDescent="0.15"/>
    <row r="3" spans="1:29" ht="15" customHeight="1" x14ac:dyDescent="0.15"/>
    <row r="4" spans="1:29" ht="15" customHeight="1" x14ac:dyDescent="0.15"/>
    <row r="5" spans="1:29" ht="15" customHeight="1" x14ac:dyDescent="0.15"/>
    <row r="6" spans="1:29" ht="15" customHeight="1" x14ac:dyDescent="0.15"/>
    <row r="7" spans="1:29" ht="15" customHeight="1" x14ac:dyDescent="0.15"/>
    <row r="8" spans="1:29" ht="15" customHeight="1" x14ac:dyDescent="0.15">
      <c r="C8" s="41"/>
    </row>
    <row r="9" spans="1:29" ht="15" customHeight="1" x14ac:dyDescent="0.15">
      <c r="B9" s="41" t="s">
        <v>9</v>
      </c>
      <c r="C9" s="41"/>
      <c r="AC9" s="41" t="s">
        <v>40</v>
      </c>
    </row>
    <row r="10" spans="1:29" ht="15" customHeight="1" x14ac:dyDescent="0.15"/>
    <row r="11" spans="1:29" ht="15" customHeight="1" x14ac:dyDescent="0.15"/>
    <row r="12" spans="1:29" ht="15" customHeight="1" x14ac:dyDescent="0.15"/>
    <row r="13" spans="1:29" ht="15" customHeight="1" x14ac:dyDescent="0.15"/>
    <row r="14" spans="1:29" ht="15" customHeight="1" x14ac:dyDescent="0.15"/>
    <row r="15" spans="1:29" ht="15" customHeight="1" x14ac:dyDescent="0.15"/>
    <row r="16" spans="1:29" ht="15" customHeight="1" x14ac:dyDescent="0.15">
      <c r="C16" s="41"/>
    </row>
    <row r="17" spans="2:30" ht="15" customHeight="1" x14ac:dyDescent="0.15"/>
    <row r="18" spans="2:30" ht="15" customHeight="1" x14ac:dyDescent="0.15"/>
    <row r="19" spans="2:30" ht="7.5" customHeight="1" x14ac:dyDescent="0.15"/>
    <row r="20" spans="2:30" ht="15" customHeight="1" x14ac:dyDescent="0.15">
      <c r="B20" s="41" t="s">
        <v>33</v>
      </c>
      <c r="C20" s="41"/>
      <c r="AC20" s="41"/>
    </row>
    <row r="21" spans="2:30" ht="15" customHeight="1" x14ac:dyDescent="0.15">
      <c r="B21" s="43" t="s">
        <v>13</v>
      </c>
      <c r="C21" s="43"/>
      <c r="D21" s="41"/>
      <c r="AC21" s="43" t="s">
        <v>14</v>
      </c>
      <c r="AD21" s="43"/>
    </row>
    <row r="22" spans="2:30" ht="15" customHeight="1" x14ac:dyDescent="0.15"/>
    <row r="23" spans="2:30" ht="15" customHeight="1" x14ac:dyDescent="0.15"/>
    <row r="24" spans="2:30" ht="15" customHeight="1" x14ac:dyDescent="0.15"/>
    <row r="25" spans="2:30" ht="15" customHeight="1" x14ac:dyDescent="0.15"/>
    <row r="26" spans="2:30" ht="15" customHeight="1" x14ac:dyDescent="0.15"/>
    <row r="27" spans="2:30" ht="15" customHeight="1" x14ac:dyDescent="0.15"/>
    <row r="28" spans="2:30" ht="15" customHeight="1" x14ac:dyDescent="0.15"/>
    <row r="29" spans="2:30" ht="15" customHeight="1" x14ac:dyDescent="0.15"/>
    <row r="30" spans="2:30" ht="15" customHeight="1" x14ac:dyDescent="0.15"/>
    <row r="31" spans="2:30" ht="15" customHeight="1" x14ac:dyDescent="0.15"/>
    <row r="32" spans="2:30" ht="15" customHeight="1" x14ac:dyDescent="0.15">
      <c r="B32" s="41"/>
      <c r="W32" s="44"/>
    </row>
    <row r="33" spans="2:52" ht="15" customHeight="1" x14ac:dyDescent="0.15"/>
    <row r="34" spans="2:52" ht="15" customHeight="1" x14ac:dyDescent="0.15">
      <c r="B34" s="41"/>
      <c r="AU34" s="44"/>
      <c r="AY34" s="44"/>
    </row>
    <row r="35" spans="2:52" ht="15" customHeight="1" x14ac:dyDescent="0.15">
      <c r="B35" s="41"/>
      <c r="W35" s="44"/>
      <c r="AY35" s="44"/>
    </row>
    <row r="36" spans="2:52" ht="15" customHeight="1" x14ac:dyDescent="0.15">
      <c r="B36" s="41"/>
      <c r="W36" s="44"/>
      <c r="AY36" s="44"/>
    </row>
    <row r="37" spans="2:52" ht="15" customHeight="1" x14ac:dyDescent="0.15">
      <c r="B37" s="41"/>
      <c r="W37" s="44"/>
    </row>
    <row r="38" spans="2:52" ht="15" customHeight="1" x14ac:dyDescent="0.15">
      <c r="B38" s="41"/>
      <c r="W38" s="44"/>
    </row>
    <row r="39" spans="2:52" ht="15" customHeight="1" x14ac:dyDescent="0.15"/>
    <row r="40" spans="2:52" ht="7.5" customHeight="1" x14ac:dyDescent="0.15"/>
    <row r="41" spans="2:52" ht="15" customHeight="1" x14ac:dyDescent="0.15">
      <c r="B41" s="41" t="s">
        <v>10</v>
      </c>
      <c r="X41" s="79"/>
    </row>
    <row r="42" spans="2:52" ht="15" customHeight="1" x14ac:dyDescent="0.15">
      <c r="AZ42" s="53" t="s">
        <v>34</v>
      </c>
    </row>
    <row r="43" spans="2:52" ht="15" customHeight="1" x14ac:dyDescent="0.15"/>
    <row r="44" spans="2:52" ht="15" customHeight="1" x14ac:dyDescent="0.15"/>
    <row r="45" spans="2:52" ht="15" customHeight="1" x14ac:dyDescent="0.15"/>
    <row r="46" spans="2:52" ht="15" customHeight="1" x14ac:dyDescent="0.15"/>
    <row r="47" spans="2:52" ht="15" customHeight="1" x14ac:dyDescent="0.15"/>
    <row r="48" spans="2:52" ht="15" customHeight="1" x14ac:dyDescent="0.15"/>
    <row r="49" spans="26:26" ht="15" customHeight="1" x14ac:dyDescent="0.15"/>
    <row r="50" spans="26:26" ht="15" customHeight="1" x14ac:dyDescent="0.15"/>
    <row r="51" spans="26:26" ht="15" customHeight="1" x14ac:dyDescent="0.15"/>
    <row r="52" spans="26:26" ht="15" customHeight="1" x14ac:dyDescent="0.15"/>
    <row r="53" spans="26:26" ht="15" customHeight="1" x14ac:dyDescent="0.15"/>
    <row r="54" spans="26:26" ht="15" customHeight="1" x14ac:dyDescent="0.15"/>
    <row r="55" spans="26:26" ht="15" customHeight="1" x14ac:dyDescent="0.15"/>
    <row r="56" spans="26:26" ht="15" customHeight="1" x14ac:dyDescent="0.15"/>
    <row r="57" spans="26:26" ht="15" customHeight="1" x14ac:dyDescent="0.15"/>
    <row r="58" spans="26:26" ht="15" customHeight="1" x14ac:dyDescent="0.15"/>
    <row r="59" spans="26:26" ht="15" customHeight="1" x14ac:dyDescent="0.15"/>
    <row r="60" spans="26:26" ht="15" customHeight="1" x14ac:dyDescent="0.15"/>
    <row r="61" spans="26:26" ht="15" customHeight="1" x14ac:dyDescent="0.15">
      <c r="Z61" s="41"/>
    </row>
    <row r="62" spans="26:26" ht="15" customHeight="1" x14ac:dyDescent="0.15"/>
    <row r="63" spans="26:26" ht="15" customHeight="1" x14ac:dyDescent="0.15"/>
    <row r="64" spans="26:26"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sheetData>
  <phoneticPr fontId="2"/>
  <printOptions horizontalCentered="1"/>
  <pageMargins left="0.39370078740157483" right="0.39370078740157483" top="0.59055118110236227" bottom="0.39370078740157483" header="0.19685039370078741" footer="0.19685039370078741"/>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topLeftCell="A22" workbookViewId="0">
      <selection activeCell="D26" sqref="B2:E26"/>
    </sheetView>
  </sheetViews>
  <sheetFormatPr defaultRowHeight="11.25" x14ac:dyDescent="0.15"/>
  <cols>
    <col min="1" max="2" width="2.5" style="45" customWidth="1"/>
    <col min="3" max="3" width="50.5" style="45" bestFit="1" customWidth="1"/>
    <col min="4" max="4" width="8.5" style="52" bestFit="1" customWidth="1"/>
    <col min="5" max="5" width="1.25" style="45" customWidth="1"/>
    <col min="6" max="6" width="2.5" style="45" customWidth="1"/>
    <col min="7" max="7" width="43.75" style="45" customWidth="1"/>
    <col min="8" max="8" width="8.25" style="45" customWidth="1"/>
    <col min="9" max="16384" width="9" style="45"/>
  </cols>
  <sheetData>
    <row r="1" spans="1:5" ht="7.5" customHeight="1" x14ac:dyDescent="0.15"/>
    <row r="2" spans="1:5" s="77" customFormat="1" ht="15" customHeight="1" x14ac:dyDescent="0.15">
      <c r="A2" s="94"/>
      <c r="B2" s="95" t="s">
        <v>43</v>
      </c>
      <c r="C2" s="95"/>
      <c r="D2" s="96">
        <v>316223</v>
      </c>
      <c r="E2" s="76"/>
    </row>
    <row r="3" spans="1:5" s="77" customFormat="1" ht="15" customHeight="1" x14ac:dyDescent="0.15">
      <c r="A3" s="94"/>
      <c r="B3" s="95"/>
      <c r="C3" s="95"/>
      <c r="D3" s="96"/>
      <c r="E3" s="76"/>
    </row>
    <row r="4" spans="1:5" s="77" customFormat="1" ht="15" customHeight="1" x14ac:dyDescent="0.15">
      <c r="A4" s="94"/>
      <c r="B4" s="95" t="s">
        <v>44</v>
      </c>
      <c r="C4" s="95"/>
      <c r="D4" s="96">
        <v>8234</v>
      </c>
      <c r="E4" s="76"/>
    </row>
    <row r="5" spans="1:5" s="77" customFormat="1" ht="15" customHeight="1" x14ac:dyDescent="0.15">
      <c r="A5" s="94"/>
      <c r="B5" s="95"/>
      <c r="C5" s="95"/>
      <c r="D5" s="96"/>
      <c r="E5" s="76"/>
    </row>
    <row r="6" spans="1:5" ht="15" customHeight="1" x14ac:dyDescent="0.15">
      <c r="B6" s="53" t="s">
        <v>15</v>
      </c>
      <c r="C6" s="46" t="s">
        <v>45</v>
      </c>
      <c r="D6" s="52">
        <v>4587</v>
      </c>
    </row>
    <row r="7" spans="1:5" ht="15" customHeight="1" x14ac:dyDescent="0.15">
      <c r="B7" s="53" t="s">
        <v>15</v>
      </c>
      <c r="C7" s="46" t="s">
        <v>46</v>
      </c>
      <c r="D7" s="52">
        <v>836</v>
      </c>
    </row>
    <row r="8" spans="1:5" ht="15" customHeight="1" x14ac:dyDescent="0.15">
      <c r="B8" s="53" t="s">
        <v>15</v>
      </c>
      <c r="C8" s="45" t="s">
        <v>47</v>
      </c>
      <c r="D8" s="52">
        <v>2811</v>
      </c>
    </row>
    <row r="9" spans="1:5" s="77" customFormat="1" ht="15" customHeight="1" x14ac:dyDescent="0.15">
      <c r="A9" s="94"/>
      <c r="B9" s="95" t="s">
        <v>48</v>
      </c>
      <c r="C9" s="95"/>
      <c r="D9" s="96">
        <v>244098</v>
      </c>
      <c r="E9" s="76"/>
    </row>
    <row r="10" spans="1:5" s="77" customFormat="1" ht="15" customHeight="1" x14ac:dyDescent="0.15">
      <c r="A10" s="94"/>
      <c r="B10" s="95"/>
      <c r="C10" s="95"/>
      <c r="D10" s="96"/>
      <c r="E10" s="76"/>
    </row>
    <row r="11" spans="1:5" ht="15" customHeight="1" x14ac:dyDescent="0.15">
      <c r="B11" s="53" t="s">
        <v>15</v>
      </c>
      <c r="C11" s="45" t="s">
        <v>35</v>
      </c>
      <c r="D11" s="52">
        <v>242883</v>
      </c>
    </row>
    <row r="12" spans="1:5" ht="15" customHeight="1" x14ac:dyDescent="0.15">
      <c r="B12" s="53"/>
      <c r="C12" s="46"/>
      <c r="D12" s="78" t="s">
        <v>49</v>
      </c>
    </row>
    <row r="13" spans="1:5" ht="15" customHeight="1" x14ac:dyDescent="0.15">
      <c r="B13" s="53"/>
      <c r="C13" s="46"/>
      <c r="D13" s="78" t="s">
        <v>50</v>
      </c>
    </row>
    <row r="14" spans="1:5" ht="15" customHeight="1" x14ac:dyDescent="0.15">
      <c r="B14" s="53"/>
      <c r="C14" s="46"/>
      <c r="D14" s="78" t="s">
        <v>51</v>
      </c>
    </row>
    <row r="15" spans="1:5" ht="15" customHeight="1" x14ac:dyDescent="0.15">
      <c r="B15" s="53" t="s">
        <v>15</v>
      </c>
      <c r="C15" s="45" t="s">
        <v>52</v>
      </c>
      <c r="D15" s="52">
        <v>1215</v>
      </c>
    </row>
    <row r="16" spans="1:5" ht="15" customHeight="1" x14ac:dyDescent="0.15">
      <c r="B16" s="53"/>
      <c r="C16" s="46"/>
      <c r="D16" s="78" t="s">
        <v>53</v>
      </c>
    </row>
    <row r="17" spans="1:8" s="77" customFormat="1" ht="15" customHeight="1" x14ac:dyDescent="0.15">
      <c r="A17" s="94"/>
      <c r="B17" s="95" t="s">
        <v>54</v>
      </c>
      <c r="C17" s="95"/>
      <c r="D17" s="96">
        <v>63366</v>
      </c>
      <c r="E17" s="76"/>
    </row>
    <row r="18" spans="1:8" s="77" customFormat="1" ht="15" customHeight="1" x14ac:dyDescent="0.15">
      <c r="A18" s="94"/>
      <c r="B18" s="95"/>
      <c r="C18" s="95"/>
      <c r="D18" s="96"/>
      <c r="E18" s="76"/>
    </row>
    <row r="19" spans="1:8" ht="15" customHeight="1" x14ac:dyDescent="0.15">
      <c r="B19" s="53" t="s">
        <v>15</v>
      </c>
      <c r="C19" s="45" t="s">
        <v>30</v>
      </c>
      <c r="D19" s="52">
        <v>61420</v>
      </c>
      <c r="F19" s="53"/>
      <c r="H19" s="52"/>
    </row>
    <row r="20" spans="1:8" ht="15" customHeight="1" x14ac:dyDescent="0.15">
      <c r="B20" s="53" t="s">
        <v>15</v>
      </c>
      <c r="C20" s="45" t="s">
        <v>55</v>
      </c>
      <c r="D20" s="52">
        <v>33</v>
      </c>
      <c r="F20" s="53"/>
      <c r="H20" s="52"/>
    </row>
    <row r="21" spans="1:8" ht="15" customHeight="1" x14ac:dyDescent="0.15">
      <c r="B21" s="53" t="s">
        <v>15</v>
      </c>
      <c r="C21" s="45" t="s">
        <v>56</v>
      </c>
      <c r="D21" s="52">
        <v>3</v>
      </c>
      <c r="F21" s="53"/>
      <c r="H21" s="52"/>
    </row>
    <row r="22" spans="1:8" ht="15" customHeight="1" x14ac:dyDescent="0.15">
      <c r="B22" s="53" t="s">
        <v>15</v>
      </c>
      <c r="C22" s="45" t="s">
        <v>57</v>
      </c>
      <c r="D22" s="52">
        <v>28</v>
      </c>
      <c r="F22" s="53"/>
      <c r="H22" s="52"/>
    </row>
    <row r="23" spans="1:8" ht="15" customHeight="1" x14ac:dyDescent="0.15">
      <c r="B23" s="53"/>
      <c r="C23" s="46"/>
      <c r="D23" s="78" t="s">
        <v>58</v>
      </c>
    </row>
    <row r="24" spans="1:8" ht="15" customHeight="1" x14ac:dyDescent="0.15">
      <c r="B24" s="53" t="s">
        <v>15</v>
      </c>
      <c r="C24" s="46" t="s">
        <v>59</v>
      </c>
      <c r="D24" s="52">
        <v>1409</v>
      </c>
    </row>
    <row r="25" spans="1:8" ht="15" customHeight="1" x14ac:dyDescent="0.15">
      <c r="B25" s="53" t="s">
        <v>15</v>
      </c>
      <c r="C25" s="46" t="s">
        <v>60</v>
      </c>
      <c r="D25" s="52">
        <v>73</v>
      </c>
    </row>
    <row r="26" spans="1:8" ht="15" customHeight="1" x14ac:dyDescent="0.15">
      <c r="B26" s="53" t="s">
        <v>15</v>
      </c>
      <c r="C26" s="45" t="s">
        <v>61</v>
      </c>
      <c r="D26" s="52">
        <v>400</v>
      </c>
    </row>
    <row r="27" spans="1:8" s="77" customFormat="1" ht="15" customHeight="1" x14ac:dyDescent="0.15">
      <c r="A27" s="94"/>
      <c r="B27" s="95" t="s">
        <v>62</v>
      </c>
      <c r="C27" s="95"/>
      <c r="D27" s="96">
        <v>536</v>
      </c>
      <c r="E27" s="76"/>
    </row>
    <row r="28" spans="1:8" s="77" customFormat="1" ht="15" customHeight="1" x14ac:dyDescent="0.15">
      <c r="A28" s="94"/>
      <c r="B28" s="95"/>
      <c r="C28" s="95"/>
      <c r="D28" s="96"/>
      <c r="E28" s="76"/>
    </row>
    <row r="29" spans="1:8" ht="15" customHeight="1" x14ac:dyDescent="0.15">
      <c r="B29" s="53" t="s">
        <v>15</v>
      </c>
      <c r="C29" s="46" t="s">
        <v>87</v>
      </c>
      <c r="D29" s="52">
        <v>536</v>
      </c>
    </row>
    <row r="30" spans="1:8" s="77" customFormat="1" ht="15" customHeight="1" x14ac:dyDescent="0.15">
      <c r="A30" s="94"/>
      <c r="B30" s="95" t="s">
        <v>63</v>
      </c>
      <c r="C30" s="95"/>
      <c r="D30" s="96">
        <v>1081</v>
      </c>
      <c r="E30" s="76"/>
    </row>
    <row r="31" spans="1:8" s="77" customFormat="1" ht="15" customHeight="1" x14ac:dyDescent="0.15">
      <c r="A31" s="94"/>
      <c r="B31" s="95"/>
      <c r="C31" s="95"/>
      <c r="D31" s="96"/>
      <c r="E31" s="76"/>
    </row>
    <row r="32" spans="1:8" ht="15" customHeight="1" x14ac:dyDescent="0.15">
      <c r="B32" s="53" t="s">
        <v>15</v>
      </c>
      <c r="C32" s="46" t="s">
        <v>88</v>
      </c>
      <c r="D32" s="52">
        <v>6</v>
      </c>
    </row>
    <row r="33" spans="2:4" ht="15" customHeight="1" x14ac:dyDescent="0.15">
      <c r="B33" s="53" t="s">
        <v>15</v>
      </c>
      <c r="C33" s="46" t="s">
        <v>64</v>
      </c>
      <c r="D33" s="52">
        <v>12</v>
      </c>
    </row>
    <row r="34" spans="2:4" ht="15" customHeight="1" x14ac:dyDescent="0.15">
      <c r="B34" s="53" t="s">
        <v>15</v>
      </c>
      <c r="C34" s="45" t="s">
        <v>65</v>
      </c>
      <c r="D34" s="52">
        <v>20</v>
      </c>
    </row>
    <row r="35" spans="2:4" ht="15" customHeight="1" x14ac:dyDescent="0.15">
      <c r="B35" s="53" t="s">
        <v>15</v>
      </c>
      <c r="C35" s="45" t="s">
        <v>66</v>
      </c>
      <c r="D35" s="52">
        <v>1</v>
      </c>
    </row>
    <row r="36" spans="2:4" ht="15" customHeight="1" x14ac:dyDescent="0.15">
      <c r="B36" s="53" t="s">
        <v>15</v>
      </c>
      <c r="C36" s="45" t="s">
        <v>67</v>
      </c>
      <c r="D36" s="52">
        <v>542</v>
      </c>
    </row>
    <row r="37" spans="2:4" ht="15" customHeight="1" x14ac:dyDescent="0.15">
      <c r="B37" s="53" t="s">
        <v>15</v>
      </c>
      <c r="C37" s="45" t="s">
        <v>68</v>
      </c>
      <c r="D37" s="52">
        <v>0</v>
      </c>
    </row>
    <row r="38" spans="2:4" ht="15" customHeight="1" x14ac:dyDescent="0.15">
      <c r="B38" s="53"/>
      <c r="D38" s="78" t="s">
        <v>69</v>
      </c>
    </row>
    <row r="39" spans="2:4" ht="15" customHeight="1" x14ac:dyDescent="0.15">
      <c r="D39" s="78" t="s">
        <v>70</v>
      </c>
    </row>
    <row r="40" spans="2:4" ht="15" customHeight="1" x14ac:dyDescent="0.15">
      <c r="B40" s="53" t="s">
        <v>15</v>
      </c>
      <c r="C40" s="45" t="s">
        <v>71</v>
      </c>
      <c r="D40" s="52">
        <v>500</v>
      </c>
    </row>
    <row r="41" spans="2:4" ht="15" customHeight="1" x14ac:dyDescent="0.15"/>
  </sheetData>
  <mergeCells count="18">
    <mergeCell ref="A30:A31"/>
    <mergeCell ref="B30:C31"/>
    <mergeCell ref="D30:D31"/>
    <mergeCell ref="A27:A28"/>
    <mergeCell ref="B27:C28"/>
    <mergeCell ref="D27:D28"/>
    <mergeCell ref="A2:A3"/>
    <mergeCell ref="B2:C3"/>
    <mergeCell ref="D2:D3"/>
    <mergeCell ref="A17:A18"/>
    <mergeCell ref="B17:C18"/>
    <mergeCell ref="D17:D18"/>
    <mergeCell ref="A4:A5"/>
    <mergeCell ref="B4:C5"/>
    <mergeCell ref="D4:D5"/>
    <mergeCell ref="A9:A10"/>
    <mergeCell ref="B9:C10"/>
    <mergeCell ref="D9:D10"/>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52"/>
  <sheetViews>
    <sheetView showGridLines="0" topLeftCell="A34" workbookViewId="0">
      <selection activeCell="D26" sqref="B2:E26"/>
    </sheetView>
  </sheetViews>
  <sheetFormatPr defaultRowHeight="14.25" x14ac:dyDescent="0.15"/>
  <cols>
    <col min="1" max="4" width="1.25" customWidth="1"/>
    <col min="5" max="5" width="12.875" customWidth="1"/>
    <col min="6" max="7" width="1.25" customWidth="1"/>
    <col min="8" max="8" width="11.125" customWidth="1"/>
    <col min="9" max="10" width="1.25" customWidth="1"/>
    <col min="11" max="11" width="8.5" bestFit="1" customWidth="1"/>
    <col min="12" max="13" width="1.25" customWidth="1"/>
    <col min="14" max="14" width="11.25" customWidth="1"/>
    <col min="15" max="16" width="1.25" customWidth="1"/>
    <col min="17" max="17" width="8.125" customWidth="1"/>
    <col min="18" max="19" width="1.25" customWidth="1"/>
    <col min="24" max="24" width="15" style="3" bestFit="1" customWidth="1"/>
  </cols>
  <sheetData>
    <row r="2" spans="2:18" ht="15" thickBot="1" x14ac:dyDescent="0.2">
      <c r="N2" s="42"/>
      <c r="O2" s="18" t="s">
        <v>2</v>
      </c>
    </row>
    <row r="3" spans="2:18" ht="18.75" customHeight="1" thickBot="1" x14ac:dyDescent="0.2">
      <c r="B3" s="32"/>
      <c r="C3" s="102" t="s">
        <v>0</v>
      </c>
      <c r="D3" s="102"/>
      <c r="E3" s="103"/>
      <c r="F3" s="33"/>
      <c r="G3" s="34"/>
      <c r="H3" s="69" t="s">
        <v>19</v>
      </c>
      <c r="I3" s="70"/>
      <c r="J3" s="36"/>
      <c r="K3" s="81" t="s">
        <v>16</v>
      </c>
      <c r="L3" s="35"/>
      <c r="M3" s="36"/>
      <c r="N3" s="69" t="s">
        <v>20</v>
      </c>
      <c r="O3" s="39"/>
      <c r="P3" s="4"/>
      <c r="R3" s="4"/>
    </row>
    <row r="4" spans="2:18" ht="18.75" customHeight="1" thickBot="1" x14ac:dyDescent="0.2">
      <c r="B4" s="32"/>
      <c r="C4" s="104" t="s">
        <v>1</v>
      </c>
      <c r="D4" s="104"/>
      <c r="E4" s="104"/>
      <c r="F4" s="82"/>
      <c r="G4" s="83"/>
      <c r="H4" s="84">
        <v>3588189</v>
      </c>
      <c r="I4" s="85"/>
      <c r="J4" s="86"/>
      <c r="K4" s="84">
        <v>317314</v>
      </c>
      <c r="L4" s="85"/>
      <c r="M4" s="86"/>
      <c r="N4" s="84">
        <f>SUM(H4:K4)+1</f>
        <v>3905504</v>
      </c>
      <c r="O4" s="87"/>
      <c r="P4" s="3"/>
      <c r="R4" s="3"/>
    </row>
    <row r="5" spans="2:18" ht="7.5" customHeight="1" x14ac:dyDescent="0.15">
      <c r="B5" s="71"/>
      <c r="C5" s="55"/>
      <c r="D5" s="55"/>
      <c r="E5" s="55"/>
      <c r="F5" s="72"/>
      <c r="G5" s="72"/>
      <c r="H5" s="54"/>
      <c r="I5" s="54"/>
      <c r="J5" s="54"/>
      <c r="K5" s="54"/>
      <c r="L5" s="54"/>
      <c r="M5" s="54"/>
      <c r="N5" s="54"/>
      <c r="O5" s="54"/>
      <c r="P5" s="3"/>
      <c r="R5" s="3"/>
    </row>
    <row r="6" spans="2:18" ht="18.75" customHeight="1" x14ac:dyDescent="0.15">
      <c r="B6" s="47"/>
      <c r="C6" s="105" t="s">
        <v>11</v>
      </c>
      <c r="D6" s="105"/>
      <c r="E6" s="105"/>
      <c r="F6" s="48"/>
      <c r="G6" s="48"/>
      <c r="H6" s="49">
        <v>1482988</v>
      </c>
      <c r="I6" s="49"/>
      <c r="J6" s="49"/>
      <c r="K6" s="49">
        <v>12163</v>
      </c>
      <c r="L6" s="49"/>
      <c r="M6" s="49"/>
      <c r="N6" s="49">
        <f t="shared" ref="N6" si="0">SUM(H6:K6)</f>
        <v>1495151</v>
      </c>
      <c r="O6" s="49"/>
      <c r="P6" s="50"/>
      <c r="Q6" s="51"/>
      <c r="R6" s="3"/>
    </row>
    <row r="7" spans="2:18" ht="18.75" customHeight="1" x14ac:dyDescent="0.15">
      <c r="B7" s="47"/>
      <c r="C7" s="105" t="s">
        <v>12</v>
      </c>
      <c r="D7" s="105"/>
      <c r="E7" s="105"/>
      <c r="F7" s="48"/>
      <c r="G7" s="48"/>
      <c r="H7" s="49">
        <v>4760718</v>
      </c>
      <c r="I7" s="49"/>
      <c r="J7" s="49"/>
      <c r="K7" s="49">
        <v>36837</v>
      </c>
      <c r="L7" s="49"/>
      <c r="M7" s="49"/>
      <c r="N7" s="49">
        <v>4797556</v>
      </c>
      <c r="O7" s="49"/>
      <c r="P7" s="50"/>
      <c r="Q7" s="51"/>
      <c r="R7" s="3"/>
    </row>
    <row r="8" spans="2:18" ht="7.5" customHeight="1" x14ac:dyDescent="0.15">
      <c r="B8" s="51"/>
      <c r="C8" s="51"/>
      <c r="D8" s="51"/>
      <c r="E8" s="51"/>
      <c r="F8" s="51"/>
      <c r="G8" s="51"/>
      <c r="H8" s="51"/>
      <c r="I8" s="51"/>
      <c r="J8" s="51"/>
      <c r="K8" s="51"/>
      <c r="L8" s="51"/>
      <c r="M8" s="51"/>
      <c r="N8" s="51"/>
      <c r="O8" s="51"/>
      <c r="P8" s="51"/>
      <c r="Q8" s="51"/>
    </row>
    <row r="10" spans="2:18" ht="15" thickBot="1" x14ac:dyDescent="0.2">
      <c r="R10" s="18" t="s">
        <v>17</v>
      </c>
    </row>
    <row r="11" spans="2:18" ht="18.75" customHeight="1" thickBot="1" x14ac:dyDescent="0.2">
      <c r="B11" s="32"/>
      <c r="C11" s="102" t="s">
        <v>0</v>
      </c>
      <c r="D11" s="102"/>
      <c r="E11" s="103"/>
      <c r="F11" s="33"/>
      <c r="G11" s="34"/>
      <c r="H11" s="69" t="s">
        <v>19</v>
      </c>
      <c r="I11" s="35"/>
      <c r="J11" s="36"/>
      <c r="K11" s="66" t="s">
        <v>16</v>
      </c>
      <c r="L11" s="35"/>
      <c r="M11" s="36"/>
      <c r="N11" s="69" t="s">
        <v>20</v>
      </c>
      <c r="O11" s="35"/>
      <c r="P11" s="36"/>
      <c r="Q11" s="66" t="s">
        <v>6</v>
      </c>
      <c r="R11" s="37"/>
    </row>
    <row r="12" spans="2:18" ht="18.75" customHeight="1" x14ac:dyDescent="0.15">
      <c r="B12" s="20"/>
      <c r="C12" s="97" t="s">
        <v>24</v>
      </c>
      <c r="D12" s="98"/>
      <c r="E12" s="98"/>
      <c r="F12" s="14"/>
      <c r="G12" s="15"/>
      <c r="H12" s="40">
        <v>527837</v>
      </c>
      <c r="I12" s="10"/>
      <c r="J12" s="8"/>
      <c r="K12" s="9">
        <v>68531</v>
      </c>
      <c r="L12" s="10"/>
      <c r="M12" s="8"/>
      <c r="N12" s="9">
        <f>SUM(H12:K12)</f>
        <v>596368</v>
      </c>
      <c r="O12" s="10"/>
      <c r="P12" s="8"/>
      <c r="Q12" s="16">
        <f>N12/N$17*100</f>
        <v>15.269936991486885</v>
      </c>
      <c r="R12" s="19"/>
    </row>
    <row r="13" spans="2:18" ht="18.75" customHeight="1" x14ac:dyDescent="0.15">
      <c r="B13" s="20"/>
      <c r="C13" s="97" t="s">
        <v>3</v>
      </c>
      <c r="D13" s="98"/>
      <c r="E13" s="98"/>
      <c r="F13" s="14"/>
      <c r="G13" s="15"/>
      <c r="H13" s="40">
        <v>1065288</v>
      </c>
      <c r="I13" s="10"/>
      <c r="J13" s="8"/>
      <c r="K13" s="9">
        <v>248783</v>
      </c>
      <c r="L13" s="10"/>
      <c r="M13" s="8"/>
      <c r="N13" s="9">
        <f>SUM(H13:K13)</f>
        <v>1314071</v>
      </c>
      <c r="O13" s="10"/>
      <c r="P13" s="8"/>
      <c r="Q13" s="16">
        <f>N13/N$17*100+0.1</f>
        <v>33.746643301351121</v>
      </c>
      <c r="R13" s="19"/>
    </row>
    <row r="14" spans="2:18" ht="18.75" customHeight="1" x14ac:dyDescent="0.15">
      <c r="B14" s="21"/>
      <c r="C14" s="17"/>
      <c r="D14" s="80"/>
      <c r="E14" s="74" t="s">
        <v>36</v>
      </c>
      <c r="F14" s="14"/>
      <c r="G14" s="15"/>
      <c r="H14" s="9">
        <v>811514</v>
      </c>
      <c r="I14" s="10"/>
      <c r="J14" s="8"/>
      <c r="K14" s="9">
        <v>230417</v>
      </c>
      <c r="L14" s="10"/>
      <c r="M14" s="8"/>
      <c r="N14" s="9">
        <f>SUM(H14:K14)</f>
        <v>1041931</v>
      </c>
      <c r="O14" s="10"/>
      <c r="P14" s="8"/>
      <c r="Q14" s="16">
        <f>N14/N$17*100</f>
        <v>26.678528558670024</v>
      </c>
      <c r="R14" s="19"/>
    </row>
    <row r="15" spans="2:18" ht="18.75" customHeight="1" x14ac:dyDescent="0.15">
      <c r="B15" s="21"/>
      <c r="C15" s="17"/>
      <c r="D15" s="73"/>
      <c r="E15" s="74" t="s">
        <v>5</v>
      </c>
      <c r="F15" s="14"/>
      <c r="G15" s="15"/>
      <c r="H15" s="9">
        <v>131743</v>
      </c>
      <c r="I15" s="10"/>
      <c r="J15" s="8"/>
      <c r="K15" s="9">
        <v>5350</v>
      </c>
      <c r="L15" s="10"/>
      <c r="M15" s="8"/>
      <c r="N15" s="9">
        <f>SUM(H15:K15)+1</f>
        <v>137094</v>
      </c>
      <c r="O15" s="10"/>
      <c r="P15" s="8"/>
      <c r="Q15" s="16">
        <f>N15/N$17*100</f>
        <v>3.5102767786180733</v>
      </c>
      <c r="R15" s="19"/>
    </row>
    <row r="16" spans="2:18" ht="18.75" customHeight="1" x14ac:dyDescent="0.15">
      <c r="B16" s="21"/>
      <c r="C16" s="17"/>
      <c r="D16" s="75"/>
      <c r="E16" s="74" t="s">
        <v>25</v>
      </c>
      <c r="F16" s="14"/>
      <c r="G16" s="15"/>
      <c r="H16" s="9">
        <v>122030</v>
      </c>
      <c r="I16" s="10"/>
      <c r="J16" s="8"/>
      <c r="K16" s="9">
        <v>13015</v>
      </c>
      <c r="L16" s="10"/>
      <c r="M16" s="8"/>
      <c r="N16" s="9">
        <f>SUM(H16:K16)+1</f>
        <v>135046</v>
      </c>
      <c r="O16" s="10"/>
      <c r="P16" s="8"/>
      <c r="Q16" s="16">
        <f>N16/N$17*100</f>
        <v>3.457837964063025</v>
      </c>
      <c r="R16" s="19"/>
    </row>
    <row r="17" spans="2:18" ht="18.75" customHeight="1" thickBot="1" x14ac:dyDescent="0.2">
      <c r="B17" s="23"/>
      <c r="C17" s="101" t="s">
        <v>4</v>
      </c>
      <c r="D17" s="101"/>
      <c r="E17" s="101"/>
      <c r="F17" s="24"/>
      <c r="G17" s="25"/>
      <c r="H17" s="26">
        <f>H4</f>
        <v>3588189</v>
      </c>
      <c r="I17" s="27"/>
      <c r="J17" s="28"/>
      <c r="K17" s="26">
        <f>K4</f>
        <v>317314</v>
      </c>
      <c r="L17" s="27"/>
      <c r="M17" s="28"/>
      <c r="N17" s="26">
        <f>+N4</f>
        <v>3905504</v>
      </c>
      <c r="O17" s="27"/>
      <c r="P17" s="28"/>
      <c r="Q17" s="29">
        <f>N17/N$17*100</f>
        <v>100</v>
      </c>
      <c r="R17" s="30"/>
    </row>
    <row r="18" spans="2:18" ht="7.5" customHeight="1" x14ac:dyDescent="0.15"/>
    <row r="19" spans="2:18" ht="18.75" customHeight="1" x14ac:dyDescent="0.15"/>
    <row r="20" spans="2:18" ht="15" thickBot="1" x14ac:dyDescent="0.2">
      <c r="R20" s="18" t="s">
        <v>17</v>
      </c>
    </row>
    <row r="21" spans="2:18" ht="18.75" customHeight="1" thickBot="1" x14ac:dyDescent="0.2">
      <c r="B21" s="32"/>
      <c r="C21" s="102" t="s">
        <v>0</v>
      </c>
      <c r="D21" s="102"/>
      <c r="E21" s="103"/>
      <c r="F21" s="33"/>
      <c r="G21" s="34"/>
      <c r="H21" s="69" t="str">
        <f>H3</f>
        <v>補正前予算額</v>
      </c>
      <c r="I21" s="35"/>
      <c r="J21" s="36"/>
      <c r="K21" s="66" t="str">
        <f>K3</f>
        <v>補正額</v>
      </c>
      <c r="L21" s="35"/>
      <c r="M21" s="36"/>
      <c r="N21" s="69" t="str">
        <f>N3</f>
        <v>補正後予算額</v>
      </c>
      <c r="O21" s="35"/>
      <c r="P21" s="36"/>
      <c r="Q21" s="66" t="s">
        <v>6</v>
      </c>
      <c r="R21" s="37"/>
    </row>
    <row r="22" spans="2:18" ht="18.75" customHeight="1" x14ac:dyDescent="0.15">
      <c r="B22" s="20"/>
      <c r="C22" s="99" t="s">
        <v>26</v>
      </c>
      <c r="D22" s="99"/>
      <c r="E22" s="99"/>
      <c r="F22" s="14"/>
      <c r="G22" s="15"/>
      <c r="H22" s="9">
        <v>1074540</v>
      </c>
      <c r="I22" s="10"/>
      <c r="J22" s="8"/>
      <c r="K22" s="9">
        <v>1829</v>
      </c>
      <c r="L22" s="10"/>
      <c r="M22" s="8"/>
      <c r="N22" s="9">
        <f t="shared" ref="N22:N27" si="1">SUM(H22:K22)</f>
        <v>1076369</v>
      </c>
      <c r="O22" s="10"/>
      <c r="P22" s="8"/>
      <c r="Q22" s="16">
        <f>(N22/N$31*100)-0.1</f>
        <v>27.460309757716288</v>
      </c>
      <c r="R22" s="19"/>
    </row>
    <row r="23" spans="2:18" ht="18.75" customHeight="1" x14ac:dyDescent="0.15">
      <c r="B23" s="21"/>
      <c r="C23" s="17"/>
      <c r="D23" s="75"/>
      <c r="E23" s="75" t="s">
        <v>27</v>
      </c>
      <c r="F23" s="14"/>
      <c r="G23" s="15"/>
      <c r="H23" s="9">
        <v>693613</v>
      </c>
      <c r="I23" s="10"/>
      <c r="J23" s="8"/>
      <c r="K23" s="9">
        <v>1329</v>
      </c>
      <c r="L23" s="10"/>
      <c r="M23" s="8"/>
      <c r="N23" s="9">
        <f t="shared" si="1"/>
        <v>694942</v>
      </c>
      <c r="O23" s="10"/>
      <c r="P23" s="8"/>
      <c r="Q23" s="16">
        <f>N23/N$31*100</f>
        <v>17.793913410407466</v>
      </c>
      <c r="R23" s="19"/>
    </row>
    <row r="24" spans="2:18" ht="18.75" customHeight="1" x14ac:dyDescent="0.15">
      <c r="B24" s="21"/>
      <c r="C24" s="17"/>
      <c r="D24" s="80"/>
      <c r="E24" s="80" t="s">
        <v>42</v>
      </c>
      <c r="F24" s="14"/>
      <c r="G24" s="15"/>
      <c r="H24" s="9">
        <v>327055</v>
      </c>
      <c r="I24" s="10"/>
      <c r="J24" s="8"/>
      <c r="K24" s="9">
        <v>500</v>
      </c>
      <c r="L24" s="10"/>
      <c r="M24" s="8"/>
      <c r="N24" s="9">
        <f t="shared" ref="N24" si="2">SUM(H24:K24)</f>
        <v>327555</v>
      </c>
      <c r="O24" s="10"/>
      <c r="P24" s="8"/>
      <c r="Q24" s="16">
        <f>N24/N$31*100</f>
        <v>8.3870097175678229</v>
      </c>
      <c r="R24" s="19"/>
    </row>
    <row r="25" spans="2:18" ht="18.75" customHeight="1" x14ac:dyDescent="0.15">
      <c r="B25" s="20"/>
      <c r="C25" s="97" t="s">
        <v>31</v>
      </c>
      <c r="D25" s="97"/>
      <c r="E25" s="97"/>
      <c r="F25" s="14"/>
      <c r="G25" s="15"/>
      <c r="H25" s="9">
        <v>170681</v>
      </c>
      <c r="I25" s="10"/>
      <c r="J25" s="8"/>
      <c r="K25" s="9">
        <v>542</v>
      </c>
      <c r="L25" s="10"/>
      <c r="M25" s="8"/>
      <c r="N25" s="9">
        <f t="shared" ref="N25" si="3">SUM(H25:K25)</f>
        <v>171223</v>
      </c>
      <c r="O25" s="10"/>
      <c r="P25" s="8"/>
      <c r="Q25" s="16">
        <f>(N25/N$31*100)</f>
        <v>4.3841460666792305</v>
      </c>
      <c r="R25" s="19"/>
    </row>
    <row r="26" spans="2:18" ht="18.75" customHeight="1" x14ac:dyDescent="0.15">
      <c r="B26" s="21"/>
      <c r="C26" s="17"/>
      <c r="D26" s="80"/>
      <c r="E26" s="80" t="s">
        <v>37</v>
      </c>
      <c r="F26" s="14"/>
      <c r="G26" s="15"/>
      <c r="H26" s="9">
        <v>61798</v>
      </c>
      <c r="I26" s="10"/>
      <c r="J26" s="8"/>
      <c r="K26" s="9">
        <v>542</v>
      </c>
      <c r="L26" s="10"/>
      <c r="M26" s="8"/>
      <c r="N26" s="9">
        <f t="shared" ref="N26" si="4">SUM(H26:K26)</f>
        <v>62340</v>
      </c>
      <c r="O26" s="10"/>
      <c r="P26" s="8"/>
      <c r="Q26" s="16">
        <f>N26/N$31*100</f>
        <v>1.5962088375789656</v>
      </c>
      <c r="R26" s="19"/>
    </row>
    <row r="27" spans="2:18" ht="18.75" customHeight="1" x14ac:dyDescent="0.15">
      <c r="B27" s="20"/>
      <c r="C27" s="97" t="s">
        <v>7</v>
      </c>
      <c r="D27" s="98"/>
      <c r="E27" s="98"/>
      <c r="F27" s="14"/>
      <c r="G27" s="15"/>
      <c r="H27" s="9">
        <v>2051524</v>
      </c>
      <c r="I27" s="10"/>
      <c r="J27" s="8"/>
      <c r="K27" s="9">
        <v>314943</v>
      </c>
      <c r="L27" s="10"/>
      <c r="M27" s="8"/>
      <c r="N27" s="9">
        <f t="shared" si="1"/>
        <v>2366467</v>
      </c>
      <c r="O27" s="10"/>
      <c r="P27" s="8"/>
      <c r="Q27" s="16">
        <f>(N27/N$31*100)</f>
        <v>60.59312703302826</v>
      </c>
      <c r="R27" s="19"/>
    </row>
    <row r="28" spans="2:18" ht="18.75" customHeight="1" x14ac:dyDescent="0.15">
      <c r="B28" s="21"/>
      <c r="C28" s="17"/>
      <c r="D28" s="80"/>
      <c r="E28" s="80" t="s">
        <v>38</v>
      </c>
      <c r="F28" s="14"/>
      <c r="G28" s="15"/>
      <c r="H28" s="9">
        <v>808532</v>
      </c>
      <c r="I28" s="10"/>
      <c r="J28" s="8"/>
      <c r="K28" s="9">
        <v>230417</v>
      </c>
      <c r="L28" s="10"/>
      <c r="M28" s="8"/>
      <c r="N28" s="9">
        <f>SUM(H28:K28)+1</f>
        <v>1038950</v>
      </c>
      <c r="O28" s="10"/>
      <c r="P28" s="8"/>
      <c r="Q28" s="16">
        <f>N28/N$31*100</f>
        <v>26.602200381820118</v>
      </c>
      <c r="R28" s="19"/>
    </row>
    <row r="29" spans="2:18" ht="18.75" customHeight="1" x14ac:dyDescent="0.15">
      <c r="B29" s="21"/>
      <c r="C29" s="17"/>
      <c r="D29" s="75"/>
      <c r="E29" s="75" t="s">
        <v>32</v>
      </c>
      <c r="F29" s="14"/>
      <c r="G29" s="15"/>
      <c r="H29" s="9">
        <v>1033981</v>
      </c>
      <c r="I29" s="10"/>
      <c r="J29" s="8"/>
      <c r="K29" s="9">
        <v>79778</v>
      </c>
      <c r="L29" s="10"/>
      <c r="M29" s="8"/>
      <c r="N29" s="9">
        <f>SUM(H29:K29)</f>
        <v>1113759</v>
      </c>
      <c r="O29" s="10"/>
      <c r="P29" s="8"/>
      <c r="Q29" s="16">
        <f>N29/N$31*100</f>
        <v>28.517676591804797</v>
      </c>
      <c r="R29" s="19"/>
    </row>
    <row r="30" spans="2:18" ht="18.75" customHeight="1" x14ac:dyDescent="0.15">
      <c r="B30" s="21"/>
      <c r="C30" s="17"/>
      <c r="D30" s="68"/>
      <c r="E30" s="68" t="s">
        <v>3</v>
      </c>
      <c r="F30" s="14"/>
      <c r="G30" s="15"/>
      <c r="H30" s="9">
        <v>171866</v>
      </c>
      <c r="I30" s="10"/>
      <c r="J30" s="8"/>
      <c r="K30" s="9">
        <v>4747</v>
      </c>
      <c r="L30" s="10"/>
      <c r="M30" s="8"/>
      <c r="N30" s="9">
        <f>SUM(H30:K30)+1</f>
        <v>176614</v>
      </c>
      <c r="O30" s="10"/>
      <c r="P30" s="8"/>
      <c r="Q30" s="16">
        <f>N30/N$31*100</f>
        <v>4.522182028235024</v>
      </c>
      <c r="R30" s="19"/>
    </row>
    <row r="31" spans="2:18" ht="18.75" customHeight="1" x14ac:dyDescent="0.15">
      <c r="B31" s="20"/>
      <c r="C31" s="97" t="s">
        <v>4</v>
      </c>
      <c r="D31" s="97"/>
      <c r="E31" s="97"/>
      <c r="F31" s="56"/>
      <c r="G31" s="57"/>
      <c r="H31" s="58">
        <f>+H4</f>
        <v>3588189</v>
      </c>
      <c r="I31" s="59"/>
      <c r="J31" s="60"/>
      <c r="K31" s="58">
        <f>K17</f>
        <v>317314</v>
      </c>
      <c r="L31" s="59"/>
      <c r="M31" s="60"/>
      <c r="N31" s="58">
        <f>SUM(H31:K31)+1</f>
        <v>3905504</v>
      </c>
      <c r="O31" s="59"/>
      <c r="P31" s="60"/>
      <c r="Q31" s="61">
        <f>N31/N$31*100</f>
        <v>100</v>
      </c>
      <c r="R31" s="62"/>
    </row>
    <row r="32" spans="2:18" ht="18.75" customHeight="1" thickBot="1" x14ac:dyDescent="0.2">
      <c r="B32" s="38"/>
      <c r="C32" s="63"/>
      <c r="D32" s="64"/>
      <c r="E32" s="67" t="s">
        <v>8</v>
      </c>
      <c r="F32" s="24"/>
      <c r="G32" s="25"/>
      <c r="H32" s="88">
        <v>2932545</v>
      </c>
      <c r="I32" s="89"/>
      <c r="J32" s="90"/>
      <c r="K32" s="88">
        <v>316814</v>
      </c>
      <c r="L32" s="89"/>
      <c r="M32" s="90"/>
      <c r="N32" s="88">
        <v>3249360</v>
      </c>
      <c r="O32" s="89"/>
      <c r="P32" s="90"/>
      <c r="Q32" s="91">
        <f>N32/N$31*100</f>
        <v>83.199505108687632</v>
      </c>
      <c r="R32" s="30"/>
    </row>
    <row r="33" spans="2:27" ht="15" customHeight="1" x14ac:dyDescent="0.15">
      <c r="B33" s="65" t="s">
        <v>18</v>
      </c>
    </row>
    <row r="34" spans="2:27" ht="7.5" customHeight="1" x14ac:dyDescent="0.15"/>
    <row r="36" spans="2:27" x14ac:dyDescent="0.15">
      <c r="R36" s="18" t="s">
        <v>17</v>
      </c>
      <c r="W36" t="s">
        <v>82</v>
      </c>
      <c r="X36" s="3">
        <v>2931291</v>
      </c>
      <c r="Z36" s="93">
        <f t="shared" ref="Z36:Z46" si="5">+X36/$X$52</f>
        <v>7.573459881726304E-4</v>
      </c>
      <c r="AA36" s="92">
        <v>7.573459881726304E-4</v>
      </c>
    </row>
    <row r="37" spans="2:27" ht="18.75" customHeight="1" thickBot="1" x14ac:dyDescent="0.2">
      <c r="B37" s="32"/>
      <c r="C37" s="102" t="s">
        <v>0</v>
      </c>
      <c r="D37" s="102"/>
      <c r="E37" s="103"/>
      <c r="F37" s="33"/>
      <c r="G37" s="34"/>
      <c r="H37" s="69" t="str">
        <f>H3</f>
        <v>補正前予算額</v>
      </c>
      <c r="I37" s="35"/>
      <c r="J37" s="36"/>
      <c r="K37" s="66" t="str">
        <f>K3</f>
        <v>補正額</v>
      </c>
      <c r="L37" s="35"/>
      <c r="M37" s="36"/>
      <c r="N37" s="69" t="str">
        <f>N3</f>
        <v>補正後予算額</v>
      </c>
      <c r="O37" s="35"/>
      <c r="P37" s="36"/>
      <c r="Q37" s="66" t="s">
        <v>6</v>
      </c>
      <c r="R37" s="37"/>
      <c r="W37" t="s">
        <v>74</v>
      </c>
      <c r="X37" s="3">
        <v>128860532</v>
      </c>
      <c r="Z37" s="93">
        <f t="shared" si="5"/>
        <v>3.3293182745756343E-2</v>
      </c>
      <c r="AA37" s="92">
        <v>3.3293182745756343E-2</v>
      </c>
    </row>
    <row r="38" spans="2:27" ht="18.75" customHeight="1" x14ac:dyDescent="0.15">
      <c r="B38" s="22"/>
      <c r="C38" s="100" t="s">
        <v>21</v>
      </c>
      <c r="D38" s="100"/>
      <c r="E38" s="100"/>
      <c r="F38" s="13"/>
      <c r="G38" s="5"/>
      <c r="H38" s="6">
        <f>+N38-K38</f>
        <v>125375</v>
      </c>
      <c r="I38" s="7"/>
      <c r="J38" s="11"/>
      <c r="K38" s="6">
        <v>3486</v>
      </c>
      <c r="L38" s="7"/>
      <c r="M38" s="11"/>
      <c r="N38" s="6">
        <v>128861</v>
      </c>
      <c r="O38" s="7"/>
      <c r="P38" s="11"/>
      <c r="Q38" s="12">
        <f>N38/N$17*100</f>
        <v>3.2994717199111818</v>
      </c>
      <c r="R38" s="31"/>
      <c r="W38" t="s">
        <v>75</v>
      </c>
      <c r="X38" s="3">
        <v>449895493</v>
      </c>
      <c r="Z38" s="93">
        <f t="shared" si="5"/>
        <v>0.11623770779513114</v>
      </c>
      <c r="AA38" s="92">
        <v>0.11623770779513114</v>
      </c>
    </row>
    <row r="39" spans="2:27" ht="18.75" customHeight="1" x14ac:dyDescent="0.15">
      <c r="B39" s="22"/>
      <c r="C39" s="100" t="s">
        <v>22</v>
      </c>
      <c r="D39" s="100"/>
      <c r="E39" s="100"/>
      <c r="F39" s="13"/>
      <c r="G39" s="5"/>
      <c r="H39" s="6">
        <f>+N39-K39</f>
        <v>420565</v>
      </c>
      <c r="I39" s="7"/>
      <c r="J39" s="11"/>
      <c r="K39" s="6">
        <v>64356</v>
      </c>
      <c r="L39" s="7"/>
      <c r="M39" s="11"/>
      <c r="N39" s="6">
        <v>484921</v>
      </c>
      <c r="O39" s="7"/>
      <c r="P39" s="11"/>
      <c r="Q39" s="12">
        <f t="shared" ref="Q39:Q46" si="6">N39/N$17*100</f>
        <v>12.416348824633133</v>
      </c>
      <c r="R39" s="31"/>
      <c r="W39" t="s">
        <v>76</v>
      </c>
      <c r="X39" s="3">
        <v>521060269</v>
      </c>
      <c r="Z39" s="93">
        <f t="shared" si="5"/>
        <v>0.13462426771115582</v>
      </c>
      <c r="AA39" s="92">
        <v>0.13462426771115582</v>
      </c>
    </row>
    <row r="40" spans="2:27" ht="18.75" customHeight="1" x14ac:dyDescent="0.15">
      <c r="B40" s="22"/>
      <c r="C40" s="100" t="s">
        <v>28</v>
      </c>
      <c r="D40" s="100"/>
      <c r="E40" s="100"/>
      <c r="F40" s="13"/>
      <c r="G40" s="5"/>
      <c r="H40" s="6">
        <f>+N40-K40+1</f>
        <v>518452</v>
      </c>
      <c r="I40" s="7"/>
      <c r="J40" s="11"/>
      <c r="K40" s="6">
        <v>2609</v>
      </c>
      <c r="L40" s="7"/>
      <c r="M40" s="11"/>
      <c r="N40" s="6">
        <v>521060</v>
      </c>
      <c r="O40" s="7"/>
      <c r="P40" s="11"/>
      <c r="Q40" s="12">
        <f t="shared" ref="Q40:Q42" si="7">N40/N$17*100</f>
        <v>13.3416839414324</v>
      </c>
      <c r="R40" s="31"/>
      <c r="W40" t="s">
        <v>77</v>
      </c>
      <c r="X40" s="3">
        <v>1161719616</v>
      </c>
      <c r="Z40" s="93">
        <f t="shared" si="5"/>
        <v>0.30014887316170547</v>
      </c>
      <c r="AA40" s="92">
        <v>0.30014887316170547</v>
      </c>
    </row>
    <row r="41" spans="2:27" ht="18.75" customHeight="1" x14ac:dyDescent="0.15">
      <c r="B41" s="22"/>
      <c r="C41" s="100" t="s">
        <v>29</v>
      </c>
      <c r="D41" s="100"/>
      <c r="E41" s="100"/>
      <c r="F41" s="13"/>
      <c r="G41" s="5"/>
      <c r="H41" s="6">
        <f t="shared" ref="H41:H45" si="8">+N41-K41</f>
        <v>917610</v>
      </c>
      <c r="I41" s="7"/>
      <c r="J41" s="11"/>
      <c r="K41" s="6">
        <v>244110</v>
      </c>
      <c r="L41" s="7"/>
      <c r="M41" s="11"/>
      <c r="N41" s="6">
        <v>1161720</v>
      </c>
      <c r="O41" s="7"/>
      <c r="P41" s="11"/>
      <c r="Q41" s="12">
        <f t="shared" si="7"/>
        <v>29.745712717231886</v>
      </c>
      <c r="R41" s="31"/>
      <c r="W41" t="s">
        <v>78</v>
      </c>
      <c r="X41" s="3">
        <v>23418928</v>
      </c>
      <c r="Z41" s="93">
        <f t="shared" si="5"/>
        <v>6.0506552123633182E-3</v>
      </c>
      <c r="AA41" s="92">
        <v>6.0506552123633182E-3</v>
      </c>
    </row>
    <row r="42" spans="2:27" ht="18.75" customHeight="1" x14ac:dyDescent="0.15">
      <c r="B42" s="22"/>
      <c r="C42" s="100" t="s">
        <v>72</v>
      </c>
      <c r="D42" s="100"/>
      <c r="E42" s="100"/>
      <c r="F42" s="13"/>
      <c r="G42" s="5"/>
      <c r="H42" s="6">
        <f t="shared" si="8"/>
        <v>22998</v>
      </c>
      <c r="I42" s="7"/>
      <c r="J42" s="11"/>
      <c r="K42" s="6">
        <v>421</v>
      </c>
      <c r="L42" s="7"/>
      <c r="M42" s="11"/>
      <c r="N42" s="6">
        <v>23419</v>
      </c>
      <c r="O42" s="7"/>
      <c r="P42" s="11"/>
      <c r="Q42" s="12">
        <f t="shared" si="7"/>
        <v>0.59964091702376954</v>
      </c>
      <c r="R42" s="31"/>
      <c r="W42" t="s">
        <v>79</v>
      </c>
      <c r="X42" s="3">
        <v>146846387</v>
      </c>
      <c r="Z42" s="93">
        <f t="shared" si="5"/>
        <v>3.7940116512518038E-2</v>
      </c>
      <c r="AA42" s="92">
        <v>3.7940116512518038E-2</v>
      </c>
    </row>
    <row r="43" spans="2:27" ht="18.75" customHeight="1" x14ac:dyDescent="0.15">
      <c r="B43" s="22"/>
      <c r="C43" s="100" t="s">
        <v>39</v>
      </c>
      <c r="D43" s="100"/>
      <c r="E43" s="100"/>
      <c r="F43" s="13"/>
      <c r="G43" s="5"/>
      <c r="H43" s="6">
        <f t="shared" si="8"/>
        <v>146198</v>
      </c>
      <c r="I43" s="7"/>
      <c r="J43" s="11"/>
      <c r="K43" s="6">
        <v>648</v>
      </c>
      <c r="L43" s="7"/>
      <c r="M43" s="11"/>
      <c r="N43" s="6">
        <v>146846</v>
      </c>
      <c r="O43" s="7"/>
      <c r="P43" s="11"/>
      <c r="Q43" s="12">
        <f t="shared" si="6"/>
        <v>3.7599756651126208</v>
      </c>
      <c r="R43" s="31"/>
      <c r="W43" t="s">
        <v>80</v>
      </c>
      <c r="X43" s="3">
        <v>276310256</v>
      </c>
      <c r="Z43" s="93">
        <f t="shared" si="5"/>
        <v>7.1389181037485691E-2</v>
      </c>
      <c r="AA43" s="92">
        <v>7.1389181037485691E-2</v>
      </c>
    </row>
    <row r="44" spans="2:27" ht="18.75" customHeight="1" x14ac:dyDescent="0.15">
      <c r="B44" s="22"/>
      <c r="C44" s="100" t="s">
        <v>73</v>
      </c>
      <c r="D44" s="100"/>
      <c r="E44" s="100"/>
      <c r="F44" s="13"/>
      <c r="G44" s="5"/>
      <c r="H44" s="6">
        <f t="shared" si="8"/>
        <v>276108</v>
      </c>
      <c r="I44" s="7"/>
      <c r="J44" s="11"/>
      <c r="K44" s="6">
        <v>202</v>
      </c>
      <c r="L44" s="7"/>
      <c r="M44" s="11"/>
      <c r="N44" s="6">
        <v>276310</v>
      </c>
      <c r="O44" s="7"/>
      <c r="P44" s="11"/>
      <c r="Q44" s="12">
        <f t="shared" si="6"/>
        <v>7.0748871336452357</v>
      </c>
      <c r="R44" s="31"/>
      <c r="W44" t="s">
        <v>81</v>
      </c>
      <c r="X44" s="3">
        <v>560547107</v>
      </c>
      <c r="Z44" s="93">
        <f t="shared" si="5"/>
        <v>0.14482632487467953</v>
      </c>
      <c r="AA44" s="92">
        <v>0.14482632487467953</v>
      </c>
    </row>
    <row r="45" spans="2:27" ht="18.75" customHeight="1" x14ac:dyDescent="0.15">
      <c r="B45" s="22"/>
      <c r="C45" s="100" t="s">
        <v>23</v>
      </c>
      <c r="D45" s="100"/>
      <c r="E45" s="100"/>
      <c r="F45" s="13"/>
      <c r="G45" s="5"/>
      <c r="H45" s="6">
        <f t="shared" si="8"/>
        <v>559065</v>
      </c>
      <c r="I45" s="7"/>
      <c r="J45" s="11"/>
      <c r="K45" s="6">
        <v>1482</v>
      </c>
      <c r="L45" s="7"/>
      <c r="M45" s="11"/>
      <c r="N45" s="6">
        <v>560547</v>
      </c>
      <c r="O45" s="7"/>
      <c r="P45" s="11"/>
      <c r="Q45" s="12">
        <f t="shared" si="6"/>
        <v>14.352744229682008</v>
      </c>
      <c r="R45" s="31"/>
      <c r="W45" t="s">
        <v>83</v>
      </c>
      <c r="X45" s="3">
        <v>10919063</v>
      </c>
      <c r="Z45" s="93">
        <f t="shared" si="5"/>
        <v>2.8211148458662776E-3</v>
      </c>
      <c r="AA45" s="92">
        <v>2.8211148458662776E-3</v>
      </c>
    </row>
    <row r="46" spans="2:27" ht="18.75" customHeight="1" thickBot="1" x14ac:dyDescent="0.2">
      <c r="B46" s="23"/>
      <c r="C46" s="101" t="s">
        <v>4</v>
      </c>
      <c r="D46" s="101"/>
      <c r="E46" s="101"/>
      <c r="F46" s="24"/>
      <c r="G46" s="25"/>
      <c r="H46" s="26">
        <f>H31</f>
        <v>3588189</v>
      </c>
      <c r="I46" s="27"/>
      <c r="J46" s="28"/>
      <c r="K46" s="26">
        <f>K31</f>
        <v>317314</v>
      </c>
      <c r="L46" s="27"/>
      <c r="M46" s="28"/>
      <c r="N46" s="26">
        <f>SUM(H46:K46)+1</f>
        <v>3905504</v>
      </c>
      <c r="O46" s="27"/>
      <c r="P46" s="28"/>
      <c r="Q46" s="29">
        <f t="shared" si="6"/>
        <v>100</v>
      </c>
      <c r="R46" s="30"/>
      <c r="W46" t="s">
        <v>84</v>
      </c>
      <c r="X46" s="3">
        <v>2000000</v>
      </c>
      <c r="Z46" s="93">
        <f t="shared" si="5"/>
        <v>5.1673203934555145E-4</v>
      </c>
      <c r="AA46" s="92">
        <v>5.1673203934555145E-4</v>
      </c>
    </row>
    <row r="47" spans="2:27" ht="7.5" customHeight="1" x14ac:dyDescent="0.15">
      <c r="Z47" s="93"/>
      <c r="AA47" s="92"/>
    </row>
    <row r="48" spans="2:27" x14ac:dyDescent="0.15">
      <c r="W48" t="s">
        <v>85</v>
      </c>
      <c r="X48" s="3">
        <v>585274665</v>
      </c>
      <c r="Z48" s="93">
        <f>+X48/$X$52</f>
        <v>0.15121508561136721</v>
      </c>
      <c r="AA48" s="92">
        <v>0.15121508561136721</v>
      </c>
    </row>
    <row r="49" spans="23:27" x14ac:dyDescent="0.15">
      <c r="W49" t="s">
        <v>86</v>
      </c>
      <c r="X49" s="3">
        <v>694412</v>
      </c>
      <c r="Z49" s="93">
        <f>+X49/$X$52</f>
        <v>1.7941246445301153E-4</v>
      </c>
      <c r="AA49" s="92">
        <v>1.7941246445301153E-4</v>
      </c>
    </row>
    <row r="50" spans="23:27" ht="7.5" customHeight="1" x14ac:dyDescent="0.15"/>
    <row r="52" spans="23:27" x14ac:dyDescent="0.15">
      <c r="X52" s="3">
        <f>SUM(X36:X49)</f>
        <v>3870478019</v>
      </c>
    </row>
  </sheetData>
  <mergeCells count="23">
    <mergeCell ref="C3:E3"/>
    <mergeCell ref="C4:E4"/>
    <mergeCell ref="C6:E6"/>
    <mergeCell ref="C7:E7"/>
    <mergeCell ref="C11:E11"/>
    <mergeCell ref="C46:E46"/>
    <mergeCell ref="C13:E13"/>
    <mergeCell ref="C17:E17"/>
    <mergeCell ref="C21:E21"/>
    <mergeCell ref="C27:E27"/>
    <mergeCell ref="C31:E31"/>
    <mergeCell ref="C37:E37"/>
    <mergeCell ref="C40:E40"/>
    <mergeCell ref="C25:E25"/>
    <mergeCell ref="C41:E41"/>
    <mergeCell ref="C42:E42"/>
    <mergeCell ref="C12:E12"/>
    <mergeCell ref="C22:E22"/>
    <mergeCell ref="C43:E43"/>
    <mergeCell ref="C44:E44"/>
    <mergeCell ref="C45:E45"/>
    <mergeCell ref="C39:E39"/>
    <mergeCell ref="C38:E38"/>
  </mergeCells>
  <phoneticPr fontId="2"/>
  <pageMargins left="0.7" right="0.7" top="0.75" bottom="0.75" header="0.3" footer="0.3"/>
  <pageSetup paperSize="9" scale="64" orientation="portrait" r:id="rId1"/>
  <ignoredErrors>
    <ignoredError sqref="N15 Q25:Q27 N29:N30 Q13 N28 H4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10号補正</vt:lpstr>
      <vt:lpstr>補正項目表</vt:lpstr>
      <vt:lpstr>10号表</vt:lpstr>
      <vt:lpstr>'10号補正'!Print_Area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2020-09-29T09:38:15Z</cp:lastPrinted>
  <dcterms:created xsi:type="dcterms:W3CDTF">2016-09-04T05:00:12Z</dcterms:created>
  <dcterms:modified xsi:type="dcterms:W3CDTF">2020-09-29T09:44:06Z</dcterms:modified>
</cp:coreProperties>
</file>