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元年度\06_公表\web掲載用_Zaisei2114\R1\"/>
    </mc:Choice>
  </mc:AlternateContent>
  <workbookProtection workbookAlgorithmName="SHA-512" workbookHashValue="tEgpJ7q+yLP1xNOga4NMYndD+vPS/sMhLBZ/NScMjFZhPAlxXwz3TmpIMO/hnqDtjIEXJvTjtnXkeNYtEB0/Vg==" workbookSaltValue="UxI1JHx2UhfhmaBEhTIilQ==" workbookSpinCount="100000" lockStructure="1"/>
  <bookViews>
    <workbookView xWindow="-15" yWindow="75" windowWidth="9570" windowHeight="9480" tabRatio="599"/>
  </bookViews>
  <sheets>
    <sheet name="歳入歳出規模等①" sheetId="1" r:id="rId1"/>
    <sheet name="歳入歳出規模等②" sheetId="2" r:id="rId2"/>
    <sheet name="歳入歳出規模等③" sheetId="3" r:id="rId3"/>
  </sheets>
  <definedNames>
    <definedName name="_xlnm.Print_Area" localSheetId="0">歳入歳出規模等①!$A$1:$H$21</definedName>
    <definedName name="_xlnm.Print_Area" localSheetId="1">歳入歳出規模等②!$A$1:$H$22</definedName>
    <definedName name="_xlnm.Print_Area" localSheetId="2">歳入歳出規模等③!$A$1:$H$17</definedName>
  </definedNames>
  <calcPr calcId="162913"/>
</workbook>
</file>

<file path=xl/calcChain.xml><?xml version="1.0" encoding="utf-8"?>
<calcChain xmlns="http://schemas.openxmlformats.org/spreadsheetml/2006/main">
  <c r="G16" i="3" l="1"/>
  <c r="F16" i="3"/>
  <c r="F21" i="2"/>
  <c r="O15" i="3"/>
  <c r="H15" i="3"/>
  <c r="K15" i="3"/>
  <c r="D15" i="3" s="1"/>
  <c r="L15" i="3"/>
  <c r="E15" i="3" s="1"/>
  <c r="J15" i="3"/>
  <c r="C15" i="3" s="1"/>
  <c r="G14" i="3"/>
  <c r="F15" i="3"/>
  <c r="F14" i="3"/>
  <c r="F13" i="3"/>
  <c r="F12" i="3"/>
  <c r="F11" i="3"/>
  <c r="F10" i="3"/>
  <c r="F9" i="3"/>
  <c r="F8" i="3"/>
  <c r="F7" i="3"/>
  <c r="F6" i="3"/>
  <c r="F5" i="3"/>
  <c r="F20" i="2"/>
  <c r="F19" i="2"/>
  <c r="F18" i="2"/>
  <c r="F17" i="2"/>
  <c r="F16" i="2"/>
  <c r="F15" i="2"/>
  <c r="F14" i="2"/>
  <c r="F13" i="2"/>
  <c r="F12" i="2"/>
  <c r="F11" i="2"/>
  <c r="F10" i="2"/>
  <c r="F9" i="2"/>
  <c r="F8" i="2"/>
  <c r="F7" i="2"/>
  <c r="F6" i="2"/>
  <c r="F5" i="2"/>
  <c r="F21" i="1"/>
  <c r="F20" i="1"/>
  <c r="F19" i="1"/>
  <c r="F18" i="1"/>
  <c r="F17" i="1"/>
  <c r="F16" i="1"/>
  <c r="F15" i="1"/>
  <c r="F14" i="1"/>
  <c r="F13" i="1"/>
  <c r="F12" i="1"/>
  <c r="F11" i="1"/>
  <c r="F10" i="1"/>
  <c r="F9" i="1"/>
  <c r="F8" i="1"/>
  <c r="F7" i="1"/>
  <c r="F6" i="1"/>
  <c r="F5" i="1"/>
  <c r="O23" i="2"/>
  <c r="O22" i="2"/>
  <c r="L23" i="2"/>
  <c r="L22" i="2"/>
  <c r="K23" i="2"/>
  <c r="K22" i="2"/>
  <c r="J23" i="2"/>
  <c r="J22" i="2"/>
  <c r="G6" i="1"/>
  <c r="G5" i="1"/>
  <c r="J24" i="2"/>
  <c r="G7" i="1"/>
  <c r="H5" i="1"/>
  <c r="K24" i="2"/>
  <c r="L24" i="2"/>
  <c r="O24" i="2"/>
  <c r="G15" i="3"/>
  <c r="G21" i="2"/>
  <c r="G13" i="3"/>
  <c r="G12" i="3"/>
  <c r="G11" i="3"/>
  <c r="G10" i="3"/>
  <c r="G9" i="3"/>
  <c r="G8" i="3"/>
  <c r="G7" i="3"/>
  <c r="G6" i="3"/>
  <c r="G5" i="3"/>
  <c r="G20" i="2"/>
  <c r="G19" i="2"/>
  <c r="G18" i="2"/>
  <c r="G17" i="2"/>
  <c r="G16" i="2"/>
  <c r="G15" i="2"/>
  <c r="G14" i="2"/>
  <c r="G13" i="2"/>
  <c r="G12" i="2"/>
  <c r="G11" i="2"/>
  <c r="G10" i="2"/>
  <c r="G9" i="2"/>
  <c r="G8" i="2"/>
  <c r="G7" i="2"/>
  <c r="G6" i="2"/>
  <c r="G5" i="2"/>
  <c r="G21" i="1"/>
  <c r="G20" i="1"/>
  <c r="G19" i="1"/>
  <c r="G18" i="1"/>
  <c r="G17" i="1"/>
  <c r="G16" i="1"/>
  <c r="G15" i="1"/>
  <c r="G14" i="1"/>
  <c r="G13" i="1"/>
  <c r="G12" i="1"/>
  <c r="G11" i="1"/>
  <c r="G10" i="1"/>
  <c r="G9" i="1"/>
  <c r="G8" i="1"/>
  <c r="H14" i="3"/>
  <c r="H13" i="3"/>
  <c r="H12" i="3"/>
  <c r="H11" i="3"/>
  <c r="H10" i="3"/>
  <c r="H9" i="3"/>
  <c r="H8" i="3"/>
  <c r="H7" i="3"/>
  <c r="H6" i="3"/>
  <c r="H5" i="3"/>
  <c r="H21" i="1"/>
  <c r="H20" i="1"/>
  <c r="H19" i="1"/>
  <c r="H18" i="1"/>
  <c r="H17" i="1"/>
  <c r="H16" i="1"/>
  <c r="H15" i="1"/>
  <c r="H14" i="1"/>
  <c r="H13" i="1"/>
  <c r="H12" i="1"/>
  <c r="H11" i="1"/>
  <c r="H10" i="1"/>
  <c r="H9" i="1"/>
  <c r="H8" i="1"/>
  <c r="H7" i="1"/>
  <c r="H6" i="1"/>
  <c r="H20" i="2"/>
  <c r="H19" i="2"/>
  <c r="H18" i="2"/>
  <c r="H17" i="2"/>
  <c r="H16" i="2"/>
  <c r="H15" i="2"/>
  <c r="H14" i="2"/>
  <c r="H13" i="2"/>
  <c r="H12" i="2"/>
  <c r="H11" i="2"/>
  <c r="H10" i="2"/>
  <c r="H9" i="2"/>
  <c r="H8" i="2"/>
  <c r="H7" i="2"/>
  <c r="H6" i="2"/>
  <c r="H5" i="2"/>
  <c r="E14" i="3"/>
  <c r="D14" i="3"/>
  <c r="C14" i="3"/>
  <c r="E13" i="3"/>
  <c r="D13" i="3"/>
  <c r="C13" i="3"/>
  <c r="E12" i="3"/>
  <c r="D12" i="3"/>
  <c r="C12" i="3"/>
  <c r="E11" i="3"/>
  <c r="D11" i="3"/>
  <c r="C11" i="3"/>
  <c r="E10" i="3"/>
  <c r="D10" i="3"/>
  <c r="C10" i="3"/>
  <c r="E9" i="3"/>
  <c r="D9" i="3"/>
  <c r="C9" i="3"/>
  <c r="E8" i="3"/>
  <c r="D8" i="3"/>
  <c r="C8" i="3"/>
  <c r="E7" i="3"/>
  <c r="D7" i="3"/>
  <c r="C7" i="3"/>
  <c r="E6" i="3"/>
  <c r="D6" i="3"/>
  <c r="C6" i="3"/>
  <c r="E5" i="3"/>
  <c r="D5" i="3"/>
  <c r="C5" i="3"/>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E7" i="1"/>
  <c r="D7" i="1"/>
  <c r="C7" i="1"/>
  <c r="E6" i="1"/>
  <c r="D6" i="1"/>
  <c r="C6" i="1"/>
  <c r="E5" i="1"/>
  <c r="D5" i="1"/>
  <c r="C5" i="1"/>
  <c r="K21" i="2" l="1"/>
  <c r="O21" i="2"/>
  <c r="K16" i="3"/>
  <c r="D16" i="3" s="1"/>
  <c r="J21" i="2"/>
  <c r="J16" i="3" s="1"/>
  <c r="C16" i="3" s="1"/>
  <c r="L21" i="2"/>
  <c r="H21" i="2"/>
  <c r="L16" i="3"/>
  <c r="E16" i="3" s="1"/>
  <c r="E21" i="2"/>
  <c r="O16" i="3"/>
  <c r="H16" i="3" s="1"/>
  <c r="D21" i="2"/>
  <c r="C21" i="2" l="1"/>
</calcChain>
</file>

<file path=xl/sharedStrings.xml><?xml version="1.0" encoding="utf-8"?>
<sst xmlns="http://schemas.openxmlformats.org/spreadsheetml/2006/main" count="142" uniqueCount="74">
  <si>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</si>
  <si>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</si>
  <si>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</si>
  <si>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経常収支比率</t>
    <rPh sb="0" eb="2">
      <t>ケイジョウ</t>
    </rPh>
    <rPh sb="2" eb="4">
      <t>シュウシ</t>
    </rPh>
    <rPh sb="4" eb="6">
      <t>ヒリツ</t>
    </rPh>
    <phoneticPr fontId="2"/>
  </si>
  <si>
    <t>地方債現在高</t>
    <rPh sb="0" eb="3">
      <t>チホウサイ</t>
    </rPh>
    <rPh sb="3" eb="6">
      <t>ゲンザイダカ</t>
    </rPh>
    <phoneticPr fontId="2"/>
  </si>
  <si>
    <t>団　体　名</t>
    <rPh sb="0" eb="1">
      <t>ダン</t>
    </rPh>
    <rPh sb="2" eb="3">
      <t>カラダ</t>
    </rPh>
    <rPh sb="4" eb="5">
      <t>メイ</t>
    </rPh>
    <phoneticPr fontId="2"/>
  </si>
  <si>
    <t>（単位：百万円、％）</t>
    <rPh sb="1" eb="3">
      <t>タンイ</t>
    </rPh>
    <rPh sb="4" eb="7">
      <t>ヒャクマンエン</t>
    </rPh>
    <phoneticPr fontId="2"/>
  </si>
  <si>
    <t>(2)歳入歳出規模等　①</t>
    <rPh sb="3" eb="5">
      <t>サイニュウ</t>
    </rPh>
    <rPh sb="5" eb="7">
      <t>サイシュツ</t>
    </rPh>
    <rPh sb="7" eb="9">
      <t>キボ</t>
    </rPh>
    <rPh sb="9" eb="10">
      <t>トウ</t>
    </rPh>
    <phoneticPr fontId="2"/>
  </si>
  <si>
    <t>大阪市</t>
  </si>
  <si>
    <t>堺市</t>
  </si>
  <si>
    <t>枚方市</t>
  </si>
  <si>
    <t>豊中市</t>
  </si>
  <si>
    <t>吹田市</t>
  </si>
  <si>
    <t>高槻市</t>
  </si>
  <si>
    <t>八尾市</t>
  </si>
  <si>
    <t>茨木市</t>
  </si>
  <si>
    <t>寝屋川市</t>
  </si>
  <si>
    <t>岸和田市</t>
  </si>
  <si>
    <t>守口市</t>
  </si>
  <si>
    <t>財政力指数</t>
    <rPh sb="0" eb="3">
      <t>ザイセイリョク</t>
    </rPh>
    <rPh sb="3" eb="5">
      <t>シスウ</t>
    </rPh>
    <phoneticPr fontId="2"/>
  </si>
  <si>
    <t>池田市</t>
  </si>
  <si>
    <t>泉大津市</t>
  </si>
  <si>
    <t>貝塚市</t>
  </si>
  <si>
    <t>泉佐野市</t>
  </si>
  <si>
    <t>富田林市</t>
  </si>
  <si>
    <t>河内長野市</t>
  </si>
  <si>
    <t>歳入歳出規模等　②</t>
    <rPh sb="0" eb="2">
      <t>サイニュウ</t>
    </rPh>
    <rPh sb="2" eb="4">
      <t>サイシュツ</t>
    </rPh>
    <rPh sb="4" eb="6">
      <t>キボ</t>
    </rPh>
    <rPh sb="6" eb="7">
      <t>トウ</t>
    </rPh>
    <phoneticPr fontId="2"/>
  </si>
  <si>
    <t>松原市</t>
  </si>
  <si>
    <t>大東市</t>
  </si>
  <si>
    <t>和泉市</t>
  </si>
  <si>
    <t>箕面市</t>
  </si>
  <si>
    <t>柏原市</t>
  </si>
  <si>
    <t>羽曳野市</t>
  </si>
  <si>
    <t>門真市</t>
  </si>
  <si>
    <t>摂津市</t>
  </si>
  <si>
    <t>高石市</t>
  </si>
  <si>
    <t>藤井寺市</t>
  </si>
  <si>
    <t>東大阪市</t>
  </si>
  <si>
    <t>泉南市</t>
  </si>
  <si>
    <t>四條畷市</t>
    <rPh sb="0" eb="3">
      <t>シジョウナワテ</t>
    </rPh>
    <rPh sb="3" eb="4">
      <t>シ</t>
    </rPh>
    <phoneticPr fontId="2"/>
  </si>
  <si>
    <t>交野市</t>
  </si>
  <si>
    <t>大阪狭山市</t>
  </si>
  <si>
    <t>阪南市</t>
  </si>
  <si>
    <t>市計(政令市含む)</t>
    <rPh sb="3" eb="6">
      <t>セイレイシ</t>
    </rPh>
    <rPh sb="6" eb="7">
      <t>フク</t>
    </rPh>
    <phoneticPr fontId="0"/>
  </si>
  <si>
    <t>歳入歳出規模等　③</t>
    <rPh sb="0" eb="2">
      <t>サイニュウ</t>
    </rPh>
    <rPh sb="2" eb="4">
      <t>サイシュツ</t>
    </rPh>
    <rPh sb="4" eb="6">
      <t>キボ</t>
    </rPh>
    <rPh sb="6" eb="7">
      <t>トウ</t>
    </rPh>
    <phoneticPr fontId="2"/>
  </si>
  <si>
    <t>島本町</t>
  </si>
  <si>
    <t>豊能町</t>
  </si>
  <si>
    <t>能勢町</t>
  </si>
  <si>
    <t>忠岡町</t>
  </si>
  <si>
    <t>熊取町</t>
  </si>
  <si>
    <t>田尻町</t>
  </si>
  <si>
    <t>岬町</t>
  </si>
  <si>
    <t>太子町</t>
  </si>
  <si>
    <t>河南町</t>
  </si>
  <si>
    <t>千早赤阪村</t>
  </si>
  <si>
    <t>町村計</t>
  </si>
  <si>
    <t>市町村計</t>
    <phoneticPr fontId="0"/>
  </si>
  <si>
    <t>02-01-01</t>
  </si>
  <si>
    <t>02-01-01</t>
    <phoneticPr fontId="2"/>
  </si>
  <si>
    <t>02-01-02</t>
    <phoneticPr fontId="2"/>
  </si>
  <si>
    <t>02-01-05</t>
  </si>
  <si>
    <t>02-01-05</t>
    <phoneticPr fontId="2"/>
  </si>
  <si>
    <t>02-01-02</t>
    <phoneticPr fontId="2"/>
  </si>
  <si>
    <t>大阪市→</t>
    <rPh sb="0" eb="3">
      <t>オオサカシ</t>
    </rPh>
    <phoneticPr fontId="2"/>
  </si>
  <si>
    <t>堺市→</t>
    <rPh sb="0" eb="2">
      <t>サカイシ</t>
    </rPh>
    <phoneticPr fontId="2"/>
  </si>
  <si>
    <t>都市計→</t>
    <rPh sb="0" eb="2">
      <t>トシ</t>
    </rPh>
    <rPh sb="2" eb="3">
      <t>ケイ</t>
    </rPh>
    <phoneticPr fontId="2"/>
  </si>
  <si>
    <t>34-31-04</t>
  </si>
  <si>
    <t>34-31-04</t>
    <phoneticPr fontId="2"/>
  </si>
  <si>
    <t>34-31-04</t>
    <phoneticPr fontId="2"/>
  </si>
  <si>
    <t>財政力</t>
    <rPh sb="0" eb="2">
      <t>ザイセイ</t>
    </rPh>
    <rPh sb="2" eb="3">
      <t>リョク</t>
    </rPh>
    <phoneticPr fontId="2"/>
  </si>
  <si>
    <t>経常（14表及び検収調書の作成フォルダより）</t>
    <rPh sb="0" eb="2">
      <t>ケイジョウ</t>
    </rPh>
    <rPh sb="5" eb="6">
      <t>ヒョウ</t>
    </rPh>
    <rPh sb="6" eb="7">
      <t>オヨ</t>
    </rPh>
    <rPh sb="8" eb="10">
      <t>ケンシュウ</t>
    </rPh>
    <rPh sb="10" eb="12">
      <t>チョウショ</t>
    </rPh>
    <rPh sb="13" eb="15">
      <t>サクセイ</t>
    </rPh>
    <phoneticPr fontId="2"/>
  </si>
  <si>
    <t>市町村計</t>
  </si>
  <si>
    <t>（注）市計の財政力指数及び経常収支比率は加重平均である。</t>
    <rPh sb="1" eb="2">
      <t>チュウ</t>
    </rPh>
    <rPh sb="3" eb="4">
      <t>シ</t>
    </rPh>
    <rPh sb="4" eb="5">
      <t>ケイ</t>
    </rPh>
    <rPh sb="6" eb="9">
      <t>ザイセイリョク</t>
    </rPh>
    <rPh sb="9" eb="11">
      <t>シスウ</t>
    </rPh>
    <rPh sb="11" eb="12">
      <t>オヨ</t>
    </rPh>
    <rPh sb="13" eb="15">
      <t>ケイジョウ</t>
    </rPh>
    <rPh sb="15" eb="17">
      <t>シュウシ</t>
    </rPh>
    <rPh sb="17" eb="19">
      <t>ヒリツ</t>
    </rPh>
    <rPh sb="20" eb="22">
      <t>カジュウ</t>
    </rPh>
    <rPh sb="22" eb="24">
      <t>ヘイキン</t>
    </rPh>
    <phoneticPr fontId="2"/>
  </si>
  <si>
    <t>（注）町村計及び市町村計の財政力指数及び経常収支比率は加重平均である。</t>
    <rPh sb="1" eb="2">
      <t>チュウ</t>
    </rPh>
    <rPh sb="3" eb="5">
      <t>チョウソン</t>
    </rPh>
    <rPh sb="5" eb="6">
      <t>ケイ</t>
    </rPh>
    <rPh sb="6" eb="7">
      <t>オヨ</t>
    </rPh>
    <rPh sb="8" eb="11">
      <t>シチョウソン</t>
    </rPh>
    <rPh sb="11" eb="12">
      <t>ケイ</t>
    </rPh>
    <rPh sb="13" eb="16">
      <t>ザイセイリョク</t>
    </rPh>
    <rPh sb="16" eb="18">
      <t>シスウ</t>
    </rPh>
    <rPh sb="18" eb="19">
      <t>オヨ</t>
    </rPh>
    <rPh sb="20" eb="22">
      <t>ケイジョウ</t>
    </rPh>
    <rPh sb="22" eb="24">
      <t>シュウシ</t>
    </rPh>
    <rPh sb="24" eb="26">
      <t>ヒリツ</t>
    </rPh>
    <rPh sb="27" eb="29">
      <t>カジュウ</t>
    </rPh>
    <rPh sb="29" eb="31">
      <t>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</si>
</sst>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0.000;&quot;△ &quot;#,##0.000"/>
    <numFmt numFmtId="179" formatCode="0_ "/>
    <numFmt numFmtId="180" formatCode="0.000_ "/>
    <numFmt numFmtId="181" formatCode="0.0_ "/>
    <numFmt numFmtId="182"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明朝"/>
      <family val="1"/>
      <charset val="128"/>
    </font>
    <font>
      <sz val="14"/>
      <name val="ＭＳ 明朝"/>
      <family val="1"/>
      <charset val="128"/>
    </font>
    <font>
      <sz val="12"/>
      <name val="ＭＳ 明朝"/>
      <family val="1"/>
      <charset val="128"/>
    </font>
    <font>
      <sz val="12"/>
      <name val="ＭＳ Ｐゴシック"/>
      <family val="3"/>
      <charset val="128"/>
    </font>
    <font>
      <sz val="11"/>
      <color indexed="10"/>
      <name val="ＭＳ 明朝"/>
      <family val="1"/>
      <charset val="128"/>
    </font>
    <font>
      <b/>
      <sz val="16"/>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69">
    <xf numFmtId="0" fontId="0" fillId="0" borderId="0" xfId="0">
      <alignment vertical="center"/>
    </xf>
    <xf numFmtId="0" fontId="5" fillId="0" borderId="1" xfId="0" applyFont="1" applyFill="1" applyBorder="1" applyAlignment="1">
      <alignment horizontal="center" vertical="center"/>
    </xf>
    <xf numFmtId="178" fontId="5" fillId="0" borderId="2" xfId="0" applyNumberFormat="1" applyFont="1" applyFill="1" applyBorder="1" applyAlignment="1">
      <alignment vertical="center"/>
    </xf>
    <xf numFmtId="178" fontId="5" fillId="0" borderId="3" xfId="0" applyNumberFormat="1" applyFont="1" applyFill="1" applyBorder="1" applyAlignment="1">
      <alignment vertical="center"/>
    </xf>
    <xf numFmtId="178" fontId="5" fillId="0" borderId="4" xfId="0" applyNumberFormat="1" applyFont="1" applyFill="1" applyBorder="1" applyAlignment="1">
      <alignment vertical="center"/>
    </xf>
    <xf numFmtId="0" fontId="3" fillId="0" borderId="0" xfId="0" applyFont="1" applyFill="1">
      <alignment vertical="center"/>
    </xf>
    <xf numFmtId="178" fontId="5" fillId="0" borderId="5"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Border="1">
      <alignment vertical="center"/>
    </xf>
    <xf numFmtId="0" fontId="3" fillId="0" borderId="0" xfId="0" applyFont="1" applyFill="1" applyBorder="1">
      <alignment vertical="center"/>
    </xf>
    <xf numFmtId="0" fontId="5" fillId="0" borderId="6" xfId="0" applyFont="1" applyFill="1" applyBorder="1" applyAlignment="1">
      <alignment horizontal="center" vertical="center"/>
    </xf>
    <xf numFmtId="176" fontId="5" fillId="0" borderId="7" xfId="0" applyNumberFormat="1" applyFont="1" applyFill="1" applyBorder="1" applyAlignment="1">
      <alignment vertical="center"/>
    </xf>
    <xf numFmtId="178" fontId="5" fillId="0" borderId="7" xfId="0" applyNumberFormat="1" applyFont="1" applyFill="1" applyBorder="1" applyAlignment="1">
      <alignment vertical="center"/>
    </xf>
    <xf numFmtId="177" fontId="5" fillId="0" borderId="7" xfId="0" applyNumberFormat="1" applyFont="1" applyFill="1" applyBorder="1">
      <alignment vertical="center"/>
    </xf>
    <xf numFmtId="176" fontId="5" fillId="0" borderId="8" xfId="0" applyNumberFormat="1" applyFont="1" applyFill="1" applyBorder="1">
      <alignment vertical="center"/>
    </xf>
    <xf numFmtId="176" fontId="5" fillId="0" borderId="2" xfId="0" applyNumberFormat="1" applyFont="1" applyFill="1" applyBorder="1" applyAlignment="1">
      <alignment vertical="center"/>
    </xf>
    <xf numFmtId="177" fontId="5" fillId="0" borderId="2" xfId="0" applyNumberFormat="1" applyFont="1" applyFill="1" applyBorder="1">
      <alignment vertical="center"/>
    </xf>
    <xf numFmtId="176" fontId="5" fillId="0" borderId="9" xfId="0" applyNumberFormat="1" applyFont="1" applyFill="1" applyBorder="1">
      <alignment vertical="center"/>
    </xf>
    <xf numFmtId="0" fontId="5" fillId="0" borderId="10" xfId="0" applyFont="1" applyFill="1" applyBorder="1" applyAlignment="1">
      <alignment horizontal="distributed" vertical="center"/>
    </xf>
    <xf numFmtId="176" fontId="5" fillId="0" borderId="11" xfId="0" applyNumberFormat="1" applyFont="1" applyFill="1" applyBorder="1" applyAlignment="1">
      <alignment vertical="center"/>
    </xf>
    <xf numFmtId="178" fontId="5" fillId="0" borderId="11" xfId="0" applyNumberFormat="1" applyFont="1" applyFill="1" applyBorder="1" applyAlignment="1">
      <alignment vertical="center"/>
    </xf>
    <xf numFmtId="177" fontId="5" fillId="0" borderId="11" xfId="0" applyNumberFormat="1" applyFont="1" applyFill="1" applyBorder="1">
      <alignment vertical="center"/>
    </xf>
    <xf numFmtId="176" fontId="5" fillId="0" borderId="12" xfId="0" applyNumberFormat="1" applyFont="1" applyFill="1" applyBorder="1">
      <alignment vertical="center"/>
    </xf>
    <xf numFmtId="0" fontId="5" fillId="0" borderId="13" xfId="0" applyFont="1" applyFill="1" applyBorder="1" applyAlignment="1">
      <alignment horizontal="distributed" vertical="center"/>
    </xf>
    <xf numFmtId="176" fontId="5" fillId="0" borderId="3" xfId="0" applyNumberFormat="1" applyFont="1" applyFill="1" applyBorder="1" applyAlignment="1">
      <alignment vertical="center"/>
    </xf>
    <xf numFmtId="177" fontId="5" fillId="0" borderId="3" xfId="0" applyNumberFormat="1" applyFont="1" applyFill="1" applyBorder="1">
      <alignment vertical="center"/>
    </xf>
    <xf numFmtId="176" fontId="5" fillId="0" borderId="14" xfId="0" applyNumberFormat="1" applyFont="1" applyFill="1" applyBorder="1">
      <alignment vertical="center"/>
    </xf>
    <xf numFmtId="0" fontId="5" fillId="0" borderId="15" xfId="0" applyFont="1" applyFill="1" applyBorder="1" applyAlignment="1">
      <alignment horizontal="distributed" vertical="center"/>
    </xf>
    <xf numFmtId="176" fontId="5" fillId="0" borderId="4" xfId="0" applyNumberFormat="1" applyFont="1" applyFill="1" applyBorder="1" applyAlignment="1">
      <alignment vertical="center"/>
    </xf>
    <xf numFmtId="177" fontId="5" fillId="0" borderId="4" xfId="0" applyNumberFormat="1" applyFont="1" applyFill="1" applyBorder="1">
      <alignment vertical="center"/>
    </xf>
    <xf numFmtId="176" fontId="5" fillId="0" borderId="16" xfId="0" applyNumberFormat="1" applyFont="1" applyFill="1" applyBorder="1">
      <alignment vertical="center"/>
    </xf>
    <xf numFmtId="176" fontId="5" fillId="0" borderId="4" xfId="0" applyNumberFormat="1" applyFont="1" applyFill="1" applyBorder="1" applyAlignment="1">
      <alignment horizontal="right" vertical="center"/>
    </xf>
    <xf numFmtId="0" fontId="5" fillId="0" borderId="17" xfId="0" applyFont="1" applyFill="1" applyBorder="1" applyAlignment="1">
      <alignment horizontal="distributed" vertical="center" shrinkToFit="1"/>
    </xf>
    <xf numFmtId="176" fontId="5" fillId="0" borderId="5" xfId="0" applyNumberFormat="1" applyFont="1" applyFill="1" applyBorder="1" applyAlignment="1">
      <alignment vertical="center"/>
    </xf>
    <xf numFmtId="177" fontId="5" fillId="0" borderId="5" xfId="0" applyNumberFormat="1" applyFont="1" applyFill="1" applyBorder="1">
      <alignment vertical="center"/>
    </xf>
    <xf numFmtId="176" fontId="5" fillId="0" borderId="18" xfId="0" applyNumberFormat="1" applyFont="1" applyFill="1" applyBorder="1">
      <alignment vertical="center"/>
    </xf>
    <xf numFmtId="0" fontId="5" fillId="0" borderId="19" xfId="0" applyFont="1" applyFill="1" applyBorder="1" applyAlignment="1">
      <alignment horizontal="center" vertical="center" shrinkToFit="1"/>
    </xf>
    <xf numFmtId="176" fontId="5" fillId="0" borderId="20" xfId="0" applyNumberFormat="1" applyFont="1" applyFill="1" applyBorder="1" applyAlignment="1">
      <alignment vertical="center"/>
    </xf>
    <xf numFmtId="176" fontId="5" fillId="0" borderId="21" xfId="0" applyNumberFormat="1" applyFont="1" applyFill="1" applyBorder="1">
      <alignment vertical="center"/>
    </xf>
    <xf numFmtId="0" fontId="8" fillId="0" borderId="0" xfId="0" applyFont="1" applyFill="1">
      <alignment vertical="center"/>
    </xf>
    <xf numFmtId="0" fontId="5" fillId="0" borderId="22" xfId="0" applyFont="1" applyFill="1" applyBorder="1" applyAlignment="1">
      <alignment horizontal="distributed" vertical="center"/>
    </xf>
    <xf numFmtId="176" fontId="5" fillId="0" borderId="23" xfId="0" applyNumberFormat="1" applyFont="1" applyFill="1" applyBorder="1" applyAlignment="1">
      <alignment vertical="center"/>
    </xf>
    <xf numFmtId="176" fontId="5" fillId="0" borderId="24" xfId="0" applyNumberFormat="1" applyFont="1" applyFill="1" applyBorder="1">
      <alignment vertical="center"/>
    </xf>
    <xf numFmtId="0" fontId="5" fillId="0" borderId="17" xfId="0" applyFont="1" applyFill="1" applyBorder="1" applyAlignment="1">
      <alignment horizontal="distributed" vertical="center"/>
    </xf>
    <xf numFmtId="0" fontId="3" fillId="0" borderId="25" xfId="0" applyFont="1" applyFill="1" applyBorder="1">
      <alignment vertical="center"/>
    </xf>
    <xf numFmtId="0" fontId="3" fillId="0" borderId="0" xfId="0" quotePrefix="1" applyFont="1" applyFill="1">
      <alignment vertical="center"/>
    </xf>
    <xf numFmtId="179" fontId="3" fillId="0" borderId="0" xfId="0" applyNumberFormat="1" applyFont="1" applyFill="1">
      <alignment vertical="center"/>
    </xf>
    <xf numFmtId="14" fontId="3" fillId="0" borderId="0" xfId="0" quotePrefix="1" applyNumberFormat="1" applyFont="1" applyFill="1">
      <alignment vertical="center"/>
    </xf>
    <xf numFmtId="0" fontId="5" fillId="0" borderId="26"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lignment vertical="center"/>
    </xf>
    <xf numFmtId="176" fontId="5" fillId="0" borderId="27" xfId="0" applyNumberFormat="1" applyFont="1" applyFill="1" applyBorder="1" applyAlignment="1">
      <alignment vertical="center"/>
    </xf>
    <xf numFmtId="0" fontId="5" fillId="0" borderId="28" xfId="0" applyFont="1" applyFill="1" applyBorder="1" applyAlignment="1">
      <alignment horizontal="distributed" vertical="center"/>
    </xf>
    <xf numFmtId="0" fontId="5" fillId="0" borderId="29" xfId="0" applyFont="1" applyFill="1" applyBorder="1" applyAlignment="1">
      <alignment horizontal="distributed" vertical="center"/>
    </xf>
    <xf numFmtId="177" fontId="5" fillId="0" borderId="23" xfId="0" applyNumberFormat="1" applyFont="1" applyFill="1" applyBorder="1">
      <alignment vertical="center"/>
    </xf>
    <xf numFmtId="178" fontId="5" fillId="0" borderId="30" xfId="0" applyNumberFormat="1" applyFont="1" applyFill="1" applyBorder="1" applyAlignment="1">
      <alignment vertical="center"/>
    </xf>
    <xf numFmtId="177" fontId="5" fillId="0" borderId="20" xfId="0" applyNumberFormat="1" applyFont="1" applyFill="1" applyBorder="1">
      <alignment vertical="center"/>
    </xf>
    <xf numFmtId="178" fontId="5" fillId="0" borderId="20" xfId="0" applyNumberFormat="1" applyFont="1" applyFill="1" applyBorder="1" applyAlignment="1">
      <alignment vertical="center"/>
    </xf>
    <xf numFmtId="0" fontId="3" fillId="0" borderId="3" xfId="0" applyFont="1" applyFill="1" applyBorder="1">
      <alignment vertical="center"/>
    </xf>
    <xf numFmtId="38" fontId="3" fillId="0" borderId="3" xfId="1" applyFont="1" applyFill="1" applyBorder="1">
      <alignment vertical="center"/>
    </xf>
    <xf numFmtId="38" fontId="3" fillId="0" borderId="0" xfId="1" applyFont="1" applyFill="1">
      <alignment vertical="center"/>
    </xf>
    <xf numFmtId="180" fontId="3" fillId="0" borderId="3" xfId="0" applyNumberFormat="1" applyFont="1" applyFill="1" applyBorder="1">
      <alignment vertical="center"/>
    </xf>
    <xf numFmtId="181" fontId="3" fillId="0" borderId="3" xfId="0" applyNumberFormat="1" applyFont="1" applyFill="1" applyBorder="1">
      <alignment vertical="center"/>
    </xf>
    <xf numFmtId="182" fontId="3" fillId="0" borderId="3" xfId="0" applyNumberFormat="1" applyFont="1" applyFill="1" applyBorder="1">
      <alignment vertical="center"/>
    </xf>
    <xf numFmtId="178" fontId="5" fillId="2" borderId="5" xfId="0" applyNumberFormat="1"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Border="1" applyAlignment="1">
      <alignment horizontal="right" vertical="center"/>
    </xf>
    <xf numFmtId="0" fontId="3" fillId="0" borderId="0" xfId="0" applyFont="1" applyFill="1" applyBorder="1" applyAlignment="1">
      <alignment horizontal="right" vertical="center"/>
    </xf>
    <xf numFmtId="0" fontId="0" fillId="0" borderId="0" xfId="0"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381000</xdr:colOff>
      <xdr:row>25</xdr:row>
      <xdr:rowOff>95250</xdr:rowOff>
    </xdr:from>
    <xdr:to>
      <xdr:col>13</xdr:col>
      <xdr:colOff>1273969</xdr:colOff>
      <xdr:row>29</xdr:row>
      <xdr:rowOff>154781</xdr:rowOff>
    </xdr:to>
    <xdr:sp macro="" textlink="">
      <xdr:nvSpPr>
        <xdr:cNvPr id="2" name="テキスト ボックス 1"/>
        <xdr:cNvSpPr txBox="1"/>
      </xdr:nvSpPr>
      <xdr:spPr>
        <a:xfrm>
          <a:off x="13370719" y="7500938"/>
          <a:ext cx="1583531"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財政力指数及び経常収支比率の「計」は加重平均。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71436</xdr:colOff>
      <xdr:row>18</xdr:row>
      <xdr:rowOff>59532</xdr:rowOff>
    </xdr:from>
    <xdr:to>
      <xdr:col>14</xdr:col>
      <xdr:colOff>321468</xdr:colOff>
      <xdr:row>22</xdr:row>
      <xdr:rowOff>83344</xdr:rowOff>
    </xdr:to>
    <xdr:sp macro="" textlink="">
      <xdr:nvSpPr>
        <xdr:cNvPr id="2" name="テキスト ボックス 1"/>
        <xdr:cNvSpPr txBox="1"/>
      </xdr:nvSpPr>
      <xdr:spPr>
        <a:xfrm>
          <a:off x="13108780" y="5464970"/>
          <a:ext cx="1631157" cy="690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財政力指数及び経常収支比率の「計」は加重平均。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6"/>
  <sheetViews>
    <sheetView tabSelected="1" view="pageBreakPreview" zoomScale="80" zoomScaleNormal="75" zoomScaleSheetLayoutView="80" workbookViewId="0"/>
  </sheetViews>
  <sheetFormatPr defaultRowHeight="13.5" x14ac:dyDescent="0.15"/>
  <cols>
    <col min="1" max="1" width="0.875" style="5" customWidth="1"/>
    <col min="2" max="8" width="17.875" style="5" customWidth="1"/>
    <col min="9" max="9" width="0" style="5" hidden="1" customWidth="1"/>
    <col min="10" max="11" width="15" style="5" hidden="1" customWidth="1"/>
    <col min="12" max="12" width="12.125" style="5" hidden="1" customWidth="1"/>
    <col min="13" max="13" width="0" style="5" hidden="1" customWidth="1"/>
    <col min="14" max="14" width="14.375" style="5" hidden="1" customWidth="1"/>
    <col min="15" max="15" width="15" style="5" hidden="1" customWidth="1"/>
    <col min="16" max="16" width="0" style="5" hidden="1" customWidth="1"/>
    <col min="17" max="17" width="9" style="5"/>
    <col min="18" max="19" width="11.625" style="5" bestFit="1" customWidth="1"/>
    <col min="20" max="16384" width="9" style="5"/>
  </cols>
  <sheetData>
    <row r="1" spans="2:19" ht="15" customHeight="1" x14ac:dyDescent="0.15"/>
    <row r="2" spans="2:19" s="7" customFormat="1" ht="22.5" customHeight="1" x14ac:dyDescent="0.15">
      <c r="B2" s="49" t="s">
        <v>7</v>
      </c>
    </row>
    <row r="3" spans="2:19" s="9" customFormat="1" ht="15" customHeight="1" thickBot="1" x14ac:dyDescent="0.2">
      <c r="B3" s="8"/>
      <c r="F3" s="65" t="s">
        <v>6</v>
      </c>
      <c r="G3" s="65"/>
      <c r="H3" s="66"/>
    </row>
    <row r="4" spans="2:19" ht="26.25" customHeight="1" thickBot="1" x14ac:dyDescent="0.2">
      <c r="B4" s="10" t="s">
        <v>5</v>
      </c>
      <c r="C4" s="1" t="s">
        <v>0</v>
      </c>
      <c r="D4" s="1" t="s">
        <v>1</v>
      </c>
      <c r="E4" s="1" t="s">
        <v>2</v>
      </c>
      <c r="F4" s="1" t="s">
        <v>19</v>
      </c>
      <c r="G4" s="1" t="s">
        <v>3</v>
      </c>
      <c r="H4" s="48" t="s">
        <v>4</v>
      </c>
      <c r="J4" s="45" t="s">
        <v>58</v>
      </c>
      <c r="K4" s="45" t="s">
        <v>59</v>
      </c>
      <c r="L4" s="45" t="s">
        <v>61</v>
      </c>
      <c r="M4" s="5" t="s">
        <v>69</v>
      </c>
      <c r="N4" s="5" t="s">
        <v>70</v>
      </c>
      <c r="O4" s="5" t="s">
        <v>66</v>
      </c>
    </row>
    <row r="5" spans="2:19" ht="26.25" customHeight="1" x14ac:dyDescent="0.15">
      <c r="B5" s="52" t="s">
        <v>8</v>
      </c>
      <c r="C5" s="11">
        <f>ROUND(J5/1000,0)</f>
        <v>1761138</v>
      </c>
      <c r="D5" s="11">
        <f t="shared" ref="D5:D21" si="0">ROUND(K5/1000,0)</f>
        <v>1758572</v>
      </c>
      <c r="E5" s="11">
        <f t="shared" ref="E5:E21" si="1">ROUND(L5/1000,0)</f>
        <v>429</v>
      </c>
      <c r="F5" s="12">
        <f>+M5</f>
        <v>0.92800000000000005</v>
      </c>
      <c r="G5" s="13">
        <f>+N5</f>
        <v>96.9</v>
      </c>
      <c r="H5" s="14">
        <f>ROUND(O5/1000,0)</f>
        <v>1906256</v>
      </c>
      <c r="I5" s="5" t="s">
        <v>8</v>
      </c>
      <c r="J5" s="59">
        <v>1761138232</v>
      </c>
      <c r="K5" s="59">
        <v>1758571784</v>
      </c>
      <c r="L5" s="59">
        <v>429453</v>
      </c>
      <c r="M5" s="61">
        <v>0.92800000000000005</v>
      </c>
      <c r="N5" s="62">
        <v>96.9</v>
      </c>
      <c r="O5" s="59">
        <v>1906255504</v>
      </c>
      <c r="R5" s="46"/>
      <c r="S5" s="46"/>
    </row>
    <row r="6" spans="2:19" ht="26.25" customHeight="1" thickBot="1" x14ac:dyDescent="0.2">
      <c r="B6" s="53" t="s">
        <v>9</v>
      </c>
      <c r="C6" s="15">
        <f t="shared" ref="C6:C21" si="2">ROUND(J6/1000,0)</f>
        <v>402971</v>
      </c>
      <c r="D6" s="15">
        <f t="shared" si="0"/>
        <v>399064</v>
      </c>
      <c r="E6" s="15">
        <f t="shared" si="1"/>
        <v>1750</v>
      </c>
      <c r="F6" s="2">
        <f t="shared" ref="F6:F21" si="3">+M6</f>
        <v>0.83399999999999996</v>
      </c>
      <c r="G6" s="16">
        <f>+N6</f>
        <v>99.5</v>
      </c>
      <c r="H6" s="17">
        <f t="shared" ref="H6:H21" si="4">ROUND(O6/1000,0)</f>
        <v>449620</v>
      </c>
      <c r="I6" s="5" t="s">
        <v>9</v>
      </c>
      <c r="J6" s="59">
        <v>402971335</v>
      </c>
      <c r="K6" s="59">
        <v>399064093</v>
      </c>
      <c r="L6" s="59">
        <v>1750333</v>
      </c>
      <c r="M6" s="61">
        <v>0.83399999999999996</v>
      </c>
      <c r="N6" s="62">
        <v>99.5</v>
      </c>
      <c r="O6" s="59">
        <v>449619772</v>
      </c>
      <c r="R6" s="46"/>
      <c r="S6" s="46"/>
    </row>
    <row r="7" spans="2:19" ht="26.25" customHeight="1" thickTop="1" x14ac:dyDescent="0.15">
      <c r="B7" s="18" t="s">
        <v>17</v>
      </c>
      <c r="C7" s="19">
        <f t="shared" si="2"/>
        <v>76188</v>
      </c>
      <c r="D7" s="19">
        <f t="shared" si="0"/>
        <v>75792</v>
      </c>
      <c r="E7" s="19">
        <f t="shared" si="1"/>
        <v>113</v>
      </c>
      <c r="F7" s="20">
        <f t="shared" si="3"/>
        <v>0.622</v>
      </c>
      <c r="G7" s="21">
        <f>N7</f>
        <v>100.2</v>
      </c>
      <c r="H7" s="22">
        <f t="shared" si="4"/>
        <v>69742</v>
      </c>
      <c r="I7" s="5" t="s">
        <v>17</v>
      </c>
      <c r="J7" s="59">
        <v>76188382</v>
      </c>
      <c r="K7" s="59">
        <v>75792062</v>
      </c>
      <c r="L7" s="59">
        <v>112716</v>
      </c>
      <c r="M7" s="61">
        <v>0.622</v>
      </c>
      <c r="N7" s="62">
        <v>100.2</v>
      </c>
      <c r="O7" s="59">
        <v>69742223</v>
      </c>
    </row>
    <row r="8" spans="2:19" ht="26.25" customHeight="1" x14ac:dyDescent="0.15">
      <c r="B8" s="23" t="s">
        <v>11</v>
      </c>
      <c r="C8" s="24">
        <f t="shared" si="2"/>
        <v>148678</v>
      </c>
      <c r="D8" s="24">
        <f t="shared" si="0"/>
        <v>144355</v>
      </c>
      <c r="E8" s="24">
        <f t="shared" si="1"/>
        <v>3011</v>
      </c>
      <c r="F8" s="3">
        <f t="shared" si="3"/>
        <v>0.92</v>
      </c>
      <c r="G8" s="25">
        <f t="shared" ref="G8:G21" si="5">N8</f>
        <v>92.4</v>
      </c>
      <c r="H8" s="26">
        <f t="shared" si="4"/>
        <v>87984</v>
      </c>
      <c r="I8" s="5" t="s">
        <v>11</v>
      </c>
      <c r="J8" s="59">
        <v>148678113</v>
      </c>
      <c r="K8" s="59">
        <v>144355360</v>
      </c>
      <c r="L8" s="59">
        <v>3011156</v>
      </c>
      <c r="M8" s="61">
        <v>0.92</v>
      </c>
      <c r="N8" s="62">
        <v>92.4</v>
      </c>
      <c r="O8" s="59">
        <v>87984082</v>
      </c>
    </row>
    <row r="9" spans="2:19" ht="26.25" customHeight="1" x14ac:dyDescent="0.15">
      <c r="B9" s="23" t="s">
        <v>20</v>
      </c>
      <c r="C9" s="24">
        <f t="shared" si="2"/>
        <v>38657</v>
      </c>
      <c r="D9" s="24">
        <f t="shared" si="0"/>
        <v>38419</v>
      </c>
      <c r="E9" s="24">
        <f t="shared" si="1"/>
        <v>122</v>
      </c>
      <c r="F9" s="3">
        <f t="shared" si="3"/>
        <v>0.85799999999999998</v>
      </c>
      <c r="G9" s="25">
        <f t="shared" si="5"/>
        <v>94.7</v>
      </c>
      <c r="H9" s="26">
        <f t="shared" si="4"/>
        <v>34642</v>
      </c>
      <c r="I9" s="5" t="s">
        <v>20</v>
      </c>
      <c r="J9" s="59">
        <v>38656589</v>
      </c>
      <c r="K9" s="59">
        <v>38418897</v>
      </c>
      <c r="L9" s="59">
        <v>121978</v>
      </c>
      <c r="M9" s="61">
        <v>0.85799999999999998</v>
      </c>
      <c r="N9" s="62">
        <v>94.7</v>
      </c>
      <c r="O9" s="59">
        <v>34641648</v>
      </c>
    </row>
    <row r="10" spans="2:19" ht="26.25" customHeight="1" x14ac:dyDescent="0.15">
      <c r="B10" s="23" t="s">
        <v>12</v>
      </c>
      <c r="C10" s="24">
        <f t="shared" si="2"/>
        <v>130623</v>
      </c>
      <c r="D10" s="24">
        <f t="shared" si="0"/>
        <v>126639</v>
      </c>
      <c r="E10" s="24">
        <f t="shared" si="1"/>
        <v>2456</v>
      </c>
      <c r="F10" s="3">
        <f t="shared" si="3"/>
        <v>0.98799999999999999</v>
      </c>
      <c r="G10" s="25">
        <f t="shared" si="5"/>
        <v>95.7</v>
      </c>
      <c r="H10" s="26">
        <f t="shared" si="4"/>
        <v>48684</v>
      </c>
      <c r="I10" s="5" t="s">
        <v>12</v>
      </c>
      <c r="J10" s="59">
        <v>130623455</v>
      </c>
      <c r="K10" s="59">
        <v>126638909</v>
      </c>
      <c r="L10" s="59">
        <v>2455788</v>
      </c>
      <c r="M10" s="61">
        <v>0.98799999999999999</v>
      </c>
      <c r="N10" s="62">
        <v>95.7</v>
      </c>
      <c r="O10" s="59">
        <v>48683751</v>
      </c>
    </row>
    <row r="11" spans="2:19" ht="26.25" customHeight="1" x14ac:dyDescent="0.15">
      <c r="B11" s="23" t="s">
        <v>21</v>
      </c>
      <c r="C11" s="24">
        <f t="shared" si="2"/>
        <v>27715</v>
      </c>
      <c r="D11" s="24">
        <f t="shared" si="0"/>
        <v>27278</v>
      </c>
      <c r="E11" s="24">
        <f t="shared" si="1"/>
        <v>340</v>
      </c>
      <c r="F11" s="3">
        <f t="shared" si="3"/>
        <v>0.73499999999999999</v>
      </c>
      <c r="G11" s="25">
        <f t="shared" si="5"/>
        <v>96</v>
      </c>
      <c r="H11" s="26">
        <f t="shared" si="4"/>
        <v>29130</v>
      </c>
      <c r="I11" s="5" t="s">
        <v>21</v>
      </c>
      <c r="J11" s="59">
        <v>27715481</v>
      </c>
      <c r="K11" s="59">
        <v>27277602</v>
      </c>
      <c r="L11" s="59">
        <v>339612</v>
      </c>
      <c r="M11" s="61">
        <v>0.73499999999999999</v>
      </c>
      <c r="N11" s="62">
        <v>96</v>
      </c>
      <c r="O11" s="59">
        <v>29129931</v>
      </c>
    </row>
    <row r="12" spans="2:19" ht="26.25" customHeight="1" x14ac:dyDescent="0.15">
      <c r="B12" s="23" t="s">
        <v>13</v>
      </c>
      <c r="C12" s="24">
        <f t="shared" si="2"/>
        <v>124320</v>
      </c>
      <c r="D12" s="24">
        <f t="shared" si="0"/>
        <v>121754</v>
      </c>
      <c r="E12" s="24">
        <f t="shared" si="1"/>
        <v>500</v>
      </c>
      <c r="F12" s="3">
        <f t="shared" si="3"/>
        <v>0.81899999999999995</v>
      </c>
      <c r="G12" s="25">
        <f t="shared" si="5"/>
        <v>94.9</v>
      </c>
      <c r="H12" s="26">
        <f t="shared" si="4"/>
        <v>52544</v>
      </c>
      <c r="I12" s="5" t="s">
        <v>13</v>
      </c>
      <c r="J12" s="59">
        <v>124320419</v>
      </c>
      <c r="K12" s="59">
        <v>121754227</v>
      </c>
      <c r="L12" s="59">
        <v>499701</v>
      </c>
      <c r="M12" s="61">
        <v>0.81899999999999995</v>
      </c>
      <c r="N12" s="62">
        <v>94.9</v>
      </c>
      <c r="O12" s="59">
        <v>52544172</v>
      </c>
    </row>
    <row r="13" spans="2:19" ht="26.25" customHeight="1" x14ac:dyDescent="0.15">
      <c r="B13" s="23" t="s">
        <v>22</v>
      </c>
      <c r="C13" s="24">
        <f t="shared" si="2"/>
        <v>34505</v>
      </c>
      <c r="D13" s="24">
        <f t="shared" si="0"/>
        <v>34242</v>
      </c>
      <c r="E13" s="24">
        <f t="shared" si="1"/>
        <v>77</v>
      </c>
      <c r="F13" s="3">
        <f t="shared" si="3"/>
        <v>0.68700000000000006</v>
      </c>
      <c r="G13" s="25">
        <f t="shared" si="5"/>
        <v>95.7</v>
      </c>
      <c r="H13" s="26">
        <f t="shared" si="4"/>
        <v>27310</v>
      </c>
      <c r="I13" s="5" t="s">
        <v>22</v>
      </c>
      <c r="J13" s="59">
        <v>34504779</v>
      </c>
      <c r="K13" s="59">
        <v>34241608</v>
      </c>
      <c r="L13" s="59">
        <v>76704</v>
      </c>
      <c r="M13" s="61">
        <v>0.68700000000000006</v>
      </c>
      <c r="N13" s="62">
        <v>95.7</v>
      </c>
      <c r="O13" s="59">
        <v>27309557</v>
      </c>
    </row>
    <row r="14" spans="2:19" ht="26.25" customHeight="1" x14ac:dyDescent="0.15">
      <c r="B14" s="23" t="s">
        <v>18</v>
      </c>
      <c r="C14" s="24">
        <f t="shared" si="2"/>
        <v>60997</v>
      </c>
      <c r="D14" s="24">
        <f t="shared" si="0"/>
        <v>60016</v>
      </c>
      <c r="E14" s="24">
        <f t="shared" si="1"/>
        <v>922</v>
      </c>
      <c r="F14" s="3">
        <f t="shared" si="3"/>
        <v>0.72799999999999998</v>
      </c>
      <c r="G14" s="25">
        <f t="shared" si="5"/>
        <v>100.5</v>
      </c>
      <c r="H14" s="26">
        <f t="shared" si="4"/>
        <v>62554</v>
      </c>
      <c r="I14" s="5" t="s">
        <v>18</v>
      </c>
      <c r="J14" s="59">
        <v>60997136</v>
      </c>
      <c r="K14" s="59">
        <v>60015790</v>
      </c>
      <c r="L14" s="59">
        <v>922220</v>
      </c>
      <c r="M14" s="61">
        <v>0.72799999999999998</v>
      </c>
      <c r="N14" s="62">
        <v>100.5</v>
      </c>
      <c r="O14" s="59">
        <v>62554320</v>
      </c>
    </row>
    <row r="15" spans="2:19" ht="26.25" customHeight="1" x14ac:dyDescent="0.15">
      <c r="B15" s="27" t="s">
        <v>10</v>
      </c>
      <c r="C15" s="28">
        <f t="shared" si="2"/>
        <v>135599</v>
      </c>
      <c r="D15" s="28">
        <f t="shared" si="0"/>
        <v>133292</v>
      </c>
      <c r="E15" s="28">
        <f t="shared" si="1"/>
        <v>1580</v>
      </c>
      <c r="F15" s="4">
        <f t="shared" si="3"/>
        <v>0.80600000000000005</v>
      </c>
      <c r="G15" s="29">
        <f t="shared" si="5"/>
        <v>94.6</v>
      </c>
      <c r="H15" s="30">
        <f t="shared" si="4"/>
        <v>104182</v>
      </c>
      <c r="I15" s="5" t="s">
        <v>10</v>
      </c>
      <c r="J15" s="59">
        <v>135599050</v>
      </c>
      <c r="K15" s="59">
        <v>133292431</v>
      </c>
      <c r="L15" s="59">
        <v>1580297</v>
      </c>
      <c r="M15" s="61">
        <v>0.80600000000000005</v>
      </c>
      <c r="N15" s="62">
        <v>94.6</v>
      </c>
      <c r="O15" s="59">
        <v>104182347</v>
      </c>
    </row>
    <row r="16" spans="2:19" ht="26.25" customHeight="1" x14ac:dyDescent="0.15">
      <c r="B16" s="27" t="s">
        <v>15</v>
      </c>
      <c r="C16" s="28">
        <f t="shared" si="2"/>
        <v>88165</v>
      </c>
      <c r="D16" s="28">
        <f t="shared" si="0"/>
        <v>86204</v>
      </c>
      <c r="E16" s="28">
        <f t="shared" si="1"/>
        <v>894</v>
      </c>
      <c r="F16" s="4">
        <f t="shared" si="3"/>
        <v>0.96799999999999997</v>
      </c>
      <c r="G16" s="29">
        <f t="shared" si="5"/>
        <v>94.4</v>
      </c>
      <c r="H16" s="30">
        <f t="shared" si="4"/>
        <v>50829</v>
      </c>
      <c r="I16" s="5" t="s">
        <v>15</v>
      </c>
      <c r="J16" s="59">
        <v>88164917</v>
      </c>
      <c r="K16" s="59">
        <v>86203562</v>
      </c>
      <c r="L16" s="59">
        <v>894083</v>
      </c>
      <c r="M16" s="61">
        <v>0.96799999999999997</v>
      </c>
      <c r="N16" s="62">
        <v>94.4</v>
      </c>
      <c r="O16" s="59">
        <v>50828681</v>
      </c>
    </row>
    <row r="17" spans="2:15" ht="26.25" customHeight="1" x14ac:dyDescent="0.15">
      <c r="B17" s="27" t="s">
        <v>14</v>
      </c>
      <c r="C17" s="28">
        <f t="shared" si="2"/>
        <v>101870</v>
      </c>
      <c r="D17" s="28">
        <f t="shared" si="0"/>
        <v>101001</v>
      </c>
      <c r="E17" s="28">
        <f t="shared" si="1"/>
        <v>747</v>
      </c>
      <c r="F17" s="4">
        <f t="shared" si="3"/>
        <v>0.76200000000000001</v>
      </c>
      <c r="G17" s="29">
        <f t="shared" si="5"/>
        <v>99.5</v>
      </c>
      <c r="H17" s="30">
        <f t="shared" si="4"/>
        <v>97559</v>
      </c>
      <c r="I17" s="5" t="s">
        <v>14</v>
      </c>
      <c r="J17" s="59">
        <v>101869670</v>
      </c>
      <c r="K17" s="59">
        <v>101001104</v>
      </c>
      <c r="L17" s="59">
        <v>747004</v>
      </c>
      <c r="M17" s="61">
        <v>0.76200000000000001</v>
      </c>
      <c r="N17" s="62">
        <v>99.5</v>
      </c>
      <c r="O17" s="59">
        <v>97558523</v>
      </c>
    </row>
    <row r="18" spans="2:15" ht="26.25" customHeight="1" x14ac:dyDescent="0.15">
      <c r="B18" s="27" t="s">
        <v>23</v>
      </c>
      <c r="C18" s="28">
        <f t="shared" si="2"/>
        <v>133047</v>
      </c>
      <c r="D18" s="28">
        <f t="shared" si="0"/>
        <v>132601</v>
      </c>
      <c r="E18" s="31">
        <f t="shared" si="1"/>
        <v>61</v>
      </c>
      <c r="F18" s="4">
        <f t="shared" si="3"/>
        <v>0.94699999999999995</v>
      </c>
      <c r="G18" s="29">
        <f t="shared" si="5"/>
        <v>104.8</v>
      </c>
      <c r="H18" s="30">
        <f t="shared" si="4"/>
        <v>64268</v>
      </c>
      <c r="I18" s="5" t="s">
        <v>23</v>
      </c>
      <c r="J18" s="59">
        <v>133046847</v>
      </c>
      <c r="K18" s="59">
        <v>132600609</v>
      </c>
      <c r="L18" s="59">
        <v>60539</v>
      </c>
      <c r="M18" s="61">
        <v>0.94699999999999995</v>
      </c>
      <c r="N18" s="62">
        <v>104.8</v>
      </c>
      <c r="O18" s="59">
        <v>64268423</v>
      </c>
    </row>
    <row r="19" spans="2:15" ht="26.25" customHeight="1" x14ac:dyDescent="0.15">
      <c r="B19" s="27" t="s">
        <v>24</v>
      </c>
      <c r="C19" s="28">
        <f t="shared" si="2"/>
        <v>41127</v>
      </c>
      <c r="D19" s="28">
        <f t="shared" si="0"/>
        <v>40250</v>
      </c>
      <c r="E19" s="28">
        <f t="shared" si="1"/>
        <v>772</v>
      </c>
      <c r="F19" s="4">
        <f t="shared" si="3"/>
        <v>0.65500000000000003</v>
      </c>
      <c r="G19" s="29">
        <f t="shared" si="5"/>
        <v>93.5</v>
      </c>
      <c r="H19" s="30">
        <f t="shared" si="4"/>
        <v>29779</v>
      </c>
      <c r="I19" s="5" t="s">
        <v>24</v>
      </c>
      <c r="J19" s="59">
        <v>41126511</v>
      </c>
      <c r="K19" s="59">
        <v>40249698</v>
      </c>
      <c r="L19" s="59">
        <v>772335</v>
      </c>
      <c r="M19" s="61">
        <v>0.65500000000000003</v>
      </c>
      <c r="N19" s="62">
        <v>93.5</v>
      </c>
      <c r="O19" s="59">
        <v>29778996</v>
      </c>
    </row>
    <row r="20" spans="2:15" ht="26.25" customHeight="1" x14ac:dyDescent="0.15">
      <c r="B20" s="27" t="s">
        <v>16</v>
      </c>
      <c r="C20" s="28">
        <f t="shared" si="2"/>
        <v>85190</v>
      </c>
      <c r="D20" s="28">
        <f t="shared" si="0"/>
        <v>83480</v>
      </c>
      <c r="E20" s="28">
        <f t="shared" si="1"/>
        <v>1659</v>
      </c>
      <c r="F20" s="4">
        <f t="shared" si="3"/>
        <v>0.67900000000000005</v>
      </c>
      <c r="G20" s="29">
        <f t="shared" si="5"/>
        <v>93.4</v>
      </c>
      <c r="H20" s="30">
        <f t="shared" si="4"/>
        <v>62106</v>
      </c>
      <c r="I20" s="5" t="s">
        <v>16</v>
      </c>
      <c r="J20" s="59">
        <v>85190389</v>
      </c>
      <c r="K20" s="59">
        <v>83480452</v>
      </c>
      <c r="L20" s="59">
        <v>1658984</v>
      </c>
      <c r="M20" s="61">
        <v>0.67900000000000005</v>
      </c>
      <c r="N20" s="62">
        <v>93.4</v>
      </c>
      <c r="O20" s="59">
        <v>62106416</v>
      </c>
    </row>
    <row r="21" spans="2:15" ht="26.25" customHeight="1" thickBot="1" x14ac:dyDescent="0.2">
      <c r="B21" s="32" t="s">
        <v>25</v>
      </c>
      <c r="C21" s="33">
        <f t="shared" si="2"/>
        <v>33838</v>
      </c>
      <c r="D21" s="33">
        <f t="shared" si="0"/>
        <v>33699</v>
      </c>
      <c r="E21" s="33">
        <f t="shared" si="1"/>
        <v>0</v>
      </c>
      <c r="F21" s="6">
        <f t="shared" si="3"/>
        <v>0.64200000000000002</v>
      </c>
      <c r="G21" s="34">
        <f t="shared" si="5"/>
        <v>99.9</v>
      </c>
      <c r="H21" s="35">
        <f t="shared" si="4"/>
        <v>31370</v>
      </c>
      <c r="I21" s="5" t="s">
        <v>25</v>
      </c>
      <c r="J21" s="59">
        <v>33837628</v>
      </c>
      <c r="K21" s="59">
        <v>33698702</v>
      </c>
      <c r="L21" s="59">
        <v>226</v>
      </c>
      <c r="M21" s="61">
        <v>0.64200000000000002</v>
      </c>
      <c r="N21" s="62">
        <v>99.9</v>
      </c>
      <c r="O21" s="59">
        <v>31370007</v>
      </c>
    </row>
    <row r="22" spans="2:15" x14ac:dyDescent="0.15">
      <c r="O22" s="46"/>
    </row>
    <row r="23" spans="2:15" x14ac:dyDescent="0.15">
      <c r="O23" s="46"/>
    </row>
    <row r="24" spans="2:15" x14ac:dyDescent="0.15">
      <c r="O24" s="46"/>
    </row>
    <row r="25" spans="2:15" x14ac:dyDescent="0.15">
      <c r="O25" s="46"/>
    </row>
    <row r="26" spans="2:15" x14ac:dyDescent="0.15">
      <c r="O26" s="46"/>
    </row>
    <row r="27" spans="2:15" x14ac:dyDescent="0.15">
      <c r="O27" s="46"/>
    </row>
    <row r="28" spans="2:15" x14ac:dyDescent="0.15">
      <c r="O28" s="46"/>
    </row>
    <row r="29" spans="2:15" x14ac:dyDescent="0.15">
      <c r="O29" s="46"/>
    </row>
    <row r="30" spans="2:15" x14ac:dyDescent="0.15">
      <c r="O30" s="46"/>
    </row>
    <row r="31" spans="2:15" x14ac:dyDescent="0.15">
      <c r="O31" s="46"/>
    </row>
    <row r="32" spans="2:15" x14ac:dyDescent="0.15">
      <c r="O32" s="46"/>
    </row>
    <row r="33" spans="15:15" x14ac:dyDescent="0.15">
      <c r="O33" s="46"/>
    </row>
    <row r="34" spans="15:15" x14ac:dyDescent="0.15">
      <c r="O34" s="46"/>
    </row>
    <row r="35" spans="15:15" x14ac:dyDescent="0.15">
      <c r="O35" s="46"/>
    </row>
    <row r="36" spans="15:15" x14ac:dyDescent="0.15">
      <c r="O36" s="46"/>
    </row>
    <row r="37" spans="15:15" x14ac:dyDescent="0.15">
      <c r="O37" s="46"/>
    </row>
    <row r="38" spans="15:15" x14ac:dyDescent="0.15">
      <c r="O38" s="46"/>
    </row>
    <row r="39" spans="15:15" x14ac:dyDescent="0.15">
      <c r="O39" s="46"/>
    </row>
    <row r="40" spans="15:15" x14ac:dyDescent="0.15">
      <c r="O40" s="46"/>
    </row>
    <row r="41" spans="15:15" x14ac:dyDescent="0.15">
      <c r="O41" s="46"/>
    </row>
    <row r="42" spans="15:15" x14ac:dyDescent="0.15">
      <c r="O42" s="46"/>
    </row>
    <row r="43" spans="15:15" x14ac:dyDescent="0.15">
      <c r="O43" s="46"/>
    </row>
    <row r="44" spans="15:15" x14ac:dyDescent="0.15">
      <c r="O44" s="46"/>
    </row>
    <row r="45" spans="15:15" x14ac:dyDescent="0.15">
      <c r="O45" s="46"/>
    </row>
    <row r="46" spans="15:15" x14ac:dyDescent="0.15">
      <c r="O46" s="46"/>
    </row>
  </sheetData>
  <sheetProtection algorithmName="SHA-512" hashValue="erXr6zEqhhPVx85vWcBi8XTpiBTCzmUKDVHs3O0bDkGaeKuUV5woG+IUgbBwujym+xqVUyrGlxZhNsY3fB7WtQ==" saltValue="ayYJnY/vxXdDDByeDssndg==" spinCount="100000" sheet="1" objects="1" scenarios="1"/>
  <mergeCells count="1">
    <mergeCell ref="F3:H3"/>
  </mergeCells>
  <phoneticPr fontId="2"/>
  <printOptions horizontalCentered="1"/>
  <pageMargins left="0.59055118110236227" right="0.59055118110236227" top="0.78740157480314965" bottom="0.39370078740157483" header="0.19685039370078741" footer="0.1968503937007874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view="pageBreakPreview" zoomScale="80" zoomScaleNormal="100" zoomScaleSheetLayoutView="80" workbookViewId="0"/>
  </sheetViews>
  <sheetFormatPr defaultRowHeight="13.5" x14ac:dyDescent="0.15"/>
  <cols>
    <col min="1" max="1" width="0.875" style="5" customWidth="1"/>
    <col min="2" max="2" width="18.75" style="5" customWidth="1"/>
    <col min="3" max="8" width="17.5" style="5" customWidth="1"/>
    <col min="9" max="9" width="16.125" style="5" hidden="1" customWidth="1"/>
    <col min="10" max="11" width="15" style="5" hidden="1" customWidth="1"/>
    <col min="12" max="12" width="11.125" style="5" hidden="1" customWidth="1"/>
    <col min="13" max="13" width="0" style="5" hidden="1" customWidth="1"/>
    <col min="14" max="14" width="15.25" style="5" hidden="1" customWidth="1"/>
    <col min="15" max="15" width="15" style="5" hidden="1" customWidth="1"/>
    <col min="16" max="16" width="0" style="5" hidden="1" customWidth="1"/>
    <col min="17" max="16384" width="9" style="5"/>
  </cols>
  <sheetData>
    <row r="1" spans="2:15" ht="18.75" customHeight="1" x14ac:dyDescent="0.15"/>
    <row r="2" spans="2:15" ht="22.5" customHeight="1" x14ac:dyDescent="0.15">
      <c r="B2" s="50" t="s">
        <v>26</v>
      </c>
    </row>
    <row r="3" spans="2:15" s="9" customFormat="1" ht="15" customHeight="1" thickBot="1" x14ac:dyDescent="0.2">
      <c r="B3" s="8"/>
      <c r="F3" s="67" t="s">
        <v>6</v>
      </c>
      <c r="G3" s="67"/>
      <c r="H3" s="68"/>
    </row>
    <row r="4" spans="2:15" ht="26.25" customHeight="1" thickBot="1" x14ac:dyDescent="0.2">
      <c r="B4" s="10" t="s">
        <v>5</v>
      </c>
      <c r="C4" s="1" t="s">
        <v>0</v>
      </c>
      <c r="D4" s="1" t="s">
        <v>1</v>
      </c>
      <c r="E4" s="1" t="s">
        <v>2</v>
      </c>
      <c r="F4" s="1" t="s">
        <v>19</v>
      </c>
      <c r="G4" s="1" t="s">
        <v>3</v>
      </c>
      <c r="H4" s="48" t="s">
        <v>4</v>
      </c>
      <c r="J4" s="5" t="s">
        <v>57</v>
      </c>
      <c r="K4" s="47" t="s">
        <v>59</v>
      </c>
      <c r="L4" s="47" t="s">
        <v>61</v>
      </c>
      <c r="M4" s="5" t="s">
        <v>69</v>
      </c>
      <c r="N4" s="5" t="s">
        <v>70</v>
      </c>
      <c r="O4" s="45" t="s">
        <v>68</v>
      </c>
    </row>
    <row r="5" spans="2:15" ht="26.25" customHeight="1" x14ac:dyDescent="0.15">
      <c r="B5" s="18" t="s">
        <v>27</v>
      </c>
      <c r="C5" s="19">
        <f>ROUND(J5/1000,0)</f>
        <v>42522</v>
      </c>
      <c r="D5" s="19">
        <f t="shared" ref="D5:D21" si="0">ROUND(K5/1000,0)</f>
        <v>42371</v>
      </c>
      <c r="E5" s="19">
        <f t="shared" ref="E5:E21" si="1">ROUND(L5/1000,0)</f>
        <v>96</v>
      </c>
      <c r="F5" s="20">
        <f>+M5</f>
        <v>0.60099999999999998</v>
      </c>
      <c r="G5" s="21">
        <f>N5</f>
        <v>103</v>
      </c>
      <c r="H5" s="51">
        <f t="shared" ref="H5:H21" si="2">ROUND(O5/1000,0)</f>
        <v>40860</v>
      </c>
      <c r="I5" s="5" t="s">
        <v>27</v>
      </c>
      <c r="J5" s="59">
        <v>42521555</v>
      </c>
      <c r="K5" s="59">
        <v>42370653</v>
      </c>
      <c r="L5" s="59">
        <v>96053</v>
      </c>
      <c r="M5" s="61">
        <v>0.60099999999999998</v>
      </c>
      <c r="N5" s="62">
        <v>103</v>
      </c>
      <c r="O5" s="59">
        <v>40859528</v>
      </c>
    </row>
    <row r="6" spans="2:15" ht="26.25" customHeight="1" x14ac:dyDescent="0.15">
      <c r="B6" s="23" t="s">
        <v>28</v>
      </c>
      <c r="C6" s="24">
        <f t="shared" ref="C6:C20" si="3">ROUND(J6/1000,0)</f>
        <v>41805</v>
      </c>
      <c r="D6" s="24">
        <f t="shared" si="0"/>
        <v>40900</v>
      </c>
      <c r="E6" s="24">
        <f t="shared" si="1"/>
        <v>796</v>
      </c>
      <c r="F6" s="3">
        <f t="shared" ref="F6:F20" si="4">+M6</f>
        <v>0.76</v>
      </c>
      <c r="G6" s="25">
        <f t="shared" ref="G6:G20" si="5">N6</f>
        <v>98.1</v>
      </c>
      <c r="H6" s="26">
        <f t="shared" si="2"/>
        <v>35441</v>
      </c>
      <c r="I6" s="5" t="s">
        <v>28</v>
      </c>
      <c r="J6" s="59">
        <v>41805416</v>
      </c>
      <c r="K6" s="59">
        <v>40899788</v>
      </c>
      <c r="L6" s="59">
        <v>795719</v>
      </c>
      <c r="M6" s="61">
        <v>0.76</v>
      </c>
      <c r="N6" s="62">
        <v>98.1</v>
      </c>
      <c r="O6" s="59">
        <v>35441049</v>
      </c>
    </row>
    <row r="7" spans="2:15" ht="26.25" customHeight="1" x14ac:dyDescent="0.15">
      <c r="B7" s="23" t="s">
        <v>29</v>
      </c>
      <c r="C7" s="24">
        <f t="shared" si="3"/>
        <v>63310</v>
      </c>
      <c r="D7" s="24">
        <f t="shared" si="0"/>
        <v>62965</v>
      </c>
      <c r="E7" s="24">
        <f t="shared" si="1"/>
        <v>90</v>
      </c>
      <c r="F7" s="3">
        <f t="shared" si="4"/>
        <v>0.747</v>
      </c>
      <c r="G7" s="25">
        <f t="shared" si="5"/>
        <v>96.8</v>
      </c>
      <c r="H7" s="26">
        <f t="shared" si="2"/>
        <v>46982</v>
      </c>
      <c r="I7" s="5" t="s">
        <v>29</v>
      </c>
      <c r="J7" s="59">
        <v>63309668</v>
      </c>
      <c r="K7" s="59">
        <v>62964647</v>
      </c>
      <c r="L7" s="59">
        <v>90076</v>
      </c>
      <c r="M7" s="61">
        <v>0.747</v>
      </c>
      <c r="N7" s="62">
        <v>96.8</v>
      </c>
      <c r="O7" s="59">
        <v>46982313</v>
      </c>
    </row>
    <row r="8" spans="2:15" ht="26.25" customHeight="1" x14ac:dyDescent="0.15">
      <c r="B8" s="23" t="s">
        <v>30</v>
      </c>
      <c r="C8" s="24">
        <f t="shared" si="3"/>
        <v>63845</v>
      </c>
      <c r="D8" s="24">
        <f t="shared" si="0"/>
        <v>60678</v>
      </c>
      <c r="E8" s="24">
        <f t="shared" si="1"/>
        <v>1940</v>
      </c>
      <c r="F8" s="3">
        <f t="shared" si="4"/>
        <v>0.96099999999999997</v>
      </c>
      <c r="G8" s="25">
        <f t="shared" si="5"/>
        <v>93.2</v>
      </c>
      <c r="H8" s="26">
        <f t="shared" si="2"/>
        <v>44335</v>
      </c>
      <c r="I8" s="5" t="s">
        <v>30</v>
      </c>
      <c r="J8" s="59">
        <v>63845111</v>
      </c>
      <c r="K8" s="59">
        <v>60678176</v>
      </c>
      <c r="L8" s="59">
        <v>1939620</v>
      </c>
      <c r="M8" s="61">
        <v>0.96099999999999997</v>
      </c>
      <c r="N8" s="62">
        <v>93.2</v>
      </c>
      <c r="O8" s="59">
        <v>44334774</v>
      </c>
    </row>
    <row r="9" spans="2:15" ht="26.25" customHeight="1" x14ac:dyDescent="0.15">
      <c r="B9" s="23" t="s">
        <v>31</v>
      </c>
      <c r="C9" s="24">
        <f t="shared" si="3"/>
        <v>25050</v>
      </c>
      <c r="D9" s="24">
        <f t="shared" si="0"/>
        <v>24425</v>
      </c>
      <c r="E9" s="24">
        <f t="shared" si="1"/>
        <v>601</v>
      </c>
      <c r="F9" s="3">
        <f t="shared" si="4"/>
        <v>0.627</v>
      </c>
      <c r="G9" s="25">
        <f t="shared" si="5"/>
        <v>93.5</v>
      </c>
      <c r="H9" s="26">
        <f t="shared" si="2"/>
        <v>19183</v>
      </c>
      <c r="I9" s="5" t="s">
        <v>31</v>
      </c>
      <c r="J9" s="59">
        <v>25050466</v>
      </c>
      <c r="K9" s="59">
        <v>24425286</v>
      </c>
      <c r="L9" s="59">
        <v>600696</v>
      </c>
      <c r="M9" s="61">
        <v>0.627</v>
      </c>
      <c r="N9" s="62">
        <v>93.5</v>
      </c>
      <c r="O9" s="59">
        <v>19183344</v>
      </c>
    </row>
    <row r="10" spans="2:15" ht="26.25" customHeight="1" x14ac:dyDescent="0.15">
      <c r="B10" s="23" t="s">
        <v>32</v>
      </c>
      <c r="C10" s="24">
        <f t="shared" si="3"/>
        <v>38731</v>
      </c>
      <c r="D10" s="24">
        <f t="shared" si="0"/>
        <v>38667</v>
      </c>
      <c r="E10" s="24">
        <f t="shared" si="1"/>
        <v>57</v>
      </c>
      <c r="F10" s="3">
        <f t="shared" si="4"/>
        <v>0.57299999999999995</v>
      </c>
      <c r="G10" s="25">
        <f t="shared" si="5"/>
        <v>99.6</v>
      </c>
      <c r="H10" s="26">
        <f t="shared" si="2"/>
        <v>37674</v>
      </c>
      <c r="I10" s="5" t="s">
        <v>32</v>
      </c>
      <c r="J10" s="59">
        <v>38730878</v>
      </c>
      <c r="K10" s="59">
        <v>38667026</v>
      </c>
      <c r="L10" s="59">
        <v>56539</v>
      </c>
      <c r="M10" s="61">
        <v>0.57299999999999995</v>
      </c>
      <c r="N10" s="62">
        <v>99.6</v>
      </c>
      <c r="O10" s="59">
        <v>37674009</v>
      </c>
    </row>
    <row r="11" spans="2:15" ht="26.25" customHeight="1" x14ac:dyDescent="0.15">
      <c r="B11" s="23" t="s">
        <v>33</v>
      </c>
      <c r="C11" s="24">
        <f t="shared" si="3"/>
        <v>51401</v>
      </c>
      <c r="D11" s="24">
        <f t="shared" si="0"/>
        <v>51367</v>
      </c>
      <c r="E11" s="24">
        <f t="shared" si="1"/>
        <v>1</v>
      </c>
      <c r="F11" s="3">
        <f t="shared" si="4"/>
        <v>0.69399999999999995</v>
      </c>
      <c r="G11" s="25">
        <f t="shared" si="5"/>
        <v>103.3</v>
      </c>
      <c r="H11" s="26">
        <f t="shared" si="2"/>
        <v>50190</v>
      </c>
      <c r="I11" s="5" t="s">
        <v>33</v>
      </c>
      <c r="J11" s="59">
        <v>51401064</v>
      </c>
      <c r="K11" s="59">
        <v>51367015</v>
      </c>
      <c r="L11" s="59">
        <v>1132</v>
      </c>
      <c r="M11" s="61">
        <v>0.69399999999999995</v>
      </c>
      <c r="N11" s="62">
        <v>103.3</v>
      </c>
      <c r="O11" s="59">
        <v>50189667</v>
      </c>
    </row>
    <row r="12" spans="2:15" ht="26.25" customHeight="1" x14ac:dyDescent="0.15">
      <c r="B12" s="23" t="s">
        <v>34</v>
      </c>
      <c r="C12" s="24">
        <f t="shared" si="3"/>
        <v>33899</v>
      </c>
      <c r="D12" s="24">
        <f t="shared" si="0"/>
        <v>33448</v>
      </c>
      <c r="E12" s="24">
        <f t="shared" si="1"/>
        <v>405</v>
      </c>
      <c r="F12" s="3">
        <f t="shared" si="4"/>
        <v>1.006</v>
      </c>
      <c r="G12" s="25">
        <f t="shared" si="5"/>
        <v>100.7</v>
      </c>
      <c r="H12" s="26">
        <f t="shared" si="2"/>
        <v>18531</v>
      </c>
      <c r="I12" s="5" t="s">
        <v>34</v>
      </c>
      <c r="J12" s="59">
        <v>33899201</v>
      </c>
      <c r="K12" s="59">
        <v>33447820</v>
      </c>
      <c r="L12" s="59">
        <v>405183</v>
      </c>
      <c r="M12" s="61">
        <v>1.006</v>
      </c>
      <c r="N12" s="62">
        <v>100.7</v>
      </c>
      <c r="O12" s="59">
        <v>18530553</v>
      </c>
    </row>
    <row r="13" spans="2:15" ht="26.25" customHeight="1" x14ac:dyDescent="0.15">
      <c r="B13" s="23" t="s">
        <v>35</v>
      </c>
      <c r="C13" s="24">
        <f t="shared" si="3"/>
        <v>23661</v>
      </c>
      <c r="D13" s="24">
        <f t="shared" si="0"/>
        <v>23379</v>
      </c>
      <c r="E13" s="24">
        <f t="shared" si="1"/>
        <v>135</v>
      </c>
      <c r="F13" s="3">
        <f t="shared" si="4"/>
        <v>0.85099999999999998</v>
      </c>
      <c r="G13" s="25">
        <f t="shared" si="5"/>
        <v>96.2</v>
      </c>
      <c r="H13" s="26">
        <f t="shared" si="2"/>
        <v>36827</v>
      </c>
      <c r="I13" s="5" t="s">
        <v>35</v>
      </c>
      <c r="J13" s="59">
        <v>23661007</v>
      </c>
      <c r="K13" s="59">
        <v>23379195</v>
      </c>
      <c r="L13" s="59">
        <v>135208</v>
      </c>
      <c r="M13" s="61">
        <v>0.85099999999999998</v>
      </c>
      <c r="N13" s="62">
        <v>96.2</v>
      </c>
      <c r="O13" s="59">
        <v>36827226</v>
      </c>
    </row>
    <row r="14" spans="2:15" ht="26.25" customHeight="1" x14ac:dyDescent="0.15">
      <c r="B14" s="23" t="s">
        <v>36</v>
      </c>
      <c r="C14" s="24">
        <f t="shared" si="3"/>
        <v>22674</v>
      </c>
      <c r="D14" s="24">
        <f t="shared" si="0"/>
        <v>22329</v>
      </c>
      <c r="E14" s="24">
        <f t="shared" si="1"/>
        <v>305</v>
      </c>
      <c r="F14" s="3">
        <f t="shared" si="4"/>
        <v>0.61899999999999999</v>
      </c>
      <c r="G14" s="25">
        <f t="shared" si="5"/>
        <v>100.2</v>
      </c>
      <c r="H14" s="26">
        <f t="shared" si="2"/>
        <v>18686</v>
      </c>
      <c r="I14" s="5" t="s">
        <v>36</v>
      </c>
      <c r="J14" s="59">
        <v>22674358</v>
      </c>
      <c r="K14" s="59">
        <v>22328863</v>
      </c>
      <c r="L14" s="59">
        <v>305426</v>
      </c>
      <c r="M14" s="61">
        <v>0.61899999999999999</v>
      </c>
      <c r="N14" s="62">
        <v>100.2</v>
      </c>
      <c r="O14" s="59">
        <v>18686412</v>
      </c>
    </row>
    <row r="15" spans="2:15" ht="26.25" customHeight="1" x14ac:dyDescent="0.15">
      <c r="B15" s="27" t="s">
        <v>37</v>
      </c>
      <c r="C15" s="28">
        <f t="shared" si="3"/>
        <v>205185</v>
      </c>
      <c r="D15" s="28">
        <f t="shared" si="0"/>
        <v>202490</v>
      </c>
      <c r="E15" s="28">
        <f t="shared" si="1"/>
        <v>2579</v>
      </c>
      <c r="F15" s="4">
        <f t="shared" si="4"/>
        <v>0.76400000000000001</v>
      </c>
      <c r="G15" s="29">
        <f t="shared" si="5"/>
        <v>94.9</v>
      </c>
      <c r="H15" s="30">
        <f t="shared" si="2"/>
        <v>192809</v>
      </c>
      <c r="I15" s="5" t="s">
        <v>37</v>
      </c>
      <c r="J15" s="59">
        <v>205185448</v>
      </c>
      <c r="K15" s="59">
        <v>202490237</v>
      </c>
      <c r="L15" s="59">
        <v>2578655</v>
      </c>
      <c r="M15" s="61">
        <v>0.76400000000000001</v>
      </c>
      <c r="N15" s="62">
        <v>94.9</v>
      </c>
      <c r="O15" s="59">
        <v>192809036</v>
      </c>
    </row>
    <row r="16" spans="2:15" ht="26.25" customHeight="1" x14ac:dyDescent="0.15">
      <c r="B16" s="27" t="s">
        <v>38</v>
      </c>
      <c r="C16" s="28">
        <f t="shared" si="3"/>
        <v>24969</v>
      </c>
      <c r="D16" s="28">
        <f t="shared" si="0"/>
        <v>24911</v>
      </c>
      <c r="E16" s="28">
        <f t="shared" si="1"/>
        <v>6</v>
      </c>
      <c r="F16" s="4">
        <f t="shared" si="4"/>
        <v>0.75</v>
      </c>
      <c r="G16" s="29">
        <f t="shared" si="5"/>
        <v>100.1</v>
      </c>
      <c r="H16" s="30">
        <f t="shared" si="2"/>
        <v>29450</v>
      </c>
      <c r="I16" s="5" t="s">
        <v>38</v>
      </c>
      <c r="J16" s="59">
        <v>24968868</v>
      </c>
      <c r="K16" s="59">
        <v>24910784</v>
      </c>
      <c r="L16" s="59">
        <v>6349</v>
      </c>
      <c r="M16" s="61">
        <v>0.75</v>
      </c>
      <c r="N16" s="62">
        <v>100.1</v>
      </c>
      <c r="O16" s="59">
        <v>29449912</v>
      </c>
    </row>
    <row r="17" spans="2:15" ht="26.25" customHeight="1" x14ac:dyDescent="0.15">
      <c r="B17" s="27" t="s">
        <v>39</v>
      </c>
      <c r="C17" s="28">
        <f t="shared" si="3"/>
        <v>19951</v>
      </c>
      <c r="D17" s="28">
        <f t="shared" si="0"/>
        <v>19545</v>
      </c>
      <c r="E17" s="28">
        <f t="shared" si="1"/>
        <v>405</v>
      </c>
      <c r="F17" s="4">
        <f t="shared" si="4"/>
        <v>0.626</v>
      </c>
      <c r="G17" s="29">
        <f t="shared" si="5"/>
        <v>95.1</v>
      </c>
      <c r="H17" s="30">
        <f t="shared" si="2"/>
        <v>16127</v>
      </c>
      <c r="I17" s="5" t="s">
        <v>39</v>
      </c>
      <c r="J17" s="59">
        <v>19951470</v>
      </c>
      <c r="K17" s="59">
        <v>19544700</v>
      </c>
      <c r="L17" s="59">
        <v>404799</v>
      </c>
      <c r="M17" s="61">
        <v>0.626</v>
      </c>
      <c r="N17" s="62">
        <v>95.1</v>
      </c>
      <c r="O17" s="59">
        <v>16126511</v>
      </c>
    </row>
    <row r="18" spans="2:15" ht="26.25" customHeight="1" x14ac:dyDescent="0.15">
      <c r="B18" s="27" t="s">
        <v>40</v>
      </c>
      <c r="C18" s="28">
        <f t="shared" si="3"/>
        <v>23731</v>
      </c>
      <c r="D18" s="28">
        <f t="shared" si="0"/>
        <v>23220</v>
      </c>
      <c r="E18" s="28">
        <f t="shared" si="1"/>
        <v>414</v>
      </c>
      <c r="F18" s="4">
        <f t="shared" si="4"/>
        <v>0.71199999999999997</v>
      </c>
      <c r="G18" s="29">
        <f t="shared" si="5"/>
        <v>94.9</v>
      </c>
      <c r="H18" s="30">
        <f t="shared" si="2"/>
        <v>28629</v>
      </c>
      <c r="I18" s="5" t="s">
        <v>40</v>
      </c>
      <c r="J18" s="59">
        <v>23730937</v>
      </c>
      <c r="K18" s="59">
        <v>23219776</v>
      </c>
      <c r="L18" s="59">
        <v>413753</v>
      </c>
      <c r="M18" s="61">
        <v>0.71199999999999997</v>
      </c>
      <c r="N18" s="62">
        <v>94.9</v>
      </c>
      <c r="O18" s="59">
        <v>28628750</v>
      </c>
    </row>
    <row r="19" spans="2:15" ht="26.25" customHeight="1" x14ac:dyDescent="0.15">
      <c r="B19" s="27" t="s">
        <v>41</v>
      </c>
      <c r="C19" s="28">
        <f t="shared" si="3"/>
        <v>20361</v>
      </c>
      <c r="D19" s="28">
        <f t="shared" si="0"/>
        <v>19851</v>
      </c>
      <c r="E19" s="28">
        <f t="shared" si="1"/>
        <v>466</v>
      </c>
      <c r="F19" s="4">
        <f t="shared" si="4"/>
        <v>0.70899999999999996</v>
      </c>
      <c r="G19" s="29">
        <f t="shared" si="5"/>
        <v>95</v>
      </c>
      <c r="H19" s="30">
        <f t="shared" si="2"/>
        <v>17297</v>
      </c>
      <c r="I19" s="5" t="s">
        <v>41</v>
      </c>
      <c r="J19" s="59">
        <v>20360947</v>
      </c>
      <c r="K19" s="59">
        <v>19850713</v>
      </c>
      <c r="L19" s="59">
        <v>466291</v>
      </c>
      <c r="M19" s="61">
        <v>0.70899999999999996</v>
      </c>
      <c r="N19" s="62">
        <v>95</v>
      </c>
      <c r="O19" s="59">
        <v>17296806</v>
      </c>
    </row>
    <row r="20" spans="2:15" ht="26.25" customHeight="1" thickBot="1" x14ac:dyDescent="0.2">
      <c r="B20" s="27" t="s">
        <v>42</v>
      </c>
      <c r="C20" s="28">
        <f t="shared" si="3"/>
        <v>19109</v>
      </c>
      <c r="D20" s="28">
        <f t="shared" si="0"/>
        <v>18836</v>
      </c>
      <c r="E20" s="28">
        <f t="shared" si="1"/>
        <v>266</v>
      </c>
      <c r="F20" s="4">
        <f t="shared" si="4"/>
        <v>0.54600000000000004</v>
      </c>
      <c r="G20" s="29">
        <f t="shared" si="5"/>
        <v>98.7</v>
      </c>
      <c r="H20" s="30">
        <f t="shared" si="2"/>
        <v>17665</v>
      </c>
      <c r="I20" s="5" t="s">
        <v>42</v>
      </c>
      <c r="J20" s="59">
        <v>19108906</v>
      </c>
      <c r="K20" s="59">
        <v>18836366</v>
      </c>
      <c r="L20" s="59">
        <v>266463</v>
      </c>
      <c r="M20" s="61">
        <v>0.54600000000000004</v>
      </c>
      <c r="N20" s="62">
        <v>98.7</v>
      </c>
      <c r="O20" s="59">
        <v>17665255</v>
      </c>
    </row>
    <row r="21" spans="2:15" ht="26.25" customHeight="1" thickTop="1" thickBot="1" x14ac:dyDescent="0.2">
      <c r="B21" s="36" t="s">
        <v>43</v>
      </c>
      <c r="C21" s="37">
        <f>ROUND(J21/1000,0)</f>
        <v>4144834</v>
      </c>
      <c r="D21" s="37">
        <f t="shared" si="0"/>
        <v>4106038</v>
      </c>
      <c r="E21" s="37">
        <f t="shared" si="1"/>
        <v>23995</v>
      </c>
      <c r="F21" s="57">
        <f>M21</f>
        <v>0.84499999999999997</v>
      </c>
      <c r="G21" s="56">
        <f>N21</f>
        <v>97</v>
      </c>
      <c r="H21" s="38">
        <f t="shared" si="2"/>
        <v>3859243</v>
      </c>
      <c r="I21" s="5" t="s">
        <v>43</v>
      </c>
      <c r="J21" s="59">
        <f>J22+J23+J24</f>
        <v>4144834233</v>
      </c>
      <c r="K21" s="59">
        <f>K22+K23+K24</f>
        <v>4106037935</v>
      </c>
      <c r="L21" s="59">
        <f>L22+L23+L24</f>
        <v>23995091</v>
      </c>
      <c r="M21" s="61">
        <v>0.84499999999999997</v>
      </c>
      <c r="N21" s="62">
        <v>97</v>
      </c>
      <c r="O21" s="59">
        <f>O22+O23+O24</f>
        <v>3859243498</v>
      </c>
    </row>
    <row r="22" spans="2:15" ht="15" customHeight="1" x14ac:dyDescent="0.15">
      <c r="B22" s="5" t="s">
        <v>72</v>
      </c>
      <c r="I22" s="5" t="s">
        <v>63</v>
      </c>
      <c r="J22" s="60">
        <f>+歳入歳出規模等①!J5</f>
        <v>1761138232</v>
      </c>
      <c r="K22" s="60">
        <f>+歳入歳出規模等①!K5</f>
        <v>1758571784</v>
      </c>
      <c r="L22" s="60">
        <f>+歳入歳出規模等①!L5</f>
        <v>429453</v>
      </c>
      <c r="O22" s="60">
        <f>+歳入歳出規模等①!O5</f>
        <v>1906255504</v>
      </c>
    </row>
    <row r="23" spans="2:15" x14ac:dyDescent="0.15">
      <c r="I23" s="5" t="s">
        <v>64</v>
      </c>
      <c r="J23" s="60">
        <f>+歳入歳出規模等①!J6</f>
        <v>402971335</v>
      </c>
      <c r="K23" s="60">
        <f>+歳入歳出規模等①!K6</f>
        <v>399064093</v>
      </c>
      <c r="L23" s="60">
        <f>+歳入歳出規模等①!L6</f>
        <v>1750333</v>
      </c>
      <c r="O23" s="60">
        <f>+歳入歳出規模等①!O6</f>
        <v>449619772</v>
      </c>
    </row>
    <row r="24" spans="2:15" x14ac:dyDescent="0.15">
      <c r="I24" s="5" t="s">
        <v>65</v>
      </c>
      <c r="J24" s="60">
        <f>(SUM(歳入歳出規模等①!J7:J21)+SUM(J5:J20))</f>
        <v>1980724666</v>
      </c>
      <c r="K24" s="60">
        <f>(SUM(歳入歳出規模等①!K7:K21)+SUM(K5:K20))</f>
        <v>1948402058</v>
      </c>
      <c r="L24" s="60">
        <f>(SUM(歳入歳出規模等①!L7:L21)+SUM(L5:L20))</f>
        <v>21815305</v>
      </c>
      <c r="O24" s="60">
        <f>(SUM(歳入歳出規模等①!O7:O21)+SUM(O5:O20))</f>
        <v>1503368222</v>
      </c>
    </row>
    <row r="25" spans="2:15" x14ac:dyDescent="0.15">
      <c r="J25" s="60"/>
      <c r="K25" s="60"/>
      <c r="L25" s="60"/>
    </row>
    <row r="26" spans="2:15" x14ac:dyDescent="0.15">
      <c r="F26" s="39"/>
    </row>
  </sheetData>
  <sheetProtection algorithmName="SHA-512" hashValue="pEFfLShWwN+uLttsLywzGBDc9yNTyyMjgEw2NfMmgPSG6TWVWyUUZKsT6BFnr57u4w+GQMQDz2PxTjkJfY61ZQ==" saltValue="26tam9AGyzMB+T1OTaI/Jg==" spinCount="100000" sheet="1" objects="1" scenarios="1"/>
  <mergeCells count="1">
    <mergeCell ref="F3:H3"/>
  </mergeCells>
  <phoneticPr fontId="2"/>
  <printOptions horizontalCentered="1"/>
  <pageMargins left="0.59055118110236227" right="0.59055118110236227" top="0.78740157480314965" bottom="0.39370078740157483" header="0.19685039370078741" footer="0.19685039370078741"/>
  <pageSetup paperSize="9" scale="9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view="pageBreakPreview" zoomScale="80" zoomScaleNormal="100" zoomScaleSheetLayoutView="80" workbookViewId="0"/>
  </sheetViews>
  <sheetFormatPr defaultRowHeight="13.5" x14ac:dyDescent="0.15"/>
  <cols>
    <col min="1" max="1" width="0.875" style="5" customWidth="1"/>
    <col min="2" max="2" width="24.25" style="5" customWidth="1"/>
    <col min="3" max="8" width="17" style="5" customWidth="1"/>
    <col min="9" max="9" width="0" style="5" hidden="1" customWidth="1"/>
    <col min="10" max="11" width="15" style="5" hidden="1" customWidth="1"/>
    <col min="12" max="12" width="11.625" style="5" hidden="1" customWidth="1"/>
    <col min="13" max="13" width="8.875" style="5" hidden="1" customWidth="1"/>
    <col min="14" max="14" width="14.5" style="5" hidden="1" customWidth="1"/>
    <col min="15" max="15" width="15.125" style="5" hidden="1" customWidth="1"/>
    <col min="16" max="16384" width="9" style="5"/>
  </cols>
  <sheetData>
    <row r="1" spans="2:15" ht="18.75" customHeight="1" x14ac:dyDescent="0.15"/>
    <row r="2" spans="2:15" ht="22.5" customHeight="1" x14ac:dyDescent="0.15">
      <c r="B2" s="50" t="s">
        <v>44</v>
      </c>
    </row>
    <row r="3" spans="2:15" s="9" customFormat="1" ht="15" customHeight="1" thickBot="1" x14ac:dyDescent="0.2">
      <c r="B3" s="8"/>
      <c r="F3" s="65" t="s">
        <v>6</v>
      </c>
      <c r="G3" s="65"/>
      <c r="H3" s="66"/>
    </row>
    <row r="4" spans="2:15" ht="26.25" customHeight="1" thickBot="1" x14ac:dyDescent="0.2">
      <c r="B4" s="10" t="s">
        <v>5</v>
      </c>
      <c r="C4" s="1" t="s">
        <v>0</v>
      </c>
      <c r="D4" s="1" t="s">
        <v>1</v>
      </c>
      <c r="E4" s="1" t="s">
        <v>2</v>
      </c>
      <c r="F4" s="1" t="s">
        <v>19</v>
      </c>
      <c r="G4" s="1" t="s">
        <v>3</v>
      </c>
      <c r="H4" s="48" t="s">
        <v>4</v>
      </c>
      <c r="J4" s="5" t="s">
        <v>57</v>
      </c>
      <c r="K4" s="47" t="s">
        <v>62</v>
      </c>
      <c r="L4" s="5" t="s">
        <v>60</v>
      </c>
      <c r="M4" s="5" t="s">
        <v>69</v>
      </c>
      <c r="N4" s="5" t="s">
        <v>70</v>
      </c>
      <c r="O4" s="45" t="s">
        <v>67</v>
      </c>
    </row>
    <row r="5" spans="2:15" ht="26.25" customHeight="1" x14ac:dyDescent="0.15">
      <c r="B5" s="18" t="s">
        <v>45</v>
      </c>
      <c r="C5" s="19">
        <f>ROUND(J5/1000,0)</f>
        <v>10958</v>
      </c>
      <c r="D5" s="19">
        <f t="shared" ref="D5:D16" si="0">ROUND(K5/1000,0)</f>
        <v>10795</v>
      </c>
      <c r="E5" s="19">
        <f t="shared" ref="E5:E16" si="1">ROUND(L5/1000,0)</f>
        <v>49</v>
      </c>
      <c r="F5" s="20">
        <f>+M5</f>
        <v>0.78700000000000003</v>
      </c>
      <c r="G5" s="21">
        <f>N5</f>
        <v>101.7</v>
      </c>
      <c r="H5" s="22">
        <f t="shared" ref="H5:H15" si="2">ROUND(O5/1000,0)</f>
        <v>11447</v>
      </c>
      <c r="I5" s="5" t="s">
        <v>45</v>
      </c>
      <c r="J5" s="59">
        <v>10957631</v>
      </c>
      <c r="K5" s="59">
        <v>10794816</v>
      </c>
      <c r="L5" s="59">
        <v>48638</v>
      </c>
      <c r="M5" s="61">
        <v>0.78700000000000003</v>
      </c>
      <c r="N5" s="63">
        <v>101.7</v>
      </c>
      <c r="O5" s="59">
        <v>11447196</v>
      </c>
    </row>
    <row r="6" spans="2:15" ht="26.25" customHeight="1" x14ac:dyDescent="0.15">
      <c r="B6" s="23" t="s">
        <v>46</v>
      </c>
      <c r="C6" s="24">
        <f t="shared" ref="C6:C15" si="3">ROUND(J6/1000,0)</f>
        <v>6665</v>
      </c>
      <c r="D6" s="24">
        <f t="shared" si="0"/>
        <v>6388</v>
      </c>
      <c r="E6" s="24">
        <f t="shared" si="1"/>
        <v>47</v>
      </c>
      <c r="F6" s="3">
        <f t="shared" ref="F6:F15" si="4">+M6</f>
        <v>0.48799999999999999</v>
      </c>
      <c r="G6" s="25">
        <f t="shared" ref="G6:G14" si="5">N6</f>
        <v>101.2</v>
      </c>
      <c r="H6" s="26">
        <f t="shared" si="2"/>
        <v>5943</v>
      </c>
      <c r="I6" s="5" t="s">
        <v>46</v>
      </c>
      <c r="J6" s="59">
        <v>6664884</v>
      </c>
      <c r="K6" s="59">
        <v>6387728</v>
      </c>
      <c r="L6" s="59">
        <v>47029</v>
      </c>
      <c r="M6" s="61">
        <v>0.48799999999999999</v>
      </c>
      <c r="N6" s="63">
        <v>101.2</v>
      </c>
      <c r="O6" s="59">
        <v>5942998</v>
      </c>
    </row>
    <row r="7" spans="2:15" ht="26.25" customHeight="1" x14ac:dyDescent="0.15">
      <c r="B7" s="23" t="s">
        <v>47</v>
      </c>
      <c r="C7" s="24">
        <f t="shared" si="3"/>
        <v>5252</v>
      </c>
      <c r="D7" s="24">
        <f t="shared" si="0"/>
        <v>5043</v>
      </c>
      <c r="E7" s="24">
        <f t="shared" si="1"/>
        <v>149</v>
      </c>
      <c r="F7" s="3">
        <f t="shared" si="4"/>
        <v>0.40100000000000002</v>
      </c>
      <c r="G7" s="25">
        <f t="shared" si="5"/>
        <v>99.4</v>
      </c>
      <c r="H7" s="26">
        <f t="shared" si="2"/>
        <v>5618</v>
      </c>
      <c r="I7" s="5" t="s">
        <v>47</v>
      </c>
      <c r="J7" s="59">
        <v>5252296</v>
      </c>
      <c r="K7" s="59">
        <v>5042732</v>
      </c>
      <c r="L7" s="59">
        <v>149444</v>
      </c>
      <c r="M7" s="61">
        <v>0.40100000000000002</v>
      </c>
      <c r="N7" s="63">
        <v>99.4</v>
      </c>
      <c r="O7" s="59">
        <v>5617684</v>
      </c>
    </row>
    <row r="8" spans="2:15" ht="26.25" customHeight="1" x14ac:dyDescent="0.15">
      <c r="B8" s="23" t="s">
        <v>48</v>
      </c>
      <c r="C8" s="24">
        <f t="shared" si="3"/>
        <v>6900</v>
      </c>
      <c r="D8" s="24">
        <f t="shared" si="0"/>
        <v>6825</v>
      </c>
      <c r="E8" s="24">
        <f t="shared" si="1"/>
        <v>72</v>
      </c>
      <c r="F8" s="3">
        <f t="shared" si="4"/>
        <v>0.56799999999999995</v>
      </c>
      <c r="G8" s="25">
        <f t="shared" si="5"/>
        <v>103.9</v>
      </c>
      <c r="H8" s="26">
        <f t="shared" si="2"/>
        <v>7796</v>
      </c>
      <c r="I8" s="5" t="s">
        <v>48</v>
      </c>
      <c r="J8" s="59">
        <v>6900146</v>
      </c>
      <c r="K8" s="59">
        <v>6824564</v>
      </c>
      <c r="L8" s="59">
        <v>72102</v>
      </c>
      <c r="M8" s="61">
        <v>0.56799999999999995</v>
      </c>
      <c r="N8" s="63">
        <v>103.9</v>
      </c>
      <c r="O8" s="59">
        <v>7795946</v>
      </c>
    </row>
    <row r="9" spans="2:15" ht="26.25" customHeight="1" x14ac:dyDescent="0.15">
      <c r="B9" s="23" t="s">
        <v>49</v>
      </c>
      <c r="C9" s="24">
        <f t="shared" si="3"/>
        <v>20212</v>
      </c>
      <c r="D9" s="24">
        <f t="shared" si="0"/>
        <v>19993</v>
      </c>
      <c r="E9" s="24">
        <f t="shared" si="1"/>
        <v>96</v>
      </c>
      <c r="F9" s="3">
        <f t="shared" si="4"/>
        <v>0.625</v>
      </c>
      <c r="G9" s="25">
        <f t="shared" si="5"/>
        <v>94.7</v>
      </c>
      <c r="H9" s="26">
        <f t="shared" si="2"/>
        <v>8597</v>
      </c>
      <c r="I9" s="5" t="s">
        <v>49</v>
      </c>
      <c r="J9" s="59">
        <v>20211832</v>
      </c>
      <c r="K9" s="59">
        <v>19992933</v>
      </c>
      <c r="L9" s="59">
        <v>96144</v>
      </c>
      <c r="M9" s="61">
        <v>0.625</v>
      </c>
      <c r="N9" s="63">
        <v>94.7</v>
      </c>
      <c r="O9" s="59">
        <v>8597031</v>
      </c>
    </row>
    <row r="10" spans="2:15" ht="26.25" customHeight="1" x14ac:dyDescent="0.15">
      <c r="B10" s="23" t="s">
        <v>50</v>
      </c>
      <c r="C10" s="24">
        <f t="shared" si="3"/>
        <v>5897</v>
      </c>
      <c r="D10" s="24">
        <f t="shared" si="0"/>
        <v>5511</v>
      </c>
      <c r="E10" s="24">
        <f t="shared" si="1"/>
        <v>383</v>
      </c>
      <c r="F10" s="3">
        <f t="shared" si="4"/>
        <v>1.494</v>
      </c>
      <c r="G10" s="25">
        <f t="shared" si="5"/>
        <v>64.599999999999994</v>
      </c>
      <c r="H10" s="26">
        <f t="shared" si="2"/>
        <v>427</v>
      </c>
      <c r="I10" s="5" t="s">
        <v>50</v>
      </c>
      <c r="J10" s="59">
        <v>5896559</v>
      </c>
      <c r="K10" s="59">
        <v>5510520</v>
      </c>
      <c r="L10" s="59">
        <v>383039</v>
      </c>
      <c r="M10" s="61">
        <v>1.494</v>
      </c>
      <c r="N10" s="63">
        <v>64.599999999999994</v>
      </c>
      <c r="O10" s="59">
        <v>427356</v>
      </c>
    </row>
    <row r="11" spans="2:15" ht="26.25" customHeight="1" x14ac:dyDescent="0.15">
      <c r="B11" s="23" t="s">
        <v>51</v>
      </c>
      <c r="C11" s="24">
        <f t="shared" si="3"/>
        <v>9273</v>
      </c>
      <c r="D11" s="24">
        <f t="shared" si="0"/>
        <v>9134</v>
      </c>
      <c r="E11" s="24">
        <f t="shared" si="1"/>
        <v>61</v>
      </c>
      <c r="F11" s="3">
        <f t="shared" si="4"/>
        <v>0.52700000000000002</v>
      </c>
      <c r="G11" s="25">
        <f t="shared" si="5"/>
        <v>95.7</v>
      </c>
      <c r="H11" s="26">
        <f t="shared" si="2"/>
        <v>7911</v>
      </c>
      <c r="I11" s="5" t="s">
        <v>51</v>
      </c>
      <c r="J11" s="59">
        <v>9272617</v>
      </c>
      <c r="K11" s="59">
        <v>9134250</v>
      </c>
      <c r="L11" s="59">
        <v>60729</v>
      </c>
      <c r="M11" s="61">
        <v>0.52700000000000002</v>
      </c>
      <c r="N11" s="63">
        <v>95.7</v>
      </c>
      <c r="O11" s="59">
        <v>7911146</v>
      </c>
    </row>
    <row r="12" spans="2:15" ht="26.25" customHeight="1" x14ac:dyDescent="0.15">
      <c r="B12" s="23" t="s">
        <v>52</v>
      </c>
      <c r="C12" s="24">
        <f t="shared" si="3"/>
        <v>4638</v>
      </c>
      <c r="D12" s="24">
        <f t="shared" si="0"/>
        <v>4608</v>
      </c>
      <c r="E12" s="24">
        <f t="shared" si="1"/>
        <v>30</v>
      </c>
      <c r="F12" s="3">
        <f t="shared" si="4"/>
        <v>0.51600000000000001</v>
      </c>
      <c r="G12" s="25">
        <f t="shared" si="5"/>
        <v>96.8</v>
      </c>
      <c r="H12" s="26">
        <f t="shared" si="2"/>
        <v>4335</v>
      </c>
      <c r="I12" s="5" t="s">
        <v>52</v>
      </c>
      <c r="J12" s="59">
        <v>4638225</v>
      </c>
      <c r="K12" s="59">
        <v>4608371</v>
      </c>
      <c r="L12" s="59">
        <v>29854</v>
      </c>
      <c r="M12" s="61">
        <v>0.51600000000000001</v>
      </c>
      <c r="N12" s="63">
        <v>96.8</v>
      </c>
      <c r="O12" s="59">
        <v>4334942</v>
      </c>
    </row>
    <row r="13" spans="2:15" ht="26.25" customHeight="1" x14ac:dyDescent="0.15">
      <c r="B13" s="23" t="s">
        <v>53</v>
      </c>
      <c r="C13" s="24">
        <f t="shared" si="3"/>
        <v>6242</v>
      </c>
      <c r="D13" s="24">
        <f t="shared" si="0"/>
        <v>6092</v>
      </c>
      <c r="E13" s="24">
        <f t="shared" si="1"/>
        <v>137</v>
      </c>
      <c r="F13" s="3">
        <f t="shared" si="4"/>
        <v>0.46800000000000003</v>
      </c>
      <c r="G13" s="25">
        <f t="shared" si="5"/>
        <v>92.9</v>
      </c>
      <c r="H13" s="26">
        <f t="shared" si="2"/>
        <v>6038</v>
      </c>
      <c r="I13" s="5" t="s">
        <v>53</v>
      </c>
      <c r="J13" s="59">
        <v>6241801</v>
      </c>
      <c r="K13" s="59">
        <v>6092282</v>
      </c>
      <c r="L13" s="59">
        <v>137036</v>
      </c>
      <c r="M13" s="61">
        <v>0.46800000000000003</v>
      </c>
      <c r="N13" s="63">
        <v>92.9</v>
      </c>
      <c r="O13" s="59">
        <v>6037523</v>
      </c>
    </row>
    <row r="14" spans="2:15" ht="26.25" customHeight="1" thickBot="1" x14ac:dyDescent="0.2">
      <c r="B14" s="27" t="s">
        <v>54</v>
      </c>
      <c r="C14" s="28">
        <f t="shared" si="3"/>
        <v>3749</v>
      </c>
      <c r="D14" s="28">
        <f t="shared" si="0"/>
        <v>3643</v>
      </c>
      <c r="E14" s="28">
        <f t="shared" si="1"/>
        <v>86</v>
      </c>
      <c r="F14" s="4">
        <f t="shared" si="4"/>
        <v>0.309</v>
      </c>
      <c r="G14" s="29">
        <f t="shared" si="5"/>
        <v>88.5</v>
      </c>
      <c r="H14" s="30">
        <f t="shared" si="2"/>
        <v>3496</v>
      </c>
      <c r="I14" s="5" t="s">
        <v>54</v>
      </c>
      <c r="J14" s="59">
        <v>3748707</v>
      </c>
      <c r="K14" s="59">
        <v>3643069</v>
      </c>
      <c r="L14" s="59">
        <v>86324</v>
      </c>
      <c r="M14" s="61">
        <v>0.309</v>
      </c>
      <c r="N14" s="63">
        <v>88.5</v>
      </c>
      <c r="O14" s="59">
        <v>3495714</v>
      </c>
    </row>
    <row r="15" spans="2:15" ht="26.25" customHeight="1" thickTop="1" x14ac:dyDescent="0.15">
      <c r="B15" s="40" t="s">
        <v>55</v>
      </c>
      <c r="C15" s="41">
        <f t="shared" si="3"/>
        <v>79785</v>
      </c>
      <c r="D15" s="41">
        <f t="shared" si="0"/>
        <v>78031</v>
      </c>
      <c r="E15" s="41">
        <f t="shared" si="1"/>
        <v>1110</v>
      </c>
      <c r="F15" s="55">
        <f t="shared" si="4"/>
        <v>0.61599999999999999</v>
      </c>
      <c r="G15" s="54">
        <f>N15</f>
        <v>94.3</v>
      </c>
      <c r="H15" s="42">
        <f t="shared" si="2"/>
        <v>61608</v>
      </c>
      <c r="I15" s="5" t="s">
        <v>55</v>
      </c>
      <c r="J15" s="59">
        <f>SUM(J5:J14)</f>
        <v>79784698</v>
      </c>
      <c r="K15" s="59">
        <f>SUM(K5:K14)</f>
        <v>78031265</v>
      </c>
      <c r="L15" s="59">
        <f>SUM(L5:L14)</f>
        <v>1110339</v>
      </c>
      <c r="M15" s="61">
        <v>0.61599999999999999</v>
      </c>
      <c r="N15" s="58">
        <v>94.3</v>
      </c>
      <c r="O15" s="59">
        <f>SUM(O5:O14)</f>
        <v>61607536</v>
      </c>
    </row>
    <row r="16" spans="2:15" ht="26.25" customHeight="1" thickBot="1" x14ac:dyDescent="0.2">
      <c r="B16" s="43" t="s">
        <v>56</v>
      </c>
      <c r="C16" s="33">
        <f>ROUND(J16/1000,0)</f>
        <v>4224619</v>
      </c>
      <c r="D16" s="33">
        <f t="shared" si="0"/>
        <v>4184069</v>
      </c>
      <c r="E16" s="33">
        <f t="shared" si="1"/>
        <v>25105</v>
      </c>
      <c r="F16" s="64">
        <f>M16</f>
        <v>0.84</v>
      </c>
      <c r="G16" s="34">
        <f>N16</f>
        <v>96.9</v>
      </c>
      <c r="H16" s="35">
        <f>ROUND(O16/1000,0)</f>
        <v>3920851</v>
      </c>
      <c r="I16" s="5" t="s">
        <v>71</v>
      </c>
      <c r="J16" s="59">
        <f>歳入歳出規模等②!J21+歳入歳出規模等③!J15</f>
        <v>4224618931</v>
      </c>
      <c r="K16" s="59">
        <f>歳入歳出規模等②!K21+歳入歳出規模等③!K15</f>
        <v>4184069200</v>
      </c>
      <c r="L16" s="59">
        <f>歳入歳出規模等②!L21+歳入歳出規模等③!L15</f>
        <v>25105430</v>
      </c>
      <c r="M16" s="61">
        <v>0.84</v>
      </c>
      <c r="N16" s="58">
        <v>96.9</v>
      </c>
      <c r="O16" s="59">
        <f>歳入歳出規模等②!O21+歳入歳出規模等③!O15</f>
        <v>3920851034</v>
      </c>
    </row>
    <row r="17" spans="2:6" ht="15" customHeight="1" x14ac:dyDescent="0.15">
      <c r="B17" s="5" t="s">
        <v>73</v>
      </c>
      <c r="F17" s="44"/>
    </row>
  </sheetData>
  <sheetProtection algorithmName="SHA-512" hashValue="5ZceUnlVa1/mYXE5bNeiMRzFrL3suDz2tT4J+Gx0xaRUKvtwzqygpttYVRMFfcMiLT/oIhsCv2qevmSKPmG4ng==" saltValue="bMJUeIJ8EtoTPaUWN75PPg==" spinCount="100000" sheet="1" objects="1" scenarios="1"/>
  <mergeCells count="1">
    <mergeCell ref="F3:H3"/>
  </mergeCells>
  <phoneticPr fontId="2"/>
  <printOptions horizontalCentered="1"/>
  <pageMargins left="0.59055118110236227" right="0.59055118110236227" top="0.78740157480314965" bottom="0.39370078740157483" header="0.19685039370078741" footer="0.19685039370078741"/>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歳入歳出規模等①</vt:lpstr>
      <vt:lpstr>歳入歳出規模等②</vt:lpstr>
      <vt:lpstr>歳入歳出規模等③</vt:lpstr>
      <vt:lpstr>歳入歳出規模等①!Print_Area</vt:lpstr>
      <vt:lpstr>歳入歳出規模等②!Print_Area</vt:lpstr>
      <vt:lpstr>歳入歳出規模等③!Print_Area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2018-08-27T02:44:32Z</cp:lastPrinted>
  <dcterms:created xsi:type="dcterms:W3CDTF">2004-10-12T02:39:10Z</dcterms:created>
  <dcterms:modified xsi:type="dcterms:W3CDTF">2019-09-10T02:22:07Z</dcterms:modified>
</cp:coreProperties>
</file>