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46" windowWidth="20490" windowHeight="4770" tabRatio="723" activeTab="0"/>
  </bookViews>
  <sheets>
    <sheet name="表紙" sheetId="1" r:id="rId1"/>
    <sheet name="様式１" sheetId="2" r:id="rId2"/>
    <sheet name="様式2" sheetId="3" r:id="rId3"/>
  </sheets>
  <definedNames>
    <definedName name="_xlnm.Print_Area" localSheetId="0">'表紙'!$A$1:$O$36</definedName>
    <definedName name="_xlnm.Print_Area" localSheetId="1">'様式１'!$A$1:$K$250</definedName>
    <definedName name="_xlnm.Print_Area" localSheetId="2">'様式2'!$B$1:$M$889</definedName>
    <definedName name="_xlnm.Print_Titles" localSheetId="1">'様式１'!$4:$5</definedName>
    <definedName name="_xlnm.Print_Titles" localSheetId="2">'様式2'!$4:$6</definedName>
  </definedNames>
  <calcPr fullCalcOnLoad="1"/>
</workbook>
</file>

<file path=xl/sharedStrings.xml><?xml version="1.0" encoding="utf-8"?>
<sst xmlns="http://schemas.openxmlformats.org/spreadsheetml/2006/main" count="1539" uniqueCount="1178">
  <si>
    <t xml:space="preserve">　難病患者等ホームヘルプサービス事業 </t>
  </si>
  <si>
    <t>　ハンセン病療養所入所者等社会復帰支援</t>
  </si>
  <si>
    <t>　がん診療連携拠点病院機能強化事業補助金</t>
  </si>
  <si>
    <t>　火曜日金曜日夜間ＨＩＶ検査委託　</t>
  </si>
  <si>
    <t>　エイズ予防週間実行委員会負担金</t>
  </si>
  <si>
    <t>　大阪府自殺対策緊急強化事業補助金　</t>
  </si>
  <si>
    <t>　市町村献血推進協議会事業費補助金</t>
  </si>
  <si>
    <t>　大阪府動物の愛護及び管理に関する条例</t>
  </si>
  <si>
    <t>　松くい虫被害木伐採及び搬出・処分業務委託　</t>
  </si>
  <si>
    <t>予算現額
（財源内訳）</t>
  </si>
  <si>
    <t>決 算 額
（財源内訳）</t>
  </si>
  <si>
    <t>健康医療</t>
  </si>
  <si>
    <t>保健所管理</t>
  </si>
  <si>
    <t>感染症</t>
  </si>
  <si>
    <t>食の安全</t>
  </si>
  <si>
    <t>衛生研究所</t>
  </si>
  <si>
    <t>　肝炎医療受給者証発行業務委託</t>
  </si>
  <si>
    <t>　肝炎医療受給者証受付経由事務交付金</t>
  </si>
  <si>
    <t>　特定疾患医療受給者証発行業務委託</t>
  </si>
  <si>
    <t>　医療受給者証交付受付経由事務交付金　　　　</t>
  </si>
  <si>
    <t>結核医療費公費負担</t>
  </si>
  <si>
    <t>結核登録者病状把握　</t>
  </si>
  <si>
    <t>食品関係営業施設の営業許可</t>
  </si>
  <si>
    <t>　中央卸売市場食品衛生検査所局所排気装置</t>
  </si>
  <si>
    <t>と畜検査</t>
  </si>
  <si>
    <t>　松原食肉衛生検査所光熱水費負担金</t>
  </si>
  <si>
    <t>講習会等啓発</t>
  </si>
  <si>
    <t>438回</t>
  </si>
  <si>
    <t>延入院患者数</t>
  </si>
  <si>
    <t>事務事業の節減額</t>
  </si>
  <si>
    <t>粉乳緊急確保対策</t>
  </si>
  <si>
    <t>油症検診受検者</t>
  </si>
  <si>
    <t xml:space="preserve">食品中の環境汚染有害物質検査
</t>
  </si>
  <si>
    <t>ＢＳＥ検査（21ヶ月齢以上）</t>
  </si>
  <si>
    <t>食品検査（抗菌性物質、残留農薬、ﾋｽﾀﾐﾝ等）</t>
  </si>
  <si>
    <t>検査数900</t>
  </si>
  <si>
    <t>産婦人科診療相互援助システム搬送受入</t>
  </si>
  <si>
    <t>新生児科診療相互援助システム搬送受入</t>
  </si>
  <si>
    <t>食の安全安心推進啓発事業</t>
  </si>
  <si>
    <t>3回</t>
  </si>
  <si>
    <t>食鳥検査</t>
  </si>
  <si>
    <t>1,690,000羽</t>
  </si>
  <si>
    <t>　食鳥検査センター光熱水費負担金</t>
  </si>
  <si>
    <t>6回</t>
  </si>
  <si>
    <t>健康医療部</t>
  </si>
  <si>
    <t>監視指導、食品検査（細菌、添加物等）の実施</t>
  </si>
  <si>
    <t>86,600件</t>
  </si>
  <si>
    <t>2,100件</t>
  </si>
  <si>
    <t>ふぐ処理講習会の実施</t>
  </si>
  <si>
    <t>16,284人</t>
  </si>
  <si>
    <t>大阪府衛生対策審議会、大阪府救急医療対策</t>
  </si>
  <si>
    <t>審議会 ほか</t>
  </si>
  <si>
    <t>　特定科目休日夜間二次救急医療体制運営</t>
  </si>
  <si>
    <t>　医療法に係る申請等に関する移譲事務</t>
  </si>
  <si>
    <t>　救命救急センター運営費補助金　</t>
  </si>
  <si>
    <r>
      <t>　地域医療確保修学資金等貸付金</t>
    </r>
  </si>
  <si>
    <t>　看護師等養成所運営費補助金</t>
  </si>
  <si>
    <t>大規模養成所運営費助成事業</t>
  </si>
  <si>
    <t>人口動態調査ほか各種厚生統計調査の実施</t>
  </si>
  <si>
    <t>（一部1回）</t>
  </si>
  <si>
    <t>70件</t>
  </si>
  <si>
    <t>研修参加者</t>
  </si>
  <si>
    <t>533人</t>
  </si>
  <si>
    <t>67人</t>
  </si>
  <si>
    <t>診療所紹介件数</t>
  </si>
  <si>
    <t>153項目</t>
  </si>
  <si>
    <t>薬局等販売業許可等処理件数</t>
  </si>
  <si>
    <t>1件</t>
  </si>
  <si>
    <t>2件</t>
  </si>
  <si>
    <t>献血者数</t>
  </si>
  <si>
    <t>献血量</t>
  </si>
  <si>
    <t>価格調査件数</t>
  </si>
  <si>
    <t>動態調査件数</t>
  </si>
  <si>
    <t>小児救急医療支援事業補助</t>
  </si>
  <si>
    <t>救命救急センター運営費補助</t>
  </si>
  <si>
    <t>医師免許証等交付件数</t>
  </si>
  <si>
    <t>医療施設近代化施設整備事業補助　</t>
  </si>
  <si>
    <t>　医療施設近代化施設整備事業補助金　</t>
  </si>
  <si>
    <t>アスベスト除去等整備事業補助</t>
  </si>
  <si>
    <t>救急勤務医支援事業補助</t>
  </si>
  <si>
    <t>看護学生等修学資金貸与者数</t>
  </si>
  <si>
    <t>実習指導者講習会開催数等</t>
  </si>
  <si>
    <t>看護教員養成講習会開催数等</t>
  </si>
  <si>
    <t>訪問看護ステーション看護師研修開催数等</t>
  </si>
  <si>
    <t>麻薬・覚せい剤・大麻免許申請等</t>
  </si>
  <si>
    <t>10,517件</t>
  </si>
  <si>
    <t>2,931件</t>
  </si>
  <si>
    <t>毒劇物製造（輸入）業登録及び販売業登録</t>
  </si>
  <si>
    <t>450件</t>
  </si>
  <si>
    <t>事務事業の節減額</t>
  </si>
  <si>
    <t>882件</t>
  </si>
  <si>
    <t>毒物劇物取扱者試験受験申込者数</t>
  </si>
  <si>
    <t>783件</t>
  </si>
  <si>
    <t>登録販売者試験受験申込者数</t>
  </si>
  <si>
    <t>販売従事登録申請件数</t>
  </si>
  <si>
    <t>ＡＥＤ講習会開催件数</t>
  </si>
  <si>
    <t>55人</t>
  </si>
  <si>
    <t>公認会計士による公益法人立入調査</t>
  </si>
  <si>
    <t>医療法人設立認可取消</t>
  </si>
  <si>
    <t>ドクターヘリ運航実績</t>
  </si>
  <si>
    <t>一般管理費</t>
  </si>
  <si>
    <t>総務費</t>
  </si>
  <si>
    <t>公衆衛生</t>
  </si>
  <si>
    <t>保健師等</t>
  </si>
  <si>
    <t>指導管理費</t>
  </si>
  <si>
    <t>公衆衛生</t>
  </si>
  <si>
    <t>薬務費</t>
  </si>
  <si>
    <t>食品衛生費</t>
  </si>
  <si>
    <t>環境衛生</t>
  </si>
  <si>
    <t>指導費</t>
  </si>
  <si>
    <t>（国庫支出金）</t>
  </si>
  <si>
    <t>（附帯歳入）</t>
  </si>
  <si>
    <t>（一般歳入）</t>
  </si>
  <si>
    <t>30人</t>
  </si>
  <si>
    <t>予防費</t>
  </si>
  <si>
    <t>健康増進費</t>
  </si>
  <si>
    <t>コホート検討委員会</t>
  </si>
  <si>
    <t>70回</t>
  </si>
  <si>
    <t>抗インフルエンザ薬備蓄事業</t>
  </si>
  <si>
    <t>陰圧病床等</t>
  </si>
  <si>
    <t>結核菌の迅速診断　</t>
  </si>
  <si>
    <t>43市町村</t>
  </si>
  <si>
    <t>1,400件</t>
  </si>
  <si>
    <t>11,000件</t>
  </si>
  <si>
    <t>1施設</t>
  </si>
  <si>
    <t>1人</t>
  </si>
  <si>
    <t>衛星無線を整備した災害拠点病院</t>
  </si>
  <si>
    <t>　精神保健センター長会会費負担金</t>
  </si>
  <si>
    <t>　厚生労働統計調査事務交付金（保健関係）</t>
  </si>
  <si>
    <t>101施設</t>
  </si>
  <si>
    <t>144件</t>
  </si>
  <si>
    <t>300名</t>
  </si>
  <si>
    <t>保健所</t>
  </si>
  <si>
    <t>運営費</t>
  </si>
  <si>
    <t>衛生</t>
  </si>
  <si>
    <t>研究所費</t>
  </si>
  <si>
    <t>地方独立行政法人大阪府立病院機構からの</t>
  </si>
  <si>
    <t>派遣職員数</t>
  </si>
  <si>
    <t>　地方独立行政法人大阪府立病院機構派遣</t>
  </si>
  <si>
    <t>　准看護師免許市町村事務に係る委託料</t>
  </si>
  <si>
    <t>30件</t>
  </si>
  <si>
    <t>病院開設等許可処理件数</t>
  </si>
  <si>
    <t>墓地等監視指導</t>
  </si>
  <si>
    <t xml:space="preserve"> 措置入院患者</t>
  </si>
  <si>
    <t xml:space="preserve"> 通院患者</t>
  </si>
  <si>
    <t>遊泳場関係施設監視指導</t>
  </si>
  <si>
    <t>営業関係施設監視指導</t>
  </si>
  <si>
    <t>浄化槽・廃棄物等関係施設監視指導</t>
  </si>
  <si>
    <t>建築物衛生関係施設監視指導</t>
  </si>
  <si>
    <t>水道施設・受水槽施設等監視指導</t>
  </si>
  <si>
    <t>井戸等指導</t>
  </si>
  <si>
    <t>死体検案件数</t>
  </si>
  <si>
    <t>解剖件数</t>
  </si>
  <si>
    <t>4,000件</t>
  </si>
  <si>
    <t>こころの健康相談事業</t>
  </si>
  <si>
    <t>4ヶ所</t>
  </si>
  <si>
    <t>延入院患者数</t>
  </si>
  <si>
    <t>延入院患者数</t>
  </si>
  <si>
    <t>14ヶ所</t>
  </si>
  <si>
    <t>1ヶ所</t>
  </si>
  <si>
    <t>2ヶ所</t>
  </si>
  <si>
    <t>6ヶ所</t>
  </si>
  <si>
    <t>石綿ばく露による健康影響リスク調査</t>
  </si>
  <si>
    <t>　冷暖房設備保守点検業務委託　</t>
  </si>
  <si>
    <t>　保健衛生に係る各種申請、届出事務の委託　</t>
  </si>
  <si>
    <t>　大阪府公費負担医療事務補助業務委託</t>
  </si>
  <si>
    <t xml:space="preserve">　障がい者歯科診療センター業務委託  </t>
  </si>
  <si>
    <t>　大阪難病医療ネットワーク事業委託</t>
  </si>
  <si>
    <t>　臓器移植連絡調整者設置事業委託</t>
  </si>
  <si>
    <t>　腎臓バンク事業補助金及び腎移植組織適合</t>
  </si>
  <si>
    <t>　ガスクロマトグラフ保守点検委託　3,364,200円</t>
  </si>
  <si>
    <t>処理件数</t>
  </si>
  <si>
    <t>　大阪府自殺対策緊急強化基金積立金　</t>
  </si>
  <si>
    <t>医薬品等製造業・製造販売業承認許可等</t>
  </si>
  <si>
    <t>　ガスクロマトグラフ質量分析計保守委託</t>
  </si>
  <si>
    <t>　登録販売者試験運営等補助業務委託</t>
  </si>
  <si>
    <t>　大阪版地方分権制度事務移譲交付金</t>
  </si>
  <si>
    <t>　医薬品情報（副作用等）収集提供事業委託</t>
  </si>
  <si>
    <t xml:space="preserve">　分室特殊機械保守点検委託 </t>
  </si>
  <si>
    <t>　分室維持管理経費分担金</t>
  </si>
  <si>
    <t>　全国食品衛生主管課長連絡協議会負担金</t>
  </si>
  <si>
    <t>　中央卸売市場食品衛生検査所管理経費</t>
  </si>
  <si>
    <t>受講者数</t>
  </si>
  <si>
    <t>修了者数</t>
  </si>
  <si>
    <t>牛 29,000頭</t>
  </si>
  <si>
    <t>豚  7,000頭</t>
  </si>
  <si>
    <t xml:space="preserve">　                                         　    </t>
  </si>
  <si>
    <t>　外部精度管理調査委託      674,100円 ほか</t>
  </si>
  <si>
    <t xml:space="preserve">　羽曳野市立と畜場施設整備補助金 </t>
  </si>
  <si>
    <t>牛 23,200頭</t>
  </si>
  <si>
    <t>牛  5,800頭</t>
  </si>
  <si>
    <t>食の安全安心推進協議会等の運営</t>
  </si>
  <si>
    <t>　食中毒予防啓発ポスター作成委託 105,000円</t>
  </si>
  <si>
    <t>　非常災害乳幼児救護用調製粉乳一定量</t>
  </si>
  <si>
    <t>　肝炎ウイルス検診血液検査業務委託　　　　</t>
  </si>
  <si>
    <t>1回</t>
  </si>
  <si>
    <t>大阪府母子保健運営協議会</t>
  </si>
  <si>
    <t>176,918件</t>
  </si>
  <si>
    <t>生涯歯科保健推進協議会</t>
  </si>
  <si>
    <t>1回</t>
  </si>
  <si>
    <t>6施設</t>
  </si>
  <si>
    <t>31台</t>
  </si>
  <si>
    <t>電話相談</t>
  </si>
  <si>
    <t>38地区</t>
  </si>
  <si>
    <t>講演会等</t>
  </si>
  <si>
    <t>2,000人</t>
  </si>
  <si>
    <t>350人</t>
  </si>
  <si>
    <t>400件</t>
  </si>
  <si>
    <t>80件</t>
  </si>
  <si>
    <t>128件</t>
  </si>
  <si>
    <t>25市町</t>
  </si>
  <si>
    <t>結核定期健診補助施設数</t>
  </si>
  <si>
    <t>延診療件数</t>
  </si>
  <si>
    <t>医療機関への訪問件数</t>
  </si>
  <si>
    <t>ＨＬＡ及びクロスマッチ検査</t>
  </si>
  <si>
    <t>ＨＩＶ検査委託件数</t>
  </si>
  <si>
    <t>予防接種事故への補助</t>
  </si>
  <si>
    <t>感染症指定医療機関運営費補助</t>
  </si>
  <si>
    <t>　感染症発生動向調査事業委託　</t>
  </si>
  <si>
    <t>職員費</t>
  </si>
  <si>
    <t>原爆被爆者対策事業</t>
  </si>
  <si>
    <t>病院診療所許可監視指導事業</t>
  </si>
  <si>
    <t>中河内救命救急センター運営費</t>
  </si>
  <si>
    <t>東大阪市立総合病院共用部分利用負担金</t>
  </si>
  <si>
    <t>療養病床転換助成事業</t>
  </si>
  <si>
    <t>病院施設設備整備費補助金</t>
  </si>
  <si>
    <t>事務事業の節減額</t>
  </si>
  <si>
    <t>母子医療給付事業費</t>
  </si>
  <si>
    <t>不妊治療費助成事業</t>
  </si>
  <si>
    <t>難病対策事業</t>
  </si>
  <si>
    <t>難病患者等ホームヘルプサービス事業</t>
  </si>
  <si>
    <t>ハンセン病対策事業費</t>
  </si>
  <si>
    <t>肝炎医療費援助事業</t>
  </si>
  <si>
    <t>保健所運営事業費</t>
  </si>
  <si>
    <t>感染症対策事業</t>
  </si>
  <si>
    <t>措置入院及び通院医療費</t>
  </si>
  <si>
    <t>精神医療適正化対策事業費</t>
  </si>
  <si>
    <t>精神科救急医療体制整備事業費</t>
  </si>
  <si>
    <t>精神障がい者２４時間医療相談事業</t>
  </si>
  <si>
    <t>子どもの心の診療拠点病院機構推進事業</t>
  </si>
  <si>
    <t>自殺防止対策事業</t>
  </si>
  <si>
    <t>認知症疾患医療センター運営事業</t>
  </si>
  <si>
    <t>精神保健関係運営費</t>
  </si>
  <si>
    <t>周産期緊急医療体制コーディネーター</t>
  </si>
  <si>
    <t>設置事業</t>
  </si>
  <si>
    <t>同和地区医療施設整備資金貸付金償還費</t>
  </si>
  <si>
    <t>補助金</t>
  </si>
  <si>
    <t>地方独立行政法人大阪府立病院機構移行前</t>
  </si>
  <si>
    <t>地方債償還債務繰出金</t>
  </si>
  <si>
    <t>ハンセン病療養所入所者社会復帰等</t>
  </si>
  <si>
    <t>支援事業</t>
  </si>
  <si>
    <t>医師・保健師等人材確保・地域保健機能</t>
  </si>
  <si>
    <t>強化事業費</t>
  </si>
  <si>
    <t>食品衛生検査施設における検査等の業務</t>
  </si>
  <si>
    <t>管理事業</t>
  </si>
  <si>
    <t>熱媒体の人体影響とその治療に関する</t>
  </si>
  <si>
    <t>研究費</t>
  </si>
  <si>
    <t>措置診察件数</t>
  </si>
  <si>
    <t>　大阪府措置患者等搬送業務委託</t>
  </si>
  <si>
    <t>大阪府精神医療審査会報告書作成件数</t>
  </si>
  <si>
    <t>緊急措置診察件数</t>
  </si>
  <si>
    <t>　精神障がい者２４時間医療相談事業委託</t>
  </si>
  <si>
    <t>自殺対策緊急強化事業実施市町村</t>
  </si>
  <si>
    <t>医療費公費負担</t>
  </si>
  <si>
    <t>浄化槽の整備補助</t>
  </si>
  <si>
    <t>　建設改良資金貸付金</t>
  </si>
  <si>
    <t>　肝疾患診療体制整備事業補助金</t>
  </si>
  <si>
    <t>12市町</t>
  </si>
  <si>
    <t>9市町</t>
  </si>
  <si>
    <t>4カ所</t>
  </si>
  <si>
    <t>大阪ＤＭＡＴ研修受講者数</t>
  </si>
  <si>
    <t>成　　　　　　　　　果</t>
  </si>
  <si>
    <t>予算事業</t>
  </si>
  <si>
    <t>予算現額</t>
  </si>
  <si>
    <t>決算額</t>
  </si>
  <si>
    <t>成果指標</t>
  </si>
  <si>
    <t>円</t>
  </si>
  <si>
    <t>計</t>
  </si>
  <si>
    <t>審議会費</t>
  </si>
  <si>
    <t>（国庫支出金）</t>
  </si>
  <si>
    <t>（附帯歳入）</t>
  </si>
  <si>
    <t>－</t>
  </si>
  <si>
    <t>（一般歳入）</t>
  </si>
  <si>
    <t>（起　　債）</t>
  </si>
  <si>
    <t>目</t>
  </si>
  <si>
    <t>施策事業名</t>
  </si>
  <si>
    <t>計画</t>
  </si>
  <si>
    <t>実績</t>
  </si>
  <si>
    <t>親子教室開催</t>
  </si>
  <si>
    <t>相談者実人員</t>
  </si>
  <si>
    <t>地域災害医療センター設備整備事業補助</t>
  </si>
  <si>
    <t>　地域災害医療センター設備整備事業補助金</t>
  </si>
  <si>
    <t xml:space="preserve"> 監視件数</t>
  </si>
  <si>
    <t xml:space="preserve"> 検査件数</t>
  </si>
  <si>
    <t xml:space="preserve"> 食の安全安心推進協議会</t>
  </si>
  <si>
    <t xml:space="preserve"> 食の安全推進対策専門委員会</t>
  </si>
  <si>
    <t xml:space="preserve"> 自主回収報告件数</t>
  </si>
  <si>
    <t>がん診療施設設備整備事業補助</t>
  </si>
  <si>
    <t>　がん診療施設設備整備事業補助金</t>
  </si>
  <si>
    <t>　病院内保育所運営費補助金</t>
  </si>
  <si>
    <t>　大阪府立病院機構運営費負担金</t>
  </si>
  <si>
    <t xml:space="preserve"> 急性期・総合医療センター</t>
  </si>
  <si>
    <t xml:space="preserve"> 呼吸器・アレルギー医療センター</t>
  </si>
  <si>
    <t xml:space="preserve"> 精神医療センター</t>
  </si>
  <si>
    <t xml:space="preserve"> 成人病センター</t>
  </si>
  <si>
    <t xml:space="preserve"> 母子保健総合医療センター</t>
  </si>
  <si>
    <t>　大阪府妊婦健康診査支援基金積立金</t>
  </si>
  <si>
    <t>　大阪難病相談支援センター事業委託</t>
  </si>
  <si>
    <t>精神保健事業</t>
  </si>
  <si>
    <t>薬事指導事業</t>
  </si>
  <si>
    <t>交流会参加人数</t>
  </si>
  <si>
    <t>検査件数</t>
  </si>
  <si>
    <t>総務事業</t>
  </si>
  <si>
    <t>総務費</t>
  </si>
  <si>
    <t>厚生統計調査事業</t>
  </si>
  <si>
    <t>府立病院機構派遣職員関係負担金</t>
  </si>
  <si>
    <t>国庫返還金</t>
  </si>
  <si>
    <t>健康増進事業費（旧老人保健事業費）</t>
  </si>
  <si>
    <t>健康増進事業健康診査管理指導事業費</t>
  </si>
  <si>
    <t>医療対策事業</t>
  </si>
  <si>
    <t>周産期緊急医療体制整備事業費</t>
  </si>
  <si>
    <t>医務費</t>
  </si>
  <si>
    <t>保健医療計画推進事業</t>
  </si>
  <si>
    <t>泉州救命救急センター運営費</t>
  </si>
  <si>
    <t>視覚障がい者施術所指導推進費</t>
  </si>
  <si>
    <t>休日夜間急患診療確保対策事業</t>
  </si>
  <si>
    <t>救急医療情報システム整備運営事業費</t>
  </si>
  <si>
    <t>自治医科大学</t>
  </si>
  <si>
    <t>監察医事務所費</t>
  </si>
  <si>
    <t>救命救急センター事業費</t>
  </si>
  <si>
    <t>災害医療推進事業</t>
  </si>
  <si>
    <t>地域災害医療センター整備事業</t>
  </si>
  <si>
    <t>救急医療施設等施設・設備整備事業</t>
  </si>
  <si>
    <t>医療安全支援センター運営事業</t>
  </si>
  <si>
    <t>緊急歯科診療体制確保事業費</t>
  </si>
  <si>
    <t>小児救急電話相談事業</t>
  </si>
  <si>
    <t>小児救急広域連携促進事業</t>
  </si>
  <si>
    <t>救命都市おおさか戦略事業</t>
  </si>
  <si>
    <t>千里救命救急センター支援事業</t>
  </si>
  <si>
    <t>医師免許証等経由事業</t>
  </si>
  <si>
    <t>災害拠点病院支援施設整備事業</t>
  </si>
  <si>
    <t>大阪ＤＭＡＴ整備事業</t>
  </si>
  <si>
    <t>法人指導監督事業費</t>
  </si>
  <si>
    <t>国立循環器病センター関係事業費</t>
  </si>
  <si>
    <t>ドクターヘリ運営事業</t>
  </si>
  <si>
    <t>地域医療確保修学資金等貸与事業</t>
  </si>
  <si>
    <t>大阪府医療施設耐震化臨時特例基金事業費</t>
  </si>
  <si>
    <t>大阪府地域医療再生基金事業</t>
  </si>
  <si>
    <t>看護師等確保対策費</t>
  </si>
  <si>
    <t>病院内保育所運営費補助事業</t>
  </si>
  <si>
    <t>看護師等養成所運営費助成事業費</t>
  </si>
  <si>
    <t>准看護師免許試験関係費</t>
  </si>
  <si>
    <t>保健師等の教育及び定着対策事業費</t>
  </si>
  <si>
    <t>看護師等人材確保促進事業費</t>
  </si>
  <si>
    <t>病院事業</t>
  </si>
  <si>
    <t>病院事業費（負担金）</t>
  </si>
  <si>
    <t>病院事業推進費</t>
  </si>
  <si>
    <t>病院事業費（貸付金）</t>
  </si>
  <si>
    <t>新型インフルエンザ対策費</t>
  </si>
  <si>
    <t>健康増進事業</t>
  </si>
  <si>
    <t>母子衛生対策費</t>
  </si>
  <si>
    <t>先天性代謝異常等検査事業費</t>
  </si>
  <si>
    <t>医療給付機械化事業費</t>
  </si>
  <si>
    <t>口腔衛生対策費</t>
  </si>
  <si>
    <t>歯科技工士試験関係費</t>
  </si>
  <si>
    <t>障がい児（者）歯科診療事業費</t>
  </si>
  <si>
    <t>在宅寝たきり老人等訪問歯科事業</t>
  </si>
  <si>
    <t>不妊総合対策事業</t>
  </si>
  <si>
    <t>８０２０運動推進特別事業</t>
  </si>
  <si>
    <t>在宅医療児等支援体制整備事業</t>
  </si>
  <si>
    <t>歯科医療安全管理体制推進事業</t>
  </si>
  <si>
    <t>未受診や飛込みによる出産等対策等事業</t>
  </si>
  <si>
    <t>母子医療体制整備促進事業</t>
  </si>
  <si>
    <t>　特別高圧受変電設備の保守に関する協定書</t>
  </si>
  <si>
    <t>障がい者歯科診療体制確保事業</t>
  </si>
  <si>
    <t>妊婦健康診査支援基金事業費</t>
  </si>
  <si>
    <t>精神衛生鑑定費</t>
  </si>
  <si>
    <t>大阪府地域自殺対策緊急強化基金事業</t>
  </si>
  <si>
    <t>こころの健康総合センター運営費</t>
  </si>
  <si>
    <t xml:space="preserve">　新許認可統合システム開発及び運用委託料 </t>
  </si>
  <si>
    <t>－</t>
  </si>
  <si>
    <t>受託・共同研究件数</t>
  </si>
  <si>
    <t>食品衛生に関する依頼検査</t>
  </si>
  <si>
    <t>労働衛生に関する依頼検査</t>
  </si>
  <si>
    <t>公衆衛生に関する依頼検査</t>
  </si>
  <si>
    <t>薬事に関する依頼検査</t>
  </si>
  <si>
    <t>食品の化学及び微生物検査項目</t>
  </si>
  <si>
    <t>　泉州救命救急センター管理運営委託　</t>
  </si>
  <si>
    <t>　救急医療情報センターの業務に関する委託　</t>
  </si>
  <si>
    <t>　中河内救命救急センター管理運営委託　</t>
  </si>
  <si>
    <t>　（財）大阪府保健医療財団法人事務局分担金</t>
  </si>
  <si>
    <t>　医療安全対策指導者育成・研修事業委託　</t>
  </si>
  <si>
    <t>－</t>
  </si>
  <si>
    <t>　妊婦健康診査支援基金事業業務委託</t>
  </si>
  <si>
    <t>　大阪府ＡＥＤ・ＢＬＳ講習会事業等委託　</t>
  </si>
  <si>
    <t>　千里救命救急センター運営費補助金　</t>
  </si>
  <si>
    <t>－</t>
  </si>
  <si>
    <t>　子どもの心の診療拠点病院機構推進</t>
  </si>
  <si>
    <t>かかりつけ医うつ病対応力向上研修参加人数</t>
  </si>
  <si>
    <t>　応急入院指定病院施設運営費補助金　</t>
  </si>
  <si>
    <t>　大阪府認知症疾患医療センター運営事業</t>
  </si>
  <si>
    <t>　(財)大阪府生活衛生営業指導センター補助金</t>
  </si>
  <si>
    <t>－</t>
  </si>
  <si>
    <t>毒物劇物取扱施設立入検査件数</t>
  </si>
  <si>
    <t>麻薬・覚せい剤・大麻等取扱施設立入検査件数</t>
  </si>
  <si>
    <t xml:space="preserve">　障がい者歯科診療体制確保事業委託 </t>
  </si>
  <si>
    <t>　産科医分娩手当導入促進事業等補助金</t>
  </si>
  <si>
    <t>　未受診や飛込みによる出産等対策等事業</t>
  </si>
  <si>
    <t>　障がい者歯科診療施設補助金</t>
  </si>
  <si>
    <t>小児慢性特定疾患治療研究事業</t>
  </si>
  <si>
    <t>先天性代謝異常等検査</t>
  </si>
  <si>
    <t>日常生活用具給付事業補助</t>
  </si>
  <si>
    <t>難病患者等ホームヘルプサービス事業補助</t>
  </si>
  <si>
    <t>ドナー登録受付</t>
  </si>
  <si>
    <t xml:space="preserve">健康増進事業補助                 </t>
  </si>
  <si>
    <t>ポータブル診療機器整備事業補助</t>
  </si>
  <si>
    <t>ワークショップ開催</t>
  </si>
  <si>
    <t>　大阪がん予防検診センター運営経費補助金</t>
  </si>
  <si>
    <t>市町村献血推進協議会事業費補助</t>
  </si>
  <si>
    <t xml:space="preserve">　妊婦健康診査公費負担促進事業補助金   </t>
  </si>
  <si>
    <t>　国民健康・栄養調査集計解析業務委託　  　</t>
  </si>
  <si>
    <t>肝疾患診療体制整備事業補助</t>
  </si>
  <si>
    <t>－</t>
  </si>
  <si>
    <t>予防費</t>
  </si>
  <si>
    <t>難病相談支援センター事業</t>
  </si>
  <si>
    <t>骨髄移植対策推進事業費</t>
  </si>
  <si>
    <t>大阪難病医療ネットワーク事業</t>
  </si>
  <si>
    <t>大阪神経難病医療推進協議会運営事業費</t>
  </si>
  <si>
    <t>難病患者等短期入所事業</t>
  </si>
  <si>
    <t>臓器移植推進事業費</t>
  </si>
  <si>
    <t>難病患者等日常生活用具給付事業</t>
  </si>
  <si>
    <t>肝炎ウイルス検査事業</t>
  </si>
  <si>
    <t>健康増進費</t>
  </si>
  <si>
    <t>栄養士法等関係事業費</t>
  </si>
  <si>
    <t>健康科学センター運営事業費</t>
  </si>
  <si>
    <t>食生活改善地域推進事業</t>
  </si>
  <si>
    <t>がん診療拠点病院の機能強化事業</t>
  </si>
  <si>
    <t>たばこ対策推進事業</t>
  </si>
  <si>
    <t>食育推進プロジェクト</t>
  </si>
  <si>
    <t>がん対策推進事業</t>
  </si>
  <si>
    <t>地域・職域連携推進事業</t>
  </si>
  <si>
    <t>悪性新生物患者登録事業費</t>
  </si>
  <si>
    <t>大阪がん予防検診センター事業運営費</t>
  </si>
  <si>
    <t>国民健康・栄養調査</t>
  </si>
  <si>
    <t>障がい・難病児の療育システム推進事業費</t>
  </si>
  <si>
    <t>健康おおさか２１推進事業費</t>
  </si>
  <si>
    <t>肝炎肝がん緊急総合対策事業</t>
  </si>
  <si>
    <t>難病患者地域支援対策推進事業</t>
  </si>
  <si>
    <t>運営事業</t>
  </si>
  <si>
    <t>アスベスト関連健康対策事業</t>
  </si>
  <si>
    <t>保健所試験・検査事業費</t>
  </si>
  <si>
    <t>保健所活動事業費（保健所運営費）</t>
  </si>
  <si>
    <t>対策事業</t>
  </si>
  <si>
    <t>結核菌検査及び医療中断防止強化事業</t>
  </si>
  <si>
    <t>結核検診関係事業費（補助金）</t>
  </si>
  <si>
    <t>結核医療療養関係事業費（指導費）</t>
  </si>
  <si>
    <t>結核医療療養関係事業費（扶助費）</t>
  </si>
  <si>
    <t>結核定期病状調査事業費</t>
  </si>
  <si>
    <t>結核対策特別促進事業費</t>
  </si>
  <si>
    <t>エイズ予防対策事業費</t>
  </si>
  <si>
    <t>予防接種事故救済等対策費（義務的経費）</t>
  </si>
  <si>
    <t>臨床・衛生検査技師及び検査所関係事務費</t>
  </si>
  <si>
    <t>定期外健康診断・予防接種及び患者管理費</t>
  </si>
  <si>
    <t>薬事指導監督費</t>
  </si>
  <si>
    <t>血液対策費</t>
  </si>
  <si>
    <t>薬価等調査費</t>
  </si>
  <si>
    <t>薬局等販売業立入検査件数</t>
  </si>
  <si>
    <t>医薬品等製造業・製造販売業立入検査件数</t>
  </si>
  <si>
    <t>高度管理医療機器等販売業・賃貸業立入検査</t>
  </si>
  <si>
    <t>件数</t>
  </si>
  <si>
    <t>覚せい剤等乱用防止対策事業費</t>
  </si>
  <si>
    <t>麻薬等取締指導費</t>
  </si>
  <si>
    <t>災害時医薬品等確保供給体制整備事業費</t>
  </si>
  <si>
    <t>後発医薬品品質情報提供等推進事業費</t>
  </si>
  <si>
    <t>毒物劇物取締費</t>
  </si>
  <si>
    <t>医薬品情報（副作用等）収集提供事業</t>
  </si>
  <si>
    <t>庁用低公害車導入事業</t>
  </si>
  <si>
    <t>健康食品安全対策事業（食の安全・安心確保）</t>
  </si>
  <si>
    <t>大阪版地方分権推進制度事務</t>
  </si>
  <si>
    <t>推進事業</t>
  </si>
  <si>
    <t>飼い犬の管理強化推進事業費</t>
  </si>
  <si>
    <t>狂犬病予防事業費</t>
  </si>
  <si>
    <t>犬管理指導所等管理事業</t>
  </si>
  <si>
    <t>調理師等資格試験事業費</t>
  </si>
  <si>
    <t>食品衛生専門監視事業</t>
  </si>
  <si>
    <t>食品衛生監視事業費</t>
  </si>
  <si>
    <t>食品営業指導事業費</t>
  </si>
  <si>
    <t>食品衛生検査所運営費</t>
  </si>
  <si>
    <t>フグ販売営業指導事業費</t>
  </si>
  <si>
    <t>食肉衛生検査所運営費</t>
  </si>
  <si>
    <t>食品衛生消費者対策事業費</t>
  </si>
  <si>
    <t>食品安全対策事業費</t>
  </si>
  <si>
    <t>食品営業指導事業（低公害車導入）</t>
  </si>
  <si>
    <t>ＢＳＥ（牛海綿状脳症）対策事業</t>
  </si>
  <si>
    <t>と畜場施設整備等補助事業</t>
  </si>
  <si>
    <t>食品安全確保対策事業</t>
  </si>
  <si>
    <t>食の安全安心推進啓発事業</t>
  </si>
  <si>
    <t>食鳥検査事業費</t>
  </si>
  <si>
    <t>食の安全安心推進事業費</t>
  </si>
  <si>
    <t>環境衛生事業</t>
  </si>
  <si>
    <t>墓地等指導監督事業費</t>
  </si>
  <si>
    <t>環境衛生営業関係指導監督費</t>
  </si>
  <si>
    <t>公衆浴場許可指導監督費</t>
  </si>
  <si>
    <t>理・美容師（所）関係事業費</t>
  </si>
  <si>
    <t>一般廃棄物処理施設維持指導事業費</t>
  </si>
  <si>
    <t>住居衛生対策事業費</t>
  </si>
  <si>
    <t>生活衛生関係組合指導事業費</t>
  </si>
  <si>
    <t>薬物乱用防止教室の開催率（中学校）</t>
  </si>
  <si>
    <t>薬物乱用防止教室の開催率（高校）</t>
  </si>
  <si>
    <t>浄化槽整備補助事業費</t>
  </si>
  <si>
    <t>浄化槽関係事業費</t>
  </si>
  <si>
    <t>下水道終末処理場指導監督事業費</t>
  </si>
  <si>
    <t>建築物衛生関係事業費</t>
  </si>
  <si>
    <t>家庭用品安全対策費</t>
  </si>
  <si>
    <t>水道等取締指導費</t>
  </si>
  <si>
    <t>公衆浴場対策費</t>
  </si>
  <si>
    <t>環境保健サーベイランス調査受託事業費</t>
  </si>
  <si>
    <t>受託研究事業費</t>
  </si>
  <si>
    <t>先端技術開発事業</t>
  </si>
  <si>
    <t>放射能測定調査委託事業費</t>
  </si>
  <si>
    <t>食品衛生研究費</t>
  </si>
  <si>
    <t>労働衛生研究費</t>
  </si>
  <si>
    <t>薬事指導研究費</t>
  </si>
  <si>
    <t>公害衛生研究費</t>
  </si>
  <si>
    <t>公衆衛生研究費</t>
  </si>
  <si>
    <t>検査研究用備品整備費</t>
  </si>
  <si>
    <t>総務諸費</t>
  </si>
  <si>
    <t>輸入食品の安全性評価事業</t>
  </si>
  <si>
    <t>事業</t>
  </si>
  <si>
    <t>一般管理費</t>
  </si>
  <si>
    <t>健康医療部</t>
  </si>
  <si>
    <t>入院患者数（１日平均）</t>
  </si>
  <si>
    <t>外来患者数（１日平均）</t>
  </si>
  <si>
    <t>2人</t>
  </si>
  <si>
    <t>12回</t>
  </si>
  <si>
    <t>調理師、製菓衛生師試験等の実施</t>
  </si>
  <si>
    <t>6施設</t>
  </si>
  <si>
    <t>営業施設の監視</t>
  </si>
  <si>
    <t>収去検査</t>
  </si>
  <si>
    <t>3,705件</t>
  </si>
  <si>
    <t xml:space="preserve">関係府県市等との連絡調整会議 </t>
  </si>
  <si>
    <t>2回</t>
  </si>
  <si>
    <t xml:space="preserve">　准看護師免許市町村事務に係る交付金 </t>
  </si>
  <si>
    <t>　大規模養成所運営費補助金 31,500,000円</t>
  </si>
  <si>
    <t>　ポータブル診療機器整備事業補助金</t>
  </si>
  <si>
    <t>　先天性代謝異常等検査事業業務委託</t>
  </si>
  <si>
    <t>健康医療行政管理費</t>
  </si>
  <si>
    <t>健康医療管理運営費</t>
  </si>
  <si>
    <t>周産期母子医療センター運営事業</t>
  </si>
  <si>
    <t>周産期医療体制確保・充実事業</t>
  </si>
  <si>
    <t>大阪府立成人病センター整備事業費</t>
  </si>
  <si>
    <t>大阪府立病院機構災害時医療体制整備事業</t>
  </si>
  <si>
    <t>大阪府ワクチン接種緊急促進基金事業</t>
  </si>
  <si>
    <t>－</t>
  </si>
  <si>
    <t>　検診精度管理基礎調査及び検診従事者</t>
  </si>
  <si>
    <t>保健所電波障害対策事業費</t>
  </si>
  <si>
    <t>搬送受入件数</t>
  </si>
  <si>
    <t>　周産期緊急医療体制整備事業委託</t>
  </si>
  <si>
    <t>救急勤務医支援事業</t>
  </si>
  <si>
    <t>大阪版地方分権推進制度移譲事務交付金</t>
  </si>
  <si>
    <t>消防法改正関連　救急医療体制整備事業</t>
  </si>
  <si>
    <t>災害時医療体制整備事業</t>
  </si>
  <si>
    <t>病院内保育所施設整備事業</t>
  </si>
  <si>
    <t>新人看護職員研修事業</t>
  </si>
  <si>
    <t>外国人看護師候補者資格取得支援事業</t>
  </si>
  <si>
    <t>医薬品登録販売者関係事業費</t>
  </si>
  <si>
    <t>公衆衛生関係検査用機器整備事業</t>
  </si>
  <si>
    <t>輸入食品検査体制強化事業</t>
  </si>
  <si>
    <t>広域的水道整備計画等改定事業</t>
  </si>
  <si>
    <t>大阪版地方分権制度事務移譲交付金</t>
  </si>
  <si>
    <t>（H22年度決算）</t>
  </si>
  <si>
    <t>公衆衛生</t>
  </si>
  <si>
    <t>保健医療情報システム推進費</t>
  </si>
  <si>
    <t>1,166人</t>
  </si>
  <si>
    <t>　平成21年度母子保健衛生費補助金</t>
  </si>
  <si>
    <t>　医療施設動態調査・病院報告帳票作成委託料</t>
  </si>
  <si>
    <t>　　　　　　　　　　　　　　　　　　323,400円</t>
  </si>
  <si>
    <t>　特別管理産業廃棄物管理責任者講習会参加</t>
  </si>
  <si>
    <t>　負担金　　　　　　　　　　　　　　　　12,000円</t>
  </si>
  <si>
    <t>　森之宮土地活用方策検討委託料</t>
  </si>
  <si>
    <t>　　　　　　　　　　　　　　　　　　　15,750,000円</t>
  </si>
  <si>
    <t>　平成21年度新型インフルエンザワクチン接種</t>
  </si>
  <si>
    <t>　助成費臨時補助金国庫返還金</t>
  </si>
  <si>
    <t>－</t>
  </si>
  <si>
    <t xml:space="preserve"> 調理師</t>
  </si>
  <si>
    <t>　 2回</t>
  </si>
  <si>
    <t xml:space="preserve"> 製菓衛生師</t>
  </si>
  <si>
    <t>　 1回</t>
  </si>
  <si>
    <t>輸出水産食品登録施設等への監視指導</t>
  </si>
  <si>
    <t>2施設</t>
  </si>
  <si>
    <t>142,574件</t>
  </si>
  <si>
    <t>141,097件</t>
  </si>
  <si>
    <t>3,503件</t>
  </si>
  <si>
    <t>12,852件</t>
  </si>
  <si>
    <t>14,430件</t>
  </si>
  <si>
    <t>86,737件</t>
  </si>
  <si>
    <t>1,967件</t>
  </si>
  <si>
    <t>　保守点検委託                   234,150円 ほか</t>
  </si>
  <si>
    <t>　負担金                          4,225,313円 ほか</t>
  </si>
  <si>
    <t>1,730人</t>
  </si>
  <si>
    <t>1,181人</t>
  </si>
  <si>
    <t>牛 24,497頭</t>
  </si>
  <si>
    <t>豚  3,955頭</t>
  </si>
  <si>
    <t>530回</t>
  </si>
  <si>
    <t>受講者数</t>
  </si>
  <si>
    <t>16,309人</t>
  </si>
  <si>
    <t xml:space="preserve"> 粉乳総備蓄量　</t>
  </si>
  <si>
    <t>2,098kg</t>
  </si>
  <si>
    <t>　確保委託                              179,445円</t>
  </si>
  <si>
    <t>56名</t>
  </si>
  <si>
    <t>24名</t>
  </si>
  <si>
    <t xml:space="preserve">785検体
</t>
  </si>
  <si>
    <t xml:space="preserve">773検体
</t>
  </si>
  <si>
    <t xml:space="preserve"> 　産業廃棄物処分委託       148,113円 ほか</t>
  </si>
  <si>
    <t>牛 20,333頭</t>
  </si>
  <si>
    <t>牛  4,164頭</t>
  </si>
  <si>
    <t xml:space="preserve">                                       115,173,072円</t>
  </si>
  <si>
    <t>検査数1,036</t>
  </si>
  <si>
    <t>1,743,986羽</t>
  </si>
  <si>
    <t>　松原食肉衛生検査所LANケーブル敷設工事</t>
  </si>
  <si>
    <t>　　　　　　　　　　　　　　　             　57,750円</t>
  </si>
  <si>
    <t>　　　　　　　　　　                345,689円　ほか</t>
  </si>
  <si>
    <t>4回</t>
  </si>
  <si>
    <t>23件</t>
  </si>
  <si>
    <t>214件</t>
  </si>
  <si>
    <t>3,119件</t>
  </si>
  <si>
    <t>温泉関係施設監視指導</t>
  </si>
  <si>
    <t>844件</t>
  </si>
  <si>
    <t>1,009件</t>
  </si>
  <si>
    <t>公衆浴場監視指導</t>
  </si>
  <si>
    <t>-</t>
  </si>
  <si>
    <t>1,234件</t>
  </si>
  <si>
    <t>理・美容所監視指導</t>
  </si>
  <si>
    <t>3,305件</t>
  </si>
  <si>
    <t>浄化槽保守点検業監視指導</t>
  </si>
  <si>
    <t>495件</t>
  </si>
  <si>
    <t>公共下水道終末処理施設維持管理指導</t>
  </si>
  <si>
    <t>27施設</t>
  </si>
  <si>
    <t>家庭用品安全対策</t>
  </si>
  <si>
    <t>－</t>
  </si>
  <si>
    <t>207件</t>
  </si>
  <si>
    <t>一般公衆浴場業利子補給</t>
  </si>
  <si>
    <t>4件</t>
  </si>
  <si>
    <t>環境保健サーベランス</t>
  </si>
  <si>
    <t>2,259人</t>
  </si>
  <si>
    <t xml:space="preserve">  広域的水道整備計画等改定調査業務委託料　</t>
  </si>
  <si>
    <t>2市</t>
  </si>
  <si>
    <t>26件</t>
  </si>
  <si>
    <t>　遺伝子塩基配列解析業務委託　728,364円</t>
  </si>
  <si>
    <t>40件</t>
  </si>
  <si>
    <t>297件</t>
  </si>
  <si>
    <t>22件</t>
  </si>
  <si>
    <t>31件</t>
  </si>
  <si>
    <t>－</t>
  </si>
  <si>
    <t>2,343件</t>
  </si>
  <si>
    <t>2,564件</t>
  </si>
  <si>
    <t>　検査器具洗浄業務委託　17,980,200円　ほか</t>
  </si>
  <si>
    <t>　テレビ受信設備改修工事　　437,696円　ほか</t>
  </si>
  <si>
    <t>－</t>
  </si>
  <si>
    <t>1.382件</t>
  </si>
  <si>
    <t>1.375件</t>
  </si>
  <si>
    <t>1.667件</t>
  </si>
  <si>
    <t>1.844件</t>
  </si>
  <si>
    <t>371件</t>
  </si>
  <si>
    <t>379件</t>
  </si>
  <si>
    <t>2.719件</t>
  </si>
  <si>
    <t>1.794件</t>
  </si>
  <si>
    <t>処理件数</t>
  </si>
  <si>
    <t>3.023件</t>
  </si>
  <si>
    <t>2.565件</t>
  </si>
  <si>
    <t>750件</t>
  </si>
  <si>
    <t>510件</t>
  </si>
  <si>
    <t>　ISO9000・設計管理研修負担金　</t>
  </si>
  <si>
    <t>集会・キャンペーン実施数</t>
  </si>
  <si>
    <t>114箇所</t>
  </si>
  <si>
    <t>11,424件</t>
  </si>
  <si>
    <t>2,355件</t>
  </si>
  <si>
    <t>645件</t>
  </si>
  <si>
    <t>611件</t>
  </si>
  <si>
    <t>810件</t>
  </si>
  <si>
    <t>385,480人</t>
  </si>
  <si>
    <t>410,410人</t>
  </si>
  <si>
    <t>153,652㍑</t>
  </si>
  <si>
    <t>163,837㍑</t>
  </si>
  <si>
    <t>42市町村</t>
  </si>
  <si>
    <t xml:space="preserve">                                           4,136,663円</t>
  </si>
  <si>
    <t>5,420人</t>
  </si>
  <si>
    <t>3,624人</t>
  </si>
  <si>
    <t>1,791件</t>
  </si>
  <si>
    <t>965件</t>
  </si>
  <si>
    <t>520件</t>
  </si>
  <si>
    <t>513件</t>
  </si>
  <si>
    <t>11,324件</t>
  </si>
  <si>
    <t>3,919件</t>
  </si>
  <si>
    <t>1,236件</t>
  </si>
  <si>
    <t>1,889件</t>
  </si>
  <si>
    <t>1,211件</t>
  </si>
  <si>
    <t>　産婦人科救急搬送体制確保業務委託　</t>
  </si>
  <si>
    <t>周産期母子医療センター運営補助</t>
  </si>
  <si>
    <t>18ヶ所</t>
  </si>
  <si>
    <t>　周産期母子医療センター運営事業補助金</t>
  </si>
  <si>
    <t>派遣医師</t>
  </si>
  <si>
    <t>1人</t>
  </si>
  <si>
    <t>　周産期医療体制確保・充実事業委託　</t>
  </si>
  <si>
    <t>24,080,176円　　　　</t>
  </si>
  <si>
    <t>搬送調整件数　</t>
  </si>
  <si>
    <t>165件</t>
  </si>
  <si>
    <t>　周産期緊急医療体制コーディネーター設置　</t>
  </si>
  <si>
    <t>　               　　　　　　　　　   　 　241,783,000円</t>
  </si>
  <si>
    <t>　保健医療計画推進事業委託     2,824,084円</t>
  </si>
  <si>
    <t>－</t>
  </si>
  <si>
    <t>7,238人</t>
  </si>
  <si>
    <t>1,693,544,756円 ほか　　　　</t>
  </si>
  <si>
    <t>　全国自治体病院協議会負担金</t>
  </si>
  <si>
    <t>29,200円　　　　</t>
  </si>
  <si>
    <t>受入患者数（眼科）</t>
  </si>
  <si>
    <t>受入患者数（耳鼻咽喉科）</t>
  </si>
  <si>
    <t>10ブロック</t>
  </si>
  <si>
    <t>病院群輪番制設備整備補助</t>
  </si>
  <si>
    <t>5ヶ所</t>
  </si>
  <si>
    <t xml:space="preserve">  病院群輪番制設備整備補助金   35,164,000円</t>
  </si>
  <si>
    <t>救急医療情報センター照会対応件数</t>
  </si>
  <si>
    <t>91,663件</t>
  </si>
  <si>
    <t>医療機関情報システムホームページ</t>
  </si>
  <si>
    <t>アクセス件数</t>
  </si>
  <si>
    <t>1,081,524件</t>
  </si>
  <si>
    <t>406,247,000円 ほか　　　　</t>
  </si>
  <si>
    <t>8,153人</t>
  </si>
  <si>
    <t xml:space="preserve">                                        　97,084,326円</t>
  </si>
  <si>
    <t>　自治体衛星通信機構負担金     1,890,000円</t>
  </si>
  <si>
    <t>　東大阪市立総合病院共用部分利用負担金</t>
  </si>
  <si>
    <t>　　　　　　　　　　　　　　　　　　　　　　5,001,852円　　　　</t>
  </si>
  <si>
    <t>3ヶ所</t>
  </si>
  <si>
    <t>救命救急センター設備整備費補助　</t>
  </si>
  <si>
    <t>医療施設耐震化促進事業補助</t>
  </si>
  <si>
    <t>　救命救急センター設備整備費補助金　</t>
  </si>
  <si>
    <t>　　　　　　　　　　　　　　　　　　　　　26,726,000円</t>
  </si>
  <si>
    <t>　医療施設耐震化促進事業補助金</t>
  </si>
  <si>
    <t>　同和地区医療施設建設用地費貸付金</t>
  </si>
  <si>
    <t>　小児救急電話相談事業委託  37,438,275円</t>
  </si>
  <si>
    <t>小児救急広域連携促進事業運営補助　</t>
  </si>
  <si>
    <t>5ヶ所</t>
  </si>
  <si>
    <t>　小児救急広域連携促進事業運営補助金　</t>
  </si>
  <si>
    <t>19回以上</t>
  </si>
  <si>
    <t>26回</t>
  </si>
  <si>
    <t>　　　　　　　　　　　　　　　　　　　　350,000,000円</t>
  </si>
  <si>
    <t>14,953人</t>
  </si>
  <si>
    <t>災害拠点病院支援施設整備事業補助　</t>
  </si>
  <si>
    <t>　災害拠点病院支援施設整備事業補助金　</t>
  </si>
  <si>
    <t>125回</t>
  </si>
  <si>
    <t>　医療施設耐震化臨時特例基金積立金</t>
  </si>
  <si>
    <t>　受入困難事案患者受入医療機関支援事業費</t>
  </si>
  <si>
    <t>　補助金　　　　　　　　　　　　　　　10,752,000円</t>
  </si>
  <si>
    <t>　実施基準策定検討委託　　　　　　266,955円</t>
  </si>
  <si>
    <t>　広域搬送拠点医療施設（SCU）整備に伴う</t>
  </si>
  <si>
    <t>　文化財発掘調査工事　　　　　　　　 85,050円</t>
  </si>
  <si>
    <t xml:space="preserve">                                     13,514,520,000円</t>
  </si>
  <si>
    <t>－</t>
  </si>
  <si>
    <t xml:space="preserve">　 増改築工事分     　 　　　　 1,032,347,000円  </t>
  </si>
  <si>
    <t>　 機器整備分　　　　　　　　　  1,217,653,000円</t>
  </si>
  <si>
    <t>　　　　　　　　　　　                 　72,599,000円</t>
  </si>
  <si>
    <t>　災害時医療体制整備事業費補助金</t>
  </si>
  <si>
    <t>　　　　　　　　　　　　                 28,134,000円</t>
  </si>
  <si>
    <t>828件</t>
  </si>
  <si>
    <t>　一人医師医療法人設立業務委託　</t>
  </si>
  <si>
    <t>4,779件</t>
  </si>
  <si>
    <t>1,265件</t>
  </si>
  <si>
    <t>　　　　　　　　　　　　　　　　　　　　　　1,649,074円</t>
  </si>
  <si>
    <t>　緊急歯科診療体制確保補助金　18,000,000円</t>
  </si>
  <si>
    <t>1,370件</t>
  </si>
  <si>
    <t>1,583件</t>
  </si>
  <si>
    <t>46法人</t>
  </si>
  <si>
    <t>45法人</t>
  </si>
  <si>
    <t>15法人</t>
  </si>
  <si>
    <t>1法人</t>
  </si>
  <si>
    <t>6件</t>
  </si>
  <si>
    <t xml:space="preserve">　歯科技工士試験材料セット委託  </t>
  </si>
  <si>
    <t xml:space="preserve">                                      2,149,999円 ほか</t>
  </si>
  <si>
    <t>2,625人</t>
  </si>
  <si>
    <t>障がい者歯科診療施設補助</t>
  </si>
  <si>
    <t>　８０２０運動推進特別事業委託　</t>
  </si>
  <si>
    <t>　歯科医療安全管理体制推進事業委託　　</t>
  </si>
  <si>
    <t>763件</t>
  </si>
  <si>
    <t>　公費負担医療事務補助業務委託</t>
  </si>
  <si>
    <t>66人</t>
  </si>
  <si>
    <t>退院児数</t>
  </si>
  <si>
    <t>87人</t>
  </si>
  <si>
    <t>70人</t>
  </si>
  <si>
    <t>　研究所施設活用調査業務委託</t>
  </si>
  <si>
    <t>　大阪府立健康科学センター・成人病センター</t>
  </si>
  <si>
    <t>患者等への訪問件数</t>
  </si>
  <si>
    <t>ハンセン病療養所訪問</t>
  </si>
  <si>
    <t>68回</t>
  </si>
  <si>
    <t xml:space="preserve">　　　　　　　　　　　　　　　　　808,000円 </t>
  </si>
  <si>
    <t>がん診療連携拠点病院機能強化事業補助</t>
  </si>
  <si>
    <t>11ヶ所</t>
  </si>
  <si>
    <t>10ヶ所</t>
  </si>
  <si>
    <t>　悪性新生物患者登録業務委託</t>
  </si>
  <si>
    <t xml:space="preserve">                                    　2,019,038円 ほか</t>
  </si>
  <si>
    <t>参加者</t>
  </si>
  <si>
    <t>400人</t>
  </si>
  <si>
    <t>　健康おおさか２１推進府民会議負担金　　　　</t>
  </si>
  <si>
    <t>　　　　　　　　　　　　　　　　　　　　　　1,000,000円</t>
  </si>
  <si>
    <t>900人</t>
  </si>
  <si>
    <t>437人</t>
  </si>
  <si>
    <t>　健診業務委託  　　　　　　　9,983,841円 ほか</t>
  </si>
  <si>
    <t>医師・保健師等専門研修　ほか</t>
  </si>
  <si>
    <t>1,340人</t>
  </si>
  <si>
    <t>1,273人</t>
  </si>
  <si>
    <t xml:space="preserve">                                     　6,708,809円 ほか</t>
  </si>
  <si>
    <t>　電障対策施設改修工事　 37,873,500円 ほか</t>
  </si>
  <si>
    <t>1,077件</t>
  </si>
  <si>
    <t>104施設</t>
  </si>
  <si>
    <t>16,944件</t>
  </si>
  <si>
    <t>13,787件</t>
  </si>
  <si>
    <t>1,880件</t>
  </si>
  <si>
    <t>1,409件</t>
  </si>
  <si>
    <t>66回</t>
  </si>
  <si>
    <t>2,230件</t>
  </si>
  <si>
    <t>22市町</t>
  </si>
  <si>
    <t>　感染症指定医療機関運営費補助金</t>
  </si>
  <si>
    <t>305,000人分</t>
  </si>
  <si>
    <t>50医療機関</t>
  </si>
  <si>
    <t>39医療機関</t>
  </si>
  <si>
    <t>43市町村</t>
  </si>
  <si>
    <t>64,596件</t>
  </si>
  <si>
    <t>18,686件</t>
  </si>
  <si>
    <t xml:space="preserve">                                       124,458,502円</t>
  </si>
  <si>
    <t>29市町村</t>
  </si>
  <si>
    <t>レントゲン車派遣</t>
  </si>
  <si>
    <t>7,440件</t>
  </si>
  <si>
    <t>622人</t>
  </si>
  <si>
    <t>624人</t>
  </si>
  <si>
    <t>　看護学生等修学資金貸付金    218,208,000円</t>
  </si>
  <si>
    <t>病院内保育所運営費補助</t>
  </si>
  <si>
    <t>93施設</t>
  </si>
  <si>
    <t>76施設</t>
  </si>
  <si>
    <t xml:space="preserve">                                          265,148,000円</t>
  </si>
  <si>
    <t>看護師等養成所運営費助成事業</t>
  </si>
  <si>
    <t>56施設</t>
  </si>
  <si>
    <t xml:space="preserve">                                        1,014,860,000円</t>
  </si>
  <si>
    <t>　　　　　　　　　　　　　　　　　　1,206,373円</t>
  </si>
  <si>
    <t xml:space="preserve">                                           2,571,445円</t>
  </si>
  <si>
    <t xml:space="preserve">                                              608,300円</t>
  </si>
  <si>
    <t>2回 160人</t>
  </si>
  <si>
    <t>1回  80人</t>
  </si>
  <si>
    <t>1回  79人</t>
  </si>
  <si>
    <t>2回 140人</t>
  </si>
  <si>
    <t>2回 99人</t>
  </si>
  <si>
    <t>　実習指導者講習会事業委託      7,242,000円</t>
  </si>
  <si>
    <t>　看護教員養成講習会事業委託  14,971,000円</t>
  </si>
  <si>
    <t>　訪問看護推進事業委託             4,107,000円</t>
  </si>
  <si>
    <t>　ナースセンター運営委託料       23,779,000円</t>
  </si>
  <si>
    <t>　就業協力員事業委託                 2,931,000円</t>
  </si>
  <si>
    <t>病院内保育所施設整備費補助</t>
  </si>
  <si>
    <t>研修実施医療機関数</t>
  </si>
  <si>
    <t>119施設</t>
  </si>
  <si>
    <t>　新人看護職員研修及び医療機関受入研修</t>
  </si>
  <si>
    <t>　補助金　　　　　　　　　　　　　　　86,090,000円</t>
  </si>
  <si>
    <t>26施設</t>
  </si>
  <si>
    <t>研修対象者数</t>
  </si>
  <si>
    <t>50人</t>
  </si>
  <si>
    <t>　外国人看護師候補者研修支援事業費補助金</t>
  </si>
  <si>
    <t>　　　　　　　　　　　　　　　　　　　　　14,807,000円</t>
  </si>
  <si>
    <t>　難病児等ピアカウンセリング等事業業務委託</t>
  </si>
  <si>
    <t>522件</t>
  </si>
  <si>
    <t>428件</t>
  </si>
  <si>
    <t>466件</t>
  </si>
  <si>
    <t>704件</t>
  </si>
  <si>
    <t>649,094件</t>
  </si>
  <si>
    <t>664,713件</t>
  </si>
  <si>
    <t>5,621件</t>
  </si>
  <si>
    <t>12,228件</t>
  </si>
  <si>
    <t xml:space="preserve">                                           4,285,451円</t>
  </si>
  <si>
    <t>　精神科救急医療体制整備事業委託　</t>
  </si>
  <si>
    <t xml:space="preserve">                                        200,502,950円</t>
  </si>
  <si>
    <t>相談件数</t>
  </si>
  <si>
    <t>－</t>
  </si>
  <si>
    <t>31,245件</t>
  </si>
  <si>
    <t>　                                       47,044,192 円</t>
  </si>
  <si>
    <t>大阪府認知症疾患医療センター運営事業補助</t>
  </si>
  <si>
    <t>　近畿６府県自殺対策普及啓発事業業務委託</t>
  </si>
  <si>
    <t>1,540日</t>
  </si>
  <si>
    <t>1,423日</t>
  </si>
  <si>
    <t>　シンポジウム開催チラシ作成委託   68,250円ほか</t>
  </si>
  <si>
    <t>　アスベスト除去等整備事業補助金</t>
  </si>
  <si>
    <t>　業務従事者データ作成入力委託</t>
  </si>
  <si>
    <t>　看護協会会館光熱費負担金　　　　351,882円</t>
  </si>
  <si>
    <t>　研修責任者研修委託　　　　　　　　1,171,422円</t>
  </si>
  <si>
    <t>精神</t>
  </si>
  <si>
    <t>衛生費</t>
  </si>
  <si>
    <t xml:space="preserve">                                   1,100,400円　ほか　</t>
  </si>
  <si>
    <t>　病床転換助成事業補助金　13,464,000円</t>
  </si>
  <si>
    <t xml:space="preserve">                                         446,611,000円</t>
  </si>
  <si>
    <t>　                                         46,448,000円</t>
  </si>
  <si>
    <t>　翌年度繰越額　200,000,000円</t>
  </si>
  <si>
    <t>　翌年度繰越額　69,813,000円</t>
  </si>
  <si>
    <t>　大阪府地域医療再生基金事業推進助成金</t>
  </si>
  <si>
    <t>　基金運用収入積立金　　　　　 6,023,110円</t>
  </si>
  <si>
    <t>　大阪府立成人病センター</t>
  </si>
  <si>
    <t>　ＰＦＩ事業事前準備業務にかかる負担金</t>
  </si>
  <si>
    <t>　                              　　  　　48,516,000円</t>
  </si>
  <si>
    <t>　食育推進プログラム更新委託</t>
  </si>
  <si>
    <t>　補助金　　　　　　　　　　578,174,000円 ほか</t>
  </si>
  <si>
    <t>　子宮頸がん等ワクチン接種緊急促進事業</t>
  </si>
  <si>
    <t>子宮頸がん等ワクチン接種緊急促進事業補助</t>
  </si>
  <si>
    <t xml:space="preserve">  事業委託　                         　 37,249,800円</t>
  </si>
  <si>
    <t xml:space="preserve">                                   　　   827,000円 ほか</t>
  </si>
  <si>
    <t>（地域枠除く）</t>
  </si>
  <si>
    <t>　　　　　　　　　　　　　　　　　168,916,000円 ほか</t>
  </si>
  <si>
    <t>　不妊相談センター事業業務委託</t>
  </si>
  <si>
    <t>　新型インフルエンザワクチン接種助成費臨時</t>
  </si>
  <si>
    <t>　補助金　　　　　　　　　　　490,659,000円 ほか</t>
  </si>
  <si>
    <t>総合衛生管理製造過程対象施設への監視</t>
  </si>
  <si>
    <t>指導</t>
  </si>
  <si>
    <t>　に基づく負担金　           　　 686,263円 ほか</t>
  </si>
  <si>
    <t>給料　　　　　　　　          　　　　4,625,301,897円</t>
  </si>
  <si>
    <t>1,158人</t>
  </si>
  <si>
    <t>職員手当等　　　　　      　　　　 3,292,725,510円</t>
  </si>
  <si>
    <t>　広報事業委託　　　　        　3,800,000円 ほか</t>
  </si>
  <si>
    <t>　全国衛生部長会会費           　81,000円</t>
  </si>
  <si>
    <t>　国庫返還金                41,865,000円 ほか</t>
  </si>
  <si>
    <t>　　　　　　　　　　                 　2,568,690円 ほか</t>
  </si>
  <si>
    <t xml:space="preserve">　　　　　　　                        3,916,900円 ほか </t>
  </si>
  <si>
    <t>304回</t>
  </si>
  <si>
    <t>259回</t>
  </si>
  <si>
    <t>　職員費負担金                    18,097,040円</t>
  </si>
  <si>
    <t xml:space="preserve">　　　　　　　　　　　　　　　　　210,509,000円 ほか </t>
  </si>
  <si>
    <t>120人</t>
  </si>
  <si>
    <t>168人</t>
  </si>
  <si>
    <t>10ブロック</t>
  </si>
  <si>
    <t>　事業委託                            　72,440,309円</t>
  </si>
  <si>
    <t xml:space="preserve">  小児救急医療支援事業補助金 132,268,000円</t>
  </si>
  <si>
    <t>　自治医科大学運営負担金     127,000,000円</t>
  </si>
  <si>
    <t>　　　　　　　　　　　　　　　　　　　　 486,489,000円</t>
  </si>
  <si>
    <t>　　　　　　　　　　　　　　　　　721,554,016円 ほか</t>
  </si>
  <si>
    <t>　　　　　　　　　　　　　　　　　　　　　　8,178,000円　　　　</t>
  </si>
  <si>
    <t>　償還費補助金（高槻市）       　14,196,000円</t>
  </si>
  <si>
    <t xml:space="preserve">                            　　             16,473,000円</t>
  </si>
  <si>
    <t>57人</t>
  </si>
  <si>
    <t xml:space="preserve">                                       231,000円 ほか</t>
  </si>
  <si>
    <t>　ドクターヘリ運航委託　 152,250,000円 ほか</t>
  </si>
  <si>
    <t>77病院</t>
  </si>
  <si>
    <t>35病院</t>
  </si>
  <si>
    <t>　救急勤務医支援事業補助金   138,760,000円</t>
  </si>
  <si>
    <t>地域医療確保修学資金等新規貸与者数</t>
  </si>
  <si>
    <t>29人</t>
  </si>
  <si>
    <t xml:space="preserve">                                           106,200,000円</t>
  </si>
  <si>
    <t>　平成22年度原爆死没者慰霊等補助金　</t>
  </si>
  <si>
    <t xml:space="preserve">                                               1,200,000円</t>
  </si>
  <si>
    <t xml:space="preserve">                                       3,194,000円 ほか</t>
  </si>
  <si>
    <t>　交付金                                  941,250円</t>
  </si>
  <si>
    <t>　空調設備保守点検業務委託 447,300円 ほか</t>
  </si>
  <si>
    <t>　医師免許証等経由委託　　　　　　 274,000円</t>
  </si>
  <si>
    <t>　　　　　　　　　　　　　　　　　　　　10,449,000円</t>
  </si>
  <si>
    <t>2回 164人</t>
  </si>
  <si>
    <t>54人</t>
  </si>
  <si>
    <t>　歯科技工士試験事務交付金         103,950円</t>
  </si>
  <si>
    <t xml:space="preserve">                                           17,000,000円 </t>
  </si>
  <si>
    <t xml:space="preserve">                                           14,526,383円</t>
  </si>
  <si>
    <t xml:space="preserve">                                            6,978,000円</t>
  </si>
  <si>
    <t xml:space="preserve">                                    9,585,000円 ほか</t>
  </si>
  <si>
    <t>　    　　　　　　　　　　　　　　　　　  　1,978,000円</t>
  </si>
  <si>
    <t xml:space="preserve">                                            9,306,000円</t>
  </si>
  <si>
    <t>44,610件</t>
  </si>
  <si>
    <t>51,542件</t>
  </si>
  <si>
    <t>　　　　　　　　　　　　　　　　　　　6,966,980円</t>
  </si>
  <si>
    <t>産科医分娩手当等</t>
  </si>
  <si>
    <t>26,478件</t>
  </si>
  <si>
    <t xml:space="preserve">                                          83,172,000円</t>
  </si>
  <si>
    <t>168,631件</t>
  </si>
  <si>
    <t>　                                   103,629,907円 ほか</t>
  </si>
  <si>
    <t>206件</t>
  </si>
  <si>
    <t>321件</t>
  </si>
  <si>
    <t>　　　　　　　　　　　　　　　　　　4,205,000円ほか</t>
  </si>
  <si>
    <t>433人</t>
  </si>
  <si>
    <t>長期入院児数</t>
  </si>
  <si>
    <t>　在宅高度医療児ネットワーク構築事業業務</t>
  </si>
  <si>
    <t>　委託　　　　　　　　　　　　　2,000,000円 ほか</t>
  </si>
  <si>
    <t>　業務委託                   　 1,500,000円 ほか</t>
  </si>
  <si>
    <t>　　　　　　　　　　　　　　　　　　　　　3,400,000円</t>
  </si>
  <si>
    <t xml:space="preserve">                                      1,026,198,000円</t>
  </si>
  <si>
    <t xml:space="preserve">                                         5,909,724円</t>
  </si>
  <si>
    <t>　　　　　　　　　　　　　　　　　　3,990,000円</t>
  </si>
  <si>
    <t>　　　　　　　　　　　　　　　　　　13,391,900円</t>
  </si>
  <si>
    <t>23市町</t>
  </si>
  <si>
    <t>　日常生活用具給付事業補助金　3,123,000円</t>
  </si>
  <si>
    <t>　補助金                                  715,000円</t>
  </si>
  <si>
    <t>348件</t>
  </si>
  <si>
    <t xml:space="preserve"> 　　　　　　　　　　　　　　　　　　17,533,047円</t>
  </si>
  <si>
    <t>　医療機器整備費補助金　　　　　　　905,000円</t>
  </si>
  <si>
    <t>3,571人</t>
  </si>
  <si>
    <t xml:space="preserve">                                          12,991,000円</t>
  </si>
  <si>
    <t>34回</t>
  </si>
  <si>
    <t>39回</t>
  </si>
  <si>
    <t xml:space="preserve">　事業委託                          12,175,000円  </t>
  </si>
  <si>
    <t>338人</t>
  </si>
  <si>
    <t>　骨髄移植推進事業委託            397,000円</t>
  </si>
  <si>
    <t>115件</t>
  </si>
  <si>
    <t xml:space="preserve">                                          4,810,000円</t>
  </si>
  <si>
    <t>139件</t>
  </si>
  <si>
    <t>　検査事業補助金                  2,837,000円</t>
  </si>
  <si>
    <t>　　　　　　　　　　　　　　　　　　　　9,281,810円</t>
  </si>
  <si>
    <t>　　　　　　　　　　　　　　　　　　　　　1,686,200円</t>
  </si>
  <si>
    <t>　ファミリー食育推進事業委託      1,143,000円</t>
  </si>
  <si>
    <t xml:space="preserve">                                        716,000円 ほか</t>
  </si>
  <si>
    <t>　　　　　　　　　　             　　 151,236,000円</t>
  </si>
  <si>
    <t xml:space="preserve">                              　　　　　     9,652,000円</t>
  </si>
  <si>
    <t xml:space="preserve">                                    22,636,110円 ほか</t>
  </si>
  <si>
    <t>　　　　　　　　　　　　　　　　　　　　133,360,000円</t>
  </si>
  <si>
    <t>　管理運営委託                   258,254,708円</t>
  </si>
  <si>
    <t>　事務局分担金               40,022,000円 ほか</t>
  </si>
  <si>
    <t>41市町村</t>
  </si>
  <si>
    <t>　健康増進事業補助金           132,593,725円</t>
  </si>
  <si>
    <t>　講習会委託                  5,182,000円 ほか</t>
  </si>
  <si>
    <t>3,564人</t>
  </si>
  <si>
    <t>3,792人</t>
  </si>
  <si>
    <t>639人</t>
  </si>
  <si>
    <t>663人</t>
  </si>
  <si>
    <t>健康・体力づくりスタンプラリーウォーキング</t>
  </si>
  <si>
    <t>434人</t>
  </si>
  <si>
    <t>3,096件</t>
  </si>
  <si>
    <t>1,091件</t>
  </si>
  <si>
    <t>　　　　　　　　　　　　　　　　　　　　　　858,598円</t>
  </si>
  <si>
    <t>　日本公衆衛生学会分担金　  180,000円 ほか</t>
  </si>
  <si>
    <t>　結核定期健診補助金　            16,122,971円</t>
  </si>
  <si>
    <t>　野宿者結核検診委託        　420,000円　ほか</t>
  </si>
  <si>
    <t xml:space="preserve">                                    6,732,595円 ほか</t>
  </si>
  <si>
    <t xml:space="preserve">                                            600,000円</t>
  </si>
  <si>
    <t>　予防接種事故対策費補助金 　150,707,725円</t>
  </si>
  <si>
    <t>1種  4床</t>
  </si>
  <si>
    <t>2種 72床</t>
  </si>
  <si>
    <t>　                                121,186,000円 ほか</t>
  </si>
  <si>
    <t xml:space="preserve">                                    13,357,500円 ほか</t>
  </si>
  <si>
    <t xml:space="preserve">                                             88,200円</t>
  </si>
  <si>
    <t xml:space="preserve"> タミフル⇒リレンザに変更購入</t>
  </si>
  <si>
    <t>257,814人分</t>
  </si>
  <si>
    <t>　倉庫保管委託 　                  6,145,075円</t>
  </si>
  <si>
    <t>　大阪府新型インフルエンザ患者入院</t>
  </si>
  <si>
    <t>　医療機関設備整備事業補助金</t>
  </si>
  <si>
    <t>　　　　　　　　　　　　　　　　103,405,000円 ほか</t>
  </si>
  <si>
    <t>　レントゲン車派遣委託      4,389,000円　</t>
  </si>
  <si>
    <t>　                                        10,963,995円</t>
  </si>
  <si>
    <t>　                                 11,893,600円 ほか</t>
  </si>
  <si>
    <t>　報告書作成事務補助金　　　　16,545,000円</t>
  </si>
  <si>
    <t>　事業委託    　                    19,378,041円</t>
  </si>
  <si>
    <t>222名</t>
  </si>
  <si>
    <t xml:space="preserve">　研修事業委託　　                   868,000円 </t>
  </si>
  <si>
    <t>　補助金　                        39,294,000円</t>
  </si>
  <si>
    <t>　　　　　　　　　　　　　　      　69,397,000円 ほか</t>
  </si>
  <si>
    <t xml:space="preserve">                     　　　           12,419,942円 ほか</t>
  </si>
  <si>
    <t xml:space="preserve">                                       384,751,027円</t>
  </si>
  <si>
    <t>　血液生化学検査等委託      708,806円 ほか</t>
  </si>
  <si>
    <t xml:space="preserve">                                           50,000円 ほか</t>
  </si>
  <si>
    <t>高度管理医療機器等販売業・賃貸業許可等</t>
  </si>
  <si>
    <t xml:space="preserve">                                     264,600円　ほか</t>
  </si>
  <si>
    <t>　献血広報用カレンダー作成委託 　129,360円</t>
  </si>
  <si>
    <t>　　　　　　　　　　             3,586,936円 ほか</t>
  </si>
  <si>
    <t xml:space="preserve">　災害用医薬品等備蓄供給事業委託  </t>
  </si>
  <si>
    <t xml:space="preserve">                                           2,888,000円</t>
  </si>
  <si>
    <t>　測定試験機等保守委託 　　    　1,316,410円</t>
  </si>
  <si>
    <t>　　　　　　　　　　　　　　　　　　　　10,618,000円</t>
  </si>
  <si>
    <t>　　　　　　　　　　                  　　　3,900,000円</t>
  </si>
  <si>
    <t>　移譲事務交付金                   1,200,000円</t>
  </si>
  <si>
    <r>
      <t>　犬（ねこ）の回収委託       7,017,570円 ほか</t>
    </r>
  </si>
  <si>
    <t xml:space="preserve">                                    1,659,000円 ほか</t>
  </si>
  <si>
    <t xml:space="preserve">                                      781,103円　ほか</t>
  </si>
  <si>
    <t>　試験会場等警備業務委託  529,200円 ほか</t>
  </si>
  <si>
    <t>　試験会場使用負担金　               58,476円</t>
  </si>
  <si>
    <t>　　　　　　　　  　                　　　 13,000円 ほか</t>
  </si>
  <si>
    <t>　食品衛生普及啓発事業補助金　728,000円</t>
  </si>
  <si>
    <t>　油症検診委託                       　906,570円</t>
  </si>
  <si>
    <t xml:space="preserve">  （自主回収報告制度）            1,182,000円</t>
  </si>
  <si>
    <t>　遊泳場立入検査市町村事務交付金</t>
  </si>
  <si>
    <t xml:space="preserve">                                     3,504,050円 ほか</t>
  </si>
  <si>
    <t>3,189件</t>
  </si>
  <si>
    <t>住居衛生関係監視指導</t>
  </si>
  <si>
    <t>4,234件</t>
  </si>
  <si>
    <t>12市町村</t>
  </si>
  <si>
    <t>11市町村</t>
  </si>
  <si>
    <t>　浄化槽整備事業費補助金       22,095,000円</t>
  </si>
  <si>
    <t>2,418件</t>
  </si>
  <si>
    <t>　建築物衛生管理事業登録市町村事務交付金</t>
  </si>
  <si>
    <t xml:space="preserve">                                        　　　　   966,000円</t>
  </si>
  <si>
    <t>3,393件</t>
  </si>
  <si>
    <t>893件</t>
  </si>
  <si>
    <t>　一般公衆浴場業利子補給補助金    27,132円</t>
  </si>
  <si>
    <t>　３歳児データ入力業務委託料　　　130,938円</t>
  </si>
  <si>
    <t>　　　　　　　　　　　　　　　　　3,003,000円ほか</t>
  </si>
  <si>
    <t>　　　　　　　　　　　　　　　　　　       　　212,000円</t>
  </si>
  <si>
    <t xml:space="preserve">                                  　　　     26,684,000円</t>
  </si>
  <si>
    <t>　原子爆弾被爆者健康診断委託</t>
  </si>
  <si>
    <t>　　　　　　　　　　　　　　　　　　　　　32,090,299円</t>
  </si>
  <si>
    <t>肝炎ウイルス検査実施件数</t>
  </si>
  <si>
    <t>　肝炎ウイルス検査医療機関委託　</t>
  </si>
  <si>
    <t>　　　　　　　　　　　　　　　　1,876,000円　ほか</t>
  </si>
  <si>
    <t xml:space="preserve">                                        2,379,256円ほか</t>
  </si>
  <si>
    <t>　　　　　　　　　　　　　　13,004,160円　ほか</t>
  </si>
  <si>
    <t>　病院内保育所施設整備費補助金</t>
  </si>
  <si>
    <t>　　　　　　　　　　　　　　　　　　　　　　2,139,000円</t>
  </si>
  <si>
    <t>　滞在外国人医療相談事業費補助金</t>
  </si>
  <si>
    <t>　医療用業務無線電波利用料負担金</t>
  </si>
  <si>
    <t>　　　　　　　　　　　　　　　　　　　　　　　10,600円</t>
  </si>
  <si>
    <t>　　　　　　　　　　　　　　　　　　　　　　　　29,200円　　　　</t>
  </si>
  <si>
    <t xml:space="preserve">                          　　               35,724,000円</t>
  </si>
  <si>
    <t>　衛星無線設備保守委託　 8,400,420円　ほか</t>
  </si>
  <si>
    <t>小児救急電話相談件数</t>
  </si>
  <si>
    <t>－</t>
  </si>
  <si>
    <t>40,875件</t>
  </si>
  <si>
    <t xml:space="preserve">                               　　       1,951,641,817円</t>
  </si>
  <si>
    <t>115施設</t>
  </si>
  <si>
    <t>　泉佐野保健所照明器具増設工事</t>
  </si>
  <si>
    <t>　　　　　　　　　　　　　　　　　　　　33,600円　ほか</t>
  </si>
  <si>
    <t>42市町村</t>
  </si>
  <si>
    <t>森之宮（成人病センター跡地）土地活用方策</t>
  </si>
  <si>
    <t>検討費</t>
  </si>
  <si>
    <t>調査事業</t>
  </si>
  <si>
    <t>健康科学センター・成人病センター研究所施設</t>
  </si>
  <si>
    <t>　周産期緊急医療体制整備事業補助金</t>
  </si>
  <si>
    <t>124,568,838円　　　　</t>
  </si>
  <si>
    <t>　　　　　　　　　　　　　　　　　　　　　16,636,000円　　　　</t>
  </si>
  <si>
    <t>　　　　　　　　　　　　　　　　　　　　　　9,800,000円　　　　</t>
  </si>
  <si>
    <t>医事・看護</t>
  </si>
  <si>
    <t>事業</t>
  </si>
  <si>
    <t>ＢＳＥ検査（21ヶ月齢未満）</t>
  </si>
  <si>
    <t>　　　　　　　　　　　　　　　　　　　　　　　425,000円</t>
  </si>
  <si>
    <t>健康医療部</t>
  </si>
  <si>
    <t>施策事業名</t>
  </si>
  <si>
    <t>予算現額</t>
  </si>
  <si>
    <t>決算額</t>
  </si>
  <si>
    <t>施　　策　　成　　果</t>
  </si>
  <si>
    <t>参　考（部局長マニフェスト等で掲載した目標等）</t>
  </si>
  <si>
    <t>頁</t>
  </si>
  <si>
    <t>（財源内訳）</t>
  </si>
  <si>
    <t>円</t>
  </si>
  <si>
    <t>■救急医療体制の充実に努めるとともに、災害医療体制の整備・充実
　を図った。
　（１）救急医療体制の充実
　　　・改正消防法に基づく傷病者の搬送及び受入れの実施基準策定：
　　　 平成22年12月
　　　・救命救急センターの運営・助成：府立泉州・中河内救命救急セン
　　　　ターほか4カ所
　　　・ドクターヘリの運営：運航回数125回
　　　・救急医療情報ｼｽﾃﾑの整備・運営：照会対応91,663件、ホーム
　　　 ページアクセス1,081,524件
　（２）周産期医療体制の充実
　　　・周産期(新生児・産婦人科) 緊急入院件数：3,125件
　　　・周産期母子医療センターの運営支援：18病院
　　　・周産期緊急医療体制コーディネーターによる搬送調整件数
　　　　：165件
　　　・産婦人科救急搬送受入件数：1,211件
　（３）災害医療対策の推進
　　　・災害拠点病院施設整備：4箇所
　　　・災害拠点病院の耐震化整備：1箇所
　　　・災害派遣医療チーム（ＤＭＡＴ）の養成：大阪DMATとして11チーム
　　　　57名を養成→府内19災害拠点病院のうち、11病院が3チームを
　　　　保有
　　　・東日本大震災へのＤＭＡＴ派遣：20チーム（約100名）
■救急医療や周産期医療の分野における医師の確保を支援し、府内
　の医療提供体制の確保を図った。　
　（１）医師確保対策の推進
　　　・地域医療確保修学資金等貸与事業：新規貸与人数：29人</t>
  </si>
  <si>
    <t>■救急医療体制の充実に努めるとともに、災害医療体制の整備・充実を図る。
　（１）救急医療体制の充実  
　　　・改正消防法や地域医療再生計画に基づく取組みを進め、地域における
　　　 救急患者の受入体制の確保を図る。
　（２）周産期医療体制の充実
　　　・かかりつけ医のない妊産婦や最重症合併症妊産婦の受入など産婦人科
 　　　の救急搬送体制の確保。
　（３）災害医療対策の推進
　　　・大阪DMATの養成：災害拠点病院に常時3チームを確保
■救急医療や周産期医療の分野における医師の確保を支援し、府内の医療提
　供体制の確保を図る。　
　（１）医師確保対策の推進　
　　　・地域医療確保修学資金等貸与事業の実施：新規貸与人数：30人</t>
  </si>
  <si>
    <t>医療対策</t>
  </si>
  <si>
    <t>事業</t>
  </si>
  <si>
    <t>（国庫支出金）</t>
  </si>
  <si>
    <t>（起債）</t>
  </si>
  <si>
    <t>（附帯歳入）</t>
  </si>
  <si>
    <t>（一般歳入）</t>
  </si>
  <si>
    <t>病院事業</t>
  </si>
  <si>
    <t xml:space="preserve">■府立の各病院が健康医療・福祉行政を担当する府の機関と連携し
　て、それぞれの基本的な機能に応じて医療施策としての役割を担っ
　た。　 
  （１）急性期・総合医療センター
　　　・高度な技術が必要な救命救急医療に対応する高度救命救急セ
　　　 ンターに承認された。　三次救急新入院患者数　　実績：1,763人
　（２）呼吸器・アレルギー医療センター
　　　・腫瘍センター設置に向け(H23.4設置)、緩和ケア病棟を整備し、緩
 　　　和ケア専門医を招聘。　　肺がん新入院患者数　　実績：1,169人
　（３）精神医療センター
　　　・松心園の待機患児を減少させるため、キャンセルによる空き枠の
　　　 発生を防止した。　　　自閉症児確定診断患児数　　実績：336人
  （４）成人病センター
　　　・難治性がん患者に対する最適な治療の選択・組合せを行う集学
　　　 的治療に取り組んだ。　　　がん新入院患者数　　実績：8,431人
  （５）母子保健総合医療センター
　　　・一卵性双胎や双胎間輸血症候群などハイリスクの多胎を中心に
　　　 診療を行った。　　　　　母体緊急搬送受入件数　　実績：141人
</t>
  </si>
  <si>
    <t>■府立の各病院が医療施策の実施機関として健康福祉行政を担当する府の機
　関と連携し、それぞれの基本的な機能に応じた役割を担う。
　（１）急性期・総合医療センター
　　　・高度救命救急センターの認定取得を目指し、高度救命救急センターに相
　　　 応しい機能の充実を図る。　　　三次救急新入院患者数　　目標：1,800人
　（２）呼吸器・アレルギー医療センター
　　　・肺がんをはじめとする呼吸器疾患に対する早期発見から治療まで一貫し
　　　 た診療機能の充実を図る。　　　　肺がん新入院患者数　　目標：1,200人
　（３）精神医療センター
　　　・第一種自閉症児施設(松心園)として、自閉症などの精神発達障がい圏の
　　　 措置児童の受入れを行う。　　自閉症児確定診断患児数　　目標：400人
　（４）成人病センター
　　　・難治性がん患者に対し、手術や放射線治療、化学療法など最適な治療の
　　　 選択・組合せを行う。　　　　　　　　　がん新入院患者数　　目標：7,800人
　（５）母子保健総合医療センター
　　　・総合周産期母子医療センターとして、ハイリスク妊産婦等に対して高度
　　　 専門的な治療を行う。　　　　　　母体緊急搬送受入件数　　目標：125人</t>
  </si>
  <si>
    <t>医事・看護</t>
  </si>
  <si>
    <t>■看護師等の養成の確保及び教育内容の向上を図るとともに、看護職
　員等の離職防止及び再就業を促進した。
　（１）看護職員の養成確保対策
　　　・看護師等養成所運営費補助：56カ所　　　　　　　　　　　　　　　　　　　　　　　　　　　　　　　　　　　　　　　　　　　　　　　　　　
　（２）看護職員の定着
　　　・病院内保育所運営費補助：76病院　　　　　　　　　　　　　　　　　　　　　　　　　　　　　　　　　　　　　　　　　　　　　
　（３）看護職員の再就職促進対策　
　　　・ナースバンク事業による再就業者数：751人
■府民が安心して医療を受ける体制を構築するため、医療相談窓口の
　整備を行った。
　（１）医療相談窓口の整備
　　　・府14保健所への相談件数：2,267件　　　　
■原爆被爆者の健康及び福祉の保持増進を図るため、被爆者の健康
　診断及び各種手当金の給付を行った。
　（１）原爆被爆者の援護
　　　・原子爆弾被爆者への健康診断の実施：延7,405人
　　　・原爆被爆者への各種手当金支給：延90,819件
■死体解剖保存法の規定に基づき、死因の明らかでない死体の検案・
　解剖を実施し、公衆衛生の向上に努めた。
　（１）監察医事務所
　　　・死体検案件数：4,779件
　　　・解剖件数：1,265件
　　　　　　　　　　　　　　　　　　　　　　　　　　　　　　</t>
  </si>
  <si>
    <t>■看護師等の養成の確保及び教育内容の向上を図るとともに、看護職員等の
　離職防止及び再就業を促進する。
　（１）看護職員の養成確保対策
　　　・看護師等養成所に対する運営費の補助　　　　　　　　　　　　　　　　　　　　　　　　　　　　　　　　　　　　　　　　　　　　　　
　（２）看護職員の定着対策
　　　・病院内保育所に対する運営費の補助
　（３）看護職員の再就職促進対策　　　　　　　　
　　　・ナースバンク事業により再就業者数の増加を図る           
■府民が安心して医療を受ける体制を構築するため、医療相談窓口の整備を
　行う。　     
  （１）医療相談窓口の整備
■原爆被爆者の健康及び福祉の保持増進を図るため、被爆者の健康診断及
　び各種手当金の給付を行う。
　（１）原爆被爆者の援護
　　　・原子爆弾被爆者への健康診断の実施
　　　・原爆被爆者への各種手当金支給　
■死体解剖保存法の規定に基づき、死因の明らかでない死体の検案・解剖を
　実施し、公衆衛生の向上に努める。
　（１）監察医事務所における死体検案・解剖の実施
　　　　</t>
  </si>
  <si>
    <t>健康増進</t>
  </si>
  <si>
    <r>
      <t>■「栄養・食生活の改善」「歯と口の健康づくり」など７つの分野及びメタ
　ボリックシンドローム（内臓脂肪症候群）の予防・改善について目標や
　行動方針等を定めた大阪府健康増進計画に基づき、市町村等ととも
　に、目標達成に向けた取組みを推進した。
　（１）健康づくりの推進
　　　・「大阪府健康増進計画」の中間評価を実施。「歯と口の健康づく
　　　 り」では目標を達成
　　　・80歳で20本以上の歯を有する人の割合：29.6%
　　　　　→新たな目標設定：30%以上
■がん対策について「予防」、「早期発見」、「医療の充実」に総合的に
　取り組んだ。
　（１）がん対策の充実
　　　・受動喫煙防止の推進：全駅を禁煙化した鉄道事業者が3社増加
　　　 （合計6社）。</t>
    </r>
    <r>
      <rPr>
        <u val="single"/>
        <sz val="13"/>
        <color indexed="8"/>
        <rFont val="ＭＳ Ｐゴシック"/>
        <family val="3"/>
      </rPr>
      <t xml:space="preserve">
</t>
    </r>
    <r>
      <rPr>
        <sz val="13"/>
        <color indexed="8"/>
        <rFont val="ＭＳ Ｐゴシック"/>
        <family val="3"/>
      </rPr>
      <t>　　　・受診率の向上：民間企業等と連携した講演会(10回）や大学祭
　　　 (1回）等での啓発
　　　・がん診療拠点病院の指定数：50病院</t>
    </r>
    <r>
      <rPr>
        <u val="single"/>
        <sz val="13"/>
        <color indexed="8"/>
        <rFont val="ＭＳ Ｐゴシック"/>
        <family val="3"/>
      </rPr>
      <t xml:space="preserve">
</t>
    </r>
    <r>
      <rPr>
        <sz val="13"/>
        <color indexed="8"/>
        <rFont val="ＭＳ Ｐゴシック"/>
        <family val="3"/>
      </rPr>
      <t xml:space="preserve">　　　・緩和ケアの推進に関する研修会：34回（医師790人・コメディカ
　　　 ル99人受講）
　　　※がん医療の均てん化（病院指定数の増）と全50病院に相談窓
　　　　口を設置し、相談支援機能を充実。緩和ケア医療従事者の資質
　　　　向上を図る研修会の充実。
</t>
    </r>
    <r>
      <rPr>
        <u val="single"/>
        <sz val="13"/>
        <color indexed="8"/>
        <rFont val="ＭＳ Ｐゴシック"/>
        <family val="3"/>
      </rPr>
      <t xml:space="preserve">
</t>
    </r>
  </si>
  <si>
    <t xml:space="preserve">■大阪府健康増進計画に基づき、市町村等とともに、「歯と口の健康づくり」な
　ど７つの分野及びメタボリックシンドロームの予防等について目標達成に向け
　た取組みを推進する。
　（１）健康づくりの推進
　　　・大阪府健康増進計画の推進
　　　・80歳で20本以上の歯を有する人の割合：目標値20%以上
■がん対策について　「予防」、「早期発見」、「医療の充実」に総合的に取り組
　む。
　（１）がん対策の充実
　　　・受動喫煙防止の推進（予防）：官公庁、学校、医療機関、公共交通機関の
　　　 全面禁煙化
　　　・受診率の向上（早期発見）：市町村や企業等官民一体となった府民運動
　　　 として展開
　　　・がん診療拠点病院の機能強化、緩和ケアの推進（医療の充実）：指定要
　　　 件（一定水準以上の治療、緩和ケア、相談支援体制等を整備していること
 　　　等）を満たす病院を「がん診療拠点病院」として指定し、質の高いがん医
　　　 療を受けられる体制の整備
</t>
  </si>
  <si>
    <t>■難病患者（特定疾患患者）の認定の適正化とともに、適切な医療費
　助成等を実施することにより適正医療の推進と患者・家族の負担軽
　減を図った。
　（１）難病対策の推進
　　　・特定疾患医療費助成に係る受給者証交付件数：52,560件
■こども・未来プランに基づき、安心して子どもを生み、育てることがで
　きる社会づくりを目指し母子保健・母子医療の充実に取り組んだ。
　（１）母子保健施策の実施・母子医療の推進
　　　・在宅医療児等支援体制の構築　
　　　　小児訪問看護乳児受入れ可能事業所数：86事業所（1歳未満）
　　　・不妊に悩む人からの相談件数：321件
　　　　特定不妊治療費の助成額：512百万円
　　　・妊婦健康診査にかかる公費負担の促進　
　　　　公費負担平均回数：14回（22.4現在）　
　　　　公費負担平均額：46,086円（22.4現在）</t>
  </si>
  <si>
    <t>■難病患者（特定疾患患者）の認定の適正化とともに、適切な医療費助成等を
　実施することにより適正医療の推進と患者・家族の負担軽減を図る。
　（１）難病対策の推進
　　　・特定疾患医療費の助成　　　　
■こども・未来プランに基づき、安心して子どもを生み、育てることができる社会
　づくりを目指し母子保健・母子医療の充実に取り組む。
　（１）母子保健施策の実施・母子医療の推進
　　　・在宅医療児等支援体制の構築　小児訪問看護乳児受入れ可能事業所の
　　　 拡充
　　　・不妊に関する総合的な対策により専門的な相談及び情報提供等を行い、
　　　 身体的・精神的及び経済的な負担軽減と支援の拡充
　　　・市町村が実施する妊婦健康診査にかかる公費負担の促進</t>
  </si>
  <si>
    <t>保健所管理</t>
  </si>
  <si>
    <t>■保健所が地域保健事業を円滑に実施できるよう、保健所の試験検査
　体制の充実をはじめとした保健所施設の管理・運営を行うとともに、人
　材の確保、資質の向上を図った。
　（１）保健所試験・検査体制の充実
　　　・保健所各種試験・検査の受理件数：22,695件
　（２）地域保健関係職員の研修の実施
　　　・保健所保健師他専門職の研修：延1,273人</t>
  </si>
  <si>
    <t>■地域保健法に基づき、府は保健所の設置主体と定められており、これにより
　保健所が地域保健事業を円滑に実施できるよう、保健所の試験検査体制の
　充実をはじめとした保健所施設の管理・運営を行うとともに、人材の確保、資
　質の向上を図る。　
　（１）保健所試験・検査体制の充実
　（２）地域保健関係職員の研修の実施</t>
  </si>
  <si>
    <t>運営事業</t>
  </si>
  <si>
    <t>感染症対策</t>
  </si>
  <si>
    <t>■感染症の予防及び感染症の患者に対する医療に関する法律及び予
　防接種法に基づき、感染症予防及びまん延防止対策、普及啓発等を
　行った。
　（１）感染症対策の推進
　　　・20市町に対し、子宮頸がん等ワクチン接種費用を助成
　　　　子宮頸がん予防ワクチン（17,294人）、ヒブワクチン（34,673人）、
　　　　小児用肺炎球菌ワクチン（40,352人）
　（２）新型インフルエンザ対策の実施
　　　・抗インフルエンザ薬の備蓄：平成22年度末で1,328,314人分を備
　　　 蓄
　　　　備蓄割合を変更し、タミフルからリレンザに変更　257,814人分購
　　　 入
　　　・入院協力医療機関設備整備事業補助
　　　　登録医療機関数：91ヵ所
　　　　補助対象事業の拡大　簡易陰圧装置への補助：15ヵ所　
　（３）結核対策の推進
　　　・新登録結核患者数と罹患率の減少：2,648人（29.9）</t>
  </si>
  <si>
    <t>■感染症の予防及び感染症の患者に対する医療に関する法律及び予防接種
　法に基づき、感染症予防及びまん延防止対策、普及啓発等を行う。
　（１）感染症対策の推進
　　　・市町村が行うワクチン接種事業について接種費用を助成
  （２）新型インフルエンザ対策の実施
　　　・平成24年度までに府人口の45％分（国：173万人分、府：174万人分）の抗
　　　 インフルエンザ薬の備蓄を目指す。
　（３）結核対策の推進
　　　・大阪府結核予防計画2005に基づき、平成22年までに罹患率（人口10万
　　　 人に対する新登録結核患者数）を28以下とする。</t>
  </si>
  <si>
    <t>精神保健</t>
  </si>
  <si>
    <t>■休日夜間等の精神科救急医療体制等を整備し、精神障がい者に対
　する適正かつ円滑な医療及び保護を図るとともに、自殺を防止するた
　め、抜本的な対策を検討し、施策を推進した。
   また、精神障がい者及び家族に対して、医療機関への受診勧奨や日
　常生活を送る上での援助及び社会復帰のための支援を行った。
　（１）精神科救急医療体制の確保
　　　・参画病院：45病院
　（２）自殺防止対策の実施
　　　・自殺者数：2,096人（H22人口動態統計）
　（３）こころの健康相談の実施
　　　・延相談人数：19,097人
　　　・訪問実数：3,551人</t>
  </si>
  <si>
    <t>■休日夜間等の精神科救急医療体制等を整備し、精神障がい者に対する適正
　かつ円滑な医療及び保護を図るとともに、自殺を防止するため、抜本的な対
　策を検討し、施策を推進する。
　 また、精神障がい者及び家族に対して、医療機関への受診勧奨や日常生活
　を送る上での援助及び社会復帰のための支援を行う。
　（１）精神科救急医療体制の確保
　　　・参画病院　45病院
　（２）自殺防止対策の実施
　　　・健康増進計画に基づき、平成24年度までに自殺者数を1,500人以下にす
　　　 る　  
　（３）こころの健康相談の実施
　　　・府14保健所において精神科医やケースワーカー、保健師等による心の健
　　　 康やアルコール、認知症等の精神保健福祉に関する相談・訪問指導を実
　　　 施し、医療機関への受診勧奨や日常生活を送る上での援助及び社会復
　　　 帰のための支援を行う。</t>
  </si>
  <si>
    <t>薬事指導</t>
  </si>
  <si>
    <t>■医薬品などの安全性等の確保のため、医薬品等の製造業者、製造
　販売業者、薬局開設者、医薬品販売業者、医療機器販売業者に対
　する立入検査等の薬事監視を実施した。
　（１）医薬品等の安全性の確保対策
　　　・立入検査件数：2,683件
■薬物乱用防止対策の充実
　（１）薬物乱用に関する府民運動の促進
　　　・府民を対象とした集会・キャンペーン等の開催数：114カ所
　（２）薬物乱用防止教室の開催を推進
　　　・公立及び私立の中学校、高等学校での実施率：95.7％</t>
  </si>
  <si>
    <t>■薬事法等関係法令に基づき、医薬品等の品質、有効性及び安全性の確保に
　努めるとともに、適正な使用に関する啓発及び知識の普及に努める。
　（１）医薬品等の安全性の確保対策
■薬物乱用防止対策の充実
　（１）薬物乱用に関する府民運動の促進
　　　・薬物乱用の現状を伝え、地域と連携した薬物乱用防止啓発活動を展開
　　　 ⇒100カ所以上
　（２）薬物乱用防止教室の開催を推進
　　　・関係部局と連携し、すべての中学、高校が薬物乱用防止教室を開催する
　　　 支援体制を整備</t>
  </si>
  <si>
    <t>食の安全</t>
  </si>
  <si>
    <t>■食品の安全性を確保するため、食品・施設の監視・指導を実施。
　（１）食品衛生対策等の推進
　　　・監視・指導施設数：132,936件
　　　・大阪版食の安全安心認証制度を推進
■犬の適正飼養の推進として、譲渡・返還を通じ指導等を実施。
　（１）狂犬病予防及び動物愛護管理業務の推進
　　　・犬の譲渡件数：268件
　　　・犬の返還件数：184件
■府県ごとに実施している調理師免許試験等の試験問題の作成、試
　験実施等を広域連合に集約し、一元的に実施するための検討を行っ
　た。
　（１）関西広域連合への試験免許事務の一元化
　　　・H25年度以降に広域連合において、調理師免許、製菓衛生師試
　　　 験等を実施する。</t>
  </si>
  <si>
    <t xml:space="preserve">■食品の安全性を確保することにより府民の健康の保護を図るため、食品衛生
　法等関係法令に基づき食品・施設の監視・指導を実施するとともに、食中毒の
　防止等の普及・啓発に努める。
　（１）食品衛生対策等の推進
■狂犬病予防法、動物の愛護及び管理に関する法律等関係法令に基づき、浮
　浪犬の捕獲・収容・返還処分(譲渡）等の業務を行うとともに、犬の適正飼養
　に関する指導等に努める。
　（１）狂犬病予防及び動物愛護管理業務の推進
■府県ごとに実施している調理師免許試験等の試験問題の作成、試験実施等
　を広域連合に集約し、一元的に実施。
　（１）関西広域連合への試験免許事務の一元化
</t>
  </si>
  <si>
    <t>推進事業</t>
  </si>
  <si>
    <t>環境衛生</t>
  </si>
  <si>
    <t xml:space="preserve">■住居衛生対策、建築物の環境衛生対策、家庭用品の安全確保対
　策、旅館、興行場、公衆浴場、理美容、クリーニング、遊泳場、墓地、
　温泉等環境衛生施設の衛生対策、水道の整備推進と衛生対策、浄
　化槽等の環境衛生対策を実施。
　（１）環境衛生施設への監視指導
　　　・営業関係施設監視指導数：3,119件
　　　・温泉関係施設監視指導数：844件
　　　・浄化槽・廃棄物等関係施設監視指導数：3,189件
　　　・住居衛生関係監視指導数：4,234件　ほか
　（２）水道の整備推進と衛生対策
　　　・水道施設・受水槽施設等監視指導数：3,393件
　　　・井戸等指導数：893件
　　　・府域水道の将来ビジョン策定のための基礎資料を作成した。
　　　　（広域的水道整備計画等改定調査）
　（３）浄化槽等の環境衛生対策
　　　・浄化槽・廃棄物等関係施設監視指導数：3,189件
　　　・生活排水適正処理の推進のため浄化槽整備事業費補助金を
　　　 11市町に交付。
</t>
  </si>
  <si>
    <t xml:space="preserve">■府民の健康を保持・増進していく上で、生活に身近な住居や施設等について
　衛生面や安全面の確保が必要なことから、必要な検査・指導等を実施する。
　（１）環境衛生施設への監視指導
　（２）水道の整備推進と衛生対策
　（３）浄化槽等の環境衛生対策
</t>
  </si>
  <si>
    <t>衛生研究所</t>
  </si>
  <si>
    <t xml:space="preserve">■試験検査体制の充実
　府内各市町村や医療機関よりの依頼検査や収去検査等を行った。
　　　・公衆衛生研究所で行った各種検査の件数：29,021件
</t>
  </si>
  <si>
    <t>■試験検査体制の充実
　社会環境の変化に伴って多様化する公衆衛生上の課題に対応するため必要
　な先端技術を取り入れ、府民の健康と生活環境の安全の確保に努め、試験
　検査体制の充実を図る。</t>
  </si>
  <si>
    <t>※職員費、総務事業などの内部管理的な施策事業は、記入を省略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</si>
</sst>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Red]&quot;▲&quot;#,##0"/>
    <numFmt numFmtId="179" formatCode="#,##0&quot;人&quot;"/>
    <numFmt numFmtId="180" formatCode="0.0%"/>
  </numFmts>
  <fonts count="83">
    <font>
      <sz val="11"/>
      <name val="ＭＳ Ｐゴシック"/>
      <family val="3"/>
    </font>
    <font>
      <sz val="11"/>
      <color indexed="8"/>
      <name val="ＭＳ Ｐゴシック"/>
      <family val="3"/>
    </font>
    <font>
      <sz val="6"/>
      <name val="ＭＳ 明朝"/>
      <family val="1"/>
    </font>
    <font>
      <sz val="11"/>
      <name val="ＭＳ 明朝"/>
      <family val="1"/>
    </font>
    <font>
      <sz val="6"/>
      <name val="ＭＳ Ｐゴシック"/>
      <family val="3"/>
    </font>
    <font>
      <b/>
      <sz val="28"/>
      <name val="ＭＳ Ｐゴシック"/>
      <family val="3"/>
    </font>
    <font>
      <sz val="28"/>
      <name val="ＭＳ Ｐゴシック"/>
      <family val="3"/>
    </font>
    <font>
      <sz val="10"/>
      <name val="ＭＳ Ｐゴシック"/>
      <family val="3"/>
    </font>
    <font>
      <sz val="11"/>
      <color indexed="8"/>
      <name val="ＭＳ 明朝"/>
      <family val="1"/>
    </font>
    <font>
      <sz val="14"/>
      <color indexed="8"/>
      <name val="ＭＳ 明朝"/>
      <family val="1"/>
    </font>
    <font>
      <sz val="10"/>
      <color indexed="8"/>
      <name val="ＭＳ Ｐゴシック"/>
      <family val="3"/>
    </font>
    <font>
      <sz val="16"/>
      <color indexed="8"/>
      <name val="ＭＳ 明朝"/>
      <family val="1"/>
    </font>
    <font>
      <b/>
      <i/>
      <sz val="12"/>
      <color indexed="8"/>
      <name val="ＭＳ 明朝"/>
      <family val="1"/>
    </font>
    <font>
      <sz val="12"/>
      <color indexed="8"/>
      <name val="ＭＳ Ｐゴシック"/>
      <family val="3"/>
    </font>
    <font>
      <sz val="10"/>
      <color indexed="8"/>
      <name val="ＭＳ 明朝"/>
      <family val="1"/>
    </font>
    <font>
      <sz val="9"/>
      <color indexed="8"/>
      <name val="ＭＳ 明朝"/>
      <family val="1"/>
    </font>
    <font>
      <sz val="12"/>
      <color indexed="8"/>
      <name val="ＭＳ 明朝"/>
      <family val="1"/>
    </font>
    <font>
      <sz val="9"/>
      <color indexed="8"/>
      <name val="ＭＳ Ｐゴシック"/>
      <family val="3"/>
    </font>
    <font>
      <b/>
      <sz val="20"/>
      <color indexed="8"/>
      <name val="ＭＳ ゴシック"/>
      <family val="3"/>
    </font>
    <font>
      <b/>
      <i/>
      <sz val="16"/>
      <color indexed="8"/>
      <name val="ＭＳ 明朝"/>
      <family val="1"/>
    </font>
    <font>
      <b/>
      <i/>
      <sz val="11"/>
      <color indexed="8"/>
      <name val="ＭＳ 明朝"/>
      <family val="1"/>
    </font>
    <font>
      <sz val="14"/>
      <color indexed="8"/>
      <name val="ＭＳ Ｐゴシック"/>
      <family val="3"/>
    </font>
    <font>
      <b/>
      <sz val="18"/>
      <color indexed="8"/>
      <name val="ＭＳ Ｐゴシック"/>
      <family val="3"/>
    </font>
    <font>
      <sz val="16"/>
      <color indexed="8"/>
      <name val="ＭＳ Ｐゴシック"/>
      <family val="3"/>
    </font>
    <font>
      <b/>
      <sz val="13"/>
      <color indexed="8"/>
      <name val="ＭＳ Ｐゴシック"/>
      <family val="3"/>
    </font>
    <font>
      <sz val="13"/>
      <color indexed="8"/>
      <name val="ＭＳ Ｐゴシック"/>
      <family val="3"/>
    </font>
    <font>
      <u val="single"/>
      <sz val="13"/>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14"/>
      <color theme="1"/>
      <name val="ＭＳ 明朝"/>
      <family val="1"/>
    </font>
    <font>
      <sz val="10"/>
      <color theme="1"/>
      <name val="ＭＳ Ｐゴシック"/>
      <family val="3"/>
    </font>
    <font>
      <sz val="16"/>
      <color theme="1"/>
      <name val="ＭＳ 明朝"/>
      <family val="1"/>
    </font>
    <font>
      <b/>
      <i/>
      <sz val="12"/>
      <color theme="1"/>
      <name val="ＭＳ 明朝"/>
      <family val="1"/>
    </font>
    <font>
      <sz val="12"/>
      <color theme="1"/>
      <name val="ＭＳ Ｐゴシック"/>
      <family val="3"/>
    </font>
    <font>
      <sz val="10"/>
      <color theme="1"/>
      <name val="ＭＳ 明朝"/>
      <family val="1"/>
    </font>
    <font>
      <sz val="12"/>
      <color theme="1"/>
      <name val="ＭＳ 明朝"/>
      <family val="1"/>
    </font>
    <font>
      <sz val="9"/>
      <color theme="1"/>
      <name val="ＭＳ Ｐゴシック"/>
      <family val="3"/>
    </font>
    <font>
      <sz val="9"/>
      <color theme="1"/>
      <name val="ＭＳ 明朝"/>
      <family val="1"/>
    </font>
    <font>
      <b/>
      <sz val="18"/>
      <color theme="1"/>
      <name val="Calibri"/>
      <family val="3"/>
    </font>
    <font>
      <b/>
      <sz val="13"/>
      <color theme="1"/>
      <name val="Calibri"/>
      <family val="3"/>
    </font>
    <font>
      <sz val="13"/>
      <color theme="1"/>
      <name val="ＭＳ Ｐゴシック"/>
      <family val="3"/>
    </font>
    <font>
      <sz val="13"/>
      <color theme="1"/>
      <name val="Calibri"/>
      <family val="3"/>
    </font>
    <font>
      <sz val="12"/>
      <color theme="1"/>
      <name val="Calibri"/>
      <family val="3"/>
    </font>
    <font>
      <sz val="16"/>
      <color theme="1"/>
      <name val="ＭＳ Ｐゴシック"/>
      <family val="3"/>
    </font>
    <font>
      <b/>
      <sz val="20"/>
      <color theme="1"/>
      <name val="ＭＳ ゴシック"/>
      <family val="3"/>
    </font>
    <font>
      <b/>
      <i/>
      <sz val="16"/>
      <color theme="1"/>
      <name val="ＭＳ 明朝"/>
      <family val="1"/>
    </font>
    <font>
      <b/>
      <i/>
      <sz val="11"/>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right/>
      <top/>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right style="thin"/>
      <top/>
      <bottom/>
    </border>
    <border>
      <left style="thin"/>
      <right style="medium"/>
      <top/>
      <bottom/>
    </border>
    <border>
      <left style="medium"/>
      <right style="thin"/>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thin"/>
      <right style="thin"/>
      <top style="medium"/>
      <bottom/>
    </border>
    <border>
      <left/>
      <right/>
      <top style="medium"/>
      <bottom/>
    </border>
    <border>
      <left style="thin"/>
      <right/>
      <top style="medium"/>
      <bottom/>
    </border>
    <border>
      <left/>
      <right style="thin"/>
      <top style="medium"/>
      <bottom/>
    </border>
    <border>
      <left style="thin"/>
      <right style="medium"/>
      <top style="medium"/>
      <bottom/>
    </border>
    <border>
      <left/>
      <right style="medium"/>
      <top/>
      <bottom/>
    </border>
    <border>
      <left style="medium"/>
      <right/>
      <top/>
      <bottom/>
    </border>
    <border>
      <left/>
      <right style="medium"/>
      <top style="medium"/>
      <bottom/>
    </border>
    <border>
      <left/>
      <right style="medium"/>
      <top/>
      <bottom style="medium"/>
    </border>
    <border>
      <left style="medium"/>
      <right/>
      <top style="medium"/>
      <botto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style="thin"/>
    </border>
    <border>
      <left style="thin"/>
      <right style="medium"/>
      <top style="medium"/>
      <bottom style="thin"/>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61" fillId="32" borderId="0" applyNumberFormat="0" applyBorder="0" applyAlignment="0" applyProtection="0"/>
  </cellStyleXfs>
  <cellXfs count="355">
    <xf numFmtId="0" fontId="0" fillId="0" borderId="0" xfId="0" applyAlignment="1">
      <alignment vertical="center"/>
    </xf>
    <xf numFmtId="0" fontId="62" fillId="0" borderId="10" xfId="60" applyFont="1" applyFill="1" applyBorder="1" applyAlignment="1">
      <alignment horizontal="left" wrapText="1"/>
      <protection/>
    </xf>
    <xf numFmtId="0" fontId="62" fillId="0" borderId="11" xfId="60" applyFont="1" applyFill="1" applyBorder="1" applyAlignment="1">
      <alignment horizontal="right"/>
      <protection/>
    </xf>
    <xf numFmtId="0" fontId="63" fillId="0" borderId="0" xfId="60" applyFont="1" applyFill="1" applyBorder="1">
      <alignment/>
      <protection/>
    </xf>
    <xf numFmtId="0" fontId="64" fillId="0" borderId="0" xfId="0" applyFont="1" applyFill="1" applyAlignment="1">
      <alignment horizontal="right" vertical="center"/>
    </xf>
    <xf numFmtId="0" fontId="65" fillId="0" borderId="0" xfId="60" applyFont="1" applyFill="1">
      <alignment/>
      <protection/>
    </xf>
    <xf numFmtId="0" fontId="63" fillId="0" borderId="0" xfId="60" applyFont="1" applyFill="1">
      <alignment/>
      <protection/>
    </xf>
    <xf numFmtId="0" fontId="66" fillId="0" borderId="0" xfId="60" applyFont="1" applyFill="1" applyAlignment="1">
      <alignment vertical="center" wrapText="1"/>
      <protection/>
    </xf>
    <xf numFmtId="0" fontId="66" fillId="0" borderId="0" xfId="60" applyFont="1" applyFill="1" applyAlignment="1">
      <alignment vertical="center"/>
      <protection/>
    </xf>
    <xf numFmtId="0" fontId="66" fillId="0" borderId="0" xfId="60" applyFont="1" applyFill="1" applyAlignment="1">
      <alignment horizontal="right" vertical="center"/>
      <protection/>
    </xf>
    <xf numFmtId="0" fontId="66" fillId="0" borderId="0" xfId="60" applyFont="1" applyFill="1" applyBorder="1" applyAlignment="1">
      <alignment vertical="center"/>
      <protection/>
    </xf>
    <xf numFmtId="0" fontId="66" fillId="0" borderId="0" xfId="60" applyFont="1" applyFill="1" applyBorder="1" applyAlignment="1">
      <alignment vertical="center" wrapText="1"/>
      <protection/>
    </xf>
    <xf numFmtId="0" fontId="66" fillId="0" borderId="0" xfId="60" applyFont="1" applyFill="1" applyBorder="1" applyAlignment="1">
      <alignment horizontal="right" vertical="center"/>
      <protection/>
    </xf>
    <xf numFmtId="0" fontId="67" fillId="0" borderId="0" xfId="60" applyFont="1" applyFill="1" applyBorder="1" applyAlignment="1">
      <alignment horizontal="left" vertical="center" indent="3"/>
      <protection/>
    </xf>
    <xf numFmtId="0" fontId="66" fillId="0" borderId="0" xfId="60" applyFont="1" applyFill="1" applyBorder="1" applyAlignment="1">
      <alignment horizontal="left" vertical="center" indent="3"/>
      <protection/>
    </xf>
    <xf numFmtId="0" fontId="65" fillId="0" borderId="0" xfId="60" applyFont="1" applyFill="1" applyBorder="1">
      <alignment/>
      <protection/>
    </xf>
    <xf numFmtId="0" fontId="66" fillId="0" borderId="0" xfId="60" applyFont="1" applyFill="1" applyBorder="1" applyAlignment="1">
      <alignment horizontal="right" vertical="center" wrapText="1"/>
      <protection/>
    </xf>
    <xf numFmtId="0" fontId="63" fillId="0" borderId="0" xfId="0" applyFont="1" applyFill="1" applyBorder="1" applyAlignment="1">
      <alignment horizontal="center" vertical="center"/>
    </xf>
    <xf numFmtId="0" fontId="68" fillId="0" borderId="12" xfId="60" applyFont="1" applyFill="1" applyBorder="1" applyAlignment="1">
      <alignment horizontal="center"/>
      <protection/>
    </xf>
    <xf numFmtId="0" fontId="68" fillId="0" borderId="13" xfId="60" applyFont="1" applyFill="1" applyBorder="1" applyAlignment="1">
      <alignment horizontal="center" vertical="center"/>
      <protection/>
    </xf>
    <xf numFmtId="0" fontId="68" fillId="0" borderId="13" xfId="60" applyFont="1" applyFill="1" applyBorder="1" applyAlignment="1">
      <alignment horizontal="center" vertical="center" wrapText="1"/>
      <protection/>
    </xf>
    <xf numFmtId="0" fontId="68" fillId="0" borderId="14" xfId="60" applyFont="1" applyFill="1" applyBorder="1" applyAlignment="1">
      <alignment horizontal="center" vertical="center"/>
      <protection/>
    </xf>
    <xf numFmtId="0" fontId="68" fillId="0" borderId="15" xfId="60" applyFont="1" applyFill="1" applyBorder="1" applyAlignment="1">
      <alignment horizontal="center" vertical="center"/>
      <protection/>
    </xf>
    <xf numFmtId="0" fontId="69" fillId="0" borderId="0" xfId="60" applyFont="1" applyFill="1" applyBorder="1" applyAlignment="1">
      <alignment horizontal="center" vertical="center"/>
      <protection/>
    </xf>
    <xf numFmtId="0" fontId="70" fillId="0" borderId="16" xfId="60" applyFont="1" applyFill="1" applyBorder="1" applyAlignment="1">
      <alignment vertical="center"/>
      <protection/>
    </xf>
    <xf numFmtId="176" fontId="71" fillId="0" borderId="10" xfId="60" applyNumberFormat="1" applyFont="1" applyFill="1" applyBorder="1" applyAlignment="1">
      <alignment horizontal="right"/>
      <protection/>
    </xf>
    <xf numFmtId="176" fontId="65" fillId="0" borderId="0" xfId="60" applyNumberFormat="1" applyFont="1" applyFill="1" applyBorder="1" applyAlignment="1">
      <alignment horizontal="distributed"/>
      <protection/>
    </xf>
    <xf numFmtId="0" fontId="65" fillId="0" borderId="11" xfId="60" applyFont="1" applyFill="1" applyBorder="1">
      <alignment/>
      <protection/>
    </xf>
    <xf numFmtId="0" fontId="71" fillId="0" borderId="0" xfId="60" applyFont="1" applyFill="1" applyBorder="1">
      <alignment/>
      <protection/>
    </xf>
    <xf numFmtId="0" fontId="62" fillId="0" borderId="17" xfId="60" applyFont="1" applyFill="1" applyBorder="1">
      <alignment/>
      <protection/>
    </xf>
    <xf numFmtId="178" fontId="65" fillId="0" borderId="10" xfId="60" applyNumberFormat="1" applyFont="1" applyFill="1" applyBorder="1" applyAlignment="1">
      <alignment horizontal="right"/>
      <protection/>
    </xf>
    <xf numFmtId="0" fontId="62" fillId="0" borderId="10" xfId="60" applyFont="1" applyFill="1" applyBorder="1" applyAlignment="1">
      <alignment wrapText="1"/>
      <protection/>
    </xf>
    <xf numFmtId="0" fontId="62" fillId="0" borderId="18" xfId="60" applyFont="1" applyFill="1" applyBorder="1" applyAlignment="1">
      <alignment horizontal="right"/>
      <protection/>
    </xf>
    <xf numFmtId="0" fontId="72" fillId="0" borderId="0" xfId="60" applyFont="1" applyFill="1" applyBorder="1" applyAlignment="1">
      <alignment horizontal="right"/>
      <protection/>
    </xf>
    <xf numFmtId="0" fontId="68" fillId="0" borderId="19" xfId="60" applyFont="1" applyFill="1" applyBorder="1" applyAlignment="1">
      <alignment horizontal="distributed" vertical="center"/>
      <protection/>
    </xf>
    <xf numFmtId="176" fontId="65" fillId="0" borderId="10" xfId="60" applyNumberFormat="1" applyFont="1" applyFill="1" applyBorder="1">
      <alignment/>
      <protection/>
    </xf>
    <xf numFmtId="0" fontId="65" fillId="0" borderId="11" xfId="60" applyFont="1" applyFill="1" applyBorder="1" applyAlignment="1">
      <alignment/>
      <protection/>
    </xf>
    <xf numFmtId="0" fontId="62" fillId="0" borderId="0" xfId="60" applyFont="1" applyFill="1" applyBorder="1" applyAlignment="1">
      <alignment/>
      <protection/>
    </xf>
    <xf numFmtId="0" fontId="62" fillId="0" borderId="17" xfId="60" applyFont="1" applyFill="1" applyBorder="1" applyAlignment="1">
      <alignment/>
      <protection/>
    </xf>
    <xf numFmtId="178" fontId="65" fillId="0" borderId="10" xfId="60" applyNumberFormat="1" applyFont="1" applyFill="1" applyBorder="1" applyAlignment="1">
      <alignment/>
      <protection/>
    </xf>
    <xf numFmtId="0" fontId="62" fillId="0" borderId="10" xfId="60" applyFont="1" applyFill="1" applyBorder="1" applyAlignment="1">
      <alignment horizontal="center" wrapText="1"/>
      <protection/>
    </xf>
    <xf numFmtId="0" fontId="62" fillId="0" borderId="10" xfId="60" applyFont="1" applyFill="1" applyBorder="1" applyAlignment="1">
      <alignment horizontal="right"/>
      <protection/>
    </xf>
    <xf numFmtId="176" fontId="65" fillId="0" borderId="10" xfId="60" applyNumberFormat="1" applyFont="1" applyFill="1" applyBorder="1" applyAlignment="1">
      <alignment horizontal="right"/>
      <protection/>
    </xf>
    <xf numFmtId="0" fontId="62" fillId="0" borderId="0" xfId="60" applyFont="1" applyFill="1" applyBorder="1">
      <alignment/>
      <protection/>
    </xf>
    <xf numFmtId="0" fontId="62" fillId="0" borderId="10" xfId="60" applyFont="1" applyFill="1" applyBorder="1" applyAlignment="1">
      <alignment horizontal="center"/>
      <protection/>
    </xf>
    <xf numFmtId="0" fontId="62" fillId="0" borderId="18" xfId="60" applyFont="1" applyFill="1" applyBorder="1" applyAlignment="1">
      <alignment horizontal="center"/>
      <protection/>
    </xf>
    <xf numFmtId="0" fontId="72" fillId="0" borderId="0" xfId="60" applyFont="1" applyFill="1" applyBorder="1" applyAlignment="1">
      <alignment horizontal="center"/>
      <protection/>
    </xf>
    <xf numFmtId="3" fontId="62" fillId="0" borderId="18" xfId="60" applyNumberFormat="1" applyFont="1" applyFill="1" applyBorder="1" applyAlignment="1">
      <alignment horizontal="right"/>
      <protection/>
    </xf>
    <xf numFmtId="176" fontId="65" fillId="0" borderId="17" xfId="60" applyNumberFormat="1" applyFont="1" applyFill="1" applyBorder="1">
      <alignment/>
      <protection/>
    </xf>
    <xf numFmtId="0" fontId="65" fillId="0" borderId="10" xfId="60" applyFont="1" applyFill="1" applyBorder="1">
      <alignment/>
      <protection/>
    </xf>
    <xf numFmtId="0" fontId="62" fillId="0" borderId="0" xfId="60" applyFont="1" applyFill="1" applyBorder="1" applyAlignment="1">
      <alignment wrapText="1"/>
      <protection/>
    </xf>
    <xf numFmtId="176" fontId="72" fillId="0" borderId="0" xfId="60" applyNumberFormat="1" applyFont="1" applyFill="1" applyBorder="1" applyAlignment="1">
      <alignment horizontal="center"/>
      <protection/>
    </xf>
    <xf numFmtId="0" fontId="68" fillId="0" borderId="20" xfId="60" applyFont="1" applyFill="1" applyBorder="1" applyAlignment="1">
      <alignment horizontal="distributed" vertical="center"/>
      <protection/>
    </xf>
    <xf numFmtId="0" fontId="65" fillId="0" borderId="21" xfId="60" applyFont="1" applyFill="1" applyBorder="1">
      <alignment/>
      <protection/>
    </xf>
    <xf numFmtId="176" fontId="65" fillId="0" borderId="12" xfId="60" applyNumberFormat="1" applyFont="1" applyFill="1" applyBorder="1" applyAlignment="1">
      <alignment horizontal="distributed"/>
      <protection/>
    </xf>
    <xf numFmtId="0" fontId="65" fillId="0" borderId="22" xfId="60" applyFont="1" applyFill="1" applyBorder="1" applyAlignment="1">
      <alignment/>
      <protection/>
    </xf>
    <xf numFmtId="0" fontId="62" fillId="0" borderId="12" xfId="60" applyFont="1" applyFill="1" applyBorder="1" applyAlignment="1">
      <alignment/>
      <protection/>
    </xf>
    <xf numFmtId="0" fontId="62" fillId="0" borderId="23" xfId="60" applyFont="1" applyFill="1" applyBorder="1" applyAlignment="1">
      <alignment/>
      <protection/>
    </xf>
    <xf numFmtId="177" fontId="65" fillId="0" borderId="21" xfId="60" applyNumberFormat="1" applyFont="1" applyFill="1" applyBorder="1" applyAlignment="1">
      <alignment/>
      <protection/>
    </xf>
    <xf numFmtId="178" fontId="65" fillId="0" borderId="21" xfId="60" applyNumberFormat="1" applyFont="1" applyFill="1" applyBorder="1" applyAlignment="1">
      <alignment horizontal="right"/>
      <protection/>
    </xf>
    <xf numFmtId="0" fontId="62" fillId="0" borderId="21" xfId="60" applyFont="1" applyFill="1" applyBorder="1" applyAlignment="1">
      <alignment horizontal="center" wrapText="1"/>
      <protection/>
    </xf>
    <xf numFmtId="0" fontId="62" fillId="0" borderId="22" xfId="60" applyFont="1" applyFill="1" applyBorder="1" applyAlignment="1">
      <alignment horizontal="right"/>
      <protection/>
    </xf>
    <xf numFmtId="0" fontId="62" fillId="0" borderId="24" xfId="60" applyFont="1" applyFill="1" applyBorder="1" applyAlignment="1">
      <alignment horizontal="right"/>
      <protection/>
    </xf>
    <xf numFmtId="176" fontId="65" fillId="0" borderId="25" xfId="60" applyNumberFormat="1" applyFont="1" applyFill="1" applyBorder="1" applyAlignment="1">
      <alignment horizontal="right"/>
      <protection/>
    </xf>
    <xf numFmtId="176" fontId="65" fillId="0" borderId="26" xfId="60" applyNumberFormat="1" applyFont="1" applyFill="1" applyBorder="1" applyAlignment="1">
      <alignment horizontal="distributed"/>
      <protection/>
    </xf>
    <xf numFmtId="0" fontId="65" fillId="0" borderId="27" xfId="60" applyFont="1" applyFill="1" applyBorder="1" applyAlignment="1">
      <alignment/>
      <protection/>
    </xf>
    <xf numFmtId="0" fontId="62" fillId="0" borderId="26" xfId="60" applyFont="1" applyFill="1" applyBorder="1" applyAlignment="1">
      <alignment/>
      <protection/>
    </xf>
    <xf numFmtId="0" fontId="62" fillId="0" borderId="28" xfId="60" applyFont="1" applyFill="1" applyBorder="1">
      <alignment/>
      <protection/>
    </xf>
    <xf numFmtId="178" fontId="65" fillId="0" borderId="25" xfId="48" applyNumberFormat="1" applyFont="1" applyFill="1" applyBorder="1" applyAlignment="1">
      <alignment/>
    </xf>
    <xf numFmtId="0" fontId="62" fillId="0" borderId="25" xfId="60" applyFont="1" applyFill="1" applyBorder="1" applyAlignment="1">
      <alignment horizontal="left" wrapText="1"/>
      <protection/>
    </xf>
    <xf numFmtId="0" fontId="62" fillId="0" borderId="27" xfId="60" applyFont="1" applyFill="1" applyBorder="1" applyAlignment="1">
      <alignment horizontal="center"/>
      <protection/>
    </xf>
    <xf numFmtId="0" fontId="62" fillId="0" borderId="29" xfId="60" applyFont="1" applyFill="1" applyBorder="1" applyAlignment="1">
      <alignment horizontal="right"/>
      <protection/>
    </xf>
    <xf numFmtId="178" fontId="65" fillId="0" borderId="10" xfId="48" applyNumberFormat="1" applyFont="1" applyFill="1" applyBorder="1" applyAlignment="1">
      <alignment/>
    </xf>
    <xf numFmtId="177" fontId="65" fillId="0" borderId="10" xfId="60" applyNumberFormat="1" applyFont="1" applyFill="1" applyBorder="1" applyAlignment="1">
      <alignment/>
      <protection/>
    </xf>
    <xf numFmtId="0" fontId="62" fillId="0" borderId="11" xfId="60" applyFont="1" applyFill="1" applyBorder="1" applyAlignment="1">
      <alignment horizontal="center"/>
      <protection/>
    </xf>
    <xf numFmtId="0" fontId="62" fillId="0" borderId="11" xfId="60" applyFont="1" applyFill="1" applyBorder="1" applyAlignment="1">
      <alignment horizontal="center" shrinkToFit="1"/>
      <protection/>
    </xf>
    <xf numFmtId="0" fontId="62" fillId="0" borderId="10" xfId="60" applyFont="1" applyFill="1" applyBorder="1" applyAlignment="1">
      <alignment horizontal="right" wrapText="1"/>
      <protection/>
    </xf>
    <xf numFmtId="0" fontId="68" fillId="0" borderId="19" xfId="60" applyFont="1" applyFill="1" applyBorder="1" applyAlignment="1">
      <alignment horizontal="center" vertical="center"/>
      <protection/>
    </xf>
    <xf numFmtId="176" fontId="65" fillId="0" borderId="10" xfId="60" applyNumberFormat="1" applyFont="1" applyFill="1" applyBorder="1" applyAlignment="1">
      <alignment horizontal="distributed"/>
      <protection/>
    </xf>
    <xf numFmtId="0" fontId="63" fillId="0" borderId="10" xfId="60" applyFont="1" applyFill="1" applyBorder="1">
      <alignment/>
      <protection/>
    </xf>
    <xf numFmtId="176" fontId="62" fillId="0" borderId="11" xfId="60" applyNumberFormat="1" applyFont="1" applyFill="1" applyBorder="1" applyAlignment="1">
      <alignment horizontal="right"/>
      <protection/>
    </xf>
    <xf numFmtId="176" fontId="62" fillId="0" borderId="18" xfId="60" applyNumberFormat="1" applyFont="1" applyFill="1" applyBorder="1" applyAlignment="1">
      <alignment horizontal="right"/>
      <protection/>
    </xf>
    <xf numFmtId="0" fontId="62" fillId="0" borderId="11" xfId="60" applyFont="1" applyFill="1" applyBorder="1" applyAlignment="1">
      <alignment horizontal="right" shrinkToFit="1"/>
      <protection/>
    </xf>
    <xf numFmtId="0" fontId="62" fillId="0" borderId="0" xfId="60" applyFont="1" applyFill="1" applyAlignment="1">
      <alignment wrapText="1"/>
      <protection/>
    </xf>
    <xf numFmtId="176" fontId="65" fillId="0" borderId="0" xfId="60" applyNumberFormat="1" applyFont="1" applyFill="1" applyBorder="1">
      <alignment/>
      <protection/>
    </xf>
    <xf numFmtId="0" fontId="62" fillId="0" borderId="11" xfId="60" applyFont="1" applyFill="1" applyBorder="1" applyAlignment="1">
      <alignment horizontal="right" vertical="center"/>
      <protection/>
    </xf>
    <xf numFmtId="0" fontId="62" fillId="0" borderId="18" xfId="60" applyFont="1" applyFill="1" applyBorder="1" applyAlignment="1">
      <alignment horizontal="right" vertical="center"/>
      <protection/>
    </xf>
    <xf numFmtId="0" fontId="62" fillId="0" borderId="18" xfId="60" applyFont="1" applyFill="1" applyBorder="1" applyAlignment="1">
      <alignment horizontal="right" vertical="center" wrapText="1"/>
      <protection/>
    </xf>
    <xf numFmtId="0" fontId="62" fillId="0" borderId="10" xfId="60" applyFont="1" applyFill="1" applyBorder="1" applyAlignment="1">
      <alignment horizontal="left" vertical="center" wrapText="1"/>
      <protection/>
    </xf>
    <xf numFmtId="0" fontId="68" fillId="0" borderId="20" xfId="60" applyFont="1" applyFill="1" applyBorder="1" applyAlignment="1">
      <alignment horizontal="center" vertical="center"/>
      <protection/>
    </xf>
    <xf numFmtId="176" fontId="65" fillId="0" borderId="12" xfId="60" applyNumberFormat="1" applyFont="1" applyFill="1" applyBorder="1">
      <alignment/>
      <protection/>
    </xf>
    <xf numFmtId="176" fontId="65" fillId="0" borderId="21" xfId="60" applyNumberFormat="1" applyFont="1" applyFill="1" applyBorder="1">
      <alignment/>
      <protection/>
    </xf>
    <xf numFmtId="0" fontId="62" fillId="0" borderId="23" xfId="60" applyFont="1" applyFill="1" applyBorder="1">
      <alignment/>
      <protection/>
    </xf>
    <xf numFmtId="178" fontId="65" fillId="0" borderId="21" xfId="48" applyNumberFormat="1" applyFont="1" applyFill="1" applyBorder="1" applyAlignment="1">
      <alignment/>
    </xf>
    <xf numFmtId="0" fontId="62" fillId="0" borderId="22" xfId="60" applyFont="1" applyFill="1" applyBorder="1" applyAlignment="1">
      <alignment horizontal="center"/>
      <protection/>
    </xf>
    <xf numFmtId="0" fontId="68" fillId="0" borderId="16" xfId="60" applyFont="1" applyFill="1" applyBorder="1" applyAlignment="1">
      <alignment horizontal="center" vertical="center"/>
      <protection/>
    </xf>
    <xf numFmtId="176" fontId="65" fillId="0" borderId="25" xfId="60" applyNumberFormat="1" applyFont="1" applyFill="1" applyBorder="1">
      <alignment/>
      <protection/>
    </xf>
    <xf numFmtId="0" fontId="62" fillId="0" borderId="11" xfId="60" applyFont="1" applyFill="1" applyBorder="1" applyAlignment="1">
      <alignment horizontal="center" vertical="center"/>
      <protection/>
    </xf>
    <xf numFmtId="0" fontId="62" fillId="0" borderId="18" xfId="60" applyFont="1" applyFill="1" applyBorder="1" applyAlignment="1">
      <alignment horizontal="center" vertical="center"/>
      <protection/>
    </xf>
    <xf numFmtId="0" fontId="62" fillId="0" borderId="0" xfId="60" applyFont="1" applyFill="1" applyBorder="1" applyAlignment="1">
      <alignment horizontal="center"/>
      <protection/>
    </xf>
    <xf numFmtId="0" fontId="62" fillId="0" borderId="18" xfId="60" applyFont="1" applyFill="1" applyBorder="1" applyAlignment="1">
      <alignment horizontal="center" shrinkToFit="1"/>
      <protection/>
    </xf>
    <xf numFmtId="0" fontId="62" fillId="0" borderId="10" xfId="60" applyFont="1" applyFill="1" applyBorder="1" applyAlignment="1">
      <alignment horizontal="center" vertical="center" wrapText="1"/>
      <protection/>
    </xf>
    <xf numFmtId="0" fontId="62" fillId="0" borderId="17" xfId="0" applyFont="1" applyFill="1" applyBorder="1" applyAlignment="1" applyProtection="1">
      <alignment horizontal="center" vertical="center"/>
      <protection locked="0"/>
    </xf>
    <xf numFmtId="0" fontId="62" fillId="0" borderId="18" xfId="60" applyFont="1" applyFill="1" applyBorder="1" applyAlignment="1">
      <alignment horizontal="right" shrinkToFit="1"/>
      <protection/>
    </xf>
    <xf numFmtId="0" fontId="62" fillId="0" borderId="21" xfId="60" applyFont="1" applyFill="1" applyBorder="1" applyAlignment="1">
      <alignment horizontal="left" wrapText="1"/>
      <protection/>
    </xf>
    <xf numFmtId="0" fontId="62" fillId="0" borderId="27" xfId="60" applyFont="1" applyFill="1" applyBorder="1" applyAlignment="1">
      <alignment horizontal="right"/>
      <protection/>
    </xf>
    <xf numFmtId="0" fontId="62" fillId="0" borderId="11" xfId="60" applyFont="1" applyFill="1" applyBorder="1" applyAlignment="1">
      <alignment horizontal="center" vertical="center" wrapText="1"/>
      <protection/>
    </xf>
    <xf numFmtId="0" fontId="62" fillId="0" borderId="18" xfId="60" applyFont="1" applyFill="1" applyBorder="1" applyAlignment="1">
      <alignment horizontal="center" vertical="center" wrapText="1"/>
      <protection/>
    </xf>
    <xf numFmtId="0" fontId="62" fillId="0" borderId="10" xfId="60" applyFont="1" applyFill="1" applyBorder="1" applyAlignment="1">
      <alignment vertical="center" wrapText="1"/>
      <protection/>
    </xf>
    <xf numFmtId="0" fontId="62" fillId="0" borderId="24" xfId="60" applyFont="1" applyFill="1" applyBorder="1" applyAlignment="1">
      <alignment horizontal="center"/>
      <protection/>
    </xf>
    <xf numFmtId="178" fontId="65" fillId="0" borderId="25" xfId="60" applyNumberFormat="1" applyFont="1" applyFill="1" applyBorder="1" applyAlignment="1">
      <alignment/>
      <protection/>
    </xf>
    <xf numFmtId="0" fontId="62" fillId="0" borderId="25" xfId="60" applyFont="1" applyFill="1" applyBorder="1" applyAlignment="1">
      <alignment wrapText="1"/>
      <protection/>
    </xf>
    <xf numFmtId="179" fontId="62" fillId="0" borderId="11" xfId="60" applyNumberFormat="1" applyFont="1" applyFill="1" applyBorder="1" applyAlignment="1">
      <alignment horizontal="right"/>
      <protection/>
    </xf>
    <xf numFmtId="179" fontId="62" fillId="0" borderId="18" xfId="60" applyNumberFormat="1" applyFont="1" applyFill="1" applyBorder="1" applyAlignment="1">
      <alignment horizontal="right"/>
      <protection/>
    </xf>
    <xf numFmtId="179" fontId="62" fillId="0" borderId="10" xfId="60" applyNumberFormat="1" applyFont="1" applyFill="1" applyBorder="1" applyAlignment="1">
      <alignment horizontal="right"/>
      <protection/>
    </xf>
    <xf numFmtId="0" fontId="63" fillId="0" borderId="11" xfId="60" applyFont="1" applyFill="1" applyBorder="1">
      <alignment/>
      <protection/>
    </xf>
    <xf numFmtId="0" fontId="62" fillId="0" borderId="17" xfId="60" applyFont="1" applyFill="1" applyBorder="1" applyAlignment="1">
      <alignment shrinkToFit="1"/>
      <protection/>
    </xf>
    <xf numFmtId="0" fontId="62" fillId="0" borderId="0" xfId="60" applyFont="1" applyFill="1" applyBorder="1" applyAlignment="1">
      <alignment horizontal="left" wrapText="1"/>
      <protection/>
    </xf>
    <xf numFmtId="0" fontId="62" fillId="0" borderId="12" xfId="60" applyFont="1" applyFill="1" applyBorder="1" applyAlignment="1">
      <alignment horizontal="center" wrapText="1"/>
      <protection/>
    </xf>
    <xf numFmtId="176" fontId="62" fillId="0" borderId="22" xfId="60" applyNumberFormat="1" applyFont="1" applyFill="1" applyBorder="1" applyAlignment="1">
      <alignment horizontal="center"/>
      <protection/>
    </xf>
    <xf numFmtId="176" fontId="62" fillId="0" borderId="24" xfId="60" applyNumberFormat="1" applyFont="1" applyFill="1" applyBorder="1" applyAlignment="1">
      <alignment horizontal="center"/>
      <protection/>
    </xf>
    <xf numFmtId="3" fontId="62" fillId="0" borderId="11" xfId="60" applyNumberFormat="1" applyFont="1" applyFill="1" applyBorder="1" applyAlignment="1">
      <alignment horizontal="right"/>
      <protection/>
    </xf>
    <xf numFmtId="176" fontId="65" fillId="0" borderId="11" xfId="60" applyNumberFormat="1" applyFont="1" applyFill="1" applyBorder="1">
      <alignment/>
      <protection/>
    </xf>
    <xf numFmtId="0" fontId="65" fillId="0" borderId="12" xfId="60" applyFont="1" applyFill="1" applyBorder="1">
      <alignment/>
      <protection/>
    </xf>
    <xf numFmtId="0" fontId="62" fillId="0" borderId="0" xfId="60" applyFont="1" applyFill="1" applyBorder="1" applyAlignment="1">
      <alignment horizontal="center" wrapText="1"/>
      <protection/>
    </xf>
    <xf numFmtId="176" fontId="62" fillId="0" borderId="11" xfId="60" applyNumberFormat="1" applyFont="1" applyFill="1" applyBorder="1" applyAlignment="1">
      <alignment horizontal="center"/>
      <protection/>
    </xf>
    <xf numFmtId="176" fontId="62" fillId="0" borderId="18" xfId="60" applyNumberFormat="1" applyFont="1" applyFill="1" applyBorder="1" applyAlignment="1">
      <alignment horizontal="center"/>
      <protection/>
    </xf>
    <xf numFmtId="0" fontId="62" fillId="0" borderId="0" xfId="60" applyFont="1" applyFill="1" applyAlignment="1">
      <alignment horizontal="center" wrapText="1"/>
      <protection/>
    </xf>
    <xf numFmtId="38" fontId="65" fillId="0" borderId="10" xfId="48" applyFont="1" applyFill="1" applyBorder="1" applyAlignment="1">
      <alignment/>
    </xf>
    <xf numFmtId="0" fontId="62" fillId="0" borderId="30" xfId="60" applyFont="1" applyFill="1" applyBorder="1" applyAlignment="1">
      <alignment horizontal="right"/>
      <protection/>
    </xf>
    <xf numFmtId="177" fontId="65" fillId="0" borderId="21" xfId="48" applyNumberFormat="1" applyFont="1" applyFill="1" applyBorder="1" applyAlignment="1">
      <alignment/>
    </xf>
    <xf numFmtId="177" fontId="65" fillId="0" borderId="10" xfId="48" applyNumberFormat="1" applyFont="1" applyFill="1" applyBorder="1" applyAlignment="1">
      <alignment/>
    </xf>
    <xf numFmtId="0" fontId="63" fillId="0" borderId="16" xfId="60" applyFont="1" applyFill="1" applyBorder="1">
      <alignment/>
      <protection/>
    </xf>
    <xf numFmtId="176" fontId="62" fillId="0" borderId="10" xfId="60" applyNumberFormat="1" applyFont="1" applyFill="1" applyBorder="1" applyAlignment="1">
      <alignment horizontal="left" wrapText="1"/>
      <protection/>
    </xf>
    <xf numFmtId="176" fontId="65" fillId="0" borderId="10" xfId="60" applyNumberFormat="1" applyFont="1" applyFill="1" applyBorder="1" applyAlignment="1">
      <alignment vertical="center"/>
      <protection/>
    </xf>
    <xf numFmtId="176" fontId="65" fillId="0" borderId="0" xfId="60" applyNumberFormat="1" applyFont="1" applyFill="1" applyBorder="1" applyAlignment="1">
      <alignment horizontal="distributed" vertical="center"/>
      <protection/>
    </xf>
    <xf numFmtId="0" fontId="65" fillId="0" borderId="11" xfId="60" applyFont="1" applyFill="1" applyBorder="1" applyAlignment="1">
      <alignment vertical="center"/>
      <protection/>
    </xf>
    <xf numFmtId="0" fontId="62" fillId="0" borderId="0" xfId="60" applyFont="1" applyFill="1" applyBorder="1" applyAlignment="1">
      <alignment vertical="center"/>
      <protection/>
    </xf>
    <xf numFmtId="0" fontId="62" fillId="0" borderId="17" xfId="60" applyFont="1" applyFill="1" applyBorder="1" applyAlignment="1">
      <alignment vertical="center"/>
      <protection/>
    </xf>
    <xf numFmtId="178" fontId="65" fillId="0" borderId="10" xfId="60" applyNumberFormat="1" applyFont="1" applyFill="1" applyBorder="1" applyAlignment="1">
      <alignment vertical="center"/>
      <protection/>
    </xf>
    <xf numFmtId="176" fontId="62" fillId="0" borderId="11" xfId="60" applyNumberFormat="1" applyFont="1" applyFill="1" applyBorder="1" applyAlignment="1">
      <alignment horizontal="right" vertical="center" wrapText="1"/>
      <protection/>
    </xf>
    <xf numFmtId="176" fontId="62" fillId="0" borderId="18" xfId="60" applyNumberFormat="1" applyFont="1" applyFill="1" applyBorder="1" applyAlignment="1">
      <alignment horizontal="right" vertical="center" wrapText="1"/>
      <protection/>
    </xf>
    <xf numFmtId="0" fontId="63" fillId="0" borderId="0" xfId="60" applyFont="1" applyFill="1" applyAlignment="1">
      <alignment vertical="center"/>
      <protection/>
    </xf>
    <xf numFmtId="0" fontId="63" fillId="0" borderId="10" xfId="60" applyFont="1" applyFill="1" applyBorder="1" applyAlignment="1">
      <alignment vertical="center"/>
      <protection/>
    </xf>
    <xf numFmtId="0" fontId="63" fillId="0" borderId="0" xfId="60" applyFont="1" applyFill="1" applyAlignment="1">
      <alignment wrapText="1"/>
      <protection/>
    </xf>
    <xf numFmtId="178" fontId="65" fillId="0" borderId="10" xfId="48" applyNumberFormat="1" applyFont="1" applyFill="1" applyBorder="1" applyAlignment="1">
      <alignment vertical="center"/>
    </xf>
    <xf numFmtId="0" fontId="68" fillId="0" borderId="19" xfId="60" applyFont="1" applyFill="1" applyBorder="1" applyAlignment="1">
      <alignment horizontal="center"/>
      <protection/>
    </xf>
    <xf numFmtId="176" fontId="65" fillId="0" borderId="0" xfId="60" applyNumberFormat="1" applyFont="1" applyFill="1" applyBorder="1" applyAlignment="1">
      <alignment/>
      <protection/>
    </xf>
    <xf numFmtId="176" fontId="65" fillId="0" borderId="10" xfId="60" applyNumberFormat="1" applyFont="1" applyFill="1" applyBorder="1" applyAlignment="1">
      <alignment/>
      <protection/>
    </xf>
    <xf numFmtId="0" fontId="62" fillId="0" borderId="11" xfId="60" applyFont="1" applyFill="1" applyBorder="1" applyAlignment="1">
      <alignment horizontal="left" wrapText="1"/>
      <protection/>
    </xf>
    <xf numFmtId="0" fontId="62" fillId="0" borderId="18" xfId="60" applyFont="1" applyFill="1" applyBorder="1" applyAlignment="1">
      <alignment horizontal="left" wrapText="1"/>
      <protection/>
    </xf>
    <xf numFmtId="0" fontId="63" fillId="0" borderId="0" xfId="60" applyFont="1" applyFill="1" applyAlignment="1">
      <alignment/>
      <protection/>
    </xf>
    <xf numFmtId="0" fontId="62" fillId="0" borderId="11" xfId="60" applyFont="1" applyFill="1" applyBorder="1" applyAlignment="1">
      <alignment horizontal="right" wrapText="1"/>
      <protection/>
    </xf>
    <xf numFmtId="0" fontId="62" fillId="0" borderId="18" xfId="60" applyFont="1" applyFill="1" applyBorder="1" applyAlignment="1">
      <alignment horizontal="right" wrapText="1"/>
      <protection/>
    </xf>
    <xf numFmtId="0" fontId="62" fillId="0" borderId="0" xfId="60" applyFont="1" applyFill="1">
      <alignment/>
      <protection/>
    </xf>
    <xf numFmtId="0" fontId="62" fillId="0" borderId="18" xfId="60" applyFont="1" applyFill="1" applyBorder="1">
      <alignment/>
      <protection/>
    </xf>
    <xf numFmtId="38" fontId="62" fillId="0" borderId="11" xfId="48" applyFont="1" applyFill="1" applyBorder="1" applyAlignment="1">
      <alignment horizontal="right"/>
    </xf>
    <xf numFmtId="38" fontId="62" fillId="0" borderId="18" xfId="48" applyFont="1" applyFill="1" applyBorder="1" applyAlignment="1">
      <alignment horizontal="right"/>
    </xf>
    <xf numFmtId="176" fontId="62" fillId="0" borderId="18" xfId="60" applyNumberFormat="1" applyFont="1" applyFill="1" applyBorder="1" applyAlignment="1">
      <alignment horizontal="right" wrapText="1"/>
      <protection/>
    </xf>
    <xf numFmtId="0" fontId="68" fillId="0" borderId="16" xfId="60" applyFont="1" applyFill="1" applyBorder="1" applyAlignment="1">
      <alignment horizontal="distributed" vertical="center"/>
      <protection/>
    </xf>
    <xf numFmtId="176" fontId="65" fillId="0" borderId="27" xfId="60" applyNumberFormat="1" applyFont="1" applyFill="1" applyBorder="1" applyAlignment="1">
      <alignment horizontal="right"/>
      <protection/>
    </xf>
    <xf numFmtId="180" fontId="62" fillId="0" borderId="18" xfId="60" applyNumberFormat="1" applyFont="1" applyFill="1" applyBorder="1" applyAlignment="1">
      <alignment horizontal="right"/>
      <protection/>
    </xf>
    <xf numFmtId="176" fontId="62" fillId="0" borderId="10" xfId="60" applyNumberFormat="1" applyFont="1" applyFill="1" applyBorder="1" applyAlignment="1">
      <alignment horizontal="right"/>
      <protection/>
    </xf>
    <xf numFmtId="178" fontId="65" fillId="0" borderId="21" xfId="60" applyNumberFormat="1" applyFont="1" applyFill="1" applyBorder="1" applyAlignment="1">
      <alignment/>
      <protection/>
    </xf>
    <xf numFmtId="0" fontId="62" fillId="0" borderId="21" xfId="60" applyFont="1" applyFill="1" applyBorder="1" applyAlignment="1">
      <alignment wrapText="1"/>
      <protection/>
    </xf>
    <xf numFmtId="0" fontId="65" fillId="0" borderId="17" xfId="60" applyFont="1" applyFill="1" applyBorder="1">
      <alignment/>
      <protection/>
    </xf>
    <xf numFmtId="176" fontId="65" fillId="0" borderId="22" xfId="60" applyNumberFormat="1" applyFont="1" applyFill="1" applyBorder="1">
      <alignment/>
      <protection/>
    </xf>
    <xf numFmtId="176" fontId="62" fillId="0" borderId="11" xfId="60" applyNumberFormat="1" applyFont="1" applyFill="1" applyBorder="1" applyAlignment="1">
      <alignment horizontal="right" shrinkToFit="1"/>
      <protection/>
    </xf>
    <xf numFmtId="176" fontId="62" fillId="0" borderId="18" xfId="60" applyNumberFormat="1" applyFont="1" applyFill="1" applyBorder="1" applyAlignment="1">
      <alignment horizontal="right" shrinkToFit="1"/>
      <protection/>
    </xf>
    <xf numFmtId="0" fontId="62" fillId="0" borderId="10" xfId="60" applyFont="1" applyFill="1" applyBorder="1" applyAlignment="1">
      <alignment vertical="top" wrapText="1"/>
      <protection/>
    </xf>
    <xf numFmtId="0" fontId="62" fillId="0" borderId="10" xfId="60" applyFont="1" applyFill="1" applyBorder="1" applyAlignment="1">
      <alignment horizontal="left" vertical="top" wrapText="1"/>
      <protection/>
    </xf>
    <xf numFmtId="0" fontId="62" fillId="0" borderId="11" xfId="60" applyFont="1" applyFill="1" applyBorder="1" applyAlignment="1">
      <alignment horizontal="right" vertical="top" wrapText="1"/>
      <protection/>
    </xf>
    <xf numFmtId="0" fontId="62" fillId="0" borderId="18" xfId="60" applyFont="1" applyFill="1" applyBorder="1" applyAlignment="1">
      <alignment horizontal="right" vertical="top" wrapText="1"/>
      <protection/>
    </xf>
    <xf numFmtId="3" fontId="62" fillId="0" borderId="11" xfId="60" applyNumberFormat="1" applyFont="1" applyFill="1" applyBorder="1" applyAlignment="1">
      <alignment horizontal="right" vertical="top" wrapText="1"/>
      <protection/>
    </xf>
    <xf numFmtId="3" fontId="62" fillId="0" borderId="18" xfId="60" applyNumberFormat="1" applyFont="1" applyFill="1" applyBorder="1" applyAlignment="1">
      <alignment horizontal="right" vertical="top"/>
      <protection/>
    </xf>
    <xf numFmtId="0" fontId="62" fillId="0" borderId="10" xfId="60" applyFont="1" applyFill="1" applyBorder="1" applyAlignment="1">
      <alignment horizontal="right" shrinkToFit="1"/>
      <protection/>
    </xf>
    <xf numFmtId="0" fontId="62" fillId="0" borderId="10" xfId="60" applyFont="1" applyFill="1" applyBorder="1">
      <alignment/>
      <protection/>
    </xf>
    <xf numFmtId="0" fontId="62" fillId="0" borderId="0" xfId="60" applyFont="1" applyFill="1" applyAlignment="1">
      <alignment horizontal="right"/>
      <protection/>
    </xf>
    <xf numFmtId="0" fontId="62" fillId="0" borderId="10" xfId="60" applyFont="1" applyFill="1" applyBorder="1" applyAlignment="1">
      <alignment horizontal="right" vertical="top" wrapText="1"/>
      <protection/>
    </xf>
    <xf numFmtId="0" fontId="62" fillId="0" borderId="11" xfId="60" applyFont="1" applyFill="1" applyBorder="1" applyAlignment="1">
      <alignment horizontal="right" vertical="top"/>
      <protection/>
    </xf>
    <xf numFmtId="0" fontId="62" fillId="0" borderId="18" xfId="60" applyFont="1" applyFill="1" applyBorder="1" applyAlignment="1">
      <alignment horizontal="right" vertical="top"/>
      <protection/>
    </xf>
    <xf numFmtId="0" fontId="62" fillId="0" borderId="11" xfId="60" applyFont="1" applyFill="1" applyBorder="1" applyAlignment="1">
      <alignment horizontal="center" vertical="top"/>
      <protection/>
    </xf>
    <xf numFmtId="0" fontId="62" fillId="0" borderId="18" xfId="60" applyFont="1" applyFill="1" applyBorder="1" applyAlignment="1">
      <alignment horizontal="center" vertical="top"/>
      <protection/>
    </xf>
    <xf numFmtId="0" fontId="62" fillId="0" borderId="11" xfId="60" applyFont="1" applyFill="1" applyBorder="1" applyAlignment="1">
      <alignment horizontal="center" vertical="top" wrapText="1"/>
      <protection/>
    </xf>
    <xf numFmtId="0" fontId="62" fillId="0" borderId="18" xfId="60" applyFont="1" applyFill="1" applyBorder="1" applyAlignment="1">
      <alignment horizontal="center" vertical="top" wrapText="1"/>
      <protection/>
    </xf>
    <xf numFmtId="0" fontId="62" fillId="0" borderId="10" xfId="0" applyFont="1" applyFill="1" applyBorder="1" applyAlignment="1">
      <alignment vertical="center" wrapText="1"/>
    </xf>
    <xf numFmtId="0" fontId="62" fillId="0" borderId="18" xfId="0" applyFont="1" applyFill="1" applyBorder="1" applyAlignment="1">
      <alignment horizontal="right" vertical="center" wrapText="1"/>
    </xf>
    <xf numFmtId="0" fontId="62" fillId="0" borderId="10" xfId="0" applyFont="1" applyFill="1" applyBorder="1" applyAlignment="1">
      <alignment horizontal="right" vertical="center"/>
    </xf>
    <xf numFmtId="0" fontId="62" fillId="0" borderId="18" xfId="0" applyFont="1" applyFill="1" applyBorder="1" applyAlignment="1">
      <alignment horizontal="right" vertical="center"/>
    </xf>
    <xf numFmtId="0" fontId="62" fillId="0" borderId="10"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0" xfId="0" applyFont="1" applyFill="1" applyBorder="1" applyAlignment="1">
      <alignment horizontal="left" vertical="center" wrapText="1"/>
    </xf>
    <xf numFmtId="0" fontId="62" fillId="0" borderId="10" xfId="60" applyFont="1" applyFill="1" applyBorder="1" applyAlignment="1">
      <alignment horizontal="center" shrinkToFit="1"/>
      <protection/>
    </xf>
    <xf numFmtId="0" fontId="62" fillId="0" borderId="21" xfId="0" applyFont="1" applyFill="1" applyBorder="1" applyAlignment="1">
      <alignment horizontal="center" vertical="center"/>
    </xf>
    <xf numFmtId="0" fontId="62" fillId="0" borderId="10" xfId="0" applyFont="1" applyFill="1" applyBorder="1" applyAlignment="1">
      <alignment horizontal="right" vertical="center" wrapText="1"/>
    </xf>
    <xf numFmtId="0" fontId="62" fillId="0" borderId="11" xfId="0" applyFont="1" applyFill="1" applyBorder="1" applyAlignment="1">
      <alignment horizontal="center" vertical="center"/>
    </xf>
    <xf numFmtId="0" fontId="62" fillId="0" borderId="17" xfId="60" applyFont="1" applyFill="1" applyBorder="1" applyAlignment="1">
      <alignment wrapText="1"/>
      <protection/>
    </xf>
    <xf numFmtId="0" fontId="62" fillId="0" borderId="17" xfId="60" applyFont="1" applyFill="1" applyBorder="1" applyAlignment="1">
      <alignment horizontal="center" wrapText="1"/>
      <protection/>
    </xf>
    <xf numFmtId="178" fontId="62" fillId="0" borderId="18" xfId="60" applyNumberFormat="1" applyFont="1" applyFill="1" applyBorder="1" applyAlignment="1">
      <alignment horizontal="right"/>
      <protection/>
    </xf>
    <xf numFmtId="0" fontId="68" fillId="0" borderId="20" xfId="60" applyFont="1" applyFill="1" applyBorder="1" applyAlignment="1">
      <alignment vertical="center"/>
      <protection/>
    </xf>
    <xf numFmtId="0" fontId="70" fillId="0" borderId="31" xfId="60" applyFont="1" applyFill="1" applyBorder="1" applyAlignment="1">
      <alignment vertical="center"/>
      <protection/>
    </xf>
    <xf numFmtId="178" fontId="69" fillId="0" borderId="0" xfId="60" applyNumberFormat="1" applyFont="1" applyFill="1" applyAlignment="1">
      <alignment/>
      <protection/>
    </xf>
    <xf numFmtId="178" fontId="63" fillId="0" borderId="0" xfId="60" applyNumberFormat="1" applyFont="1" applyFill="1" applyAlignment="1">
      <alignment/>
      <protection/>
    </xf>
    <xf numFmtId="0" fontId="69" fillId="0" borderId="0" xfId="60" applyFont="1" applyFill="1">
      <alignment/>
      <protection/>
    </xf>
    <xf numFmtId="178" fontId="63" fillId="0" borderId="0" xfId="60" applyNumberFormat="1" applyFont="1" applyFill="1">
      <alignment/>
      <protection/>
    </xf>
    <xf numFmtId="0" fontId="68" fillId="0" borderId="16" xfId="60" applyFont="1" applyFill="1" applyBorder="1" applyAlignment="1">
      <alignment horizontal="center" vertical="center"/>
      <protection/>
    </xf>
    <xf numFmtId="0" fontId="62" fillId="0" borderId="22" xfId="60" applyFont="1" applyFill="1" applyBorder="1" applyAlignment="1">
      <alignment horizontal="center" shrinkToFit="1"/>
      <protection/>
    </xf>
    <xf numFmtId="0" fontId="62" fillId="0" borderId="21" xfId="0" applyFont="1" applyFill="1" applyBorder="1" applyAlignment="1" applyProtection="1">
      <alignment horizontal="left" vertical="center" wrapText="1"/>
      <protection locked="0"/>
    </xf>
    <xf numFmtId="0" fontId="62" fillId="0" borderId="12" xfId="0" applyFont="1" applyFill="1" applyBorder="1" applyAlignment="1" applyProtection="1">
      <alignment horizontal="center" vertical="center"/>
      <protection locked="0"/>
    </xf>
    <xf numFmtId="0" fontId="62" fillId="0" borderId="22" xfId="60" applyFont="1" applyFill="1" applyBorder="1" applyAlignment="1">
      <alignment horizontal="center" vertical="center" wrapText="1"/>
      <protection/>
    </xf>
    <xf numFmtId="0" fontId="62" fillId="0" borderId="24" xfId="60" applyFont="1" applyFill="1" applyBorder="1" applyAlignment="1">
      <alignment horizontal="center" vertical="center" wrapText="1"/>
      <protection/>
    </xf>
    <xf numFmtId="176" fontId="65" fillId="0" borderId="17" xfId="60" applyNumberFormat="1" applyFont="1" applyFill="1" applyBorder="1" applyAlignment="1">
      <alignment horizontal="right"/>
      <protection/>
    </xf>
    <xf numFmtId="0" fontId="62" fillId="0" borderId="11" xfId="60" applyFont="1" applyFill="1" applyBorder="1" applyAlignment="1" quotePrefix="1">
      <alignment horizontal="center" vertical="top" wrapText="1"/>
      <protection/>
    </xf>
    <xf numFmtId="0" fontId="62" fillId="0" borderId="18" xfId="60" applyFont="1" applyFill="1" applyBorder="1" applyAlignment="1" quotePrefix="1">
      <alignment horizontal="center" vertical="top" wrapText="1"/>
      <protection/>
    </xf>
    <xf numFmtId="176" fontId="62" fillId="0" borderId="21" xfId="60" applyNumberFormat="1" applyFont="1" applyFill="1" applyBorder="1" applyAlignment="1">
      <alignment horizontal="left" wrapText="1"/>
      <protection/>
    </xf>
    <xf numFmtId="176" fontId="62" fillId="0" borderId="22" xfId="60" applyNumberFormat="1" applyFont="1" applyFill="1" applyBorder="1" applyAlignment="1">
      <alignment horizontal="right"/>
      <protection/>
    </xf>
    <xf numFmtId="176" fontId="62" fillId="0" borderId="24" xfId="60" applyNumberFormat="1" applyFont="1" applyFill="1" applyBorder="1" applyAlignment="1">
      <alignment horizontal="right"/>
      <protection/>
    </xf>
    <xf numFmtId="0" fontId="62" fillId="0" borderId="21" xfId="60" applyFont="1" applyFill="1" applyBorder="1" applyAlignment="1">
      <alignment horizontal="left" vertical="center" wrapText="1"/>
      <protection/>
    </xf>
    <xf numFmtId="0" fontId="62" fillId="0" borderId="21" xfId="0" applyFont="1" applyFill="1" applyBorder="1" applyAlignment="1">
      <alignment vertical="center" wrapText="1"/>
    </xf>
    <xf numFmtId="176" fontId="62" fillId="0" borderId="12" xfId="60" applyNumberFormat="1" applyFont="1" applyFill="1" applyBorder="1" applyAlignment="1">
      <alignment horizontal="left" wrapText="1"/>
      <protection/>
    </xf>
    <xf numFmtId="176" fontId="62" fillId="0" borderId="17" xfId="60" applyNumberFormat="1" applyFont="1" applyFill="1" applyBorder="1" applyAlignment="1">
      <alignment horizontal="left" wrapText="1"/>
      <protection/>
    </xf>
    <xf numFmtId="0" fontId="62" fillId="0" borderId="23" xfId="60" applyFont="1" applyFill="1" applyBorder="1" applyAlignment="1">
      <alignment horizontal="center" wrapText="1"/>
      <protection/>
    </xf>
    <xf numFmtId="0" fontId="63" fillId="0" borderId="21" xfId="60" applyFont="1" applyFill="1" applyBorder="1">
      <alignment/>
      <protection/>
    </xf>
    <xf numFmtId="0" fontId="62" fillId="0" borderId="21" xfId="60" applyFont="1" applyFill="1" applyBorder="1" applyAlignment="1">
      <alignment vertical="top" wrapText="1"/>
      <protection/>
    </xf>
    <xf numFmtId="0" fontId="62" fillId="0" borderId="24" xfId="0" applyFont="1" applyFill="1" applyBorder="1" applyAlignment="1">
      <alignment horizontal="center" vertical="center"/>
    </xf>
    <xf numFmtId="176" fontId="62" fillId="0" borderId="30" xfId="60" applyNumberFormat="1" applyFont="1" applyFill="1" applyBorder="1" applyAlignment="1">
      <alignment horizontal="right"/>
      <protection/>
    </xf>
    <xf numFmtId="176" fontId="62" fillId="0" borderId="25" xfId="60" applyNumberFormat="1" applyFont="1" applyFill="1" applyBorder="1" applyAlignment="1">
      <alignment horizontal="right"/>
      <protection/>
    </xf>
    <xf numFmtId="176" fontId="65" fillId="0" borderId="23" xfId="60" applyNumberFormat="1" applyFont="1" applyFill="1" applyBorder="1">
      <alignment/>
      <protection/>
    </xf>
    <xf numFmtId="177" fontId="7" fillId="0" borderId="10" xfId="48" applyNumberFormat="1" applyFont="1" applyFill="1" applyBorder="1" applyAlignment="1">
      <alignment/>
    </xf>
    <xf numFmtId="0" fontId="73" fillId="0" borderId="0" xfId="0" applyFont="1" applyAlignment="1">
      <alignment/>
    </xf>
    <xf numFmtId="0" fontId="62" fillId="0" borderId="0" xfId="0" applyFont="1" applyAlignment="1">
      <alignment vertical="center"/>
    </xf>
    <xf numFmtId="0" fontId="74" fillId="0" borderId="25" xfId="0" applyFont="1" applyBorder="1" applyAlignment="1">
      <alignment horizontal="center" vertical="center"/>
    </xf>
    <xf numFmtId="0" fontId="62" fillId="0" borderId="0" xfId="0" applyFont="1" applyAlignment="1">
      <alignment horizontal="center" vertical="center"/>
    </xf>
    <xf numFmtId="0" fontId="74" fillId="0" borderId="21" xfId="0" applyFont="1" applyBorder="1" applyAlignment="1">
      <alignment horizontal="center" vertical="center"/>
    </xf>
    <xf numFmtId="0" fontId="75" fillId="0" borderId="16" xfId="0" applyFont="1" applyBorder="1" applyAlignment="1">
      <alignment horizontal="center" vertical="center"/>
    </xf>
    <xf numFmtId="0" fontId="76" fillId="0" borderId="25" xfId="0" applyFont="1" applyBorder="1" applyAlignment="1">
      <alignment horizontal="right" vertical="center"/>
    </xf>
    <xf numFmtId="0" fontId="75" fillId="0" borderId="19" xfId="0" applyFont="1" applyBorder="1" applyAlignment="1">
      <alignment horizontal="distributed" vertical="center"/>
    </xf>
    <xf numFmtId="38" fontId="75" fillId="0" borderId="10" xfId="48" applyFont="1" applyBorder="1" applyAlignment="1">
      <alignment horizontal="right" vertical="center"/>
    </xf>
    <xf numFmtId="38" fontId="75" fillId="0" borderId="10" xfId="48" applyFont="1" applyBorder="1" applyAlignment="1">
      <alignment horizontal="center" vertical="center"/>
    </xf>
    <xf numFmtId="0" fontId="75" fillId="0" borderId="19" xfId="0" applyFont="1" applyBorder="1" applyAlignment="1">
      <alignment horizontal="center" vertical="center"/>
    </xf>
    <xf numFmtId="38" fontId="75" fillId="0" borderId="10" xfId="48" applyFont="1" applyBorder="1" applyAlignment="1">
      <alignment horizontal="left" vertical="center"/>
    </xf>
    <xf numFmtId="0" fontId="75" fillId="0" borderId="20" xfId="0" applyFont="1" applyBorder="1" applyAlignment="1">
      <alignment horizontal="center" vertical="center"/>
    </xf>
    <xf numFmtId="38" fontId="75" fillId="0" borderId="21" xfId="48" applyFont="1" applyBorder="1" applyAlignment="1">
      <alignment horizontal="right" vertical="center"/>
    </xf>
    <xf numFmtId="0" fontId="75" fillId="0" borderId="16" xfId="0" applyFont="1" applyBorder="1" applyAlignment="1">
      <alignment horizontal="distributed" vertical="center"/>
    </xf>
    <xf numFmtId="38" fontId="75" fillId="0" borderId="25" xfId="48" applyFont="1" applyBorder="1" applyAlignment="1">
      <alignment horizontal="right" vertical="center"/>
    </xf>
    <xf numFmtId="176" fontId="75" fillId="0" borderId="10" xfId="60" applyNumberFormat="1" applyFont="1" applyFill="1" applyBorder="1">
      <alignment/>
      <protection/>
    </xf>
    <xf numFmtId="38" fontId="75" fillId="0" borderId="21" xfId="48" applyFont="1" applyBorder="1" applyAlignment="1">
      <alignment horizontal="left" vertical="center"/>
    </xf>
    <xf numFmtId="176" fontId="75" fillId="0" borderId="10" xfId="48" applyNumberFormat="1" applyFont="1" applyBorder="1" applyAlignment="1">
      <alignment horizontal="right" vertical="center" shrinkToFit="1"/>
    </xf>
    <xf numFmtId="38" fontId="76" fillId="0" borderId="25" xfId="48" applyFont="1" applyBorder="1" applyAlignment="1">
      <alignment horizontal="right" vertical="center"/>
    </xf>
    <xf numFmtId="38" fontId="75" fillId="0" borderId="10" xfId="48" applyFont="1" applyBorder="1" applyAlignment="1">
      <alignment vertical="center"/>
    </xf>
    <xf numFmtId="176" fontId="75" fillId="0" borderId="10" xfId="48" applyNumberFormat="1" applyFont="1" applyBorder="1" applyAlignment="1">
      <alignment vertical="center"/>
    </xf>
    <xf numFmtId="176" fontId="75" fillId="0" borderId="21" xfId="48" applyNumberFormat="1" applyFont="1" applyBorder="1" applyAlignment="1">
      <alignment horizontal="right" vertical="center"/>
    </xf>
    <xf numFmtId="38" fontId="76" fillId="0" borderId="25" xfId="48" applyFont="1" applyBorder="1" applyAlignment="1">
      <alignment vertical="center"/>
    </xf>
    <xf numFmtId="0" fontId="77"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5" fillId="0" borderId="27" xfId="0" applyFont="1" applyBorder="1" applyAlignment="1">
      <alignment vertical="top" wrapText="1"/>
    </xf>
    <xf numFmtId="0" fontId="75" fillId="0" borderId="26" xfId="0" applyFont="1" applyBorder="1" applyAlignment="1">
      <alignment vertical="top" wrapText="1"/>
    </xf>
    <xf numFmtId="0" fontId="75" fillId="0" borderId="32" xfId="0" applyFont="1" applyBorder="1" applyAlignment="1">
      <alignment vertical="top" wrapText="1"/>
    </xf>
    <xf numFmtId="0" fontId="75" fillId="0" borderId="11" xfId="0" applyFont="1" applyBorder="1" applyAlignment="1">
      <alignment vertical="top" wrapText="1"/>
    </xf>
    <xf numFmtId="0" fontId="75" fillId="0" borderId="0" xfId="0" applyFont="1" applyBorder="1" applyAlignment="1">
      <alignment vertical="top" wrapText="1"/>
    </xf>
    <xf numFmtId="0" fontId="75" fillId="0" borderId="30" xfId="0" applyFont="1" applyBorder="1" applyAlignment="1">
      <alignment vertical="top" wrapText="1"/>
    </xf>
    <xf numFmtId="0" fontId="75" fillId="0" borderId="22" xfId="0" applyFont="1" applyBorder="1" applyAlignment="1">
      <alignment vertical="top" wrapText="1"/>
    </xf>
    <xf numFmtId="0" fontId="75" fillId="0" borderId="12" xfId="0" applyFont="1" applyBorder="1" applyAlignment="1">
      <alignment vertical="top" wrapText="1"/>
    </xf>
    <xf numFmtId="0" fontId="75" fillId="0" borderId="33" xfId="0" applyFont="1" applyBorder="1" applyAlignment="1">
      <alignment vertical="top" wrapText="1"/>
    </xf>
    <xf numFmtId="0" fontId="75" fillId="0" borderId="34" xfId="0" applyFont="1" applyBorder="1" applyAlignment="1">
      <alignment vertical="top" wrapText="1"/>
    </xf>
    <xf numFmtId="0" fontId="75" fillId="0" borderId="31" xfId="0" applyFont="1" applyBorder="1" applyAlignment="1">
      <alignment vertical="top" wrapText="1"/>
    </xf>
    <xf numFmtId="0" fontId="75" fillId="0" borderId="0" xfId="0" applyFont="1" applyAlignment="1">
      <alignment vertical="top" wrapText="1"/>
    </xf>
    <xf numFmtId="0" fontId="75" fillId="0" borderId="35" xfId="0" applyFont="1" applyBorder="1" applyAlignment="1">
      <alignment vertical="top" wrapText="1"/>
    </xf>
    <xf numFmtId="0" fontId="75" fillId="0" borderId="36" xfId="0" applyFont="1" applyBorder="1" applyAlignment="1">
      <alignment horizontal="center" vertical="center"/>
    </xf>
    <xf numFmtId="0" fontId="75" fillId="0" borderId="37" xfId="0" applyFont="1" applyBorder="1" applyAlignment="1">
      <alignment horizontal="center" vertical="center"/>
    </xf>
    <xf numFmtId="0" fontId="75" fillId="0" borderId="38" xfId="0" applyFont="1" applyBorder="1" applyAlignment="1">
      <alignment horizontal="center" vertical="center"/>
    </xf>
    <xf numFmtId="0" fontId="75" fillId="0" borderId="26" xfId="0" applyFont="1" applyBorder="1" applyAlignment="1">
      <alignment vertical="top"/>
    </xf>
    <xf numFmtId="0" fontId="75" fillId="0" borderId="32" xfId="0" applyFont="1" applyBorder="1" applyAlignment="1">
      <alignment vertical="top"/>
    </xf>
    <xf numFmtId="0" fontId="75" fillId="0" borderId="11" xfId="0" applyFont="1" applyBorder="1" applyAlignment="1">
      <alignment vertical="top"/>
    </xf>
    <xf numFmtId="0" fontId="75" fillId="0" borderId="0" xfId="0" applyFont="1" applyAlignment="1">
      <alignment vertical="top"/>
    </xf>
    <xf numFmtId="0" fontId="75" fillId="0" borderId="30" xfId="0" applyFont="1" applyBorder="1" applyAlignment="1">
      <alignment vertical="top"/>
    </xf>
    <xf numFmtId="0" fontId="75" fillId="0" borderId="22" xfId="0" applyFont="1" applyBorder="1" applyAlignment="1">
      <alignment vertical="top"/>
    </xf>
    <xf numFmtId="0" fontId="75" fillId="0" borderId="12" xfId="0" applyFont="1" applyBorder="1" applyAlignment="1">
      <alignment vertical="top"/>
    </xf>
    <xf numFmtId="0" fontId="75" fillId="0" borderId="33" xfId="0" applyFont="1" applyBorder="1" applyAlignment="1">
      <alignment vertical="top"/>
    </xf>
    <xf numFmtId="0" fontId="75" fillId="0" borderId="31" xfId="0" applyFont="1" applyBorder="1" applyAlignment="1">
      <alignment vertical="top"/>
    </xf>
    <xf numFmtId="0" fontId="75" fillId="0" borderId="35" xfId="0" applyFont="1" applyBorder="1" applyAlignment="1">
      <alignment vertical="top"/>
    </xf>
    <xf numFmtId="0" fontId="75" fillId="0" borderId="34" xfId="0" applyFont="1" applyBorder="1" applyAlignment="1">
      <alignment horizontal="left" vertical="top" wrapText="1"/>
    </xf>
    <xf numFmtId="0" fontId="75" fillId="0" borderId="26" xfId="0" applyFont="1" applyBorder="1" applyAlignment="1">
      <alignment horizontal="left" vertical="top" wrapText="1"/>
    </xf>
    <xf numFmtId="0" fontId="75" fillId="0" borderId="32" xfId="0" applyFont="1" applyBorder="1" applyAlignment="1">
      <alignment horizontal="left" vertical="top" wrapText="1"/>
    </xf>
    <xf numFmtId="0" fontId="75" fillId="0" borderId="0" xfId="0" applyFont="1" applyBorder="1" applyAlignment="1">
      <alignment vertical="top"/>
    </xf>
    <xf numFmtId="0" fontId="62" fillId="0" borderId="26" xfId="0" applyFont="1" applyBorder="1" applyAlignment="1">
      <alignment vertical="top"/>
    </xf>
    <xf numFmtId="0" fontId="62" fillId="0" borderId="32" xfId="0" applyFont="1" applyBorder="1" applyAlignment="1">
      <alignment vertical="top"/>
    </xf>
    <xf numFmtId="0" fontId="62" fillId="0" borderId="0" xfId="0" applyFont="1" applyBorder="1" applyAlignment="1">
      <alignment vertical="top"/>
    </xf>
    <xf numFmtId="0" fontId="62" fillId="0" borderId="30" xfId="0" applyFont="1" applyBorder="1" applyAlignment="1">
      <alignment vertical="top"/>
    </xf>
    <xf numFmtId="0" fontId="62" fillId="0" borderId="22" xfId="0" applyFont="1" applyBorder="1" applyAlignment="1">
      <alignment vertical="top"/>
    </xf>
    <xf numFmtId="0" fontId="62" fillId="0" borderId="12" xfId="0" applyFont="1" applyBorder="1" applyAlignment="1">
      <alignment vertical="top"/>
    </xf>
    <xf numFmtId="0" fontId="62" fillId="0" borderId="33" xfId="0" applyFont="1" applyBorder="1" applyAlignment="1">
      <alignment vertical="top"/>
    </xf>
    <xf numFmtId="0" fontId="62" fillId="0" borderId="35" xfId="0" applyFont="1" applyBorder="1" applyAlignment="1">
      <alignment vertical="top"/>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75" fillId="0" borderId="27" xfId="0" applyFont="1" applyBorder="1" applyAlignment="1">
      <alignment horizontal="left" vertical="top" wrapText="1"/>
    </xf>
    <xf numFmtId="0" fontId="75" fillId="0" borderId="26" xfId="0" applyFont="1" applyBorder="1" applyAlignment="1">
      <alignment horizontal="left" vertical="top"/>
    </xf>
    <xf numFmtId="0" fontId="75" fillId="0" borderId="32" xfId="0" applyFont="1" applyBorder="1" applyAlignment="1">
      <alignment horizontal="left" vertical="top"/>
    </xf>
    <xf numFmtId="0" fontId="75" fillId="0" borderId="11" xfId="0" applyFont="1" applyBorder="1" applyAlignment="1">
      <alignment horizontal="left" vertical="top"/>
    </xf>
    <xf numFmtId="0" fontId="75" fillId="0" borderId="0" xfId="0" applyFont="1" applyAlignment="1">
      <alignment horizontal="left" vertical="top"/>
    </xf>
    <xf numFmtId="0" fontId="75" fillId="0" borderId="30" xfId="0" applyFont="1" applyBorder="1" applyAlignment="1">
      <alignment horizontal="left" vertical="top"/>
    </xf>
    <xf numFmtId="0" fontId="75" fillId="0" borderId="22" xfId="0" applyFont="1" applyBorder="1" applyAlignment="1">
      <alignment horizontal="left" vertical="top"/>
    </xf>
    <xf numFmtId="0" fontId="75" fillId="0" borderId="12" xfId="0" applyFont="1" applyBorder="1" applyAlignment="1">
      <alignment horizontal="left" vertical="top"/>
    </xf>
    <xf numFmtId="0" fontId="75" fillId="0" borderId="33" xfId="0" applyFont="1" applyBorder="1" applyAlignment="1">
      <alignment horizontal="left" vertical="top"/>
    </xf>
    <xf numFmtId="0" fontId="62" fillId="0" borderId="12" xfId="0" applyFont="1" applyBorder="1" applyAlignment="1">
      <alignment horizontal="right" vertical="center"/>
    </xf>
    <xf numFmtId="0" fontId="68" fillId="0" borderId="0" xfId="60" applyFont="1" applyBorder="1" applyAlignment="1">
      <alignment horizontal="right" vertical="center"/>
      <protection/>
    </xf>
    <xf numFmtId="0" fontId="78" fillId="0" borderId="0" xfId="60" applyFont="1" applyBorder="1" applyAlignment="1">
      <alignment horizontal="right" vertical="center"/>
      <protection/>
    </xf>
    <xf numFmtId="0" fontId="74"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39" xfId="0" applyFont="1" applyBorder="1" applyAlignment="1">
      <alignment horizontal="center" vertical="center"/>
    </xf>
    <xf numFmtId="0" fontId="74" fillId="0" borderId="40" xfId="0" applyFont="1" applyBorder="1" applyAlignment="1">
      <alignment horizontal="center" vertical="center"/>
    </xf>
    <xf numFmtId="0" fontId="74" fillId="0" borderId="13" xfId="0" applyFont="1" applyBorder="1" applyAlignment="1">
      <alignment horizontal="center" vertical="center"/>
    </xf>
    <xf numFmtId="0" fontId="74" fillId="0" borderId="15" xfId="0" applyFont="1" applyBorder="1" applyAlignment="1">
      <alignment horizontal="center" vertical="center"/>
    </xf>
    <xf numFmtId="0" fontId="74" fillId="0" borderId="36" xfId="0" applyFont="1" applyBorder="1" applyAlignment="1">
      <alignment horizontal="center" vertical="center"/>
    </xf>
    <xf numFmtId="0" fontId="74" fillId="0" borderId="38" xfId="0" applyFont="1" applyBorder="1" applyAlignment="1">
      <alignment horizontal="center" vertical="center"/>
    </xf>
    <xf numFmtId="0" fontId="62" fillId="0" borderId="41" xfId="60" applyFont="1" applyFill="1" applyBorder="1" applyAlignment="1">
      <alignment horizontal="center"/>
      <protection/>
    </xf>
    <xf numFmtId="0" fontId="62" fillId="0" borderId="42" xfId="60" applyFont="1" applyFill="1" applyBorder="1" applyAlignment="1">
      <alignment horizontal="center"/>
      <protection/>
    </xf>
    <xf numFmtId="0" fontId="62" fillId="0" borderId="43" xfId="60" applyFont="1" applyFill="1" applyBorder="1" applyAlignment="1">
      <alignment horizontal="center"/>
      <protection/>
    </xf>
    <xf numFmtId="176" fontId="65" fillId="0" borderId="44" xfId="60" applyNumberFormat="1" applyFont="1" applyFill="1" applyBorder="1" applyAlignment="1">
      <alignment horizontal="center"/>
      <protection/>
    </xf>
    <xf numFmtId="176" fontId="65" fillId="0" borderId="45" xfId="60" applyNumberFormat="1" applyFont="1" applyFill="1" applyBorder="1" applyAlignment="1">
      <alignment horizontal="center"/>
      <protection/>
    </xf>
    <xf numFmtId="176" fontId="65" fillId="0" borderId="46" xfId="60" applyNumberFormat="1" applyFont="1" applyFill="1" applyBorder="1" applyAlignment="1">
      <alignment horizontal="center"/>
      <protection/>
    </xf>
    <xf numFmtId="0" fontId="62" fillId="0" borderId="47" xfId="60" applyFont="1" applyFill="1" applyBorder="1" applyAlignment="1">
      <alignment horizontal="center"/>
      <protection/>
    </xf>
    <xf numFmtId="0" fontId="62" fillId="0" borderId="48" xfId="60" applyFont="1" applyFill="1" applyBorder="1" applyAlignment="1">
      <alignment horizontal="center"/>
      <protection/>
    </xf>
    <xf numFmtId="0" fontId="62" fillId="0" borderId="49" xfId="60" applyFont="1" applyFill="1" applyBorder="1" applyAlignment="1">
      <alignment horizontal="center"/>
      <protection/>
    </xf>
    <xf numFmtId="0" fontId="62" fillId="0" borderId="50" xfId="60" applyFont="1" applyFill="1" applyBorder="1" applyAlignment="1">
      <alignment horizontal="center"/>
      <protection/>
    </xf>
    <xf numFmtId="0" fontId="62" fillId="0" borderId="51" xfId="60" applyFont="1" applyFill="1" applyBorder="1" applyAlignment="1">
      <alignment horizontal="center"/>
      <protection/>
    </xf>
    <xf numFmtId="0" fontId="62" fillId="0" borderId="52" xfId="60" applyFont="1" applyFill="1" applyBorder="1" applyAlignment="1">
      <alignment horizontal="center"/>
      <protection/>
    </xf>
    <xf numFmtId="0" fontId="62" fillId="0" borderId="53" xfId="60" applyFont="1" applyFill="1" applyBorder="1" applyAlignment="1">
      <alignment horizontal="center"/>
      <protection/>
    </xf>
    <xf numFmtId="0" fontId="62" fillId="0" borderId="54" xfId="60" applyFont="1" applyFill="1" applyBorder="1" applyAlignment="1">
      <alignment horizontal="center"/>
      <protection/>
    </xf>
    <xf numFmtId="0" fontId="62" fillId="0" borderId="55" xfId="60" applyFont="1" applyFill="1" applyBorder="1" applyAlignment="1">
      <alignment horizontal="center"/>
      <protection/>
    </xf>
    <xf numFmtId="0" fontId="62" fillId="0" borderId="44" xfId="60" applyFont="1" applyFill="1" applyBorder="1" applyAlignment="1">
      <alignment horizontal="center" wrapText="1"/>
      <protection/>
    </xf>
    <xf numFmtId="0" fontId="62" fillId="0" borderId="45" xfId="60" applyFont="1" applyFill="1" applyBorder="1" applyAlignment="1">
      <alignment horizontal="center" wrapText="1"/>
      <protection/>
    </xf>
    <xf numFmtId="0" fontId="62" fillId="0" borderId="46" xfId="60" applyFont="1" applyFill="1" applyBorder="1" applyAlignment="1">
      <alignment horizontal="center" wrapText="1"/>
      <protection/>
    </xf>
    <xf numFmtId="0" fontId="62" fillId="0" borderId="44" xfId="60" applyFont="1" applyFill="1" applyBorder="1" applyAlignment="1">
      <alignment horizontal="center"/>
      <protection/>
    </xf>
    <xf numFmtId="0" fontId="62" fillId="0" borderId="45" xfId="60" applyFont="1" applyFill="1" applyBorder="1" applyAlignment="1">
      <alignment horizontal="center"/>
      <protection/>
    </xf>
    <xf numFmtId="0" fontId="62" fillId="0" borderId="46" xfId="60" applyFont="1" applyFill="1" applyBorder="1" applyAlignment="1">
      <alignment horizontal="center"/>
      <protection/>
    </xf>
    <xf numFmtId="178" fontId="65" fillId="0" borderId="44" xfId="48" applyNumberFormat="1" applyFont="1" applyFill="1" applyBorder="1" applyAlignment="1">
      <alignment horizontal="center"/>
    </xf>
    <xf numFmtId="178" fontId="65" fillId="0" borderId="45" xfId="48" applyNumberFormat="1" applyFont="1" applyFill="1" applyBorder="1" applyAlignment="1">
      <alignment horizontal="center"/>
    </xf>
    <xf numFmtId="178" fontId="65" fillId="0" borderId="46" xfId="48" applyNumberFormat="1" applyFont="1" applyFill="1" applyBorder="1" applyAlignment="1">
      <alignment horizontal="center"/>
    </xf>
    <xf numFmtId="0" fontId="68" fillId="0" borderId="16" xfId="60" applyFont="1" applyFill="1" applyBorder="1" applyAlignment="1">
      <alignment horizontal="center" vertical="center"/>
      <protection/>
    </xf>
    <xf numFmtId="0" fontId="68" fillId="0" borderId="20" xfId="0" applyFont="1" applyFill="1" applyBorder="1" applyAlignment="1">
      <alignment horizontal="center" vertical="center"/>
    </xf>
    <xf numFmtId="0" fontId="68" fillId="0" borderId="25" xfId="60" applyFont="1" applyFill="1" applyBorder="1" applyAlignment="1">
      <alignment horizontal="center" vertical="center" wrapText="1"/>
      <protection/>
    </xf>
    <xf numFmtId="0" fontId="68" fillId="0" borderId="21" xfId="0" applyFont="1" applyFill="1" applyBorder="1" applyAlignment="1">
      <alignment horizontal="center" vertical="center"/>
    </xf>
    <xf numFmtId="0" fontId="79" fillId="0" borderId="0" xfId="60" applyFont="1" applyFill="1" applyAlignment="1">
      <alignment vertical="center"/>
      <protection/>
    </xf>
    <xf numFmtId="0" fontId="68" fillId="0" borderId="56" xfId="60" applyFont="1" applyFill="1" applyBorder="1" applyAlignment="1">
      <alignment horizontal="center" vertical="center"/>
      <protection/>
    </xf>
    <xf numFmtId="0" fontId="68" fillId="0" borderId="57" xfId="0" applyFont="1" applyFill="1" applyBorder="1" applyAlignment="1">
      <alignment vertical="center"/>
    </xf>
    <xf numFmtId="0" fontId="68" fillId="0" borderId="58" xfId="0" applyFont="1" applyFill="1" applyBorder="1" applyAlignment="1">
      <alignment vertical="center"/>
    </xf>
    <xf numFmtId="0" fontId="68" fillId="0" borderId="14" xfId="60" applyFont="1" applyFill="1" applyBorder="1" applyAlignment="1">
      <alignment horizontal="center" vertical="center"/>
      <protection/>
    </xf>
    <xf numFmtId="0" fontId="68" fillId="0" borderId="59" xfId="60" applyFont="1" applyFill="1" applyBorder="1" applyAlignment="1">
      <alignment horizontal="center" vertical="center"/>
      <protection/>
    </xf>
    <xf numFmtId="0" fontId="68" fillId="0" borderId="60" xfId="60" applyFont="1" applyFill="1" applyBorder="1" applyAlignment="1">
      <alignment horizontal="center" vertical="center"/>
      <protection/>
    </xf>
    <xf numFmtId="0" fontId="80" fillId="0" borderId="0" xfId="60" applyFont="1" applyFill="1" applyBorder="1" applyAlignment="1">
      <alignment horizontal="center" vertical="center"/>
      <protection/>
    </xf>
    <xf numFmtId="0" fontId="81" fillId="0" borderId="0" xfId="0" applyFont="1" applyFill="1" applyBorder="1" applyAlignment="1">
      <alignment horizontal="center" vertical="center"/>
    </xf>
    <xf numFmtId="0" fontId="82" fillId="0" borderId="0" xfId="60" applyFont="1" applyFill="1" applyBorder="1" applyAlignment="1">
      <alignment horizontal="right"/>
      <protection/>
    </xf>
    <xf numFmtId="0" fontId="82" fillId="0" borderId="12" xfId="60" applyFont="1" applyFill="1" applyBorder="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twoCellAnchor>
    <xdr:from>
      <xdr:col>1</xdr:col>
      <xdr:colOff>352425</xdr:colOff>
      <xdr:row>5</xdr:row>
      <xdr:rowOff>0</xdr:rowOff>
    </xdr:from>
    <xdr:to>
      <xdr:col>13</xdr:col>
      <xdr:colOff>352425</xdr:colOff>
      <xdr:row>11</xdr:row>
      <xdr:rowOff>19050</xdr:rowOff>
    </xdr:to>
    <xdr:sp>
      <xdr:nvSpPr>
        <xdr:cNvPr id="2"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857875" y="66675"/>
          <a:ext cx="5562600"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主　な　施　策　成　果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09575"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0</xdr:row>
      <xdr:rowOff>0</xdr:rowOff>
    </xdr:from>
    <xdr:to>
      <xdr:col>1</xdr:col>
      <xdr:colOff>962025</xdr:colOff>
      <xdr:row>0</xdr:row>
      <xdr:rowOff>0</xdr:rowOff>
    </xdr:to>
    <xdr:sp>
      <xdr:nvSpPr>
        <xdr:cNvPr id="2" name="AutoShape 29"/>
        <xdr:cNvSpPr>
          <a:spLocks/>
        </xdr:cNvSpPr>
      </xdr:nvSpPr>
      <xdr:spPr>
        <a:xfrm>
          <a:off x="409575"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3" name="AutoShape 30"/>
        <xdr:cNvSpPr>
          <a:spLocks/>
        </xdr:cNvSpPr>
      </xdr:nvSpPr>
      <xdr:spPr>
        <a:xfrm>
          <a:off x="409575"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60" zoomScalePageLayoutView="0" workbookViewId="0" topLeftCell="A1">
      <selection activeCell="D20" sqref="D20"/>
    </sheetView>
  </sheetViews>
  <sheetFormatPr defaultColWidth="9.00390625" defaultRowHeight="13.5"/>
  <sheetData>
    <row r="1" ht="13.5">
      <c r="O1" s="254">
        <v>6</v>
      </c>
    </row>
    <row r="2" ht="13.5">
      <c r="O2" s="254"/>
    </row>
    <row r="27" spans="3:13" ht="13.5" customHeight="1">
      <c r="C27" s="255" t="s">
        <v>44</v>
      </c>
      <c r="D27" s="255"/>
      <c r="E27" s="255"/>
      <c r="F27" s="255"/>
      <c r="G27" s="255"/>
      <c r="H27" s="255"/>
      <c r="I27" s="255"/>
      <c r="J27" s="255"/>
      <c r="K27" s="255"/>
      <c r="L27" s="255"/>
      <c r="M27" s="255"/>
    </row>
    <row r="28" spans="3:13" ht="13.5" customHeight="1">
      <c r="C28" s="255"/>
      <c r="D28" s="255"/>
      <c r="E28" s="255"/>
      <c r="F28" s="255"/>
      <c r="G28" s="255"/>
      <c r="H28" s="255"/>
      <c r="I28" s="255"/>
      <c r="J28" s="255"/>
      <c r="K28" s="255"/>
      <c r="L28" s="255"/>
      <c r="M28" s="255"/>
    </row>
    <row r="29" spans="3:13" ht="13.5" customHeight="1">
      <c r="C29" s="255"/>
      <c r="D29" s="255"/>
      <c r="E29" s="255"/>
      <c r="F29" s="255"/>
      <c r="G29" s="255"/>
      <c r="H29" s="255"/>
      <c r="I29" s="255"/>
      <c r="J29" s="255"/>
      <c r="K29" s="255"/>
      <c r="L29" s="255"/>
      <c r="M29" s="255"/>
    </row>
    <row r="30" spans="3:13" ht="13.5" customHeight="1">
      <c r="C30" s="255"/>
      <c r="D30" s="255"/>
      <c r="E30" s="255"/>
      <c r="F30" s="255"/>
      <c r="G30" s="255"/>
      <c r="H30" s="255"/>
      <c r="I30" s="255"/>
      <c r="J30" s="255"/>
      <c r="K30" s="255"/>
      <c r="L30" s="255"/>
      <c r="M30" s="255"/>
    </row>
    <row r="31" spans="3:13" ht="13.5">
      <c r="C31" s="255"/>
      <c r="D31" s="255"/>
      <c r="E31" s="255"/>
      <c r="F31" s="255"/>
      <c r="G31" s="255"/>
      <c r="H31" s="255"/>
      <c r="I31" s="255"/>
      <c r="J31" s="255"/>
      <c r="K31" s="255"/>
      <c r="L31" s="255"/>
      <c r="M31" s="255"/>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L250"/>
  <sheetViews>
    <sheetView view="pageBreakPreview" zoomScale="75" zoomScaleNormal="70" zoomScaleSheetLayoutView="75" zoomScalePageLayoutView="0" workbookViewId="0" topLeftCell="A1">
      <selection activeCell="D2" sqref="D2"/>
    </sheetView>
  </sheetViews>
  <sheetFormatPr defaultColWidth="9.00390625" defaultRowHeight="13.5"/>
  <cols>
    <col min="1" max="1" width="15.625" style="230" customWidth="1"/>
    <col min="2" max="2" width="16.50390625" style="230" customWidth="1"/>
    <col min="3" max="3" width="16.375" style="230" customWidth="1"/>
    <col min="4" max="4" width="44.125" style="230" customWidth="1"/>
    <col min="5" max="5" width="13.125" style="230" customWidth="1"/>
    <col min="6" max="6" width="13.25390625" style="230" customWidth="1"/>
    <col min="7" max="7" width="11.75390625" style="230" customWidth="1"/>
    <col min="8" max="8" width="36.00390625" style="230" customWidth="1"/>
    <col min="9" max="10" width="15.375" style="230" customWidth="1"/>
    <col min="11" max="11" width="7.75390625" style="230" customWidth="1"/>
    <col min="12" max="16384" width="9.00390625" style="230" customWidth="1"/>
  </cols>
  <sheetData>
    <row r="2" ht="26.25" customHeight="1">
      <c r="A2" s="229" t="s">
        <v>1126</v>
      </c>
    </row>
    <row r="3" spans="5:11" ht="19.5" thickBot="1">
      <c r="E3" s="305"/>
      <c r="F3" s="305"/>
      <c r="J3" s="306" t="s">
        <v>570</v>
      </c>
      <c r="K3" s="307"/>
    </row>
    <row r="4" spans="1:12" ht="16.5" customHeight="1">
      <c r="A4" s="308" t="s">
        <v>1127</v>
      </c>
      <c r="B4" s="231" t="s">
        <v>1128</v>
      </c>
      <c r="C4" s="231" t="s">
        <v>1129</v>
      </c>
      <c r="D4" s="310" t="s">
        <v>1130</v>
      </c>
      <c r="E4" s="310"/>
      <c r="F4" s="311"/>
      <c r="G4" s="310" t="s">
        <v>1131</v>
      </c>
      <c r="H4" s="310"/>
      <c r="I4" s="310"/>
      <c r="J4" s="310"/>
      <c r="K4" s="314" t="s">
        <v>1132</v>
      </c>
      <c r="L4" s="232"/>
    </row>
    <row r="5" spans="1:12" ht="16.5" customHeight="1" thickBot="1">
      <c r="A5" s="309"/>
      <c r="B5" s="233" t="s">
        <v>1133</v>
      </c>
      <c r="C5" s="233" t="s">
        <v>1133</v>
      </c>
      <c r="D5" s="312"/>
      <c r="E5" s="312"/>
      <c r="F5" s="313"/>
      <c r="G5" s="312"/>
      <c r="H5" s="312"/>
      <c r="I5" s="312"/>
      <c r="J5" s="312"/>
      <c r="K5" s="315"/>
      <c r="L5" s="232"/>
    </row>
    <row r="6" spans="1:12" ht="14.25" customHeight="1">
      <c r="A6" s="234"/>
      <c r="B6" s="235" t="s">
        <v>1134</v>
      </c>
      <c r="C6" s="235" t="s">
        <v>1134</v>
      </c>
      <c r="D6" s="296" t="s">
        <v>1135</v>
      </c>
      <c r="E6" s="297"/>
      <c r="F6" s="298"/>
      <c r="G6" s="265" t="s">
        <v>1136</v>
      </c>
      <c r="H6" s="272"/>
      <c r="I6" s="272"/>
      <c r="J6" s="273"/>
      <c r="K6" s="269">
        <v>7</v>
      </c>
      <c r="L6" s="232"/>
    </row>
    <row r="7" spans="1:12" ht="14.25" customHeight="1">
      <c r="A7" s="236" t="s">
        <v>1137</v>
      </c>
      <c r="B7" s="237">
        <v>8340905000</v>
      </c>
      <c r="C7" s="237">
        <v>7813771549</v>
      </c>
      <c r="D7" s="299"/>
      <c r="E7" s="300"/>
      <c r="F7" s="301"/>
      <c r="G7" s="280"/>
      <c r="H7" s="285"/>
      <c r="I7" s="285"/>
      <c r="J7" s="276"/>
      <c r="K7" s="270"/>
      <c r="L7" s="232"/>
    </row>
    <row r="8" spans="1:12" ht="14.25" customHeight="1">
      <c r="A8" s="236" t="s">
        <v>1138</v>
      </c>
      <c r="B8" s="238"/>
      <c r="C8" s="238"/>
      <c r="D8" s="299"/>
      <c r="E8" s="300"/>
      <c r="F8" s="301"/>
      <c r="G8" s="280"/>
      <c r="H8" s="285"/>
      <c r="I8" s="285"/>
      <c r="J8" s="276"/>
      <c r="K8" s="270"/>
      <c r="L8" s="232"/>
    </row>
    <row r="9" spans="1:12" ht="14.25" customHeight="1">
      <c r="A9" s="239"/>
      <c r="B9" s="240" t="s">
        <v>1139</v>
      </c>
      <c r="C9" s="240" t="s">
        <v>1139</v>
      </c>
      <c r="D9" s="299"/>
      <c r="E9" s="300"/>
      <c r="F9" s="301"/>
      <c r="G9" s="280"/>
      <c r="H9" s="285"/>
      <c r="I9" s="285"/>
      <c r="J9" s="276"/>
      <c r="K9" s="270"/>
      <c r="L9" s="232"/>
    </row>
    <row r="10" spans="1:12" ht="14.25" customHeight="1">
      <c r="A10" s="239"/>
      <c r="B10" s="237">
        <v>3081820000</v>
      </c>
      <c r="C10" s="237">
        <v>3205549460</v>
      </c>
      <c r="D10" s="299"/>
      <c r="E10" s="300"/>
      <c r="F10" s="301"/>
      <c r="G10" s="280"/>
      <c r="H10" s="285"/>
      <c r="I10" s="285"/>
      <c r="J10" s="276"/>
      <c r="K10" s="270"/>
      <c r="L10" s="232"/>
    </row>
    <row r="11" spans="1:12" ht="14.25" customHeight="1">
      <c r="A11" s="239"/>
      <c r="B11" s="240" t="s">
        <v>1140</v>
      </c>
      <c r="C11" s="240" t="s">
        <v>1140</v>
      </c>
      <c r="D11" s="299"/>
      <c r="E11" s="300"/>
      <c r="F11" s="301"/>
      <c r="G11" s="280"/>
      <c r="H11" s="285"/>
      <c r="I11" s="285"/>
      <c r="J11" s="276"/>
      <c r="K11" s="270"/>
      <c r="L11" s="232"/>
    </row>
    <row r="12" spans="1:12" ht="14.25" customHeight="1">
      <c r="A12" s="239"/>
      <c r="B12" s="237">
        <v>300000000</v>
      </c>
      <c r="C12" s="237">
        <v>282000000</v>
      </c>
      <c r="D12" s="299"/>
      <c r="E12" s="300"/>
      <c r="F12" s="301"/>
      <c r="G12" s="280"/>
      <c r="H12" s="285"/>
      <c r="I12" s="285"/>
      <c r="J12" s="276"/>
      <c r="K12" s="270"/>
      <c r="L12" s="232"/>
    </row>
    <row r="13" spans="1:12" ht="14.25" customHeight="1">
      <c r="A13" s="239"/>
      <c r="B13" s="240" t="s">
        <v>1141</v>
      </c>
      <c r="C13" s="240" t="s">
        <v>1141</v>
      </c>
      <c r="D13" s="299"/>
      <c r="E13" s="300"/>
      <c r="F13" s="301"/>
      <c r="G13" s="280"/>
      <c r="H13" s="285"/>
      <c r="I13" s="285"/>
      <c r="J13" s="276"/>
      <c r="K13" s="270"/>
      <c r="L13" s="232"/>
    </row>
    <row r="14" spans="1:12" ht="14.25" customHeight="1">
      <c r="A14" s="239"/>
      <c r="B14" s="237">
        <v>1547077000</v>
      </c>
      <c r="C14" s="237">
        <v>1357569174</v>
      </c>
      <c r="D14" s="299"/>
      <c r="E14" s="300"/>
      <c r="F14" s="301"/>
      <c r="G14" s="280"/>
      <c r="H14" s="285"/>
      <c r="I14" s="285"/>
      <c r="J14" s="276"/>
      <c r="K14" s="270"/>
      <c r="L14" s="232"/>
    </row>
    <row r="15" spans="1:12" ht="14.25" customHeight="1">
      <c r="A15" s="239"/>
      <c r="B15" s="240" t="s">
        <v>1142</v>
      </c>
      <c r="C15" s="240" t="s">
        <v>1142</v>
      </c>
      <c r="D15" s="299"/>
      <c r="E15" s="300"/>
      <c r="F15" s="301"/>
      <c r="G15" s="280"/>
      <c r="H15" s="285"/>
      <c r="I15" s="285"/>
      <c r="J15" s="276"/>
      <c r="K15" s="270"/>
      <c r="L15" s="232"/>
    </row>
    <row r="16" spans="1:12" ht="14.25" customHeight="1">
      <c r="A16" s="239"/>
      <c r="B16" s="237">
        <v>3412008000</v>
      </c>
      <c r="C16" s="237">
        <v>2968652915</v>
      </c>
      <c r="D16" s="299"/>
      <c r="E16" s="300"/>
      <c r="F16" s="301"/>
      <c r="G16" s="280"/>
      <c r="H16" s="285"/>
      <c r="I16" s="285"/>
      <c r="J16" s="276"/>
      <c r="K16" s="270"/>
      <c r="L16" s="232"/>
    </row>
    <row r="17" spans="1:12" ht="14.25" customHeight="1">
      <c r="A17" s="239"/>
      <c r="B17" s="240"/>
      <c r="C17" s="240"/>
      <c r="D17" s="299"/>
      <c r="E17" s="300"/>
      <c r="F17" s="301"/>
      <c r="G17" s="280"/>
      <c r="H17" s="285"/>
      <c r="I17" s="285"/>
      <c r="J17" s="276"/>
      <c r="K17" s="270"/>
      <c r="L17" s="232"/>
    </row>
    <row r="18" spans="1:12" ht="14.25" customHeight="1">
      <c r="A18" s="239"/>
      <c r="B18" s="240"/>
      <c r="C18" s="240"/>
      <c r="D18" s="299"/>
      <c r="E18" s="300"/>
      <c r="F18" s="301"/>
      <c r="G18" s="280"/>
      <c r="H18" s="285"/>
      <c r="I18" s="285"/>
      <c r="J18" s="276"/>
      <c r="K18" s="270"/>
      <c r="L18" s="232"/>
    </row>
    <row r="19" spans="1:12" ht="14.25" customHeight="1">
      <c r="A19" s="239"/>
      <c r="B19" s="240"/>
      <c r="C19" s="240"/>
      <c r="D19" s="299"/>
      <c r="E19" s="300"/>
      <c r="F19" s="301"/>
      <c r="G19" s="280"/>
      <c r="H19" s="285"/>
      <c r="I19" s="285"/>
      <c r="J19" s="276"/>
      <c r="K19" s="270"/>
      <c r="L19" s="232"/>
    </row>
    <row r="20" spans="1:12" ht="14.25" customHeight="1">
      <c r="A20" s="239"/>
      <c r="B20" s="240"/>
      <c r="C20" s="240"/>
      <c r="D20" s="299"/>
      <c r="E20" s="300"/>
      <c r="F20" s="301"/>
      <c r="G20" s="280"/>
      <c r="H20" s="285"/>
      <c r="I20" s="285"/>
      <c r="J20" s="276"/>
      <c r="K20" s="270"/>
      <c r="L20" s="232"/>
    </row>
    <row r="21" spans="1:12" ht="14.25" customHeight="1">
      <c r="A21" s="239"/>
      <c r="B21" s="240"/>
      <c r="C21" s="240"/>
      <c r="D21" s="299"/>
      <c r="E21" s="300"/>
      <c r="F21" s="301"/>
      <c r="G21" s="280"/>
      <c r="H21" s="285"/>
      <c r="I21" s="285"/>
      <c r="J21" s="276"/>
      <c r="K21" s="270"/>
      <c r="L21" s="232"/>
    </row>
    <row r="22" spans="1:12" ht="14.25" customHeight="1">
      <c r="A22" s="239"/>
      <c r="B22" s="240"/>
      <c r="C22" s="240"/>
      <c r="D22" s="299"/>
      <c r="E22" s="300"/>
      <c r="F22" s="301"/>
      <c r="G22" s="280"/>
      <c r="H22" s="285"/>
      <c r="I22" s="285"/>
      <c r="J22" s="276"/>
      <c r="K22" s="270"/>
      <c r="L22" s="232"/>
    </row>
    <row r="23" spans="1:12" ht="14.25" customHeight="1">
      <c r="A23" s="239"/>
      <c r="B23" s="240"/>
      <c r="C23" s="240"/>
      <c r="D23" s="299"/>
      <c r="E23" s="300"/>
      <c r="F23" s="301"/>
      <c r="G23" s="280"/>
      <c r="H23" s="285"/>
      <c r="I23" s="285"/>
      <c r="J23" s="276"/>
      <c r="K23" s="270"/>
      <c r="L23" s="232"/>
    </row>
    <row r="24" spans="1:12" ht="14.25" customHeight="1">
      <c r="A24" s="239"/>
      <c r="B24" s="240"/>
      <c r="C24" s="240"/>
      <c r="D24" s="299"/>
      <c r="E24" s="300"/>
      <c r="F24" s="301"/>
      <c r="G24" s="280"/>
      <c r="H24" s="285"/>
      <c r="I24" s="285"/>
      <c r="J24" s="276"/>
      <c r="K24" s="270"/>
      <c r="L24" s="232"/>
    </row>
    <row r="25" spans="1:12" ht="14.25" customHeight="1">
      <c r="A25" s="239"/>
      <c r="B25" s="240"/>
      <c r="C25" s="240"/>
      <c r="D25" s="299"/>
      <c r="E25" s="300"/>
      <c r="F25" s="301"/>
      <c r="G25" s="280"/>
      <c r="H25" s="285"/>
      <c r="I25" s="285"/>
      <c r="J25" s="276"/>
      <c r="K25" s="270"/>
      <c r="L25" s="232"/>
    </row>
    <row r="26" spans="1:12" ht="14.25" customHeight="1">
      <c r="A26" s="239"/>
      <c r="B26" s="240"/>
      <c r="C26" s="240"/>
      <c r="D26" s="299"/>
      <c r="E26" s="300"/>
      <c r="F26" s="301"/>
      <c r="G26" s="280"/>
      <c r="H26" s="285"/>
      <c r="I26" s="285"/>
      <c r="J26" s="276"/>
      <c r="K26" s="270"/>
      <c r="L26" s="232"/>
    </row>
    <row r="27" spans="1:12" ht="14.25" customHeight="1">
      <c r="A27" s="239"/>
      <c r="B27" s="240"/>
      <c r="C27" s="240"/>
      <c r="D27" s="299"/>
      <c r="E27" s="300"/>
      <c r="F27" s="301"/>
      <c r="G27" s="280"/>
      <c r="H27" s="285"/>
      <c r="I27" s="285"/>
      <c r="J27" s="276"/>
      <c r="K27" s="270"/>
      <c r="L27" s="232"/>
    </row>
    <row r="28" spans="1:12" ht="14.25" customHeight="1">
      <c r="A28" s="239"/>
      <c r="B28" s="240"/>
      <c r="C28" s="240"/>
      <c r="D28" s="299"/>
      <c r="E28" s="300"/>
      <c r="F28" s="301"/>
      <c r="G28" s="280"/>
      <c r="H28" s="285"/>
      <c r="I28" s="285"/>
      <c r="J28" s="276"/>
      <c r="K28" s="270"/>
      <c r="L28" s="232"/>
    </row>
    <row r="29" spans="1:12" ht="14.25" customHeight="1">
      <c r="A29" s="239"/>
      <c r="B29" s="240"/>
      <c r="C29" s="240"/>
      <c r="D29" s="299"/>
      <c r="E29" s="300"/>
      <c r="F29" s="301"/>
      <c r="G29" s="280"/>
      <c r="H29" s="285"/>
      <c r="I29" s="285"/>
      <c r="J29" s="276"/>
      <c r="K29" s="270"/>
      <c r="L29" s="232"/>
    </row>
    <row r="30" spans="1:12" ht="14.25" customHeight="1">
      <c r="A30" s="239"/>
      <c r="B30" s="240"/>
      <c r="C30" s="240"/>
      <c r="D30" s="299"/>
      <c r="E30" s="300"/>
      <c r="F30" s="301"/>
      <c r="G30" s="280"/>
      <c r="H30" s="285"/>
      <c r="I30" s="285"/>
      <c r="J30" s="276"/>
      <c r="K30" s="270"/>
      <c r="L30" s="232"/>
    </row>
    <row r="31" spans="1:12" ht="14.25" customHeight="1">
      <c r="A31" s="239"/>
      <c r="B31" s="240"/>
      <c r="C31" s="240"/>
      <c r="D31" s="299"/>
      <c r="E31" s="300"/>
      <c r="F31" s="301"/>
      <c r="G31" s="280"/>
      <c r="H31" s="285"/>
      <c r="I31" s="285"/>
      <c r="J31" s="276"/>
      <c r="K31" s="270"/>
      <c r="L31" s="232"/>
    </row>
    <row r="32" spans="1:12" ht="14.25" customHeight="1">
      <c r="A32" s="239"/>
      <c r="B32" s="240"/>
      <c r="C32" s="240"/>
      <c r="D32" s="299"/>
      <c r="E32" s="300"/>
      <c r="F32" s="301"/>
      <c r="G32" s="280"/>
      <c r="H32" s="285"/>
      <c r="I32" s="285"/>
      <c r="J32" s="276"/>
      <c r="K32" s="270"/>
      <c r="L32" s="232"/>
    </row>
    <row r="33" spans="1:12" ht="14.25" customHeight="1">
      <c r="A33" s="239"/>
      <c r="B33" s="240"/>
      <c r="C33" s="240"/>
      <c r="D33" s="299"/>
      <c r="E33" s="300"/>
      <c r="F33" s="301"/>
      <c r="G33" s="280"/>
      <c r="H33" s="285"/>
      <c r="I33" s="285"/>
      <c r="J33" s="276"/>
      <c r="K33" s="270"/>
      <c r="L33" s="232"/>
    </row>
    <row r="34" spans="1:12" ht="14.25" customHeight="1">
      <c r="A34" s="239"/>
      <c r="B34" s="240"/>
      <c r="C34" s="240"/>
      <c r="D34" s="299"/>
      <c r="E34" s="300"/>
      <c r="F34" s="301"/>
      <c r="G34" s="280"/>
      <c r="H34" s="285"/>
      <c r="I34" s="285"/>
      <c r="J34" s="276"/>
      <c r="K34" s="270"/>
      <c r="L34" s="232"/>
    </row>
    <row r="35" spans="1:12" ht="14.25" customHeight="1">
      <c r="A35" s="239"/>
      <c r="B35" s="240"/>
      <c r="C35" s="240"/>
      <c r="D35" s="299"/>
      <c r="E35" s="300"/>
      <c r="F35" s="301"/>
      <c r="G35" s="280"/>
      <c r="H35" s="285"/>
      <c r="I35" s="285"/>
      <c r="J35" s="276"/>
      <c r="K35" s="270"/>
      <c r="L35" s="232"/>
    </row>
    <row r="36" spans="1:12" ht="14.25" customHeight="1">
      <c r="A36" s="239"/>
      <c r="B36" s="240"/>
      <c r="C36" s="240"/>
      <c r="D36" s="299"/>
      <c r="E36" s="300"/>
      <c r="F36" s="301"/>
      <c r="G36" s="280"/>
      <c r="H36" s="285"/>
      <c r="I36" s="285"/>
      <c r="J36" s="276"/>
      <c r="K36" s="270"/>
      <c r="L36" s="232"/>
    </row>
    <row r="37" spans="1:12" ht="14.25" customHeight="1" thickBot="1">
      <c r="A37" s="241"/>
      <c r="B37" s="242"/>
      <c r="C37" s="242"/>
      <c r="D37" s="302"/>
      <c r="E37" s="303"/>
      <c r="F37" s="304"/>
      <c r="G37" s="281"/>
      <c r="H37" s="278"/>
      <c r="I37" s="278"/>
      <c r="J37" s="279"/>
      <c r="K37" s="271"/>
      <c r="L37" s="232"/>
    </row>
    <row r="38" spans="1:12" ht="14.25" customHeight="1">
      <c r="A38" s="243" t="s">
        <v>1143</v>
      </c>
      <c r="B38" s="244">
        <v>17436772000</v>
      </c>
      <c r="C38" s="244">
        <v>17434084023</v>
      </c>
      <c r="D38" s="256" t="s">
        <v>1144</v>
      </c>
      <c r="E38" s="272"/>
      <c r="F38" s="273"/>
      <c r="G38" s="265" t="s">
        <v>1145</v>
      </c>
      <c r="H38" s="272"/>
      <c r="I38" s="272"/>
      <c r="J38" s="273"/>
      <c r="K38" s="269">
        <v>10</v>
      </c>
      <c r="L38" s="232"/>
    </row>
    <row r="39" spans="1:12" ht="14.25" customHeight="1">
      <c r="A39" s="239"/>
      <c r="B39" s="238"/>
      <c r="C39" s="238"/>
      <c r="D39" s="274"/>
      <c r="E39" s="285"/>
      <c r="F39" s="276"/>
      <c r="G39" s="280"/>
      <c r="H39" s="285"/>
      <c r="I39" s="285"/>
      <c r="J39" s="276"/>
      <c r="K39" s="270"/>
      <c r="L39" s="232"/>
    </row>
    <row r="40" spans="1:12" ht="14.25" customHeight="1">
      <c r="A40" s="239"/>
      <c r="B40" s="240" t="s">
        <v>1140</v>
      </c>
      <c r="C40" s="240" t="s">
        <v>1140</v>
      </c>
      <c r="D40" s="274"/>
      <c r="E40" s="285"/>
      <c r="F40" s="276"/>
      <c r="G40" s="280"/>
      <c r="H40" s="285"/>
      <c r="I40" s="285"/>
      <c r="J40" s="276"/>
      <c r="K40" s="270"/>
      <c r="L40" s="232"/>
    </row>
    <row r="41" spans="1:12" ht="14.25" customHeight="1">
      <c r="A41" s="239"/>
      <c r="B41" s="245">
        <v>2250000000</v>
      </c>
      <c r="C41" s="245">
        <v>2250000000</v>
      </c>
      <c r="D41" s="274"/>
      <c r="E41" s="285"/>
      <c r="F41" s="276"/>
      <c r="G41" s="280"/>
      <c r="H41" s="285"/>
      <c r="I41" s="285"/>
      <c r="J41" s="276"/>
      <c r="K41" s="270"/>
      <c r="L41" s="232"/>
    </row>
    <row r="42" spans="1:12" ht="14.25" customHeight="1">
      <c r="A42" s="239"/>
      <c r="B42" s="240" t="s">
        <v>1141</v>
      </c>
      <c r="C42" s="240" t="s">
        <v>1141</v>
      </c>
      <c r="D42" s="274"/>
      <c r="E42" s="285"/>
      <c r="F42" s="276"/>
      <c r="G42" s="280"/>
      <c r="H42" s="285"/>
      <c r="I42" s="285"/>
      <c r="J42" s="276"/>
      <c r="K42" s="270"/>
      <c r="L42" s="232"/>
    </row>
    <row r="43" spans="1:12" ht="14.25" customHeight="1">
      <c r="A43" s="239"/>
      <c r="B43" s="245">
        <v>1638471000</v>
      </c>
      <c r="C43" s="245">
        <v>1638469543</v>
      </c>
      <c r="D43" s="274"/>
      <c r="E43" s="285"/>
      <c r="F43" s="276"/>
      <c r="G43" s="280"/>
      <c r="H43" s="285"/>
      <c r="I43" s="285"/>
      <c r="J43" s="276"/>
      <c r="K43" s="270"/>
      <c r="L43" s="232"/>
    </row>
    <row r="44" spans="1:12" ht="14.25" customHeight="1">
      <c r="A44" s="239"/>
      <c r="B44" s="240" t="s">
        <v>1142</v>
      </c>
      <c r="C44" s="240" t="s">
        <v>1142</v>
      </c>
      <c r="D44" s="274"/>
      <c r="E44" s="285"/>
      <c r="F44" s="276"/>
      <c r="G44" s="280"/>
      <c r="H44" s="285"/>
      <c r="I44" s="285"/>
      <c r="J44" s="276"/>
      <c r="K44" s="270"/>
      <c r="L44" s="232"/>
    </row>
    <row r="45" spans="1:12" ht="14.25" customHeight="1">
      <c r="A45" s="239"/>
      <c r="B45" s="237">
        <v>13548301000</v>
      </c>
      <c r="C45" s="237">
        <v>13545614480</v>
      </c>
      <c r="D45" s="274"/>
      <c r="E45" s="285"/>
      <c r="F45" s="276"/>
      <c r="G45" s="280"/>
      <c r="H45" s="285"/>
      <c r="I45" s="285"/>
      <c r="J45" s="276"/>
      <c r="K45" s="270"/>
      <c r="L45" s="232"/>
    </row>
    <row r="46" spans="1:12" ht="14.25" customHeight="1">
      <c r="A46" s="239"/>
      <c r="B46" s="240"/>
      <c r="C46" s="240"/>
      <c r="D46" s="274"/>
      <c r="E46" s="285"/>
      <c r="F46" s="276"/>
      <c r="G46" s="280"/>
      <c r="H46" s="285"/>
      <c r="I46" s="285"/>
      <c r="J46" s="276"/>
      <c r="K46" s="270"/>
      <c r="L46" s="232"/>
    </row>
    <row r="47" spans="1:12" ht="14.25" customHeight="1">
      <c r="A47" s="239"/>
      <c r="B47" s="237"/>
      <c r="C47" s="237"/>
      <c r="D47" s="274"/>
      <c r="E47" s="285"/>
      <c r="F47" s="276"/>
      <c r="G47" s="280"/>
      <c r="H47" s="285"/>
      <c r="I47" s="285"/>
      <c r="J47" s="276"/>
      <c r="K47" s="270"/>
      <c r="L47" s="232"/>
    </row>
    <row r="48" spans="1:12" ht="14.25" customHeight="1">
      <c r="A48" s="239"/>
      <c r="B48" s="240"/>
      <c r="C48" s="240"/>
      <c r="D48" s="274"/>
      <c r="E48" s="285"/>
      <c r="F48" s="276"/>
      <c r="G48" s="280"/>
      <c r="H48" s="285"/>
      <c r="I48" s="285"/>
      <c r="J48" s="276"/>
      <c r="K48" s="270"/>
      <c r="L48" s="232"/>
    </row>
    <row r="49" spans="1:12" ht="14.25" customHeight="1">
      <c r="A49" s="239"/>
      <c r="B49" s="240"/>
      <c r="C49" s="240"/>
      <c r="D49" s="274"/>
      <c r="E49" s="285"/>
      <c r="F49" s="276"/>
      <c r="G49" s="280"/>
      <c r="H49" s="285"/>
      <c r="I49" s="285"/>
      <c r="J49" s="276"/>
      <c r="K49" s="270"/>
      <c r="L49" s="232"/>
    </row>
    <row r="50" spans="1:12" ht="14.25" customHeight="1">
      <c r="A50" s="239"/>
      <c r="B50" s="240"/>
      <c r="C50" s="240"/>
      <c r="D50" s="274"/>
      <c r="E50" s="285"/>
      <c r="F50" s="276"/>
      <c r="G50" s="280"/>
      <c r="H50" s="285"/>
      <c r="I50" s="285"/>
      <c r="J50" s="276"/>
      <c r="K50" s="270"/>
      <c r="L50" s="232"/>
    </row>
    <row r="51" spans="1:12" ht="14.25" customHeight="1">
      <c r="A51" s="239"/>
      <c r="B51" s="240"/>
      <c r="C51" s="240"/>
      <c r="D51" s="274"/>
      <c r="E51" s="285"/>
      <c r="F51" s="276"/>
      <c r="G51" s="280"/>
      <c r="H51" s="285"/>
      <c r="I51" s="285"/>
      <c r="J51" s="276"/>
      <c r="K51" s="270"/>
      <c r="L51" s="232"/>
    </row>
    <row r="52" spans="1:12" ht="14.25" customHeight="1">
      <c r="A52" s="239"/>
      <c r="B52" s="240"/>
      <c r="C52" s="240"/>
      <c r="D52" s="274"/>
      <c r="E52" s="285"/>
      <c r="F52" s="276"/>
      <c r="G52" s="280"/>
      <c r="H52" s="285"/>
      <c r="I52" s="285"/>
      <c r="J52" s="276"/>
      <c r="K52" s="270"/>
      <c r="L52" s="232"/>
    </row>
    <row r="53" spans="1:12" ht="14.25" customHeight="1">
      <c r="A53" s="239"/>
      <c r="B53" s="240"/>
      <c r="C53" s="240"/>
      <c r="D53" s="274"/>
      <c r="E53" s="285"/>
      <c r="F53" s="276"/>
      <c r="G53" s="280"/>
      <c r="H53" s="285"/>
      <c r="I53" s="285"/>
      <c r="J53" s="276"/>
      <c r="K53" s="270"/>
      <c r="L53" s="232"/>
    </row>
    <row r="54" spans="1:12" ht="14.25" customHeight="1">
      <c r="A54" s="239"/>
      <c r="B54" s="240"/>
      <c r="C54" s="240"/>
      <c r="D54" s="274"/>
      <c r="E54" s="285"/>
      <c r="F54" s="276"/>
      <c r="G54" s="280"/>
      <c r="H54" s="285"/>
      <c r="I54" s="285"/>
      <c r="J54" s="276"/>
      <c r="K54" s="270"/>
      <c r="L54" s="232"/>
    </row>
    <row r="55" spans="1:12" ht="14.25" customHeight="1">
      <c r="A55" s="239"/>
      <c r="B55" s="240"/>
      <c r="C55" s="240"/>
      <c r="D55" s="274"/>
      <c r="E55" s="285"/>
      <c r="F55" s="276"/>
      <c r="G55" s="280"/>
      <c r="H55" s="285"/>
      <c r="I55" s="285"/>
      <c r="J55" s="276"/>
      <c r="K55" s="270"/>
      <c r="L55" s="232"/>
    </row>
    <row r="56" spans="1:12" ht="14.25" customHeight="1">
      <c r="A56" s="239"/>
      <c r="B56" s="240"/>
      <c r="C56" s="240"/>
      <c r="D56" s="274"/>
      <c r="E56" s="285"/>
      <c r="F56" s="276"/>
      <c r="G56" s="280"/>
      <c r="H56" s="285"/>
      <c r="I56" s="285"/>
      <c r="J56" s="276"/>
      <c r="K56" s="270"/>
      <c r="L56" s="232"/>
    </row>
    <row r="57" spans="1:12" ht="14.25" customHeight="1">
      <c r="A57" s="239"/>
      <c r="B57" s="240"/>
      <c r="C57" s="240"/>
      <c r="D57" s="274"/>
      <c r="E57" s="285"/>
      <c r="F57" s="276"/>
      <c r="G57" s="280"/>
      <c r="H57" s="285"/>
      <c r="I57" s="285"/>
      <c r="J57" s="276"/>
      <c r="K57" s="270"/>
      <c r="L57" s="232"/>
    </row>
    <row r="58" spans="1:12" ht="14.25" customHeight="1" thickBot="1">
      <c r="A58" s="241"/>
      <c r="B58" s="246"/>
      <c r="C58" s="246"/>
      <c r="D58" s="277"/>
      <c r="E58" s="278"/>
      <c r="F58" s="279"/>
      <c r="G58" s="281"/>
      <c r="H58" s="278"/>
      <c r="I58" s="278"/>
      <c r="J58" s="279"/>
      <c r="K58" s="271"/>
      <c r="L58" s="232"/>
    </row>
    <row r="59" spans="1:12" ht="14.25" customHeight="1">
      <c r="A59" s="236" t="s">
        <v>1146</v>
      </c>
      <c r="B59" s="237">
        <v>6054314000</v>
      </c>
      <c r="C59" s="237">
        <v>5698881334</v>
      </c>
      <c r="D59" s="259" t="s">
        <v>1147</v>
      </c>
      <c r="E59" s="285"/>
      <c r="F59" s="276"/>
      <c r="G59" s="266" t="s">
        <v>1148</v>
      </c>
      <c r="H59" s="285"/>
      <c r="I59" s="285"/>
      <c r="J59" s="276"/>
      <c r="K59" s="269">
        <v>11</v>
      </c>
      <c r="L59" s="232"/>
    </row>
    <row r="60" spans="1:12" ht="14.25" customHeight="1">
      <c r="A60" s="236" t="s">
        <v>1138</v>
      </c>
      <c r="B60" s="238"/>
      <c r="C60" s="238"/>
      <c r="D60" s="274"/>
      <c r="E60" s="275"/>
      <c r="F60" s="276"/>
      <c r="G60" s="280"/>
      <c r="H60" s="275"/>
      <c r="I60" s="275"/>
      <c r="J60" s="276"/>
      <c r="K60" s="270"/>
      <c r="L60" s="232"/>
    </row>
    <row r="61" spans="1:12" ht="14.25" customHeight="1">
      <c r="A61" s="239"/>
      <c r="B61" s="240" t="s">
        <v>279</v>
      </c>
      <c r="C61" s="240" t="s">
        <v>279</v>
      </c>
      <c r="D61" s="274"/>
      <c r="E61" s="275"/>
      <c r="F61" s="276"/>
      <c r="G61" s="280"/>
      <c r="H61" s="275"/>
      <c r="I61" s="275"/>
      <c r="J61" s="276"/>
      <c r="K61" s="270"/>
      <c r="L61" s="232"/>
    </row>
    <row r="62" spans="1:12" ht="14.25" customHeight="1">
      <c r="A62" s="239"/>
      <c r="B62" s="237">
        <v>4849677000</v>
      </c>
      <c r="C62" s="237">
        <v>4662441544</v>
      </c>
      <c r="D62" s="274"/>
      <c r="E62" s="275"/>
      <c r="F62" s="276"/>
      <c r="G62" s="280"/>
      <c r="H62" s="275"/>
      <c r="I62" s="275"/>
      <c r="J62" s="276"/>
      <c r="K62" s="270"/>
      <c r="L62" s="232"/>
    </row>
    <row r="63" spans="1:12" ht="14.25" customHeight="1">
      <c r="A63" s="239"/>
      <c r="B63" s="240" t="s">
        <v>280</v>
      </c>
      <c r="C63" s="240" t="s">
        <v>280</v>
      </c>
      <c r="D63" s="274"/>
      <c r="E63" s="275"/>
      <c r="F63" s="276"/>
      <c r="G63" s="280"/>
      <c r="H63" s="275"/>
      <c r="I63" s="275"/>
      <c r="J63" s="276"/>
      <c r="K63" s="270"/>
      <c r="L63" s="232"/>
    </row>
    <row r="64" spans="1:12" ht="14.25" customHeight="1">
      <c r="A64" s="239"/>
      <c r="B64" s="237">
        <v>214658000</v>
      </c>
      <c r="C64" s="237">
        <v>208360160</v>
      </c>
      <c r="D64" s="274"/>
      <c r="E64" s="275"/>
      <c r="F64" s="276"/>
      <c r="G64" s="280"/>
      <c r="H64" s="275"/>
      <c r="I64" s="275"/>
      <c r="J64" s="276"/>
      <c r="K64" s="270"/>
      <c r="L64" s="232"/>
    </row>
    <row r="65" spans="1:12" ht="14.25" customHeight="1">
      <c r="A65" s="239"/>
      <c r="B65" s="240" t="s">
        <v>282</v>
      </c>
      <c r="C65" s="240" t="s">
        <v>282</v>
      </c>
      <c r="D65" s="274"/>
      <c r="E65" s="275"/>
      <c r="F65" s="276"/>
      <c r="G65" s="280"/>
      <c r="H65" s="275"/>
      <c r="I65" s="275"/>
      <c r="J65" s="276"/>
      <c r="K65" s="270"/>
      <c r="L65" s="232"/>
    </row>
    <row r="66" spans="1:12" ht="14.25" customHeight="1">
      <c r="A66" s="239"/>
      <c r="B66" s="237">
        <v>989979000</v>
      </c>
      <c r="C66" s="237">
        <v>828079630</v>
      </c>
      <c r="D66" s="274"/>
      <c r="E66" s="275"/>
      <c r="F66" s="276"/>
      <c r="G66" s="280"/>
      <c r="H66" s="275"/>
      <c r="I66" s="275"/>
      <c r="J66" s="276"/>
      <c r="K66" s="270"/>
      <c r="L66" s="232"/>
    </row>
    <row r="67" spans="1:12" ht="14.25" customHeight="1">
      <c r="A67" s="239"/>
      <c r="B67" s="237"/>
      <c r="C67" s="237"/>
      <c r="D67" s="274"/>
      <c r="E67" s="275"/>
      <c r="F67" s="276"/>
      <c r="G67" s="280"/>
      <c r="H67" s="275"/>
      <c r="I67" s="275"/>
      <c r="J67" s="276"/>
      <c r="K67" s="270"/>
      <c r="L67" s="232"/>
    </row>
    <row r="68" spans="1:12" ht="14.25" customHeight="1">
      <c r="A68" s="239"/>
      <c r="B68" s="240"/>
      <c r="C68" s="240"/>
      <c r="D68" s="274"/>
      <c r="E68" s="275"/>
      <c r="F68" s="276"/>
      <c r="G68" s="280"/>
      <c r="H68" s="275"/>
      <c r="I68" s="275"/>
      <c r="J68" s="276"/>
      <c r="K68" s="270"/>
      <c r="L68" s="232"/>
    </row>
    <row r="69" spans="1:12" ht="14.25" customHeight="1">
      <c r="A69" s="239"/>
      <c r="B69" s="240"/>
      <c r="C69" s="240"/>
      <c r="D69" s="274"/>
      <c r="E69" s="275"/>
      <c r="F69" s="276"/>
      <c r="G69" s="280"/>
      <c r="H69" s="275"/>
      <c r="I69" s="275"/>
      <c r="J69" s="276"/>
      <c r="K69" s="270"/>
      <c r="L69" s="232"/>
    </row>
    <row r="70" spans="1:12" ht="14.25" customHeight="1">
      <c r="A70" s="239"/>
      <c r="B70" s="240"/>
      <c r="C70" s="240"/>
      <c r="D70" s="274"/>
      <c r="E70" s="275"/>
      <c r="F70" s="276"/>
      <c r="G70" s="280"/>
      <c r="H70" s="275"/>
      <c r="I70" s="275"/>
      <c r="J70" s="276"/>
      <c r="K70" s="270"/>
      <c r="L70" s="232"/>
    </row>
    <row r="71" spans="1:12" ht="14.25" customHeight="1">
      <c r="A71" s="239"/>
      <c r="B71" s="240"/>
      <c r="C71" s="240"/>
      <c r="D71" s="274"/>
      <c r="E71" s="275"/>
      <c r="F71" s="276"/>
      <c r="G71" s="280"/>
      <c r="H71" s="275"/>
      <c r="I71" s="275"/>
      <c r="J71" s="276"/>
      <c r="K71" s="270"/>
      <c r="L71" s="232"/>
    </row>
    <row r="72" spans="1:12" ht="14.25" customHeight="1">
      <c r="A72" s="239"/>
      <c r="B72" s="240"/>
      <c r="C72" s="240"/>
      <c r="D72" s="274"/>
      <c r="E72" s="275"/>
      <c r="F72" s="276"/>
      <c r="G72" s="280"/>
      <c r="H72" s="275"/>
      <c r="I72" s="275"/>
      <c r="J72" s="276"/>
      <c r="K72" s="270"/>
      <c r="L72" s="232"/>
    </row>
    <row r="73" spans="1:12" ht="14.25" customHeight="1">
      <c r="A73" s="239"/>
      <c r="B73" s="240"/>
      <c r="C73" s="240"/>
      <c r="D73" s="274"/>
      <c r="E73" s="275"/>
      <c r="F73" s="276"/>
      <c r="G73" s="280"/>
      <c r="H73" s="275"/>
      <c r="I73" s="275"/>
      <c r="J73" s="276"/>
      <c r="K73" s="270"/>
      <c r="L73" s="232"/>
    </row>
    <row r="74" spans="1:12" ht="14.25" customHeight="1">
      <c r="A74" s="239"/>
      <c r="B74" s="240"/>
      <c r="C74" s="240"/>
      <c r="D74" s="274"/>
      <c r="E74" s="275"/>
      <c r="F74" s="276"/>
      <c r="G74" s="280"/>
      <c r="H74" s="275"/>
      <c r="I74" s="275"/>
      <c r="J74" s="276"/>
      <c r="K74" s="270"/>
      <c r="L74" s="232"/>
    </row>
    <row r="75" spans="1:12" ht="14.25" customHeight="1">
      <c r="A75" s="239"/>
      <c r="B75" s="240"/>
      <c r="C75" s="240"/>
      <c r="D75" s="274"/>
      <c r="E75" s="275"/>
      <c r="F75" s="276"/>
      <c r="G75" s="280"/>
      <c r="H75" s="275"/>
      <c r="I75" s="275"/>
      <c r="J75" s="276"/>
      <c r="K75" s="270"/>
      <c r="L75" s="232"/>
    </row>
    <row r="76" spans="1:12" ht="14.25" customHeight="1">
      <c r="A76" s="239"/>
      <c r="B76" s="240"/>
      <c r="C76" s="240"/>
      <c r="D76" s="274"/>
      <c r="E76" s="275"/>
      <c r="F76" s="276"/>
      <c r="G76" s="280"/>
      <c r="H76" s="275"/>
      <c r="I76" s="275"/>
      <c r="J76" s="276"/>
      <c r="K76" s="270"/>
      <c r="L76" s="232"/>
    </row>
    <row r="77" spans="1:12" ht="14.25" customHeight="1">
      <c r="A77" s="239"/>
      <c r="B77" s="240"/>
      <c r="C77" s="240"/>
      <c r="D77" s="274"/>
      <c r="E77" s="275"/>
      <c r="F77" s="276"/>
      <c r="G77" s="280"/>
      <c r="H77" s="275"/>
      <c r="I77" s="275"/>
      <c r="J77" s="276"/>
      <c r="K77" s="270"/>
      <c r="L77" s="232"/>
    </row>
    <row r="78" spans="1:12" ht="14.25" customHeight="1">
      <c r="A78" s="239"/>
      <c r="B78" s="240"/>
      <c r="C78" s="240"/>
      <c r="D78" s="274"/>
      <c r="E78" s="275"/>
      <c r="F78" s="276"/>
      <c r="G78" s="280"/>
      <c r="H78" s="275"/>
      <c r="I78" s="275"/>
      <c r="J78" s="276"/>
      <c r="K78" s="270"/>
      <c r="L78" s="232"/>
    </row>
    <row r="79" spans="1:12" ht="14.25" customHeight="1">
      <c r="A79" s="239"/>
      <c r="B79" s="240"/>
      <c r="C79" s="240"/>
      <c r="D79" s="274"/>
      <c r="E79" s="275"/>
      <c r="F79" s="276"/>
      <c r="G79" s="280"/>
      <c r="H79" s="275"/>
      <c r="I79" s="275"/>
      <c r="J79" s="276"/>
      <c r="K79" s="270"/>
      <c r="L79" s="232"/>
    </row>
    <row r="80" spans="1:12" ht="14.25" customHeight="1">
      <c r="A80" s="239"/>
      <c r="B80" s="240"/>
      <c r="C80" s="240"/>
      <c r="D80" s="274"/>
      <c r="E80" s="275"/>
      <c r="F80" s="276"/>
      <c r="G80" s="280"/>
      <c r="H80" s="275"/>
      <c r="I80" s="275"/>
      <c r="J80" s="276"/>
      <c r="K80" s="270"/>
      <c r="L80" s="232"/>
    </row>
    <row r="81" spans="1:12" ht="14.25" customHeight="1">
      <c r="A81" s="239"/>
      <c r="B81" s="240"/>
      <c r="C81" s="240"/>
      <c r="D81" s="274"/>
      <c r="E81" s="275"/>
      <c r="F81" s="276"/>
      <c r="G81" s="280"/>
      <c r="H81" s="275"/>
      <c r="I81" s="275"/>
      <c r="J81" s="276"/>
      <c r="K81" s="270"/>
      <c r="L81" s="232"/>
    </row>
    <row r="82" spans="1:12" ht="14.25" customHeight="1">
      <c r="A82" s="239"/>
      <c r="B82" s="240"/>
      <c r="C82" s="240"/>
      <c r="D82" s="274"/>
      <c r="E82" s="275"/>
      <c r="F82" s="276"/>
      <c r="G82" s="280"/>
      <c r="H82" s="275"/>
      <c r="I82" s="275"/>
      <c r="J82" s="276"/>
      <c r="K82" s="270"/>
      <c r="L82" s="232"/>
    </row>
    <row r="83" spans="1:12" ht="14.25" customHeight="1">
      <c r="A83" s="239"/>
      <c r="B83" s="240"/>
      <c r="C83" s="240"/>
      <c r="D83" s="274"/>
      <c r="E83" s="275"/>
      <c r="F83" s="276"/>
      <c r="G83" s="280"/>
      <c r="H83" s="275"/>
      <c r="I83" s="275"/>
      <c r="J83" s="276"/>
      <c r="K83" s="270"/>
      <c r="L83" s="232"/>
    </row>
    <row r="84" spans="1:12" ht="14.25" customHeight="1">
      <c r="A84" s="239"/>
      <c r="B84" s="240"/>
      <c r="C84" s="240"/>
      <c r="D84" s="274"/>
      <c r="E84" s="275"/>
      <c r="F84" s="276"/>
      <c r="G84" s="280"/>
      <c r="H84" s="275"/>
      <c r="I84" s="275"/>
      <c r="J84" s="276"/>
      <c r="K84" s="270"/>
      <c r="L84" s="232"/>
    </row>
    <row r="85" spans="1:12" ht="14.25" customHeight="1">
      <c r="A85" s="239"/>
      <c r="B85" s="240"/>
      <c r="C85" s="240"/>
      <c r="D85" s="274"/>
      <c r="E85" s="275"/>
      <c r="F85" s="276"/>
      <c r="G85" s="280"/>
      <c r="H85" s="275"/>
      <c r="I85" s="275"/>
      <c r="J85" s="276"/>
      <c r="K85" s="270"/>
      <c r="L85" s="232"/>
    </row>
    <row r="86" spans="1:12" ht="14.25" customHeight="1">
      <c r="A86" s="239"/>
      <c r="B86" s="240"/>
      <c r="C86" s="240"/>
      <c r="D86" s="274"/>
      <c r="E86" s="275"/>
      <c r="F86" s="276"/>
      <c r="G86" s="280"/>
      <c r="H86" s="275"/>
      <c r="I86" s="275"/>
      <c r="J86" s="276"/>
      <c r="K86" s="270"/>
      <c r="L86" s="232"/>
    </row>
    <row r="87" spans="1:12" ht="14.25" customHeight="1" thickBot="1">
      <c r="A87" s="241"/>
      <c r="B87" s="242"/>
      <c r="C87" s="242"/>
      <c r="D87" s="277"/>
      <c r="E87" s="278"/>
      <c r="F87" s="279"/>
      <c r="G87" s="281"/>
      <c r="H87" s="278"/>
      <c r="I87" s="278"/>
      <c r="J87" s="279"/>
      <c r="K87" s="271"/>
      <c r="L87" s="232"/>
    </row>
    <row r="88" spans="1:12" ht="14.25" customHeight="1">
      <c r="A88" s="236" t="s">
        <v>1149</v>
      </c>
      <c r="B88" s="237">
        <v>14214956000</v>
      </c>
      <c r="C88" s="237">
        <v>13832637722</v>
      </c>
      <c r="D88" s="256" t="s">
        <v>1150</v>
      </c>
      <c r="E88" s="272"/>
      <c r="F88" s="273"/>
      <c r="G88" s="265" t="s">
        <v>1151</v>
      </c>
      <c r="H88" s="272"/>
      <c r="I88" s="272"/>
      <c r="J88" s="273"/>
      <c r="K88" s="269">
        <v>13</v>
      </c>
      <c r="L88" s="232"/>
    </row>
    <row r="89" spans="1:12" ht="14.25" customHeight="1">
      <c r="A89" s="236" t="s">
        <v>1138</v>
      </c>
      <c r="B89" s="238"/>
      <c r="C89" s="238"/>
      <c r="D89" s="274"/>
      <c r="E89" s="275"/>
      <c r="F89" s="276"/>
      <c r="G89" s="280"/>
      <c r="H89" s="275"/>
      <c r="I89" s="275"/>
      <c r="J89" s="276"/>
      <c r="K89" s="270"/>
      <c r="L89" s="232"/>
    </row>
    <row r="90" spans="1:12" ht="14.25" customHeight="1">
      <c r="A90" s="239"/>
      <c r="B90" s="240" t="s">
        <v>110</v>
      </c>
      <c r="C90" s="240" t="s">
        <v>110</v>
      </c>
      <c r="D90" s="274"/>
      <c r="E90" s="275"/>
      <c r="F90" s="276"/>
      <c r="G90" s="280"/>
      <c r="H90" s="275"/>
      <c r="I90" s="275"/>
      <c r="J90" s="276"/>
      <c r="K90" s="270"/>
      <c r="L90" s="232"/>
    </row>
    <row r="91" spans="1:12" ht="14.25" customHeight="1">
      <c r="A91" s="239"/>
      <c r="B91" s="237">
        <v>4059769000</v>
      </c>
      <c r="C91" s="237">
        <v>4348225186</v>
      </c>
      <c r="D91" s="274"/>
      <c r="E91" s="275"/>
      <c r="F91" s="276"/>
      <c r="G91" s="280"/>
      <c r="H91" s="275"/>
      <c r="I91" s="275"/>
      <c r="J91" s="276"/>
      <c r="K91" s="270"/>
      <c r="L91" s="232"/>
    </row>
    <row r="92" spans="1:12" ht="14.25" customHeight="1">
      <c r="A92" s="239"/>
      <c r="B92" s="240" t="s">
        <v>111</v>
      </c>
      <c r="C92" s="240" t="s">
        <v>111</v>
      </c>
      <c r="D92" s="274"/>
      <c r="E92" s="275"/>
      <c r="F92" s="276"/>
      <c r="G92" s="280"/>
      <c r="H92" s="275"/>
      <c r="I92" s="275"/>
      <c r="J92" s="276"/>
      <c r="K92" s="270"/>
      <c r="L92" s="232"/>
    </row>
    <row r="93" spans="1:12" ht="14.25" customHeight="1">
      <c r="A93" s="239"/>
      <c r="B93" s="237">
        <v>1468748000</v>
      </c>
      <c r="C93" s="237">
        <v>1213508060</v>
      </c>
      <c r="D93" s="274"/>
      <c r="E93" s="275"/>
      <c r="F93" s="276"/>
      <c r="G93" s="280"/>
      <c r="H93" s="275"/>
      <c r="I93" s="275"/>
      <c r="J93" s="276"/>
      <c r="K93" s="270"/>
      <c r="L93" s="232"/>
    </row>
    <row r="94" spans="1:12" ht="14.25" customHeight="1">
      <c r="A94" s="239"/>
      <c r="B94" s="240" t="s">
        <v>112</v>
      </c>
      <c r="C94" s="240" t="s">
        <v>112</v>
      </c>
      <c r="D94" s="274"/>
      <c r="E94" s="275"/>
      <c r="F94" s="276"/>
      <c r="G94" s="280"/>
      <c r="H94" s="275"/>
      <c r="I94" s="275"/>
      <c r="J94" s="276"/>
      <c r="K94" s="270"/>
      <c r="L94" s="232"/>
    </row>
    <row r="95" spans="1:12" ht="14.25" customHeight="1">
      <c r="A95" s="239"/>
      <c r="B95" s="237">
        <v>8686439000</v>
      </c>
      <c r="C95" s="237">
        <v>8270904476</v>
      </c>
      <c r="D95" s="274"/>
      <c r="E95" s="275"/>
      <c r="F95" s="276"/>
      <c r="G95" s="280"/>
      <c r="H95" s="275"/>
      <c r="I95" s="275"/>
      <c r="J95" s="276"/>
      <c r="K95" s="270"/>
      <c r="L95" s="232"/>
    </row>
    <row r="96" spans="1:12" ht="14.25" customHeight="1">
      <c r="A96" s="239"/>
      <c r="B96" s="240"/>
      <c r="C96" s="240"/>
      <c r="D96" s="274"/>
      <c r="E96" s="275"/>
      <c r="F96" s="276"/>
      <c r="G96" s="280"/>
      <c r="H96" s="275"/>
      <c r="I96" s="275"/>
      <c r="J96" s="276"/>
      <c r="K96" s="270"/>
      <c r="L96" s="232"/>
    </row>
    <row r="97" spans="1:12" ht="14.25" customHeight="1">
      <c r="A97" s="239"/>
      <c r="B97" s="240"/>
      <c r="C97" s="240"/>
      <c r="D97" s="274"/>
      <c r="E97" s="275"/>
      <c r="F97" s="276"/>
      <c r="G97" s="280"/>
      <c r="H97" s="275"/>
      <c r="I97" s="275"/>
      <c r="J97" s="276"/>
      <c r="K97" s="270"/>
      <c r="L97" s="232"/>
    </row>
    <row r="98" spans="1:12" ht="14.25" customHeight="1">
      <c r="A98" s="239"/>
      <c r="B98" s="240"/>
      <c r="C98" s="240"/>
      <c r="D98" s="274"/>
      <c r="E98" s="275"/>
      <c r="F98" s="276"/>
      <c r="G98" s="280"/>
      <c r="H98" s="275"/>
      <c r="I98" s="275"/>
      <c r="J98" s="276"/>
      <c r="K98" s="270"/>
      <c r="L98" s="232"/>
    </row>
    <row r="99" spans="1:12" ht="14.25" customHeight="1">
      <c r="A99" s="239"/>
      <c r="B99" s="240"/>
      <c r="C99" s="240"/>
      <c r="D99" s="274"/>
      <c r="E99" s="275"/>
      <c r="F99" s="276"/>
      <c r="G99" s="280"/>
      <c r="H99" s="275"/>
      <c r="I99" s="275"/>
      <c r="J99" s="276"/>
      <c r="K99" s="270"/>
      <c r="L99" s="232"/>
    </row>
    <row r="100" spans="1:12" ht="14.25" customHeight="1">
      <c r="A100" s="239"/>
      <c r="B100" s="240"/>
      <c r="C100" s="240"/>
      <c r="D100" s="274"/>
      <c r="E100" s="275"/>
      <c r="F100" s="276"/>
      <c r="G100" s="280"/>
      <c r="H100" s="275"/>
      <c r="I100" s="275"/>
      <c r="J100" s="276"/>
      <c r="K100" s="270"/>
      <c r="L100" s="232"/>
    </row>
    <row r="101" spans="1:12" ht="14.25" customHeight="1">
      <c r="A101" s="239"/>
      <c r="B101" s="240"/>
      <c r="C101" s="240"/>
      <c r="D101" s="274"/>
      <c r="E101" s="275"/>
      <c r="F101" s="276"/>
      <c r="G101" s="280"/>
      <c r="H101" s="275"/>
      <c r="I101" s="275"/>
      <c r="J101" s="276"/>
      <c r="K101" s="270"/>
      <c r="L101" s="232"/>
    </row>
    <row r="102" spans="1:12" ht="14.25" customHeight="1">
      <c r="A102" s="239"/>
      <c r="B102" s="240"/>
      <c r="C102" s="240"/>
      <c r="D102" s="274"/>
      <c r="E102" s="275"/>
      <c r="F102" s="276"/>
      <c r="G102" s="280"/>
      <c r="H102" s="275"/>
      <c r="I102" s="275"/>
      <c r="J102" s="276"/>
      <c r="K102" s="270"/>
      <c r="L102" s="232"/>
    </row>
    <row r="103" spans="1:12" ht="14.25" customHeight="1">
      <c r="A103" s="239"/>
      <c r="B103" s="240"/>
      <c r="C103" s="240"/>
      <c r="D103" s="274"/>
      <c r="E103" s="275"/>
      <c r="F103" s="276"/>
      <c r="G103" s="280"/>
      <c r="H103" s="275"/>
      <c r="I103" s="275"/>
      <c r="J103" s="276"/>
      <c r="K103" s="270"/>
      <c r="L103" s="232"/>
    </row>
    <row r="104" spans="1:12" ht="14.25" customHeight="1">
      <c r="A104" s="239"/>
      <c r="B104" s="240"/>
      <c r="C104" s="240"/>
      <c r="D104" s="274"/>
      <c r="E104" s="275"/>
      <c r="F104" s="276"/>
      <c r="G104" s="280"/>
      <c r="H104" s="275"/>
      <c r="I104" s="275"/>
      <c r="J104" s="276"/>
      <c r="K104" s="270"/>
      <c r="L104" s="232"/>
    </row>
    <row r="105" spans="1:12" ht="14.25" customHeight="1">
      <c r="A105" s="239"/>
      <c r="B105" s="240"/>
      <c r="C105" s="240"/>
      <c r="D105" s="274"/>
      <c r="E105" s="275"/>
      <c r="F105" s="276"/>
      <c r="G105" s="280"/>
      <c r="H105" s="275"/>
      <c r="I105" s="275"/>
      <c r="J105" s="276"/>
      <c r="K105" s="270"/>
      <c r="L105" s="232"/>
    </row>
    <row r="106" spans="1:12" ht="14.25" customHeight="1">
      <c r="A106" s="239"/>
      <c r="B106" s="240"/>
      <c r="C106" s="240"/>
      <c r="D106" s="274"/>
      <c r="E106" s="275"/>
      <c r="F106" s="276"/>
      <c r="G106" s="280"/>
      <c r="H106" s="275"/>
      <c r="I106" s="275"/>
      <c r="J106" s="276"/>
      <c r="K106" s="270"/>
      <c r="L106" s="232"/>
    </row>
    <row r="107" spans="1:12" ht="14.25" customHeight="1">
      <c r="A107" s="239"/>
      <c r="B107" s="240"/>
      <c r="C107" s="240"/>
      <c r="D107" s="274"/>
      <c r="E107" s="275"/>
      <c r="F107" s="276"/>
      <c r="G107" s="280"/>
      <c r="H107" s="275"/>
      <c r="I107" s="275"/>
      <c r="J107" s="276"/>
      <c r="K107" s="270"/>
      <c r="L107" s="232"/>
    </row>
    <row r="108" spans="1:12" ht="14.25" customHeight="1">
      <c r="A108" s="239"/>
      <c r="B108" s="240"/>
      <c r="C108" s="240"/>
      <c r="D108" s="274"/>
      <c r="E108" s="275"/>
      <c r="F108" s="276"/>
      <c r="G108" s="280"/>
      <c r="H108" s="275"/>
      <c r="I108" s="275"/>
      <c r="J108" s="276"/>
      <c r="K108" s="270"/>
      <c r="L108" s="232"/>
    </row>
    <row r="109" spans="1:12" ht="14.25" customHeight="1">
      <c r="A109" s="239"/>
      <c r="B109" s="240"/>
      <c r="C109" s="240"/>
      <c r="D109" s="274"/>
      <c r="E109" s="275"/>
      <c r="F109" s="276"/>
      <c r="G109" s="280"/>
      <c r="H109" s="275"/>
      <c r="I109" s="275"/>
      <c r="J109" s="276"/>
      <c r="K109" s="270"/>
      <c r="L109" s="232"/>
    </row>
    <row r="110" spans="1:12" ht="14.25" customHeight="1">
      <c r="A110" s="239"/>
      <c r="B110" s="240"/>
      <c r="C110" s="240"/>
      <c r="D110" s="274"/>
      <c r="E110" s="275"/>
      <c r="F110" s="276"/>
      <c r="G110" s="280"/>
      <c r="H110" s="275"/>
      <c r="I110" s="275"/>
      <c r="J110" s="276"/>
      <c r="K110" s="270"/>
      <c r="L110" s="232"/>
    </row>
    <row r="111" spans="1:12" ht="14.25" customHeight="1">
      <c r="A111" s="239"/>
      <c r="B111" s="240"/>
      <c r="C111" s="240"/>
      <c r="D111" s="274"/>
      <c r="E111" s="275"/>
      <c r="F111" s="276"/>
      <c r="G111" s="280"/>
      <c r="H111" s="275"/>
      <c r="I111" s="275"/>
      <c r="J111" s="276"/>
      <c r="K111" s="270"/>
      <c r="L111" s="232"/>
    </row>
    <row r="112" spans="1:12" ht="14.25" customHeight="1">
      <c r="A112" s="239"/>
      <c r="B112" s="240"/>
      <c r="C112" s="240"/>
      <c r="D112" s="274"/>
      <c r="E112" s="275"/>
      <c r="F112" s="276"/>
      <c r="G112" s="280"/>
      <c r="H112" s="275"/>
      <c r="I112" s="275"/>
      <c r="J112" s="276"/>
      <c r="K112" s="270"/>
      <c r="L112" s="232"/>
    </row>
    <row r="113" spans="1:12" ht="14.25" customHeight="1" thickBot="1">
      <c r="A113" s="241"/>
      <c r="B113" s="242"/>
      <c r="C113" s="242"/>
      <c r="D113" s="277"/>
      <c r="E113" s="278"/>
      <c r="F113" s="279"/>
      <c r="G113" s="281"/>
      <c r="H113" s="278"/>
      <c r="I113" s="278"/>
      <c r="J113" s="279"/>
      <c r="K113" s="271"/>
      <c r="L113" s="232"/>
    </row>
    <row r="114" spans="1:12" ht="14.25" customHeight="1">
      <c r="A114" s="234"/>
      <c r="B114" s="244"/>
      <c r="C114" s="244"/>
      <c r="D114" s="256" t="s">
        <v>1152</v>
      </c>
      <c r="E114" s="286"/>
      <c r="F114" s="287"/>
      <c r="G114" s="265" t="s">
        <v>1153</v>
      </c>
      <c r="H114" s="286"/>
      <c r="I114" s="286"/>
      <c r="J114" s="287"/>
      <c r="K114" s="269"/>
      <c r="L114" s="232"/>
    </row>
    <row r="115" spans="1:12" ht="14.25" customHeight="1">
      <c r="A115" s="239"/>
      <c r="B115" s="237"/>
      <c r="C115" s="237"/>
      <c r="D115" s="259"/>
      <c r="E115" s="288"/>
      <c r="F115" s="289"/>
      <c r="G115" s="266"/>
      <c r="H115" s="288"/>
      <c r="I115" s="288"/>
      <c r="J115" s="289"/>
      <c r="K115" s="294"/>
      <c r="L115" s="232"/>
    </row>
    <row r="116" spans="1:12" ht="14.25" customHeight="1">
      <c r="A116" s="239"/>
      <c r="B116" s="237"/>
      <c r="C116" s="237"/>
      <c r="D116" s="259"/>
      <c r="E116" s="288"/>
      <c r="F116" s="289"/>
      <c r="G116" s="266"/>
      <c r="H116" s="288"/>
      <c r="I116" s="288"/>
      <c r="J116" s="289"/>
      <c r="K116" s="294"/>
      <c r="L116" s="232"/>
    </row>
    <row r="117" spans="1:12" ht="14.25" customHeight="1">
      <c r="A117" s="239"/>
      <c r="B117" s="237"/>
      <c r="C117" s="237"/>
      <c r="D117" s="259"/>
      <c r="E117" s="288"/>
      <c r="F117" s="289"/>
      <c r="G117" s="266"/>
      <c r="H117" s="288"/>
      <c r="I117" s="288"/>
      <c r="J117" s="289"/>
      <c r="K117" s="294"/>
      <c r="L117" s="232"/>
    </row>
    <row r="118" spans="1:12" ht="14.25" customHeight="1">
      <c r="A118" s="239"/>
      <c r="B118" s="237"/>
      <c r="C118" s="237"/>
      <c r="D118" s="259"/>
      <c r="E118" s="288"/>
      <c r="F118" s="289"/>
      <c r="G118" s="266"/>
      <c r="H118" s="288"/>
      <c r="I118" s="288"/>
      <c r="J118" s="289"/>
      <c r="K118" s="294"/>
      <c r="L118" s="232"/>
    </row>
    <row r="119" spans="1:12" ht="14.25" customHeight="1">
      <c r="A119" s="239"/>
      <c r="B119" s="237"/>
      <c r="C119" s="237"/>
      <c r="D119" s="259"/>
      <c r="E119" s="288"/>
      <c r="F119" s="289"/>
      <c r="G119" s="266"/>
      <c r="H119" s="288"/>
      <c r="I119" s="288"/>
      <c r="J119" s="289"/>
      <c r="K119" s="294"/>
      <c r="L119" s="232"/>
    </row>
    <row r="120" spans="1:12" ht="14.25" customHeight="1">
      <c r="A120" s="239"/>
      <c r="B120" s="237"/>
      <c r="C120" s="237"/>
      <c r="D120" s="259"/>
      <c r="E120" s="288"/>
      <c r="F120" s="289"/>
      <c r="G120" s="266"/>
      <c r="H120" s="288"/>
      <c r="I120" s="288"/>
      <c r="J120" s="289"/>
      <c r="K120" s="294"/>
      <c r="L120" s="232"/>
    </row>
    <row r="121" spans="1:12" ht="14.25" customHeight="1">
      <c r="A121" s="239"/>
      <c r="B121" s="237"/>
      <c r="C121" s="237"/>
      <c r="D121" s="259"/>
      <c r="E121" s="288"/>
      <c r="F121" s="289"/>
      <c r="G121" s="266"/>
      <c r="H121" s="288"/>
      <c r="I121" s="288"/>
      <c r="J121" s="289"/>
      <c r="K121" s="294"/>
      <c r="L121" s="232"/>
    </row>
    <row r="122" spans="1:12" ht="14.25" customHeight="1">
      <c r="A122" s="239"/>
      <c r="B122" s="237"/>
      <c r="C122" s="237"/>
      <c r="D122" s="259"/>
      <c r="E122" s="288"/>
      <c r="F122" s="289"/>
      <c r="G122" s="266"/>
      <c r="H122" s="288"/>
      <c r="I122" s="288"/>
      <c r="J122" s="289"/>
      <c r="K122" s="294"/>
      <c r="L122" s="232"/>
    </row>
    <row r="123" spans="1:12" ht="14.25" customHeight="1">
      <c r="A123" s="239"/>
      <c r="B123" s="237"/>
      <c r="C123" s="237"/>
      <c r="D123" s="259"/>
      <c r="E123" s="288"/>
      <c r="F123" s="289"/>
      <c r="G123" s="266"/>
      <c r="H123" s="288"/>
      <c r="I123" s="288"/>
      <c r="J123" s="289"/>
      <c r="K123" s="294"/>
      <c r="L123" s="232"/>
    </row>
    <row r="124" spans="1:12" ht="14.25" customHeight="1">
      <c r="A124" s="239"/>
      <c r="B124" s="237"/>
      <c r="C124" s="237"/>
      <c r="D124" s="259"/>
      <c r="E124" s="288"/>
      <c r="F124" s="289"/>
      <c r="G124" s="266"/>
      <c r="H124" s="288"/>
      <c r="I124" s="288"/>
      <c r="J124" s="289"/>
      <c r="K124" s="294"/>
      <c r="L124" s="232"/>
    </row>
    <row r="125" spans="1:12" ht="14.25" customHeight="1">
      <c r="A125" s="239"/>
      <c r="B125" s="237"/>
      <c r="C125" s="237"/>
      <c r="D125" s="259"/>
      <c r="E125" s="288"/>
      <c r="F125" s="289"/>
      <c r="G125" s="266"/>
      <c r="H125" s="288"/>
      <c r="I125" s="288"/>
      <c r="J125" s="289"/>
      <c r="K125" s="294"/>
      <c r="L125" s="232"/>
    </row>
    <row r="126" spans="1:12" ht="14.25" customHeight="1">
      <c r="A126" s="239"/>
      <c r="B126" s="237"/>
      <c r="C126" s="237"/>
      <c r="D126" s="259"/>
      <c r="E126" s="288"/>
      <c r="F126" s="289"/>
      <c r="G126" s="266"/>
      <c r="H126" s="288"/>
      <c r="I126" s="288"/>
      <c r="J126" s="289"/>
      <c r="K126" s="294"/>
      <c r="L126" s="232"/>
    </row>
    <row r="127" spans="1:12" ht="14.25" customHeight="1">
      <c r="A127" s="239"/>
      <c r="B127" s="237"/>
      <c r="C127" s="237"/>
      <c r="D127" s="259"/>
      <c r="E127" s="288"/>
      <c r="F127" s="289"/>
      <c r="G127" s="266"/>
      <c r="H127" s="288"/>
      <c r="I127" s="288"/>
      <c r="J127" s="289"/>
      <c r="K127" s="294"/>
      <c r="L127" s="232"/>
    </row>
    <row r="128" spans="1:12" ht="14.25" customHeight="1">
      <c r="A128" s="239"/>
      <c r="B128" s="237"/>
      <c r="C128" s="237"/>
      <c r="D128" s="259"/>
      <c r="E128" s="288"/>
      <c r="F128" s="289"/>
      <c r="G128" s="266"/>
      <c r="H128" s="288"/>
      <c r="I128" s="288"/>
      <c r="J128" s="289"/>
      <c r="K128" s="294"/>
      <c r="L128" s="232"/>
    </row>
    <row r="129" spans="1:12" ht="14.25" customHeight="1">
      <c r="A129" s="239"/>
      <c r="B129" s="237"/>
      <c r="C129" s="237"/>
      <c r="D129" s="259"/>
      <c r="E129" s="288"/>
      <c r="F129" s="289"/>
      <c r="G129" s="266"/>
      <c r="H129" s="288"/>
      <c r="I129" s="288"/>
      <c r="J129" s="289"/>
      <c r="K129" s="294"/>
      <c r="L129" s="232"/>
    </row>
    <row r="130" spans="1:12" ht="14.25" customHeight="1">
      <c r="A130" s="239"/>
      <c r="B130" s="237"/>
      <c r="C130" s="237"/>
      <c r="D130" s="259"/>
      <c r="E130" s="288"/>
      <c r="F130" s="289"/>
      <c r="G130" s="266"/>
      <c r="H130" s="288"/>
      <c r="I130" s="288"/>
      <c r="J130" s="289"/>
      <c r="K130" s="294"/>
      <c r="L130" s="232"/>
    </row>
    <row r="131" spans="1:12" ht="14.25" customHeight="1">
      <c r="A131" s="239"/>
      <c r="B131" s="237"/>
      <c r="C131" s="237"/>
      <c r="D131" s="259"/>
      <c r="E131" s="288"/>
      <c r="F131" s="289"/>
      <c r="G131" s="266"/>
      <c r="H131" s="288"/>
      <c r="I131" s="288"/>
      <c r="J131" s="289"/>
      <c r="K131" s="294"/>
      <c r="L131" s="232"/>
    </row>
    <row r="132" spans="1:12" ht="14.25" customHeight="1" thickBot="1">
      <c r="A132" s="241"/>
      <c r="B132" s="242"/>
      <c r="C132" s="242"/>
      <c r="D132" s="290"/>
      <c r="E132" s="291"/>
      <c r="F132" s="292"/>
      <c r="G132" s="293"/>
      <c r="H132" s="291"/>
      <c r="I132" s="291"/>
      <c r="J132" s="292"/>
      <c r="K132" s="295"/>
      <c r="L132" s="232"/>
    </row>
    <row r="133" spans="1:12" ht="14.25" customHeight="1">
      <c r="A133" s="236" t="s">
        <v>1154</v>
      </c>
      <c r="B133" s="237">
        <v>396920000</v>
      </c>
      <c r="C133" s="237">
        <v>341551391</v>
      </c>
      <c r="D133" s="259" t="s">
        <v>1155</v>
      </c>
      <c r="E133" s="285"/>
      <c r="F133" s="276"/>
      <c r="G133" s="266" t="s">
        <v>1156</v>
      </c>
      <c r="H133" s="285"/>
      <c r="I133" s="285"/>
      <c r="J133" s="276"/>
      <c r="K133" s="270">
        <v>17</v>
      </c>
      <c r="L133" s="232"/>
    </row>
    <row r="134" spans="1:12" ht="14.25" customHeight="1">
      <c r="A134" s="236" t="s">
        <v>1157</v>
      </c>
      <c r="B134" s="238"/>
      <c r="C134" s="238"/>
      <c r="D134" s="274"/>
      <c r="E134" s="275"/>
      <c r="F134" s="276"/>
      <c r="G134" s="280"/>
      <c r="H134" s="275"/>
      <c r="I134" s="275"/>
      <c r="J134" s="276"/>
      <c r="K134" s="270"/>
      <c r="L134" s="232"/>
    </row>
    <row r="135" spans="1:12" ht="14.25" customHeight="1">
      <c r="A135" s="239"/>
      <c r="B135" s="240" t="s">
        <v>279</v>
      </c>
      <c r="C135" s="240" t="s">
        <v>279</v>
      </c>
      <c r="D135" s="274"/>
      <c r="E135" s="275"/>
      <c r="F135" s="276"/>
      <c r="G135" s="280"/>
      <c r="H135" s="275"/>
      <c r="I135" s="275"/>
      <c r="J135" s="276"/>
      <c r="K135" s="270"/>
      <c r="L135" s="232"/>
    </row>
    <row r="136" spans="1:12" ht="14.25" customHeight="1">
      <c r="A136" s="239"/>
      <c r="B136" s="237">
        <v>21629000</v>
      </c>
      <c r="C136" s="237">
        <v>12466141</v>
      </c>
      <c r="D136" s="274"/>
      <c r="E136" s="275"/>
      <c r="F136" s="276"/>
      <c r="G136" s="280"/>
      <c r="H136" s="275"/>
      <c r="I136" s="275"/>
      <c r="J136" s="276"/>
      <c r="K136" s="270"/>
      <c r="L136" s="232"/>
    </row>
    <row r="137" spans="1:12" ht="14.25" customHeight="1">
      <c r="A137" s="239"/>
      <c r="B137" s="240" t="s">
        <v>283</v>
      </c>
      <c r="C137" s="240" t="s">
        <v>283</v>
      </c>
      <c r="D137" s="274"/>
      <c r="E137" s="275"/>
      <c r="F137" s="276"/>
      <c r="G137" s="280"/>
      <c r="H137" s="275"/>
      <c r="I137" s="275"/>
      <c r="J137" s="276"/>
      <c r="K137" s="270"/>
      <c r="L137" s="232"/>
    </row>
    <row r="138" spans="1:12" ht="14.25" customHeight="1">
      <c r="A138" s="239"/>
      <c r="B138" s="237">
        <v>29000000</v>
      </c>
      <c r="C138" s="237">
        <v>28000000</v>
      </c>
      <c r="D138" s="274"/>
      <c r="E138" s="275"/>
      <c r="F138" s="276"/>
      <c r="G138" s="280"/>
      <c r="H138" s="275"/>
      <c r="I138" s="275"/>
      <c r="J138" s="276"/>
      <c r="K138" s="270"/>
      <c r="L138" s="232"/>
    </row>
    <row r="139" spans="1:12" ht="14.25" customHeight="1">
      <c r="A139" s="239"/>
      <c r="B139" s="240" t="s">
        <v>280</v>
      </c>
      <c r="C139" s="240" t="s">
        <v>280</v>
      </c>
      <c r="D139" s="274"/>
      <c r="E139" s="275"/>
      <c r="F139" s="276"/>
      <c r="G139" s="280"/>
      <c r="H139" s="275"/>
      <c r="I139" s="275"/>
      <c r="J139" s="276"/>
      <c r="K139" s="270"/>
      <c r="L139" s="232"/>
    </row>
    <row r="140" spans="1:12" ht="14.25" customHeight="1">
      <c r="A140" s="239"/>
      <c r="B140" s="237">
        <v>114542000</v>
      </c>
      <c r="C140" s="237">
        <v>95146217</v>
      </c>
      <c r="D140" s="274"/>
      <c r="E140" s="275"/>
      <c r="F140" s="276"/>
      <c r="G140" s="280"/>
      <c r="H140" s="275"/>
      <c r="I140" s="275"/>
      <c r="J140" s="276"/>
      <c r="K140" s="270"/>
      <c r="L140" s="232"/>
    </row>
    <row r="141" spans="1:12" ht="14.25" customHeight="1">
      <c r="A141" s="239"/>
      <c r="B141" s="240" t="s">
        <v>282</v>
      </c>
      <c r="C141" s="240" t="s">
        <v>282</v>
      </c>
      <c r="D141" s="274"/>
      <c r="E141" s="275"/>
      <c r="F141" s="276"/>
      <c r="G141" s="280"/>
      <c r="H141" s="275"/>
      <c r="I141" s="275"/>
      <c r="J141" s="276"/>
      <c r="K141" s="270"/>
      <c r="L141" s="232"/>
    </row>
    <row r="142" spans="1:12" ht="14.25" customHeight="1" thickBot="1">
      <c r="A142" s="241"/>
      <c r="B142" s="242">
        <v>231749000</v>
      </c>
      <c r="C142" s="242">
        <v>205939033</v>
      </c>
      <c r="D142" s="277"/>
      <c r="E142" s="278"/>
      <c r="F142" s="279"/>
      <c r="G142" s="281"/>
      <c r="H142" s="278"/>
      <c r="I142" s="278"/>
      <c r="J142" s="279"/>
      <c r="K142" s="271"/>
      <c r="L142" s="232"/>
    </row>
    <row r="143" spans="1:12" ht="14.25" customHeight="1">
      <c r="A143" s="236" t="s">
        <v>1158</v>
      </c>
      <c r="B143" s="237">
        <v>14409098000</v>
      </c>
      <c r="C143" s="237">
        <v>10148811134</v>
      </c>
      <c r="D143" s="256" t="s">
        <v>1159</v>
      </c>
      <c r="E143" s="272"/>
      <c r="F143" s="273"/>
      <c r="G143" s="265" t="s">
        <v>1160</v>
      </c>
      <c r="H143" s="272"/>
      <c r="I143" s="272"/>
      <c r="J143" s="273"/>
      <c r="K143" s="269">
        <v>17</v>
      </c>
      <c r="L143" s="232"/>
    </row>
    <row r="144" spans="1:12" ht="14.25" customHeight="1">
      <c r="A144" s="236" t="s">
        <v>1138</v>
      </c>
      <c r="B144" s="238"/>
      <c r="C144" s="238"/>
      <c r="D144" s="274"/>
      <c r="E144" s="285"/>
      <c r="F144" s="276"/>
      <c r="G144" s="280"/>
      <c r="H144" s="275"/>
      <c r="I144" s="275"/>
      <c r="J144" s="276"/>
      <c r="K144" s="270"/>
      <c r="L144" s="232"/>
    </row>
    <row r="145" spans="1:12" ht="14.25" customHeight="1">
      <c r="A145" s="239"/>
      <c r="B145" s="240" t="s">
        <v>279</v>
      </c>
      <c r="C145" s="240" t="s">
        <v>279</v>
      </c>
      <c r="D145" s="274"/>
      <c r="E145" s="285"/>
      <c r="F145" s="276"/>
      <c r="G145" s="280"/>
      <c r="H145" s="275"/>
      <c r="I145" s="275"/>
      <c r="J145" s="276"/>
      <c r="K145" s="270"/>
      <c r="L145" s="232"/>
    </row>
    <row r="146" spans="1:12" ht="14.25" customHeight="1">
      <c r="A146" s="239"/>
      <c r="B146" s="237">
        <v>9413738000</v>
      </c>
      <c r="C146" s="237">
        <v>9334185798</v>
      </c>
      <c r="D146" s="274"/>
      <c r="E146" s="285"/>
      <c r="F146" s="276"/>
      <c r="G146" s="280"/>
      <c r="H146" s="275"/>
      <c r="I146" s="275"/>
      <c r="J146" s="276"/>
      <c r="K146" s="270"/>
      <c r="L146" s="232"/>
    </row>
    <row r="147" spans="1:12" ht="14.25" customHeight="1">
      <c r="A147" s="239"/>
      <c r="B147" s="240" t="s">
        <v>280</v>
      </c>
      <c r="C147" s="240" t="s">
        <v>280</v>
      </c>
      <c r="D147" s="274"/>
      <c r="E147" s="285"/>
      <c r="F147" s="276"/>
      <c r="G147" s="280"/>
      <c r="H147" s="275"/>
      <c r="I147" s="275"/>
      <c r="J147" s="276"/>
      <c r="K147" s="270"/>
      <c r="L147" s="232"/>
    </row>
    <row r="148" spans="1:12" ht="14.25" customHeight="1">
      <c r="A148" s="239"/>
      <c r="B148" s="237">
        <v>3116967000</v>
      </c>
      <c r="C148" s="237">
        <v>2202680753</v>
      </c>
      <c r="D148" s="274"/>
      <c r="E148" s="285"/>
      <c r="F148" s="276"/>
      <c r="G148" s="280"/>
      <c r="H148" s="275"/>
      <c r="I148" s="275"/>
      <c r="J148" s="276"/>
      <c r="K148" s="270"/>
      <c r="L148" s="232"/>
    </row>
    <row r="149" spans="1:12" ht="14.25" customHeight="1">
      <c r="A149" s="239"/>
      <c r="B149" s="240" t="s">
        <v>282</v>
      </c>
      <c r="C149" s="240" t="s">
        <v>282</v>
      </c>
      <c r="D149" s="274"/>
      <c r="E149" s="285"/>
      <c r="F149" s="276"/>
      <c r="G149" s="280"/>
      <c r="H149" s="275"/>
      <c r="I149" s="275"/>
      <c r="J149" s="276"/>
      <c r="K149" s="270"/>
      <c r="L149" s="232"/>
    </row>
    <row r="150" spans="1:12" ht="14.25" customHeight="1">
      <c r="A150" s="239"/>
      <c r="B150" s="237">
        <v>1878393000</v>
      </c>
      <c r="C150" s="247">
        <v>-1388055417</v>
      </c>
      <c r="D150" s="274"/>
      <c r="E150" s="285"/>
      <c r="F150" s="276"/>
      <c r="G150" s="280"/>
      <c r="H150" s="275"/>
      <c r="I150" s="275"/>
      <c r="J150" s="276"/>
      <c r="K150" s="270"/>
      <c r="L150" s="232"/>
    </row>
    <row r="151" spans="1:12" ht="14.25" customHeight="1">
      <c r="A151" s="239"/>
      <c r="B151" s="240"/>
      <c r="C151" s="240"/>
      <c r="D151" s="274"/>
      <c r="E151" s="285"/>
      <c r="F151" s="276"/>
      <c r="G151" s="280"/>
      <c r="H151" s="275"/>
      <c r="I151" s="275"/>
      <c r="J151" s="276"/>
      <c r="K151" s="270"/>
      <c r="L151" s="232"/>
    </row>
    <row r="152" spans="1:12" ht="14.25" customHeight="1">
      <c r="A152" s="239"/>
      <c r="B152" s="240"/>
      <c r="C152" s="240"/>
      <c r="D152" s="274"/>
      <c r="E152" s="285"/>
      <c r="F152" s="276"/>
      <c r="G152" s="280"/>
      <c r="H152" s="275"/>
      <c r="I152" s="275"/>
      <c r="J152" s="276"/>
      <c r="K152" s="270"/>
      <c r="L152" s="232"/>
    </row>
    <row r="153" spans="1:12" ht="14.25" customHeight="1">
      <c r="A153" s="239"/>
      <c r="B153" s="240"/>
      <c r="C153" s="240"/>
      <c r="D153" s="274"/>
      <c r="E153" s="285"/>
      <c r="F153" s="276"/>
      <c r="G153" s="280"/>
      <c r="H153" s="275"/>
      <c r="I153" s="275"/>
      <c r="J153" s="276"/>
      <c r="K153" s="270"/>
      <c r="L153" s="232"/>
    </row>
    <row r="154" spans="1:12" ht="14.25" customHeight="1">
      <c r="A154" s="239"/>
      <c r="B154" s="240"/>
      <c r="C154" s="240"/>
      <c r="D154" s="274"/>
      <c r="E154" s="285"/>
      <c r="F154" s="276"/>
      <c r="G154" s="280"/>
      <c r="H154" s="275"/>
      <c r="I154" s="275"/>
      <c r="J154" s="276"/>
      <c r="K154" s="270"/>
      <c r="L154" s="232"/>
    </row>
    <row r="155" spans="1:12" ht="14.25" customHeight="1">
      <c r="A155" s="239"/>
      <c r="B155" s="240"/>
      <c r="C155" s="240"/>
      <c r="D155" s="274"/>
      <c r="E155" s="285"/>
      <c r="F155" s="276"/>
      <c r="G155" s="280"/>
      <c r="H155" s="275"/>
      <c r="I155" s="275"/>
      <c r="J155" s="276"/>
      <c r="K155" s="270"/>
      <c r="L155" s="232"/>
    </row>
    <row r="156" spans="1:12" ht="14.25" customHeight="1">
      <c r="A156" s="239"/>
      <c r="B156" s="240"/>
      <c r="C156" s="240"/>
      <c r="D156" s="274"/>
      <c r="E156" s="285"/>
      <c r="F156" s="276"/>
      <c r="G156" s="280"/>
      <c r="H156" s="275"/>
      <c r="I156" s="275"/>
      <c r="J156" s="276"/>
      <c r="K156" s="270"/>
      <c r="L156" s="232"/>
    </row>
    <row r="157" spans="1:12" ht="14.25" customHeight="1">
      <c r="A157" s="239"/>
      <c r="B157" s="240"/>
      <c r="C157" s="240"/>
      <c r="D157" s="274"/>
      <c r="E157" s="285"/>
      <c r="F157" s="276"/>
      <c r="G157" s="280"/>
      <c r="H157" s="275"/>
      <c r="I157" s="275"/>
      <c r="J157" s="276"/>
      <c r="K157" s="270"/>
      <c r="L157" s="232"/>
    </row>
    <row r="158" spans="1:12" ht="14.25" customHeight="1">
      <c r="A158" s="239"/>
      <c r="B158" s="240"/>
      <c r="C158" s="240"/>
      <c r="D158" s="274"/>
      <c r="E158" s="285"/>
      <c r="F158" s="276"/>
      <c r="G158" s="280"/>
      <c r="H158" s="275"/>
      <c r="I158" s="275"/>
      <c r="J158" s="276"/>
      <c r="K158" s="270"/>
      <c r="L158" s="232"/>
    </row>
    <row r="159" spans="1:12" ht="14.25" customHeight="1">
      <c r="A159" s="239"/>
      <c r="B159" s="240"/>
      <c r="C159" s="240"/>
      <c r="D159" s="274"/>
      <c r="E159" s="285"/>
      <c r="F159" s="276"/>
      <c r="G159" s="280"/>
      <c r="H159" s="275"/>
      <c r="I159" s="275"/>
      <c r="J159" s="276"/>
      <c r="K159" s="270"/>
      <c r="L159" s="232"/>
    </row>
    <row r="160" spans="1:12" ht="14.25" customHeight="1">
      <c r="A160" s="239"/>
      <c r="B160" s="240"/>
      <c r="C160" s="240"/>
      <c r="D160" s="274"/>
      <c r="E160" s="285"/>
      <c r="F160" s="276"/>
      <c r="G160" s="280"/>
      <c r="H160" s="275"/>
      <c r="I160" s="275"/>
      <c r="J160" s="276"/>
      <c r="K160" s="270"/>
      <c r="L160" s="232"/>
    </row>
    <row r="161" spans="1:12" ht="14.25" customHeight="1">
      <c r="A161" s="239"/>
      <c r="B161" s="240"/>
      <c r="C161" s="240"/>
      <c r="D161" s="274"/>
      <c r="E161" s="285"/>
      <c r="F161" s="276"/>
      <c r="G161" s="280"/>
      <c r="H161" s="275"/>
      <c r="I161" s="275"/>
      <c r="J161" s="276"/>
      <c r="K161" s="270"/>
      <c r="L161" s="232"/>
    </row>
    <row r="162" spans="1:12" ht="14.25" customHeight="1">
      <c r="A162" s="239"/>
      <c r="B162" s="240"/>
      <c r="C162" s="240"/>
      <c r="D162" s="274"/>
      <c r="E162" s="285"/>
      <c r="F162" s="276"/>
      <c r="G162" s="280"/>
      <c r="H162" s="275"/>
      <c r="I162" s="275"/>
      <c r="J162" s="276"/>
      <c r="K162" s="270"/>
      <c r="L162" s="232"/>
    </row>
    <row r="163" spans="1:12" ht="14.25" customHeight="1" thickBot="1">
      <c r="A163" s="241"/>
      <c r="B163" s="242"/>
      <c r="C163" s="242"/>
      <c r="D163" s="277"/>
      <c r="E163" s="278"/>
      <c r="F163" s="279"/>
      <c r="G163" s="281"/>
      <c r="H163" s="278"/>
      <c r="I163" s="278"/>
      <c r="J163" s="279"/>
      <c r="K163" s="271"/>
      <c r="L163" s="232"/>
    </row>
    <row r="164" spans="1:12" ht="14.25" customHeight="1">
      <c r="A164" s="236" t="s">
        <v>1161</v>
      </c>
      <c r="B164" s="237">
        <v>11598411000</v>
      </c>
      <c r="C164" s="237">
        <v>11395220665</v>
      </c>
      <c r="D164" s="256" t="s">
        <v>1162</v>
      </c>
      <c r="E164" s="272"/>
      <c r="F164" s="273"/>
      <c r="G164" s="265" t="s">
        <v>1163</v>
      </c>
      <c r="H164" s="272"/>
      <c r="I164" s="272"/>
      <c r="J164" s="273"/>
      <c r="K164" s="269">
        <v>19</v>
      </c>
      <c r="L164" s="232"/>
    </row>
    <row r="165" spans="1:12" ht="14.25" customHeight="1">
      <c r="A165" s="236" t="s">
        <v>1138</v>
      </c>
      <c r="B165" s="238"/>
      <c r="C165" s="238"/>
      <c r="D165" s="274"/>
      <c r="E165" s="275"/>
      <c r="F165" s="276"/>
      <c r="G165" s="280"/>
      <c r="H165" s="275"/>
      <c r="I165" s="275"/>
      <c r="J165" s="276"/>
      <c r="K165" s="270"/>
      <c r="L165" s="232"/>
    </row>
    <row r="166" spans="1:12" ht="14.25" customHeight="1">
      <c r="A166" s="239"/>
      <c r="B166" s="240" t="s">
        <v>279</v>
      </c>
      <c r="C166" s="240" t="s">
        <v>279</v>
      </c>
      <c r="D166" s="274"/>
      <c r="E166" s="275"/>
      <c r="F166" s="276"/>
      <c r="G166" s="280"/>
      <c r="H166" s="275"/>
      <c r="I166" s="275"/>
      <c r="J166" s="276"/>
      <c r="K166" s="270"/>
      <c r="L166" s="232"/>
    </row>
    <row r="167" spans="1:12" ht="14.25" customHeight="1">
      <c r="A167" s="239"/>
      <c r="B167" s="240"/>
      <c r="C167" s="240"/>
      <c r="D167" s="274"/>
      <c r="E167" s="275"/>
      <c r="F167" s="276"/>
      <c r="G167" s="280"/>
      <c r="H167" s="275"/>
      <c r="I167" s="275"/>
      <c r="J167" s="276"/>
      <c r="K167" s="270"/>
      <c r="L167" s="232"/>
    </row>
    <row r="168" spans="1:12" ht="14.25" customHeight="1">
      <c r="A168" s="239"/>
      <c r="B168" s="237">
        <v>5733181000</v>
      </c>
      <c r="C168" s="237">
        <v>5707549610</v>
      </c>
      <c r="D168" s="274"/>
      <c r="E168" s="275"/>
      <c r="F168" s="276"/>
      <c r="G168" s="280"/>
      <c r="H168" s="275"/>
      <c r="I168" s="275"/>
      <c r="J168" s="276"/>
      <c r="K168" s="270"/>
      <c r="L168" s="232"/>
    </row>
    <row r="169" spans="1:12" ht="14.25" customHeight="1">
      <c r="A169" s="239"/>
      <c r="B169" s="240" t="s">
        <v>280</v>
      </c>
      <c r="C169" s="240" t="s">
        <v>280</v>
      </c>
      <c r="D169" s="274"/>
      <c r="E169" s="275"/>
      <c r="F169" s="276"/>
      <c r="G169" s="280"/>
      <c r="H169" s="275"/>
      <c r="I169" s="275"/>
      <c r="J169" s="276"/>
      <c r="K169" s="270"/>
      <c r="L169" s="232"/>
    </row>
    <row r="170" spans="1:12" ht="14.25" customHeight="1">
      <c r="A170" s="239"/>
      <c r="B170" s="237">
        <v>450115000</v>
      </c>
      <c r="C170" s="237">
        <v>410691875</v>
      </c>
      <c r="D170" s="274"/>
      <c r="E170" s="275"/>
      <c r="F170" s="276"/>
      <c r="G170" s="280"/>
      <c r="H170" s="275"/>
      <c r="I170" s="275"/>
      <c r="J170" s="276"/>
      <c r="K170" s="270"/>
      <c r="L170" s="232"/>
    </row>
    <row r="171" spans="1:12" ht="14.25" customHeight="1">
      <c r="A171" s="239"/>
      <c r="B171" s="240" t="s">
        <v>282</v>
      </c>
      <c r="C171" s="240" t="s">
        <v>282</v>
      </c>
      <c r="D171" s="274"/>
      <c r="E171" s="275"/>
      <c r="F171" s="276"/>
      <c r="G171" s="280"/>
      <c r="H171" s="275"/>
      <c r="I171" s="275"/>
      <c r="J171" s="276"/>
      <c r="K171" s="270"/>
      <c r="L171" s="232"/>
    </row>
    <row r="172" spans="1:12" ht="14.25" customHeight="1">
      <c r="A172" s="239"/>
      <c r="B172" s="237">
        <v>5415115000</v>
      </c>
      <c r="C172" s="237">
        <v>5276979180</v>
      </c>
      <c r="D172" s="274"/>
      <c r="E172" s="275"/>
      <c r="F172" s="276"/>
      <c r="G172" s="280"/>
      <c r="H172" s="275"/>
      <c r="I172" s="275"/>
      <c r="J172" s="276"/>
      <c r="K172" s="270"/>
      <c r="L172" s="232"/>
    </row>
    <row r="173" spans="1:12" ht="14.25" customHeight="1">
      <c r="A173" s="239"/>
      <c r="B173" s="237"/>
      <c r="C173" s="237"/>
      <c r="D173" s="274"/>
      <c r="E173" s="275"/>
      <c r="F173" s="276"/>
      <c r="G173" s="280"/>
      <c r="H173" s="275"/>
      <c r="I173" s="275"/>
      <c r="J173" s="276"/>
      <c r="K173" s="270"/>
      <c r="L173" s="232"/>
    </row>
    <row r="174" spans="1:12" ht="14.25" customHeight="1">
      <c r="A174" s="239"/>
      <c r="B174" s="237"/>
      <c r="C174" s="237"/>
      <c r="D174" s="274"/>
      <c r="E174" s="275"/>
      <c r="F174" s="276"/>
      <c r="G174" s="280"/>
      <c r="H174" s="275"/>
      <c r="I174" s="275"/>
      <c r="J174" s="276"/>
      <c r="K174" s="270"/>
      <c r="L174" s="232"/>
    </row>
    <row r="175" spans="1:12" ht="14.25" customHeight="1">
      <c r="A175" s="239"/>
      <c r="B175" s="240"/>
      <c r="C175" s="240"/>
      <c r="D175" s="274"/>
      <c r="E175" s="275"/>
      <c r="F175" s="276"/>
      <c r="G175" s="280"/>
      <c r="H175" s="275"/>
      <c r="I175" s="275"/>
      <c r="J175" s="276"/>
      <c r="K175" s="270"/>
      <c r="L175" s="232"/>
    </row>
    <row r="176" spans="1:12" ht="14.25" customHeight="1">
      <c r="A176" s="239"/>
      <c r="B176" s="237"/>
      <c r="C176" s="237"/>
      <c r="D176" s="274"/>
      <c r="E176" s="275"/>
      <c r="F176" s="276"/>
      <c r="G176" s="280"/>
      <c r="H176" s="275"/>
      <c r="I176" s="275"/>
      <c r="J176" s="276"/>
      <c r="K176" s="270"/>
      <c r="L176" s="232"/>
    </row>
    <row r="177" spans="1:12" ht="14.25" customHeight="1">
      <c r="A177" s="239"/>
      <c r="B177" s="237"/>
      <c r="C177" s="237"/>
      <c r="D177" s="274"/>
      <c r="E177" s="275"/>
      <c r="F177" s="276"/>
      <c r="G177" s="280"/>
      <c r="H177" s="275"/>
      <c r="I177" s="275"/>
      <c r="J177" s="276"/>
      <c r="K177" s="270"/>
      <c r="L177" s="232"/>
    </row>
    <row r="178" spans="1:12" ht="14.25" customHeight="1">
      <c r="A178" s="239"/>
      <c r="B178" s="237"/>
      <c r="C178" s="237"/>
      <c r="D178" s="274"/>
      <c r="E178" s="275"/>
      <c r="F178" s="276"/>
      <c r="G178" s="280"/>
      <c r="H178" s="275"/>
      <c r="I178" s="275"/>
      <c r="J178" s="276"/>
      <c r="K178" s="270"/>
      <c r="L178" s="232"/>
    </row>
    <row r="179" spans="1:12" ht="14.25" customHeight="1">
      <c r="A179" s="239"/>
      <c r="B179" s="237"/>
      <c r="C179" s="237"/>
      <c r="D179" s="274"/>
      <c r="E179" s="275"/>
      <c r="F179" s="276"/>
      <c r="G179" s="280"/>
      <c r="H179" s="275"/>
      <c r="I179" s="275"/>
      <c r="J179" s="276"/>
      <c r="K179" s="270"/>
      <c r="L179" s="232"/>
    </row>
    <row r="180" spans="1:12" ht="14.25" customHeight="1">
      <c r="A180" s="239"/>
      <c r="B180" s="240"/>
      <c r="C180" s="240"/>
      <c r="D180" s="274"/>
      <c r="E180" s="275"/>
      <c r="F180" s="276"/>
      <c r="G180" s="280"/>
      <c r="H180" s="275"/>
      <c r="I180" s="275"/>
      <c r="J180" s="276"/>
      <c r="K180" s="270"/>
      <c r="L180" s="232"/>
    </row>
    <row r="181" spans="1:12" ht="14.25" customHeight="1" thickBot="1">
      <c r="A181" s="241"/>
      <c r="B181" s="240"/>
      <c r="C181" s="240"/>
      <c r="D181" s="274"/>
      <c r="E181" s="275"/>
      <c r="F181" s="276"/>
      <c r="G181" s="280"/>
      <c r="H181" s="275"/>
      <c r="I181" s="275"/>
      <c r="J181" s="276"/>
      <c r="K181" s="270"/>
      <c r="L181" s="232"/>
    </row>
    <row r="182" spans="1:12" ht="14.25" customHeight="1">
      <c r="A182" s="236" t="s">
        <v>1164</v>
      </c>
      <c r="B182" s="248">
        <v>96048000</v>
      </c>
      <c r="C182" s="248">
        <v>81721374</v>
      </c>
      <c r="D182" s="256" t="s">
        <v>1165</v>
      </c>
      <c r="E182" s="272"/>
      <c r="F182" s="273"/>
      <c r="G182" s="282" t="s">
        <v>1166</v>
      </c>
      <c r="H182" s="283"/>
      <c r="I182" s="283"/>
      <c r="J182" s="284"/>
      <c r="K182" s="269">
        <v>20</v>
      </c>
      <c r="L182" s="232"/>
    </row>
    <row r="183" spans="1:12" ht="14.25" customHeight="1">
      <c r="A183" s="236" t="s">
        <v>1138</v>
      </c>
      <c r="B183" s="237"/>
      <c r="C183" s="237"/>
      <c r="D183" s="274"/>
      <c r="E183" s="275"/>
      <c r="F183" s="276"/>
      <c r="G183" s="280"/>
      <c r="H183" s="275"/>
      <c r="I183" s="275"/>
      <c r="J183" s="276"/>
      <c r="K183" s="270"/>
      <c r="L183" s="232"/>
    </row>
    <row r="184" spans="1:12" ht="14.25" customHeight="1">
      <c r="A184" s="239"/>
      <c r="B184" s="240" t="s">
        <v>110</v>
      </c>
      <c r="C184" s="240" t="s">
        <v>110</v>
      </c>
      <c r="D184" s="274"/>
      <c r="E184" s="275"/>
      <c r="F184" s="276"/>
      <c r="G184" s="280"/>
      <c r="H184" s="275"/>
      <c r="I184" s="275"/>
      <c r="J184" s="276"/>
      <c r="K184" s="270"/>
      <c r="L184" s="232"/>
    </row>
    <row r="185" spans="1:12" ht="14.25" customHeight="1">
      <c r="A185" s="239"/>
      <c r="B185" s="249">
        <v>14668000</v>
      </c>
      <c r="C185" s="249">
        <v>12853055</v>
      </c>
      <c r="D185" s="274"/>
      <c r="E185" s="275"/>
      <c r="F185" s="276"/>
      <c r="G185" s="280"/>
      <c r="H185" s="275"/>
      <c r="I185" s="275"/>
      <c r="J185" s="276"/>
      <c r="K185" s="270"/>
      <c r="L185" s="232"/>
    </row>
    <row r="186" spans="1:12" ht="14.25" customHeight="1">
      <c r="A186" s="239"/>
      <c r="B186" s="240" t="s">
        <v>111</v>
      </c>
      <c r="C186" s="240" t="s">
        <v>111</v>
      </c>
      <c r="D186" s="274"/>
      <c r="E186" s="275"/>
      <c r="F186" s="276"/>
      <c r="G186" s="280"/>
      <c r="H186" s="275"/>
      <c r="I186" s="275"/>
      <c r="J186" s="276"/>
      <c r="K186" s="270"/>
      <c r="L186" s="232"/>
    </row>
    <row r="187" spans="1:12" ht="14.25" customHeight="1">
      <c r="A187" s="239"/>
      <c r="B187" s="249">
        <v>233202000</v>
      </c>
      <c r="C187" s="249">
        <v>227460020</v>
      </c>
      <c r="D187" s="274"/>
      <c r="E187" s="275"/>
      <c r="F187" s="276"/>
      <c r="G187" s="280"/>
      <c r="H187" s="275"/>
      <c r="I187" s="275"/>
      <c r="J187" s="276"/>
      <c r="K187" s="270"/>
      <c r="L187" s="232"/>
    </row>
    <row r="188" spans="1:12" ht="14.25" customHeight="1">
      <c r="A188" s="239"/>
      <c r="B188" s="240" t="s">
        <v>112</v>
      </c>
      <c r="C188" s="240" t="s">
        <v>112</v>
      </c>
      <c r="D188" s="274"/>
      <c r="E188" s="275"/>
      <c r="F188" s="276"/>
      <c r="G188" s="280"/>
      <c r="H188" s="275"/>
      <c r="I188" s="275"/>
      <c r="J188" s="276"/>
      <c r="K188" s="270"/>
      <c r="L188" s="232"/>
    </row>
    <row r="189" spans="1:12" ht="14.25" customHeight="1">
      <c r="A189" s="239"/>
      <c r="B189" s="250">
        <v>-151822000</v>
      </c>
      <c r="C189" s="250">
        <v>-158591701</v>
      </c>
      <c r="D189" s="274"/>
      <c r="E189" s="275"/>
      <c r="F189" s="276"/>
      <c r="G189" s="280"/>
      <c r="H189" s="275"/>
      <c r="I189" s="275"/>
      <c r="J189" s="276"/>
      <c r="K189" s="270"/>
      <c r="L189" s="232"/>
    </row>
    <row r="190" spans="1:12" ht="14.25" customHeight="1">
      <c r="A190" s="239"/>
      <c r="B190" s="250"/>
      <c r="C190" s="250"/>
      <c r="D190" s="274"/>
      <c r="E190" s="275"/>
      <c r="F190" s="276"/>
      <c r="G190" s="280"/>
      <c r="H190" s="275"/>
      <c r="I190" s="275"/>
      <c r="J190" s="276"/>
      <c r="K190" s="270"/>
      <c r="L190" s="232"/>
    </row>
    <row r="191" spans="1:12" ht="14.25" customHeight="1">
      <c r="A191" s="239"/>
      <c r="B191" s="250"/>
      <c r="C191" s="250"/>
      <c r="D191" s="274"/>
      <c r="E191" s="275"/>
      <c r="F191" s="276"/>
      <c r="G191" s="280"/>
      <c r="H191" s="275"/>
      <c r="I191" s="275"/>
      <c r="J191" s="276"/>
      <c r="K191" s="270"/>
      <c r="L191" s="232"/>
    </row>
    <row r="192" spans="1:12" ht="14.25" customHeight="1">
      <c r="A192" s="239"/>
      <c r="B192" s="250"/>
      <c r="C192" s="250"/>
      <c r="D192" s="274"/>
      <c r="E192" s="275"/>
      <c r="F192" s="276"/>
      <c r="G192" s="280"/>
      <c r="H192" s="275"/>
      <c r="I192" s="275"/>
      <c r="J192" s="276"/>
      <c r="K192" s="270"/>
      <c r="L192" s="232"/>
    </row>
    <row r="193" spans="1:12" ht="14.25" customHeight="1">
      <c r="A193" s="239"/>
      <c r="B193" s="250"/>
      <c r="C193" s="250"/>
      <c r="D193" s="274"/>
      <c r="E193" s="275"/>
      <c r="F193" s="276"/>
      <c r="G193" s="280"/>
      <c r="H193" s="275"/>
      <c r="I193" s="275"/>
      <c r="J193" s="276"/>
      <c r="K193" s="270"/>
      <c r="L193" s="232"/>
    </row>
    <row r="194" spans="1:12" ht="14.25" customHeight="1">
      <c r="A194" s="239"/>
      <c r="B194" s="250"/>
      <c r="C194" s="250"/>
      <c r="D194" s="274"/>
      <c r="E194" s="275"/>
      <c r="F194" s="276"/>
      <c r="G194" s="280"/>
      <c r="H194" s="275"/>
      <c r="I194" s="275"/>
      <c r="J194" s="276"/>
      <c r="K194" s="270"/>
      <c r="L194" s="232"/>
    </row>
    <row r="195" spans="1:12" ht="14.25" customHeight="1">
      <c r="A195" s="239"/>
      <c r="B195" s="250"/>
      <c r="C195" s="250"/>
      <c r="D195" s="274"/>
      <c r="E195" s="275"/>
      <c r="F195" s="276"/>
      <c r="G195" s="280"/>
      <c r="H195" s="275"/>
      <c r="I195" s="275"/>
      <c r="J195" s="276"/>
      <c r="K195" s="270"/>
      <c r="L195" s="232"/>
    </row>
    <row r="196" spans="1:12" ht="14.25" customHeight="1">
      <c r="A196" s="239"/>
      <c r="B196" s="250"/>
      <c r="C196" s="250"/>
      <c r="D196" s="274"/>
      <c r="E196" s="275"/>
      <c r="F196" s="276"/>
      <c r="G196" s="280"/>
      <c r="H196" s="275"/>
      <c r="I196" s="275"/>
      <c r="J196" s="276"/>
      <c r="K196" s="270"/>
      <c r="L196" s="232"/>
    </row>
    <row r="197" spans="1:12" ht="14.25" customHeight="1" thickBot="1">
      <c r="A197" s="241"/>
      <c r="B197" s="251"/>
      <c r="C197" s="251"/>
      <c r="D197" s="277"/>
      <c r="E197" s="278"/>
      <c r="F197" s="279"/>
      <c r="G197" s="281"/>
      <c r="H197" s="278"/>
      <c r="I197" s="278"/>
      <c r="J197" s="279"/>
      <c r="K197" s="271"/>
      <c r="L197" s="232"/>
    </row>
    <row r="198" spans="1:12" ht="14.25" customHeight="1">
      <c r="A198" s="243" t="s">
        <v>1167</v>
      </c>
      <c r="B198" s="252">
        <v>360514000</v>
      </c>
      <c r="C198" s="252">
        <v>330716912</v>
      </c>
      <c r="D198" s="256" t="s">
        <v>1168</v>
      </c>
      <c r="E198" s="272"/>
      <c r="F198" s="273"/>
      <c r="G198" s="282" t="s">
        <v>1169</v>
      </c>
      <c r="H198" s="283"/>
      <c r="I198" s="283"/>
      <c r="J198" s="284"/>
      <c r="K198" s="269">
        <v>21</v>
      </c>
      <c r="L198" s="232"/>
    </row>
    <row r="199" spans="1:12" ht="14.25" customHeight="1">
      <c r="A199" s="236" t="s">
        <v>1170</v>
      </c>
      <c r="B199" s="237"/>
      <c r="C199" s="237"/>
      <c r="D199" s="274"/>
      <c r="E199" s="285"/>
      <c r="F199" s="276"/>
      <c r="G199" s="280"/>
      <c r="H199" s="275"/>
      <c r="I199" s="275"/>
      <c r="J199" s="276"/>
      <c r="K199" s="270"/>
      <c r="L199" s="232"/>
    </row>
    <row r="200" spans="1:12" ht="14.25" customHeight="1">
      <c r="A200" s="239"/>
      <c r="B200" s="240" t="s">
        <v>279</v>
      </c>
      <c r="C200" s="240" t="s">
        <v>279</v>
      </c>
      <c r="D200" s="274"/>
      <c r="E200" s="285"/>
      <c r="F200" s="276"/>
      <c r="G200" s="280"/>
      <c r="H200" s="275"/>
      <c r="I200" s="275"/>
      <c r="J200" s="276"/>
      <c r="K200" s="270"/>
      <c r="L200" s="232"/>
    </row>
    <row r="201" spans="1:12" ht="14.25" customHeight="1">
      <c r="A201" s="239"/>
      <c r="B201" s="249">
        <v>8419000</v>
      </c>
      <c r="C201" s="249">
        <v>8433000</v>
      </c>
      <c r="D201" s="274"/>
      <c r="E201" s="285"/>
      <c r="F201" s="276"/>
      <c r="G201" s="280"/>
      <c r="H201" s="275"/>
      <c r="I201" s="275"/>
      <c r="J201" s="276"/>
      <c r="K201" s="270"/>
      <c r="L201" s="232"/>
    </row>
    <row r="202" spans="1:12" ht="14.25" customHeight="1">
      <c r="A202" s="239"/>
      <c r="B202" s="240" t="s">
        <v>280</v>
      </c>
      <c r="C202" s="240" t="s">
        <v>280</v>
      </c>
      <c r="D202" s="274"/>
      <c r="E202" s="285"/>
      <c r="F202" s="276"/>
      <c r="G202" s="280"/>
      <c r="H202" s="275"/>
      <c r="I202" s="275"/>
      <c r="J202" s="276"/>
      <c r="K202" s="270"/>
      <c r="L202" s="232"/>
    </row>
    <row r="203" spans="1:12" ht="14.25" customHeight="1">
      <c r="A203" s="239"/>
      <c r="B203" s="249">
        <v>275145000</v>
      </c>
      <c r="C203" s="249">
        <v>285560203</v>
      </c>
      <c r="D203" s="274"/>
      <c r="E203" s="285"/>
      <c r="F203" s="276"/>
      <c r="G203" s="280"/>
      <c r="H203" s="275"/>
      <c r="I203" s="275"/>
      <c r="J203" s="276"/>
      <c r="K203" s="270"/>
      <c r="L203" s="232"/>
    </row>
    <row r="204" spans="1:12" ht="14.25" customHeight="1">
      <c r="A204" s="239"/>
      <c r="B204" s="240" t="s">
        <v>282</v>
      </c>
      <c r="C204" s="240" t="s">
        <v>282</v>
      </c>
      <c r="D204" s="274"/>
      <c r="E204" s="285"/>
      <c r="F204" s="276"/>
      <c r="G204" s="280"/>
      <c r="H204" s="275"/>
      <c r="I204" s="275"/>
      <c r="J204" s="276"/>
      <c r="K204" s="270"/>
      <c r="L204" s="232"/>
    </row>
    <row r="205" spans="1:12" ht="14.25" customHeight="1">
      <c r="A205" s="239"/>
      <c r="B205" s="249">
        <v>76950000</v>
      </c>
      <c r="C205" s="249">
        <v>36723709</v>
      </c>
      <c r="D205" s="274"/>
      <c r="E205" s="285"/>
      <c r="F205" s="276"/>
      <c r="G205" s="280"/>
      <c r="H205" s="275"/>
      <c r="I205" s="275"/>
      <c r="J205" s="276"/>
      <c r="K205" s="270"/>
      <c r="L205" s="232"/>
    </row>
    <row r="206" spans="1:12" ht="14.25" customHeight="1">
      <c r="A206" s="239"/>
      <c r="B206" s="249"/>
      <c r="C206" s="249"/>
      <c r="D206" s="274"/>
      <c r="E206" s="285"/>
      <c r="F206" s="276"/>
      <c r="G206" s="280"/>
      <c r="H206" s="275"/>
      <c r="I206" s="275"/>
      <c r="J206" s="276"/>
      <c r="K206" s="270"/>
      <c r="L206" s="232"/>
    </row>
    <row r="207" spans="1:12" ht="14.25" customHeight="1">
      <c r="A207" s="239"/>
      <c r="B207" s="240"/>
      <c r="C207" s="240"/>
      <c r="D207" s="274"/>
      <c r="E207" s="285"/>
      <c r="F207" s="276"/>
      <c r="G207" s="280"/>
      <c r="H207" s="275"/>
      <c r="I207" s="275"/>
      <c r="J207" s="276"/>
      <c r="K207" s="270"/>
      <c r="L207" s="232"/>
    </row>
    <row r="208" spans="1:12" ht="14.25" customHeight="1">
      <c r="A208" s="239"/>
      <c r="B208" s="240"/>
      <c r="C208" s="240"/>
      <c r="D208" s="274"/>
      <c r="E208" s="285"/>
      <c r="F208" s="276"/>
      <c r="G208" s="280"/>
      <c r="H208" s="275"/>
      <c r="I208" s="275"/>
      <c r="J208" s="276"/>
      <c r="K208" s="270"/>
      <c r="L208" s="232"/>
    </row>
    <row r="209" spans="1:12" ht="14.25" customHeight="1">
      <c r="A209" s="239"/>
      <c r="B209" s="240"/>
      <c r="C209" s="240"/>
      <c r="D209" s="274"/>
      <c r="E209" s="285"/>
      <c r="F209" s="276"/>
      <c r="G209" s="280"/>
      <c r="H209" s="275"/>
      <c r="I209" s="275"/>
      <c r="J209" s="276"/>
      <c r="K209" s="270"/>
      <c r="L209" s="232"/>
    </row>
    <row r="210" spans="1:12" ht="14.25" customHeight="1">
      <c r="A210" s="239"/>
      <c r="B210" s="240"/>
      <c r="C210" s="240"/>
      <c r="D210" s="274"/>
      <c r="E210" s="285"/>
      <c r="F210" s="276"/>
      <c r="G210" s="280"/>
      <c r="H210" s="275"/>
      <c r="I210" s="275"/>
      <c r="J210" s="276"/>
      <c r="K210" s="270"/>
      <c r="L210" s="232"/>
    </row>
    <row r="211" spans="1:12" ht="14.25" customHeight="1">
      <c r="A211" s="239"/>
      <c r="B211" s="240"/>
      <c r="C211" s="240"/>
      <c r="D211" s="274"/>
      <c r="E211" s="285"/>
      <c r="F211" s="276"/>
      <c r="G211" s="280"/>
      <c r="H211" s="275"/>
      <c r="I211" s="275"/>
      <c r="J211" s="276"/>
      <c r="K211" s="270"/>
      <c r="L211" s="232"/>
    </row>
    <row r="212" spans="1:12" ht="14.25" customHeight="1">
      <c r="A212" s="239"/>
      <c r="B212" s="240"/>
      <c r="C212" s="240"/>
      <c r="D212" s="274"/>
      <c r="E212" s="285"/>
      <c r="F212" s="276"/>
      <c r="G212" s="280"/>
      <c r="H212" s="275"/>
      <c r="I212" s="275"/>
      <c r="J212" s="276"/>
      <c r="K212" s="270"/>
      <c r="L212" s="232"/>
    </row>
    <row r="213" spans="1:12" ht="14.25" customHeight="1">
      <c r="A213" s="239"/>
      <c r="B213" s="240"/>
      <c r="C213" s="240"/>
      <c r="D213" s="274"/>
      <c r="E213" s="285"/>
      <c r="F213" s="276"/>
      <c r="G213" s="280"/>
      <c r="H213" s="275"/>
      <c r="I213" s="275"/>
      <c r="J213" s="276"/>
      <c r="K213" s="270"/>
      <c r="L213" s="232"/>
    </row>
    <row r="214" spans="1:12" ht="14.25" customHeight="1">
      <c r="A214" s="239"/>
      <c r="B214" s="240"/>
      <c r="C214" s="240"/>
      <c r="D214" s="274"/>
      <c r="E214" s="285"/>
      <c r="F214" s="276"/>
      <c r="G214" s="280"/>
      <c r="H214" s="275"/>
      <c r="I214" s="275"/>
      <c r="J214" s="276"/>
      <c r="K214" s="270"/>
      <c r="L214" s="232"/>
    </row>
    <row r="215" spans="1:12" ht="14.25" customHeight="1">
      <c r="A215" s="239"/>
      <c r="B215" s="240"/>
      <c r="C215" s="240"/>
      <c r="D215" s="274"/>
      <c r="E215" s="285"/>
      <c r="F215" s="276"/>
      <c r="G215" s="280"/>
      <c r="H215" s="275"/>
      <c r="I215" s="275"/>
      <c r="J215" s="276"/>
      <c r="K215" s="270"/>
      <c r="L215" s="232"/>
    </row>
    <row r="216" spans="1:12" ht="14.25" customHeight="1">
      <c r="A216" s="239"/>
      <c r="B216" s="240"/>
      <c r="C216" s="240"/>
      <c r="D216" s="274"/>
      <c r="E216" s="285"/>
      <c r="F216" s="276"/>
      <c r="G216" s="280"/>
      <c r="H216" s="275"/>
      <c r="I216" s="275"/>
      <c r="J216" s="276"/>
      <c r="K216" s="270"/>
      <c r="L216" s="232"/>
    </row>
    <row r="217" spans="1:12" ht="14.25" customHeight="1">
      <c r="A217" s="239"/>
      <c r="B217" s="240"/>
      <c r="C217" s="240"/>
      <c r="D217" s="274"/>
      <c r="E217" s="285"/>
      <c r="F217" s="276"/>
      <c r="G217" s="280"/>
      <c r="H217" s="275"/>
      <c r="I217" s="275"/>
      <c r="J217" s="276"/>
      <c r="K217" s="270"/>
      <c r="L217" s="232"/>
    </row>
    <row r="218" spans="1:12" ht="14.25" customHeight="1">
      <c r="A218" s="239"/>
      <c r="B218" s="240"/>
      <c r="C218" s="240"/>
      <c r="D218" s="274"/>
      <c r="E218" s="285"/>
      <c r="F218" s="276"/>
      <c r="G218" s="280"/>
      <c r="H218" s="275"/>
      <c r="I218" s="275"/>
      <c r="J218" s="276"/>
      <c r="K218" s="270"/>
      <c r="L218" s="232"/>
    </row>
    <row r="219" spans="1:12" ht="14.25" customHeight="1">
      <c r="A219" s="239"/>
      <c r="B219" s="240"/>
      <c r="C219" s="240"/>
      <c r="D219" s="274"/>
      <c r="E219" s="285"/>
      <c r="F219" s="276"/>
      <c r="G219" s="280"/>
      <c r="H219" s="275"/>
      <c r="I219" s="275"/>
      <c r="J219" s="276"/>
      <c r="K219" s="270"/>
      <c r="L219" s="232"/>
    </row>
    <row r="220" spans="1:12" ht="14.25" customHeight="1" thickBot="1">
      <c r="A220" s="241"/>
      <c r="B220" s="242"/>
      <c r="C220" s="242"/>
      <c r="D220" s="277"/>
      <c r="E220" s="278"/>
      <c r="F220" s="279"/>
      <c r="G220" s="281"/>
      <c r="H220" s="278"/>
      <c r="I220" s="278"/>
      <c r="J220" s="279"/>
      <c r="K220" s="271"/>
      <c r="L220" s="232"/>
    </row>
    <row r="221" spans="1:12" ht="14.25" customHeight="1">
      <c r="A221" s="243" t="s">
        <v>1171</v>
      </c>
      <c r="B221" s="252">
        <v>104674000</v>
      </c>
      <c r="C221" s="252">
        <v>80307328</v>
      </c>
      <c r="D221" s="256" t="s">
        <v>1172</v>
      </c>
      <c r="E221" s="257"/>
      <c r="F221" s="258"/>
      <c r="G221" s="265" t="s">
        <v>1173</v>
      </c>
      <c r="H221" s="257"/>
      <c r="I221" s="257"/>
      <c r="J221" s="258"/>
      <c r="K221" s="269">
        <v>23</v>
      </c>
      <c r="L221" s="232"/>
    </row>
    <row r="222" spans="1:12" ht="14.25" customHeight="1">
      <c r="A222" s="236" t="s">
        <v>1138</v>
      </c>
      <c r="B222" s="237"/>
      <c r="C222" s="237"/>
      <c r="D222" s="259"/>
      <c r="E222" s="260"/>
      <c r="F222" s="261"/>
      <c r="G222" s="266"/>
      <c r="H222" s="267"/>
      <c r="I222" s="267"/>
      <c r="J222" s="261"/>
      <c r="K222" s="270"/>
      <c r="L222" s="232"/>
    </row>
    <row r="223" spans="1:12" ht="14.25" customHeight="1">
      <c r="A223" s="239"/>
      <c r="B223" s="240" t="s">
        <v>279</v>
      </c>
      <c r="C223" s="240" t="s">
        <v>279</v>
      </c>
      <c r="D223" s="259"/>
      <c r="E223" s="260"/>
      <c r="F223" s="261"/>
      <c r="G223" s="266"/>
      <c r="H223" s="267"/>
      <c r="I223" s="267"/>
      <c r="J223" s="261"/>
      <c r="K223" s="270"/>
      <c r="L223" s="232"/>
    </row>
    <row r="224" spans="1:12" ht="14.25" customHeight="1">
      <c r="A224" s="239"/>
      <c r="B224" s="249">
        <v>17804000</v>
      </c>
      <c r="C224" s="249">
        <v>16503000</v>
      </c>
      <c r="D224" s="259"/>
      <c r="E224" s="260"/>
      <c r="F224" s="261"/>
      <c r="G224" s="266"/>
      <c r="H224" s="267"/>
      <c r="I224" s="267"/>
      <c r="J224" s="261"/>
      <c r="K224" s="270"/>
      <c r="L224" s="232"/>
    </row>
    <row r="225" spans="1:12" ht="14.25" customHeight="1">
      <c r="A225" s="239"/>
      <c r="B225" s="240" t="s">
        <v>280</v>
      </c>
      <c r="C225" s="240" t="s">
        <v>280</v>
      </c>
      <c r="D225" s="259"/>
      <c r="E225" s="260"/>
      <c r="F225" s="261"/>
      <c r="G225" s="266"/>
      <c r="H225" s="267"/>
      <c r="I225" s="267"/>
      <c r="J225" s="261"/>
      <c r="K225" s="270"/>
      <c r="L225" s="232"/>
    </row>
    <row r="226" spans="1:12" ht="14.25" customHeight="1">
      <c r="A226" s="239"/>
      <c r="B226" s="249">
        <v>31408000</v>
      </c>
      <c r="C226" s="249">
        <v>25594570</v>
      </c>
      <c r="D226" s="259"/>
      <c r="E226" s="260"/>
      <c r="F226" s="261"/>
      <c r="G226" s="266"/>
      <c r="H226" s="267"/>
      <c r="I226" s="267"/>
      <c r="J226" s="261"/>
      <c r="K226" s="270"/>
      <c r="L226" s="232"/>
    </row>
    <row r="227" spans="1:12" ht="14.25" customHeight="1">
      <c r="A227" s="239"/>
      <c r="B227" s="240" t="s">
        <v>282</v>
      </c>
      <c r="C227" s="240" t="s">
        <v>282</v>
      </c>
      <c r="D227" s="259"/>
      <c r="E227" s="260"/>
      <c r="F227" s="261"/>
      <c r="G227" s="266"/>
      <c r="H227" s="267"/>
      <c r="I227" s="267"/>
      <c r="J227" s="261"/>
      <c r="K227" s="270"/>
      <c r="L227" s="232"/>
    </row>
    <row r="228" spans="1:12" ht="14.25" customHeight="1">
      <c r="A228" s="239"/>
      <c r="B228" s="249">
        <v>55462000</v>
      </c>
      <c r="C228" s="249">
        <v>38209758</v>
      </c>
      <c r="D228" s="259"/>
      <c r="E228" s="260"/>
      <c r="F228" s="261"/>
      <c r="G228" s="266"/>
      <c r="H228" s="267"/>
      <c r="I228" s="267"/>
      <c r="J228" s="261"/>
      <c r="K228" s="270"/>
      <c r="L228" s="232"/>
    </row>
    <row r="229" spans="1:12" ht="14.25" customHeight="1">
      <c r="A229" s="239"/>
      <c r="B229" s="249"/>
      <c r="C229" s="249"/>
      <c r="D229" s="259"/>
      <c r="E229" s="260"/>
      <c r="F229" s="261"/>
      <c r="G229" s="266"/>
      <c r="H229" s="267"/>
      <c r="I229" s="267"/>
      <c r="J229" s="261"/>
      <c r="K229" s="270"/>
      <c r="L229" s="232"/>
    </row>
    <row r="230" spans="1:12" ht="14.25" customHeight="1">
      <c r="A230" s="239"/>
      <c r="B230" s="249"/>
      <c r="C230" s="249"/>
      <c r="D230" s="259"/>
      <c r="E230" s="260"/>
      <c r="F230" s="261"/>
      <c r="G230" s="266"/>
      <c r="H230" s="267"/>
      <c r="I230" s="267"/>
      <c r="J230" s="261"/>
      <c r="K230" s="270"/>
      <c r="L230" s="232"/>
    </row>
    <row r="231" spans="1:12" ht="14.25" customHeight="1">
      <c r="A231" s="239"/>
      <c r="B231" s="249"/>
      <c r="C231" s="249"/>
      <c r="D231" s="259"/>
      <c r="E231" s="260"/>
      <c r="F231" s="261"/>
      <c r="G231" s="266"/>
      <c r="H231" s="267"/>
      <c r="I231" s="267"/>
      <c r="J231" s="261"/>
      <c r="K231" s="270"/>
      <c r="L231" s="232"/>
    </row>
    <row r="232" spans="1:12" ht="14.25" customHeight="1">
      <c r="A232" s="239"/>
      <c r="B232" s="249"/>
      <c r="C232" s="249"/>
      <c r="D232" s="259"/>
      <c r="E232" s="260"/>
      <c r="F232" s="261"/>
      <c r="G232" s="266"/>
      <c r="H232" s="267"/>
      <c r="I232" s="267"/>
      <c r="J232" s="261"/>
      <c r="K232" s="270"/>
      <c r="L232" s="232"/>
    </row>
    <row r="233" spans="1:12" ht="14.25" customHeight="1">
      <c r="A233" s="239"/>
      <c r="B233" s="249"/>
      <c r="C233" s="249"/>
      <c r="D233" s="259"/>
      <c r="E233" s="260"/>
      <c r="F233" s="261"/>
      <c r="G233" s="266"/>
      <c r="H233" s="267"/>
      <c r="I233" s="267"/>
      <c r="J233" s="261"/>
      <c r="K233" s="270"/>
      <c r="L233" s="232"/>
    </row>
    <row r="234" spans="1:12" ht="14.25" customHeight="1">
      <c r="A234" s="239"/>
      <c r="B234" s="249"/>
      <c r="C234" s="249"/>
      <c r="D234" s="259"/>
      <c r="E234" s="260"/>
      <c r="F234" s="261"/>
      <c r="G234" s="266"/>
      <c r="H234" s="267"/>
      <c r="I234" s="267"/>
      <c r="J234" s="261"/>
      <c r="K234" s="270"/>
      <c r="L234" s="232"/>
    </row>
    <row r="235" spans="1:12" ht="14.25" customHeight="1">
      <c r="A235" s="239"/>
      <c r="B235" s="240"/>
      <c r="C235" s="240"/>
      <c r="D235" s="259"/>
      <c r="E235" s="260"/>
      <c r="F235" s="261"/>
      <c r="G235" s="266"/>
      <c r="H235" s="267"/>
      <c r="I235" s="267"/>
      <c r="J235" s="261"/>
      <c r="K235" s="270"/>
      <c r="L235" s="232"/>
    </row>
    <row r="236" spans="1:12" ht="14.25" customHeight="1">
      <c r="A236" s="239"/>
      <c r="B236" s="240"/>
      <c r="C236" s="240"/>
      <c r="D236" s="259"/>
      <c r="E236" s="260"/>
      <c r="F236" s="261"/>
      <c r="G236" s="266"/>
      <c r="H236" s="267"/>
      <c r="I236" s="267"/>
      <c r="J236" s="261"/>
      <c r="K236" s="270"/>
      <c r="L236" s="232"/>
    </row>
    <row r="237" spans="1:12" ht="14.25" customHeight="1">
      <c r="A237" s="239"/>
      <c r="B237" s="240"/>
      <c r="C237" s="240"/>
      <c r="D237" s="259"/>
      <c r="E237" s="260"/>
      <c r="F237" s="261"/>
      <c r="G237" s="266"/>
      <c r="H237" s="267"/>
      <c r="I237" s="267"/>
      <c r="J237" s="261"/>
      <c r="K237" s="270"/>
      <c r="L237" s="232"/>
    </row>
    <row r="238" spans="1:12" ht="14.25" customHeight="1">
      <c r="A238" s="239"/>
      <c r="B238" s="240"/>
      <c r="C238" s="240"/>
      <c r="D238" s="259"/>
      <c r="E238" s="260"/>
      <c r="F238" s="261"/>
      <c r="G238" s="266"/>
      <c r="H238" s="267"/>
      <c r="I238" s="267"/>
      <c r="J238" s="261"/>
      <c r="K238" s="270"/>
      <c r="L238" s="232"/>
    </row>
    <row r="239" spans="1:12" ht="14.25" customHeight="1">
      <c r="A239" s="239"/>
      <c r="B239" s="240"/>
      <c r="C239" s="240"/>
      <c r="D239" s="259"/>
      <c r="E239" s="260"/>
      <c r="F239" s="261"/>
      <c r="G239" s="266"/>
      <c r="H239" s="267"/>
      <c r="I239" s="267"/>
      <c r="J239" s="261"/>
      <c r="K239" s="270"/>
      <c r="L239" s="232"/>
    </row>
    <row r="240" spans="1:12" ht="14.25" customHeight="1">
      <c r="A240" s="239"/>
      <c r="B240" s="240"/>
      <c r="C240" s="240"/>
      <c r="D240" s="259"/>
      <c r="E240" s="260"/>
      <c r="F240" s="261"/>
      <c r="G240" s="266"/>
      <c r="H240" s="267"/>
      <c r="I240" s="267"/>
      <c r="J240" s="261"/>
      <c r="K240" s="270"/>
      <c r="L240" s="232"/>
    </row>
    <row r="241" spans="1:12" ht="14.25" customHeight="1" thickBot="1">
      <c r="A241" s="241"/>
      <c r="B241" s="242"/>
      <c r="C241" s="242"/>
      <c r="D241" s="262"/>
      <c r="E241" s="263"/>
      <c r="F241" s="264"/>
      <c r="G241" s="268"/>
      <c r="H241" s="263"/>
      <c r="I241" s="263"/>
      <c r="J241" s="264"/>
      <c r="K241" s="271"/>
      <c r="L241" s="232"/>
    </row>
    <row r="242" spans="1:12" ht="14.25" customHeight="1">
      <c r="A242" s="236" t="s">
        <v>1174</v>
      </c>
      <c r="B242" s="237">
        <v>508643000</v>
      </c>
      <c r="C242" s="237">
        <v>229726445</v>
      </c>
      <c r="D242" s="256" t="s">
        <v>1175</v>
      </c>
      <c r="E242" s="272"/>
      <c r="F242" s="273"/>
      <c r="G242" s="265" t="s">
        <v>1176</v>
      </c>
      <c r="H242" s="272"/>
      <c r="I242" s="272"/>
      <c r="J242" s="273"/>
      <c r="K242" s="269">
        <v>24</v>
      </c>
      <c r="L242" s="232"/>
    </row>
    <row r="243" spans="1:12" ht="14.25" customHeight="1">
      <c r="A243" s="236" t="s">
        <v>1138</v>
      </c>
      <c r="B243" s="238"/>
      <c r="C243" s="238"/>
      <c r="D243" s="274"/>
      <c r="E243" s="275"/>
      <c r="F243" s="276"/>
      <c r="G243" s="280"/>
      <c r="H243" s="275"/>
      <c r="I243" s="275"/>
      <c r="J243" s="276"/>
      <c r="K243" s="270"/>
      <c r="L243" s="232"/>
    </row>
    <row r="244" spans="1:12" ht="14.25" customHeight="1">
      <c r="A244" s="239"/>
      <c r="B244" s="240" t="s">
        <v>279</v>
      </c>
      <c r="C244" s="240" t="s">
        <v>279</v>
      </c>
      <c r="D244" s="274"/>
      <c r="E244" s="275"/>
      <c r="F244" s="276"/>
      <c r="G244" s="280"/>
      <c r="H244" s="275"/>
      <c r="I244" s="275"/>
      <c r="J244" s="276"/>
      <c r="K244" s="270"/>
      <c r="L244" s="232"/>
    </row>
    <row r="245" spans="1:12" ht="14.25" customHeight="1">
      <c r="A245" s="239"/>
      <c r="B245" s="237">
        <v>285644000</v>
      </c>
      <c r="C245" s="237">
        <v>15832093</v>
      </c>
      <c r="D245" s="274"/>
      <c r="E245" s="275"/>
      <c r="F245" s="276"/>
      <c r="G245" s="280"/>
      <c r="H245" s="275"/>
      <c r="I245" s="275"/>
      <c r="J245" s="276"/>
      <c r="K245" s="270"/>
      <c r="L245" s="232"/>
    </row>
    <row r="246" spans="1:12" ht="14.25" customHeight="1">
      <c r="A246" s="239"/>
      <c r="B246" s="240" t="s">
        <v>280</v>
      </c>
      <c r="C246" s="240" t="s">
        <v>280</v>
      </c>
      <c r="D246" s="274"/>
      <c r="E246" s="275"/>
      <c r="F246" s="276"/>
      <c r="G246" s="280"/>
      <c r="H246" s="275"/>
      <c r="I246" s="275"/>
      <c r="J246" s="276"/>
      <c r="K246" s="270"/>
      <c r="L246" s="232"/>
    </row>
    <row r="247" spans="1:12" ht="14.25" customHeight="1">
      <c r="A247" s="239"/>
      <c r="B247" s="237">
        <v>53259000</v>
      </c>
      <c r="C247" s="237">
        <v>53288993</v>
      </c>
      <c r="D247" s="274"/>
      <c r="E247" s="275"/>
      <c r="F247" s="276"/>
      <c r="G247" s="280"/>
      <c r="H247" s="275"/>
      <c r="I247" s="275"/>
      <c r="J247" s="276"/>
      <c r="K247" s="270"/>
      <c r="L247" s="232"/>
    </row>
    <row r="248" spans="1:12" ht="14.25" customHeight="1">
      <c r="A248" s="239"/>
      <c r="B248" s="240" t="s">
        <v>282</v>
      </c>
      <c r="C248" s="240" t="s">
        <v>282</v>
      </c>
      <c r="D248" s="274"/>
      <c r="E248" s="275"/>
      <c r="F248" s="276"/>
      <c r="G248" s="280"/>
      <c r="H248" s="275"/>
      <c r="I248" s="275"/>
      <c r="J248" s="276"/>
      <c r="K248" s="270"/>
      <c r="L248" s="232"/>
    </row>
    <row r="249" spans="1:12" ht="14.25" customHeight="1" thickBot="1">
      <c r="A249" s="241"/>
      <c r="B249" s="242">
        <v>169740000</v>
      </c>
      <c r="C249" s="242">
        <v>160605359</v>
      </c>
      <c r="D249" s="277"/>
      <c r="E249" s="278"/>
      <c r="F249" s="279"/>
      <c r="G249" s="281"/>
      <c r="H249" s="278"/>
      <c r="I249" s="278"/>
      <c r="J249" s="279"/>
      <c r="K249" s="271"/>
      <c r="L249" s="232"/>
    </row>
    <row r="250" ht="23.25" customHeight="1">
      <c r="A250" s="253" t="s">
        <v>1177</v>
      </c>
    </row>
  </sheetData>
  <sheetProtection/>
  <mergeCells count="42">
    <mergeCell ref="E3:F3"/>
    <mergeCell ref="J3:K3"/>
    <mergeCell ref="A4:A5"/>
    <mergeCell ref="D4:F5"/>
    <mergeCell ref="G4:J5"/>
    <mergeCell ref="K4:K5"/>
    <mergeCell ref="D6:F37"/>
    <mergeCell ref="G6:J37"/>
    <mergeCell ref="K6:K37"/>
    <mergeCell ref="D38:F58"/>
    <mergeCell ref="G38:J58"/>
    <mergeCell ref="K38:K58"/>
    <mergeCell ref="D59:F87"/>
    <mergeCell ref="G59:J87"/>
    <mergeCell ref="K59:K87"/>
    <mergeCell ref="D88:F113"/>
    <mergeCell ref="G88:J113"/>
    <mergeCell ref="K88:K113"/>
    <mergeCell ref="D114:F132"/>
    <mergeCell ref="G114:J132"/>
    <mergeCell ref="K114:K132"/>
    <mergeCell ref="D133:F142"/>
    <mergeCell ref="G133:J142"/>
    <mergeCell ref="K133:K142"/>
    <mergeCell ref="D143:F163"/>
    <mergeCell ref="G143:J163"/>
    <mergeCell ref="K143:K163"/>
    <mergeCell ref="D164:F181"/>
    <mergeCell ref="G164:J181"/>
    <mergeCell ref="K164:K181"/>
    <mergeCell ref="D182:F197"/>
    <mergeCell ref="G182:J197"/>
    <mergeCell ref="K182:K197"/>
    <mergeCell ref="D198:F220"/>
    <mergeCell ref="G198:J220"/>
    <mergeCell ref="K198:K220"/>
    <mergeCell ref="D221:F241"/>
    <mergeCell ref="G221:J241"/>
    <mergeCell ref="K221:K241"/>
    <mergeCell ref="D242:F249"/>
    <mergeCell ref="G242:J249"/>
    <mergeCell ref="K242:K249"/>
  </mergeCells>
  <printOptions/>
  <pageMargins left="0.7086614173228347" right="0.7086614173228347" top="0.7480314960629921" bottom="0.35433070866141736" header="0.31496062992125984" footer="0.31496062992125984"/>
  <pageSetup fitToHeight="0" horizontalDpi="600" verticalDpi="600" orientation="landscape" paperSize="9" scale="63" r:id="rId2"/>
  <headerFooter>
    <oddHeader>&amp;C&amp;16&amp;P</oddHeader>
    <oddFooter>&amp;C&amp;16&amp;P</oddFooter>
  </headerFooter>
  <rowBreaks count="4" manualBreakCount="4">
    <brk id="58" max="255" man="1"/>
    <brk id="113" max="10" man="1"/>
    <brk id="163" max="10" man="1"/>
    <brk id="220" max="10" man="1"/>
  </rowBreaks>
  <drawing r:id="rId1"/>
</worksheet>
</file>

<file path=xl/worksheets/sheet3.xml><?xml version="1.0" encoding="utf-8"?>
<worksheet xmlns="http://schemas.openxmlformats.org/spreadsheetml/2006/main" xmlns:r="http://schemas.openxmlformats.org/officeDocument/2006/relationships">
  <dimension ref="A1:N1077"/>
  <sheetViews>
    <sheetView showGridLines="0" view="pageBreakPreview" zoomScale="70" zoomScaleSheetLayoutView="70" zoomScalePageLayoutView="0" workbookViewId="0" topLeftCell="A1">
      <selection activeCell="AE28" sqref="AE28:AE29"/>
    </sheetView>
  </sheetViews>
  <sheetFormatPr defaultColWidth="9.00390625" defaultRowHeight="13.5"/>
  <cols>
    <col min="1" max="1" width="3.375" style="6" customWidth="1"/>
    <col min="2" max="2" width="13.875" style="200" customWidth="1"/>
    <col min="3" max="4" width="15.25390625" style="6" customWidth="1"/>
    <col min="5" max="5" width="11.125" style="6" customWidth="1"/>
    <col min="6" max="6" width="2.625" style="5" customWidth="1"/>
    <col min="7" max="7" width="0.875" style="6" customWidth="1"/>
    <col min="8" max="8" width="39.375" style="6" bestFit="1" customWidth="1"/>
    <col min="9" max="10" width="15.125" style="204" customWidth="1"/>
    <col min="11" max="11" width="40.625" style="144" customWidth="1"/>
    <col min="12" max="13" width="13.125" style="6" customWidth="1"/>
    <col min="14" max="14" width="3.50390625" style="6" customWidth="1"/>
    <col min="15" max="16384" width="9.00390625" style="6" customWidth="1"/>
  </cols>
  <sheetData>
    <row r="1" spans="1:14" ht="13.5" customHeight="1">
      <c r="A1" s="3"/>
      <c r="B1" s="344" t="s">
        <v>530</v>
      </c>
      <c r="C1" s="344"/>
      <c r="D1" s="344"/>
      <c r="E1" s="4"/>
      <c r="H1" s="351"/>
      <c r="I1" s="352"/>
      <c r="J1" s="7"/>
      <c r="K1" s="7"/>
      <c r="L1" s="8"/>
      <c r="M1" s="8"/>
      <c r="N1" s="9"/>
    </row>
    <row r="2" spans="1:14" ht="13.5" customHeight="1">
      <c r="A2" s="3"/>
      <c r="B2" s="344"/>
      <c r="C2" s="344"/>
      <c r="D2" s="344"/>
      <c r="E2" s="4"/>
      <c r="H2" s="352"/>
      <c r="I2" s="352"/>
      <c r="J2" s="10"/>
      <c r="K2" s="11"/>
      <c r="L2" s="353" t="s">
        <v>570</v>
      </c>
      <c r="M2" s="353"/>
      <c r="N2" s="12"/>
    </row>
    <row r="3" spans="1:14" ht="13.5" customHeight="1" thickBot="1">
      <c r="A3" s="3"/>
      <c r="B3" s="13"/>
      <c r="C3" s="14"/>
      <c r="D3" s="14"/>
      <c r="E3" s="3"/>
      <c r="F3" s="15"/>
      <c r="G3" s="3"/>
      <c r="H3" s="3"/>
      <c r="I3" s="3"/>
      <c r="J3" s="12"/>
      <c r="K3" s="16"/>
      <c r="L3" s="354"/>
      <c r="M3" s="354"/>
      <c r="N3" s="12"/>
    </row>
    <row r="4" spans="2:14" ht="16.5" customHeight="1">
      <c r="B4" s="340" t="s">
        <v>285</v>
      </c>
      <c r="C4" s="342" t="s">
        <v>9</v>
      </c>
      <c r="D4" s="342" t="s">
        <v>10</v>
      </c>
      <c r="E4" s="345" t="s">
        <v>271</v>
      </c>
      <c r="F4" s="346"/>
      <c r="G4" s="346"/>
      <c r="H4" s="346"/>
      <c r="I4" s="346"/>
      <c r="J4" s="346"/>
      <c r="K4" s="346"/>
      <c r="L4" s="346"/>
      <c r="M4" s="347"/>
      <c r="N4" s="17"/>
    </row>
    <row r="5" spans="2:14" ht="16.5" customHeight="1" thickBot="1">
      <c r="B5" s="341"/>
      <c r="C5" s="343"/>
      <c r="D5" s="343"/>
      <c r="E5" s="18" t="s">
        <v>284</v>
      </c>
      <c r="F5" s="348" t="s">
        <v>272</v>
      </c>
      <c r="G5" s="349"/>
      <c r="H5" s="350"/>
      <c r="I5" s="19" t="s">
        <v>273</v>
      </c>
      <c r="J5" s="19" t="s">
        <v>274</v>
      </c>
      <c r="K5" s="20" t="s">
        <v>275</v>
      </c>
      <c r="L5" s="21" t="s">
        <v>286</v>
      </c>
      <c r="M5" s="22" t="s">
        <v>287</v>
      </c>
      <c r="N5" s="23"/>
    </row>
    <row r="6" spans="1:14" ht="14.25" customHeight="1">
      <c r="A6" s="3"/>
      <c r="B6" s="24"/>
      <c r="C6" s="25" t="s">
        <v>276</v>
      </c>
      <c r="D6" s="25" t="s">
        <v>276</v>
      </c>
      <c r="E6" s="26"/>
      <c r="F6" s="27"/>
      <c r="G6" s="28"/>
      <c r="H6" s="29"/>
      <c r="I6" s="30" t="s">
        <v>276</v>
      </c>
      <c r="J6" s="30" t="s">
        <v>276</v>
      </c>
      <c r="K6" s="31"/>
      <c r="L6" s="2"/>
      <c r="M6" s="32"/>
      <c r="N6" s="33"/>
    </row>
    <row r="7" spans="2:14" ht="14.25" customHeight="1">
      <c r="B7" s="34" t="s">
        <v>11</v>
      </c>
      <c r="C7" s="35">
        <f>11732697000+46594000</f>
        <v>11779291000</v>
      </c>
      <c r="D7" s="35">
        <f>11593409261+29958870</f>
        <v>11623368131</v>
      </c>
      <c r="E7" s="26" t="s">
        <v>100</v>
      </c>
      <c r="F7" s="36">
        <v>1</v>
      </c>
      <c r="G7" s="37"/>
      <c r="H7" s="38" t="s">
        <v>529</v>
      </c>
      <c r="I7" s="39">
        <v>46594000</v>
      </c>
      <c r="J7" s="39">
        <v>29958870</v>
      </c>
      <c r="K7" s="40" t="s">
        <v>380</v>
      </c>
      <c r="L7" s="41"/>
      <c r="M7" s="32"/>
      <c r="N7" s="33"/>
    </row>
    <row r="8" spans="2:14" ht="14.25" customHeight="1">
      <c r="B8" s="34" t="s">
        <v>312</v>
      </c>
      <c r="C8" s="35"/>
      <c r="D8" s="42"/>
      <c r="E8" s="26"/>
      <c r="F8" s="36"/>
      <c r="G8" s="43"/>
      <c r="H8" s="29"/>
      <c r="I8" s="39"/>
      <c r="J8" s="39"/>
      <c r="K8" s="1"/>
      <c r="L8" s="44"/>
      <c r="M8" s="45"/>
      <c r="N8" s="46"/>
    </row>
    <row r="9" spans="2:14" ht="14.25" customHeight="1">
      <c r="B9" s="34"/>
      <c r="C9" s="35" t="s">
        <v>279</v>
      </c>
      <c r="D9" s="35" t="s">
        <v>279</v>
      </c>
      <c r="E9" s="26" t="s">
        <v>571</v>
      </c>
      <c r="F9" s="36">
        <v>2</v>
      </c>
      <c r="G9" s="37"/>
      <c r="H9" s="29" t="s">
        <v>219</v>
      </c>
      <c r="I9" s="39">
        <v>9698056000</v>
      </c>
      <c r="J9" s="39">
        <v>9654140578</v>
      </c>
      <c r="K9" s="1" t="s">
        <v>916</v>
      </c>
      <c r="L9" s="41" t="s">
        <v>573</v>
      </c>
      <c r="M9" s="47" t="s">
        <v>917</v>
      </c>
      <c r="N9" s="33"/>
    </row>
    <row r="10" spans="2:14" ht="14.25" customHeight="1">
      <c r="B10" s="34"/>
      <c r="C10" s="35">
        <v>45577000</v>
      </c>
      <c r="D10" s="35">
        <v>44264516</v>
      </c>
      <c r="E10" s="26" t="s">
        <v>101</v>
      </c>
      <c r="F10" s="36"/>
      <c r="G10" s="37"/>
      <c r="H10" s="29"/>
      <c r="I10" s="39"/>
      <c r="J10" s="39"/>
      <c r="K10" s="1" t="s">
        <v>918</v>
      </c>
      <c r="L10" s="44"/>
      <c r="M10" s="45"/>
      <c r="N10" s="33"/>
    </row>
    <row r="11" spans="2:14" ht="14.25" customHeight="1">
      <c r="B11" s="34"/>
      <c r="C11" s="35" t="s">
        <v>280</v>
      </c>
      <c r="D11" s="35" t="s">
        <v>280</v>
      </c>
      <c r="E11" s="26"/>
      <c r="F11" s="36"/>
      <c r="G11" s="37"/>
      <c r="H11" s="29"/>
      <c r="I11" s="39"/>
      <c r="J11" s="39"/>
      <c r="K11" s="1"/>
      <c r="L11" s="44"/>
      <c r="M11" s="45"/>
      <c r="N11" s="46"/>
    </row>
    <row r="12" spans="2:14" ht="14.25" customHeight="1">
      <c r="B12" s="34"/>
      <c r="C12" s="35">
        <v>750000</v>
      </c>
      <c r="D12" s="35">
        <v>389905</v>
      </c>
      <c r="E12" s="15"/>
      <c r="F12" s="36">
        <v>3</v>
      </c>
      <c r="G12" s="43"/>
      <c r="H12" s="29" t="s">
        <v>546</v>
      </c>
      <c r="I12" s="39">
        <v>329922000</v>
      </c>
      <c r="J12" s="39">
        <v>259313793</v>
      </c>
      <c r="K12" s="40" t="s">
        <v>281</v>
      </c>
      <c r="L12" s="44"/>
      <c r="M12" s="45"/>
      <c r="N12" s="33"/>
    </row>
    <row r="13" spans="2:14" ht="14.25" customHeight="1">
      <c r="B13" s="34"/>
      <c r="C13" s="35" t="s">
        <v>282</v>
      </c>
      <c r="D13" s="35" t="s">
        <v>282</v>
      </c>
      <c r="E13" s="26"/>
      <c r="F13" s="36"/>
      <c r="G13" s="43"/>
      <c r="H13" s="29"/>
      <c r="I13" s="39"/>
      <c r="J13" s="39"/>
      <c r="K13" s="1" t="s">
        <v>919</v>
      </c>
      <c r="L13" s="41"/>
      <c r="M13" s="32"/>
      <c r="N13" s="33"/>
    </row>
    <row r="14" spans="2:14" ht="14.25" customHeight="1">
      <c r="B14" s="34"/>
      <c r="C14" s="35">
        <f>C7-C10-C12</f>
        <v>11732964000</v>
      </c>
      <c r="D14" s="35">
        <f>D7-D10-D12</f>
        <v>11578713710</v>
      </c>
      <c r="E14" s="26"/>
      <c r="F14" s="36"/>
      <c r="G14" s="43"/>
      <c r="H14" s="29"/>
      <c r="I14" s="39"/>
      <c r="J14" s="39"/>
      <c r="K14" s="1" t="s">
        <v>920</v>
      </c>
      <c r="L14" s="41"/>
      <c r="M14" s="32"/>
      <c r="N14" s="33"/>
    </row>
    <row r="15" spans="2:14" ht="14.25" customHeight="1">
      <c r="B15" s="34"/>
      <c r="C15" s="35"/>
      <c r="D15" s="35"/>
      <c r="E15" s="26"/>
      <c r="F15" s="36"/>
      <c r="G15" s="43"/>
      <c r="H15" s="29"/>
      <c r="I15" s="39"/>
      <c r="J15" s="39"/>
      <c r="K15" s="1" t="s">
        <v>574</v>
      </c>
      <c r="L15" s="41"/>
      <c r="M15" s="32"/>
      <c r="N15" s="33"/>
    </row>
    <row r="16" spans="2:14" ht="14.25" customHeight="1">
      <c r="B16" s="34"/>
      <c r="C16" s="35"/>
      <c r="D16" s="35"/>
      <c r="E16" s="26"/>
      <c r="F16" s="36"/>
      <c r="G16" s="43"/>
      <c r="H16" s="29"/>
      <c r="I16" s="39"/>
      <c r="J16" s="39"/>
      <c r="K16" s="1" t="s">
        <v>921</v>
      </c>
      <c r="L16" s="41"/>
      <c r="M16" s="32"/>
      <c r="N16" s="33"/>
    </row>
    <row r="17" spans="2:14" ht="14.25" customHeight="1">
      <c r="B17" s="34"/>
      <c r="C17" s="35"/>
      <c r="D17" s="48"/>
      <c r="E17" s="26"/>
      <c r="F17" s="36"/>
      <c r="G17" s="43"/>
      <c r="H17" s="29"/>
      <c r="I17" s="39"/>
      <c r="J17" s="39"/>
      <c r="K17" s="1"/>
      <c r="L17" s="41"/>
      <c r="M17" s="32"/>
      <c r="N17" s="33"/>
    </row>
    <row r="18" spans="2:14" ht="14.25" customHeight="1">
      <c r="B18" s="34"/>
      <c r="C18" s="49"/>
      <c r="D18" s="49"/>
      <c r="E18" s="26"/>
      <c r="F18" s="36">
        <v>4</v>
      </c>
      <c r="G18" s="37"/>
      <c r="H18" s="38" t="s">
        <v>572</v>
      </c>
      <c r="I18" s="39">
        <v>22494000</v>
      </c>
      <c r="J18" s="39">
        <v>22064781</v>
      </c>
      <c r="K18" s="40" t="s">
        <v>281</v>
      </c>
      <c r="L18" s="44"/>
      <c r="M18" s="45"/>
      <c r="N18" s="33"/>
    </row>
    <row r="19" spans="2:14" ht="14.25" customHeight="1">
      <c r="B19" s="34"/>
      <c r="C19" s="35"/>
      <c r="D19" s="35"/>
      <c r="E19" s="26"/>
      <c r="F19" s="36"/>
      <c r="G19" s="37"/>
      <c r="H19" s="38"/>
      <c r="I19" s="39"/>
      <c r="J19" s="39"/>
      <c r="K19" s="1" t="s">
        <v>379</v>
      </c>
      <c r="L19" s="44"/>
      <c r="M19" s="45"/>
      <c r="N19" s="33"/>
    </row>
    <row r="20" spans="2:14" ht="14.25" customHeight="1">
      <c r="B20" s="34"/>
      <c r="C20" s="35"/>
      <c r="D20" s="35"/>
      <c r="E20" s="26"/>
      <c r="F20" s="36"/>
      <c r="G20" s="37"/>
      <c r="H20" s="38"/>
      <c r="I20" s="39"/>
      <c r="J20" s="39"/>
      <c r="K20" s="1" t="s">
        <v>922</v>
      </c>
      <c r="L20" s="44"/>
      <c r="M20" s="45"/>
      <c r="N20" s="33"/>
    </row>
    <row r="21" spans="2:14" ht="14.25" customHeight="1">
      <c r="B21" s="34"/>
      <c r="C21" s="35"/>
      <c r="D21" s="35"/>
      <c r="E21" s="26"/>
      <c r="F21" s="36"/>
      <c r="G21" s="37"/>
      <c r="H21" s="38"/>
      <c r="I21" s="39"/>
      <c r="J21" s="39"/>
      <c r="K21" s="1"/>
      <c r="L21" s="44"/>
      <c r="M21" s="45"/>
      <c r="N21" s="33"/>
    </row>
    <row r="22" spans="2:14" ht="14.25" customHeight="1">
      <c r="B22" s="34"/>
      <c r="C22" s="35"/>
      <c r="D22" s="35"/>
      <c r="E22" s="26"/>
      <c r="F22" s="36">
        <v>5</v>
      </c>
      <c r="G22" s="37"/>
      <c r="H22" s="38" t="s">
        <v>314</v>
      </c>
      <c r="I22" s="39">
        <v>20450000</v>
      </c>
      <c r="J22" s="39">
        <v>16595650</v>
      </c>
      <c r="K22" s="1" t="s">
        <v>58</v>
      </c>
      <c r="L22" s="41" t="s">
        <v>534</v>
      </c>
      <c r="M22" s="32" t="s">
        <v>534</v>
      </c>
      <c r="N22" s="33"/>
    </row>
    <row r="23" spans="2:14" ht="14.25" customHeight="1">
      <c r="B23" s="34"/>
      <c r="C23" s="35"/>
      <c r="D23" s="35"/>
      <c r="E23" s="26"/>
      <c r="F23" s="36"/>
      <c r="G23" s="37"/>
      <c r="H23" s="38"/>
      <c r="I23" s="39"/>
      <c r="J23" s="39"/>
      <c r="K23" s="1" t="s">
        <v>128</v>
      </c>
      <c r="L23" s="41" t="s">
        <v>59</v>
      </c>
      <c r="M23" s="32" t="s">
        <v>59</v>
      </c>
      <c r="N23" s="33"/>
    </row>
    <row r="24" spans="2:14" ht="14.25" customHeight="1">
      <c r="B24" s="34"/>
      <c r="C24" s="35"/>
      <c r="D24" s="35"/>
      <c r="E24" s="26"/>
      <c r="F24" s="36"/>
      <c r="G24" s="37"/>
      <c r="H24" s="38"/>
      <c r="I24" s="39"/>
      <c r="J24" s="39"/>
      <c r="K24" s="1" t="s">
        <v>923</v>
      </c>
      <c r="L24" s="41"/>
      <c r="M24" s="32"/>
      <c r="N24" s="33"/>
    </row>
    <row r="25" spans="2:14" ht="14.25" customHeight="1">
      <c r="B25" s="34"/>
      <c r="C25" s="35"/>
      <c r="D25" s="35"/>
      <c r="E25" s="26"/>
      <c r="F25" s="36"/>
      <c r="G25" s="37"/>
      <c r="H25" s="38"/>
      <c r="I25" s="39"/>
      <c r="J25" s="39"/>
      <c r="K25" s="1" t="s">
        <v>575</v>
      </c>
      <c r="L25" s="41"/>
      <c r="M25" s="32"/>
      <c r="N25" s="33"/>
    </row>
    <row r="26" spans="2:14" ht="14.25" customHeight="1">
      <c r="B26" s="34"/>
      <c r="C26" s="35"/>
      <c r="D26" s="35"/>
      <c r="E26" s="26"/>
      <c r="F26" s="36"/>
      <c r="G26" s="37"/>
      <c r="H26" s="38"/>
      <c r="I26" s="39"/>
      <c r="J26" s="39"/>
      <c r="K26" s="1" t="s">
        <v>576</v>
      </c>
      <c r="L26" s="41"/>
      <c r="M26" s="32"/>
      <c r="N26" s="33"/>
    </row>
    <row r="27" spans="2:14" ht="14.25" customHeight="1">
      <c r="B27" s="34"/>
      <c r="C27" s="35"/>
      <c r="D27" s="35"/>
      <c r="E27" s="26"/>
      <c r="F27" s="36"/>
      <c r="G27" s="37"/>
      <c r="H27" s="38"/>
      <c r="I27" s="39"/>
      <c r="J27" s="39"/>
      <c r="K27" s="1"/>
      <c r="L27" s="41"/>
      <c r="M27" s="32"/>
      <c r="N27" s="33"/>
    </row>
    <row r="28" spans="2:14" ht="14.25" customHeight="1">
      <c r="B28" s="34"/>
      <c r="C28" s="49"/>
      <c r="D28" s="49"/>
      <c r="E28" s="26"/>
      <c r="F28" s="36">
        <v>6</v>
      </c>
      <c r="G28" s="43"/>
      <c r="H28" s="29" t="s">
        <v>278</v>
      </c>
      <c r="I28" s="39">
        <v>21431000</v>
      </c>
      <c r="J28" s="39">
        <v>12628145</v>
      </c>
      <c r="K28" s="1" t="s">
        <v>50</v>
      </c>
      <c r="L28" s="41" t="s">
        <v>924</v>
      </c>
      <c r="M28" s="32" t="s">
        <v>925</v>
      </c>
      <c r="N28" s="33"/>
    </row>
    <row r="29" spans="2:14" ht="14.25" customHeight="1">
      <c r="B29" s="34"/>
      <c r="C29" s="49"/>
      <c r="D29" s="49"/>
      <c r="E29" s="26"/>
      <c r="F29" s="36"/>
      <c r="G29" s="43"/>
      <c r="H29" s="29"/>
      <c r="I29" s="39"/>
      <c r="J29" s="39"/>
      <c r="K29" s="1" t="s">
        <v>51</v>
      </c>
      <c r="L29" s="41"/>
      <c r="M29" s="32"/>
      <c r="N29" s="33"/>
    </row>
    <row r="30" spans="2:14" ht="14.25" customHeight="1">
      <c r="B30" s="34"/>
      <c r="C30" s="49"/>
      <c r="D30" s="49"/>
      <c r="E30" s="26"/>
      <c r="F30" s="36"/>
      <c r="G30" s="43"/>
      <c r="H30" s="29"/>
      <c r="I30" s="39"/>
      <c r="J30" s="39"/>
      <c r="K30" s="1"/>
      <c r="L30" s="41"/>
      <c r="M30" s="32"/>
      <c r="N30" s="33"/>
    </row>
    <row r="31" spans="2:14" ht="14.25" customHeight="1">
      <c r="B31" s="34"/>
      <c r="C31" s="35"/>
      <c r="D31" s="35"/>
      <c r="E31" s="26"/>
      <c r="F31" s="36">
        <v>7</v>
      </c>
      <c r="G31" s="37"/>
      <c r="H31" s="38" t="s">
        <v>315</v>
      </c>
      <c r="I31" s="39">
        <v>18579000</v>
      </c>
      <c r="J31" s="39">
        <v>18097040</v>
      </c>
      <c r="K31" s="1" t="s">
        <v>136</v>
      </c>
      <c r="L31" s="41" t="s">
        <v>533</v>
      </c>
      <c r="M31" s="32" t="s">
        <v>533</v>
      </c>
      <c r="N31" s="33"/>
    </row>
    <row r="32" spans="2:14" ht="14.25" customHeight="1">
      <c r="B32" s="34"/>
      <c r="C32" s="35"/>
      <c r="D32" s="35"/>
      <c r="E32" s="26"/>
      <c r="F32" s="36"/>
      <c r="G32" s="37"/>
      <c r="H32" s="38"/>
      <c r="I32" s="39"/>
      <c r="J32" s="39"/>
      <c r="K32" s="1" t="s">
        <v>137</v>
      </c>
      <c r="L32" s="41"/>
      <c r="M32" s="32"/>
      <c r="N32" s="33"/>
    </row>
    <row r="33" spans="2:14" ht="14.25" customHeight="1">
      <c r="B33" s="34"/>
      <c r="C33" s="35"/>
      <c r="D33" s="35"/>
      <c r="E33" s="26"/>
      <c r="F33" s="36"/>
      <c r="G33" s="37"/>
      <c r="H33" s="38"/>
      <c r="I33" s="39"/>
      <c r="J33" s="39"/>
      <c r="K33" s="1" t="s">
        <v>138</v>
      </c>
      <c r="L33" s="41"/>
      <c r="M33" s="32"/>
      <c r="N33" s="33"/>
    </row>
    <row r="34" spans="2:14" ht="14.25" customHeight="1">
      <c r="B34" s="34"/>
      <c r="C34" s="35"/>
      <c r="D34" s="35"/>
      <c r="E34" s="26"/>
      <c r="F34" s="36"/>
      <c r="G34" s="37"/>
      <c r="H34" s="38"/>
      <c r="I34" s="39"/>
      <c r="J34" s="39"/>
      <c r="K34" s="1" t="s">
        <v>926</v>
      </c>
      <c r="L34" s="41"/>
      <c r="M34" s="32"/>
      <c r="N34" s="33"/>
    </row>
    <row r="35" spans="2:14" ht="14.25" customHeight="1">
      <c r="B35" s="34"/>
      <c r="C35" s="35"/>
      <c r="D35" s="35"/>
      <c r="E35" s="26"/>
      <c r="F35" s="36"/>
      <c r="G35" s="37"/>
      <c r="H35" s="38"/>
      <c r="I35" s="39"/>
      <c r="J35" s="39"/>
      <c r="K35" s="1"/>
      <c r="L35" s="41"/>
      <c r="M35" s="32"/>
      <c r="N35" s="33"/>
    </row>
    <row r="36" spans="2:14" ht="14.25" customHeight="1">
      <c r="B36" s="34"/>
      <c r="C36" s="35"/>
      <c r="D36" s="35"/>
      <c r="E36" s="26"/>
      <c r="F36" s="36">
        <v>8</v>
      </c>
      <c r="G36" s="37"/>
      <c r="H36" s="38" t="s">
        <v>547</v>
      </c>
      <c r="I36" s="39">
        <v>36000</v>
      </c>
      <c r="J36" s="39">
        <v>12000</v>
      </c>
      <c r="K36" s="40" t="s">
        <v>281</v>
      </c>
      <c r="L36" s="41"/>
      <c r="M36" s="32"/>
      <c r="N36" s="33"/>
    </row>
    <row r="37" spans="2:14" ht="14.25" customHeight="1">
      <c r="B37" s="34"/>
      <c r="C37" s="35"/>
      <c r="D37" s="35"/>
      <c r="E37" s="26"/>
      <c r="F37" s="36"/>
      <c r="G37" s="37"/>
      <c r="H37" s="38"/>
      <c r="I37" s="39"/>
      <c r="J37" s="39"/>
      <c r="K37" s="1" t="s">
        <v>577</v>
      </c>
      <c r="L37" s="41"/>
      <c r="M37" s="32"/>
      <c r="N37" s="33"/>
    </row>
    <row r="38" spans="2:14" ht="14.25" customHeight="1">
      <c r="B38" s="34"/>
      <c r="C38" s="35"/>
      <c r="D38" s="35"/>
      <c r="E38" s="26"/>
      <c r="F38" s="36"/>
      <c r="G38" s="37"/>
      <c r="H38" s="38"/>
      <c r="I38" s="39"/>
      <c r="J38" s="39"/>
      <c r="K38" s="1" t="s">
        <v>578</v>
      </c>
      <c r="L38" s="41"/>
      <c r="M38" s="32"/>
      <c r="N38" s="33"/>
    </row>
    <row r="39" spans="2:14" ht="14.25" customHeight="1">
      <c r="B39" s="34"/>
      <c r="C39" s="35"/>
      <c r="D39" s="35"/>
      <c r="E39" s="26"/>
      <c r="F39" s="36"/>
      <c r="G39" s="37"/>
      <c r="H39" s="38"/>
      <c r="I39" s="39"/>
      <c r="J39" s="39"/>
      <c r="K39" s="1"/>
      <c r="L39" s="41"/>
      <c r="M39" s="32"/>
      <c r="N39" s="33"/>
    </row>
    <row r="40" spans="2:14" ht="14.25" customHeight="1">
      <c r="B40" s="34"/>
      <c r="C40" s="35"/>
      <c r="D40" s="35"/>
      <c r="E40" s="26"/>
      <c r="F40" s="36">
        <v>9</v>
      </c>
      <c r="G40" s="37"/>
      <c r="H40" s="38" t="s">
        <v>1114</v>
      </c>
      <c r="I40" s="39">
        <v>17033000</v>
      </c>
      <c r="J40" s="39">
        <v>15750000</v>
      </c>
      <c r="K40" s="40" t="s">
        <v>281</v>
      </c>
      <c r="L40" s="41"/>
      <c r="M40" s="32"/>
      <c r="N40" s="33"/>
    </row>
    <row r="41" spans="2:14" ht="14.25" customHeight="1">
      <c r="B41" s="34"/>
      <c r="C41" s="35"/>
      <c r="D41" s="35"/>
      <c r="E41" s="26"/>
      <c r="F41" s="36"/>
      <c r="G41" s="37"/>
      <c r="H41" s="38" t="s">
        <v>1115</v>
      </c>
      <c r="I41" s="39"/>
      <c r="J41" s="39"/>
      <c r="K41" s="1" t="s">
        <v>579</v>
      </c>
      <c r="L41" s="41"/>
      <c r="M41" s="32"/>
      <c r="N41" s="33"/>
    </row>
    <row r="42" spans="2:14" ht="14.25" customHeight="1">
      <c r="B42" s="34"/>
      <c r="C42" s="35"/>
      <c r="D42" s="35"/>
      <c r="E42" s="26"/>
      <c r="F42" s="36"/>
      <c r="G42" s="37"/>
      <c r="H42" s="38"/>
      <c r="I42" s="39"/>
      <c r="J42" s="39"/>
      <c r="K42" s="1" t="s">
        <v>580</v>
      </c>
      <c r="L42" s="41"/>
      <c r="M42" s="32"/>
      <c r="N42" s="33"/>
    </row>
    <row r="43" spans="2:14" ht="14.25" customHeight="1">
      <c r="B43" s="34"/>
      <c r="C43" s="35"/>
      <c r="D43" s="35"/>
      <c r="E43" s="26"/>
      <c r="F43" s="36"/>
      <c r="G43" s="37"/>
      <c r="H43" s="38"/>
      <c r="I43" s="39"/>
      <c r="J43" s="39"/>
      <c r="K43" s="1"/>
      <c r="L43" s="41"/>
      <c r="M43" s="32"/>
      <c r="N43" s="33"/>
    </row>
    <row r="44" spans="2:14" ht="14.25" customHeight="1">
      <c r="B44" s="34"/>
      <c r="C44" s="49"/>
      <c r="D44" s="49"/>
      <c r="E44" s="26"/>
      <c r="F44" s="36">
        <v>10</v>
      </c>
      <c r="G44" s="37"/>
      <c r="H44" s="38" t="s">
        <v>316</v>
      </c>
      <c r="I44" s="39">
        <v>1608918000</v>
      </c>
      <c r="J44" s="39">
        <v>1594807274</v>
      </c>
      <c r="K44" s="40" t="s">
        <v>281</v>
      </c>
      <c r="L44" s="44"/>
      <c r="M44" s="45"/>
      <c r="N44" s="33"/>
    </row>
    <row r="45" spans="2:14" ht="14.25" customHeight="1">
      <c r="B45" s="34"/>
      <c r="C45" s="35"/>
      <c r="D45" s="35"/>
      <c r="E45" s="26"/>
      <c r="F45" s="36"/>
      <c r="G45" s="37"/>
      <c r="H45" s="38"/>
      <c r="I45" s="39"/>
      <c r="J45" s="39"/>
      <c r="K45" s="31" t="s">
        <v>581</v>
      </c>
      <c r="L45" s="2"/>
      <c r="M45" s="32"/>
      <c r="N45" s="33"/>
    </row>
    <row r="46" spans="2:14" ht="14.25" customHeight="1">
      <c r="B46" s="34"/>
      <c r="C46" s="35"/>
      <c r="D46" s="35"/>
      <c r="E46" s="26"/>
      <c r="F46" s="36"/>
      <c r="G46" s="37"/>
      <c r="H46" s="38"/>
      <c r="I46" s="39"/>
      <c r="J46" s="39"/>
      <c r="K46" s="50" t="s">
        <v>582</v>
      </c>
      <c r="L46" s="2"/>
      <c r="M46" s="32"/>
      <c r="N46" s="51"/>
    </row>
    <row r="47" spans="2:14" ht="14.25" customHeight="1">
      <c r="B47" s="34"/>
      <c r="C47" s="35"/>
      <c r="D47" s="35"/>
      <c r="E47" s="26"/>
      <c r="F47" s="36"/>
      <c r="G47" s="37"/>
      <c r="H47" s="38"/>
      <c r="I47" s="39"/>
      <c r="J47" s="39"/>
      <c r="K47" s="50" t="s">
        <v>927</v>
      </c>
      <c r="L47" s="2"/>
      <c r="M47" s="32"/>
      <c r="N47" s="51"/>
    </row>
    <row r="48" spans="2:14" ht="14.25" customHeight="1">
      <c r="B48" s="34"/>
      <c r="C48" s="35"/>
      <c r="D48" s="35"/>
      <c r="E48" s="26"/>
      <c r="F48" s="36"/>
      <c r="G48" s="37"/>
      <c r="H48" s="38"/>
      <c r="I48" s="39"/>
      <c r="J48" s="39"/>
      <c r="K48" s="50"/>
      <c r="L48" s="2"/>
      <c r="M48" s="32"/>
      <c r="N48" s="51"/>
    </row>
    <row r="49" spans="1:14" ht="14.25" customHeight="1" thickBot="1">
      <c r="A49" s="3"/>
      <c r="B49" s="52"/>
      <c r="C49" s="53"/>
      <c r="D49" s="53"/>
      <c r="E49" s="54"/>
      <c r="F49" s="55">
        <v>11</v>
      </c>
      <c r="G49" s="56"/>
      <c r="H49" s="57" t="s">
        <v>89</v>
      </c>
      <c r="I49" s="58">
        <v>-4222000</v>
      </c>
      <c r="J49" s="59">
        <v>0</v>
      </c>
      <c r="K49" s="60" t="s">
        <v>281</v>
      </c>
      <c r="L49" s="61"/>
      <c r="M49" s="62"/>
      <c r="N49" s="51"/>
    </row>
    <row r="50" spans="1:14" ht="14.25" customHeight="1">
      <c r="A50" s="3"/>
      <c r="B50" s="34"/>
      <c r="C50" s="49"/>
      <c r="D50" s="49"/>
      <c r="E50" s="26"/>
      <c r="F50" s="36"/>
      <c r="G50" s="37"/>
      <c r="H50" s="38"/>
      <c r="I50" s="73"/>
      <c r="J50" s="30"/>
      <c r="K50" s="40"/>
      <c r="L50" s="2"/>
      <c r="M50" s="32"/>
      <c r="N50" s="51"/>
    </row>
    <row r="51" spans="1:14" ht="14.25" customHeight="1">
      <c r="A51" s="3"/>
      <c r="B51" s="34" t="s">
        <v>319</v>
      </c>
      <c r="C51" s="35">
        <v>8340905000</v>
      </c>
      <c r="D51" s="35">
        <v>7813771549</v>
      </c>
      <c r="E51" s="26" t="s">
        <v>102</v>
      </c>
      <c r="F51" s="36">
        <v>1</v>
      </c>
      <c r="G51" s="37"/>
      <c r="H51" s="29" t="s">
        <v>546</v>
      </c>
      <c r="I51" s="72">
        <v>38781000</v>
      </c>
      <c r="J51" s="72">
        <v>26571147</v>
      </c>
      <c r="K51" s="40" t="s">
        <v>281</v>
      </c>
      <c r="L51" s="2"/>
      <c r="M51" s="32"/>
      <c r="N51" s="46"/>
    </row>
    <row r="52" spans="2:14" ht="14.25" customHeight="1">
      <c r="B52" s="34"/>
      <c r="C52" s="35"/>
      <c r="D52" s="35"/>
      <c r="E52" s="26" t="s">
        <v>101</v>
      </c>
      <c r="F52" s="36"/>
      <c r="G52" s="37"/>
      <c r="H52" s="29"/>
      <c r="I52" s="72"/>
      <c r="J52" s="72"/>
      <c r="K52" s="1"/>
      <c r="L52" s="2"/>
      <c r="M52" s="32"/>
      <c r="N52" s="46"/>
    </row>
    <row r="53" spans="2:14" ht="14.25" customHeight="1">
      <c r="B53" s="34"/>
      <c r="C53" s="35" t="s">
        <v>279</v>
      </c>
      <c r="D53" s="35" t="s">
        <v>279</v>
      </c>
      <c r="E53" s="26"/>
      <c r="F53" s="36">
        <v>2</v>
      </c>
      <c r="G53" s="37"/>
      <c r="H53" s="29" t="s">
        <v>320</v>
      </c>
      <c r="I53" s="72">
        <v>161244000</v>
      </c>
      <c r="J53" s="72">
        <v>151650276</v>
      </c>
      <c r="K53" s="1" t="s">
        <v>37</v>
      </c>
      <c r="L53" s="74" t="s">
        <v>553</v>
      </c>
      <c r="M53" s="32" t="s">
        <v>694</v>
      </c>
      <c r="N53" s="46"/>
    </row>
    <row r="54" spans="2:14" ht="14.25" customHeight="1">
      <c r="B54" s="34"/>
      <c r="C54" s="35">
        <v>3081820000</v>
      </c>
      <c r="D54" s="35">
        <v>3205549460</v>
      </c>
      <c r="E54" s="26"/>
      <c r="F54" s="36"/>
      <c r="G54" s="37"/>
      <c r="H54" s="29"/>
      <c r="I54" s="73"/>
      <c r="J54" s="72"/>
      <c r="K54" s="1" t="s">
        <v>36</v>
      </c>
      <c r="L54" s="74" t="s">
        <v>553</v>
      </c>
      <c r="M54" s="32" t="s">
        <v>695</v>
      </c>
      <c r="N54" s="46"/>
    </row>
    <row r="55" spans="2:14" ht="14.25" customHeight="1">
      <c r="B55" s="34"/>
      <c r="C55" s="35" t="s">
        <v>283</v>
      </c>
      <c r="D55" s="35" t="s">
        <v>283</v>
      </c>
      <c r="E55" s="26"/>
      <c r="F55" s="36"/>
      <c r="G55" s="37"/>
      <c r="H55" s="29"/>
      <c r="I55" s="72"/>
      <c r="J55" s="72"/>
      <c r="K55" s="1" t="s">
        <v>557</v>
      </c>
      <c r="L55" s="74"/>
      <c r="M55" s="32"/>
      <c r="N55" s="46"/>
    </row>
    <row r="56" spans="2:14" ht="14.25" customHeight="1">
      <c r="B56" s="34"/>
      <c r="C56" s="35">
        <v>300000000</v>
      </c>
      <c r="D56" s="35">
        <v>282000000</v>
      </c>
      <c r="E56" s="26"/>
      <c r="F56" s="36"/>
      <c r="G56" s="43"/>
      <c r="H56" s="29"/>
      <c r="I56" s="72"/>
      <c r="J56" s="72"/>
      <c r="K56" s="76" t="s">
        <v>1120</v>
      </c>
      <c r="L56" s="75"/>
      <c r="M56" s="32"/>
      <c r="N56" s="46"/>
    </row>
    <row r="57" spans="2:14" ht="14.25" customHeight="1">
      <c r="B57" s="34"/>
      <c r="C57" s="35" t="s">
        <v>280</v>
      </c>
      <c r="D57" s="35" t="s">
        <v>280</v>
      </c>
      <c r="E57" s="26"/>
      <c r="F57" s="36"/>
      <c r="G57" s="43"/>
      <c r="H57" s="29"/>
      <c r="I57" s="72"/>
      <c r="J57" s="72"/>
      <c r="K57" s="1" t="s">
        <v>1118</v>
      </c>
      <c r="L57" s="75"/>
      <c r="M57" s="32"/>
      <c r="N57" s="46"/>
    </row>
    <row r="58" spans="2:14" ht="14.25" customHeight="1">
      <c r="B58" s="77"/>
      <c r="C58" s="35">
        <v>1547077000</v>
      </c>
      <c r="D58" s="35">
        <v>1357569174</v>
      </c>
      <c r="E58" s="26"/>
      <c r="F58" s="36"/>
      <c r="G58" s="43"/>
      <c r="H58" s="29"/>
      <c r="I58" s="72"/>
      <c r="J58" s="72"/>
      <c r="K58" s="76" t="s">
        <v>1121</v>
      </c>
      <c r="L58" s="75"/>
      <c r="M58" s="32"/>
      <c r="N58" s="33"/>
    </row>
    <row r="59" spans="2:14" ht="14.25" customHeight="1">
      <c r="B59" s="77"/>
      <c r="C59" s="35" t="s">
        <v>282</v>
      </c>
      <c r="D59" s="35" t="s">
        <v>282</v>
      </c>
      <c r="E59" s="26"/>
      <c r="F59" s="36"/>
      <c r="G59" s="43"/>
      <c r="H59" s="29"/>
      <c r="I59" s="72"/>
      <c r="J59" s="72"/>
      <c r="K59" s="1" t="s">
        <v>556</v>
      </c>
      <c r="L59" s="75" t="s">
        <v>553</v>
      </c>
      <c r="M59" s="32" t="s">
        <v>696</v>
      </c>
      <c r="N59" s="33"/>
    </row>
    <row r="60" spans="2:14" ht="14.25" customHeight="1">
      <c r="B60" s="77"/>
      <c r="C60" s="35">
        <f>C51-C54-C56-C58</f>
        <v>3412008000</v>
      </c>
      <c r="D60" s="35">
        <f>D51-D54-D56-D58</f>
        <v>2968652915</v>
      </c>
      <c r="E60" s="26"/>
      <c r="F60" s="36"/>
      <c r="G60" s="43"/>
      <c r="H60" s="29"/>
      <c r="I60" s="72"/>
      <c r="J60" s="72"/>
      <c r="K60" s="1" t="s">
        <v>697</v>
      </c>
      <c r="L60" s="75"/>
      <c r="M60" s="32"/>
      <c r="N60" s="33"/>
    </row>
    <row r="61" spans="2:13" ht="14.25" customHeight="1">
      <c r="B61" s="77"/>
      <c r="C61" s="35"/>
      <c r="D61" s="35"/>
      <c r="E61" s="78"/>
      <c r="F61" s="36"/>
      <c r="G61" s="43"/>
      <c r="H61" s="29"/>
      <c r="I61" s="72"/>
      <c r="J61" s="72"/>
      <c r="K61" s="76" t="s">
        <v>1119</v>
      </c>
      <c r="L61" s="75"/>
      <c r="M61" s="32"/>
    </row>
    <row r="62" spans="2:13" ht="14.25" customHeight="1">
      <c r="B62" s="77"/>
      <c r="C62" s="35"/>
      <c r="D62" s="35"/>
      <c r="E62" s="26"/>
      <c r="F62" s="36"/>
      <c r="G62" s="43"/>
      <c r="H62" s="29"/>
      <c r="I62" s="72"/>
      <c r="J62" s="72"/>
      <c r="K62" s="1"/>
      <c r="L62" s="75"/>
      <c r="M62" s="32"/>
    </row>
    <row r="63" spans="1:13" ht="14.25" customHeight="1">
      <c r="A63" s="3"/>
      <c r="B63" s="77"/>
      <c r="C63" s="79"/>
      <c r="D63" s="79"/>
      <c r="E63" s="26"/>
      <c r="F63" s="36">
        <v>3</v>
      </c>
      <c r="G63" s="37"/>
      <c r="H63" s="29" t="s">
        <v>548</v>
      </c>
      <c r="I63" s="39">
        <v>263201000</v>
      </c>
      <c r="J63" s="39">
        <v>241783000</v>
      </c>
      <c r="K63" s="1" t="s">
        <v>698</v>
      </c>
      <c r="L63" s="80" t="s">
        <v>699</v>
      </c>
      <c r="M63" s="81" t="s">
        <v>699</v>
      </c>
    </row>
    <row r="64" spans="1:13" ht="14.25" customHeight="1">
      <c r="A64" s="3"/>
      <c r="B64" s="77"/>
      <c r="C64" s="35"/>
      <c r="D64" s="35"/>
      <c r="E64" s="26"/>
      <c r="F64" s="36"/>
      <c r="G64" s="37"/>
      <c r="H64" s="29"/>
      <c r="I64" s="39"/>
      <c r="J64" s="39"/>
      <c r="K64" s="1" t="s">
        <v>700</v>
      </c>
      <c r="L64" s="80"/>
      <c r="M64" s="81"/>
    </row>
    <row r="65" spans="2:13" ht="14.25" customHeight="1">
      <c r="B65" s="77"/>
      <c r="C65" s="35"/>
      <c r="D65" s="35"/>
      <c r="E65" s="26"/>
      <c r="F65" s="36"/>
      <c r="G65" s="37"/>
      <c r="H65" s="29"/>
      <c r="I65" s="39"/>
      <c r="J65" s="39"/>
      <c r="K65" s="1" t="s">
        <v>708</v>
      </c>
      <c r="L65" s="80"/>
      <c r="M65" s="81"/>
    </row>
    <row r="66" spans="2:13" ht="14.25" customHeight="1">
      <c r="B66" s="77"/>
      <c r="C66" s="35"/>
      <c r="D66" s="35"/>
      <c r="E66" s="26"/>
      <c r="F66" s="36"/>
      <c r="G66" s="37"/>
      <c r="H66" s="29"/>
      <c r="I66" s="39"/>
      <c r="J66" s="39"/>
      <c r="K66" s="1"/>
      <c r="L66" s="80"/>
      <c r="M66" s="81"/>
    </row>
    <row r="67" spans="2:13" ht="14.25" customHeight="1">
      <c r="B67" s="77"/>
      <c r="C67" s="79"/>
      <c r="D67" s="79"/>
      <c r="E67" s="26"/>
      <c r="F67" s="36">
        <v>4</v>
      </c>
      <c r="G67" s="37"/>
      <c r="H67" s="29" t="s">
        <v>549</v>
      </c>
      <c r="I67" s="39">
        <v>26646000</v>
      </c>
      <c r="J67" s="39">
        <v>24080176</v>
      </c>
      <c r="K67" s="31" t="s">
        <v>701</v>
      </c>
      <c r="L67" s="82" t="s">
        <v>702</v>
      </c>
      <c r="M67" s="81" t="s">
        <v>125</v>
      </c>
    </row>
    <row r="68" spans="2:13" ht="14.25" customHeight="1">
      <c r="B68" s="77"/>
      <c r="C68" s="79"/>
      <c r="D68" s="79"/>
      <c r="E68" s="26"/>
      <c r="F68" s="36"/>
      <c r="G68" s="37"/>
      <c r="H68" s="29"/>
      <c r="I68" s="39"/>
      <c r="J68" s="39"/>
      <c r="K68" s="1" t="s">
        <v>703</v>
      </c>
      <c r="L68" s="80"/>
      <c r="M68" s="81"/>
    </row>
    <row r="69" spans="2:13" ht="14.25" customHeight="1">
      <c r="B69" s="77"/>
      <c r="C69" s="35"/>
      <c r="D69" s="35"/>
      <c r="E69" s="26"/>
      <c r="F69" s="36"/>
      <c r="G69" s="37"/>
      <c r="H69" s="29"/>
      <c r="I69" s="39"/>
      <c r="J69" s="39"/>
      <c r="K69" s="76" t="s">
        <v>704</v>
      </c>
      <c r="L69" s="80"/>
      <c r="M69" s="81"/>
    </row>
    <row r="70" spans="2:13" ht="14.25" customHeight="1">
      <c r="B70" s="77"/>
      <c r="C70" s="35"/>
      <c r="D70" s="35"/>
      <c r="E70" s="26"/>
      <c r="F70" s="36"/>
      <c r="G70" s="37"/>
      <c r="H70" s="29"/>
      <c r="I70" s="39"/>
      <c r="J70" s="39"/>
      <c r="K70" s="1"/>
      <c r="L70" s="80"/>
      <c r="M70" s="81"/>
    </row>
    <row r="71" spans="2:13" ht="14.25" customHeight="1">
      <c r="B71" s="77"/>
      <c r="C71" s="35"/>
      <c r="D71" s="35"/>
      <c r="E71" s="26"/>
      <c r="F71" s="36">
        <v>5</v>
      </c>
      <c r="G71" s="37"/>
      <c r="H71" s="29" t="s">
        <v>243</v>
      </c>
      <c r="I71" s="39">
        <v>37250000</v>
      </c>
      <c r="J71" s="39">
        <v>37249800</v>
      </c>
      <c r="K71" s="31" t="s">
        <v>705</v>
      </c>
      <c r="L71" s="75" t="s">
        <v>583</v>
      </c>
      <c r="M71" s="81" t="s">
        <v>706</v>
      </c>
    </row>
    <row r="72" spans="2:13" ht="14.25" customHeight="1">
      <c r="B72" s="77"/>
      <c r="C72" s="35"/>
      <c r="D72" s="35"/>
      <c r="E72" s="26"/>
      <c r="F72" s="36"/>
      <c r="G72" s="37"/>
      <c r="H72" s="29" t="s">
        <v>244</v>
      </c>
      <c r="I72" s="39"/>
      <c r="J72" s="39"/>
      <c r="K72" s="1" t="s">
        <v>707</v>
      </c>
      <c r="L72" s="75"/>
      <c r="M72" s="81"/>
    </row>
    <row r="73" spans="2:13" ht="14.25" customHeight="1">
      <c r="B73" s="77"/>
      <c r="C73" s="35"/>
      <c r="D73" s="35"/>
      <c r="E73" s="26"/>
      <c r="F73" s="36"/>
      <c r="G73" s="37"/>
      <c r="H73" s="29"/>
      <c r="I73" s="39"/>
      <c r="J73" s="39"/>
      <c r="K73" s="83" t="s">
        <v>906</v>
      </c>
      <c r="L73" s="75"/>
      <c r="M73" s="81"/>
    </row>
    <row r="74" spans="2:13" ht="14.25" customHeight="1">
      <c r="B74" s="77"/>
      <c r="C74" s="84"/>
      <c r="D74" s="35"/>
      <c r="E74" s="26"/>
      <c r="F74" s="36"/>
      <c r="G74" s="37"/>
      <c r="H74" s="29"/>
      <c r="I74" s="72"/>
      <c r="J74" s="72"/>
      <c r="K74" s="1"/>
      <c r="L74" s="74"/>
      <c r="M74" s="45"/>
    </row>
    <row r="75" spans="2:13" ht="14.25" customHeight="1">
      <c r="B75" s="77"/>
      <c r="C75" s="84"/>
      <c r="D75" s="35"/>
      <c r="E75" s="26"/>
      <c r="F75" s="36">
        <v>6</v>
      </c>
      <c r="G75" s="37"/>
      <c r="H75" s="29" t="s">
        <v>89</v>
      </c>
      <c r="I75" s="73">
        <v>-469000</v>
      </c>
      <c r="J75" s="30">
        <v>0</v>
      </c>
      <c r="K75" s="40" t="s">
        <v>281</v>
      </c>
      <c r="L75" s="74"/>
      <c r="M75" s="45"/>
    </row>
    <row r="76" spans="2:13" ht="14.25" customHeight="1">
      <c r="B76" s="77"/>
      <c r="C76" s="35"/>
      <c r="D76" s="35"/>
      <c r="E76" s="26"/>
      <c r="F76" s="36"/>
      <c r="G76" s="37"/>
      <c r="H76" s="29"/>
      <c r="I76" s="39"/>
      <c r="J76" s="39"/>
      <c r="K76" s="83"/>
      <c r="L76" s="75"/>
      <c r="M76" s="81"/>
    </row>
    <row r="77" spans="2:13" ht="14.25" customHeight="1">
      <c r="B77" s="77"/>
      <c r="C77" s="35"/>
      <c r="D77" s="35"/>
      <c r="E77" s="26" t="s">
        <v>321</v>
      </c>
      <c r="F77" s="36">
        <v>7</v>
      </c>
      <c r="G77" s="37"/>
      <c r="H77" s="29" t="s">
        <v>322</v>
      </c>
      <c r="I77" s="72">
        <v>18958000</v>
      </c>
      <c r="J77" s="72">
        <v>11378101</v>
      </c>
      <c r="K77" s="40" t="s">
        <v>281</v>
      </c>
      <c r="L77" s="2"/>
      <c r="M77" s="32"/>
    </row>
    <row r="78" spans="2:13" ht="14.25" customHeight="1">
      <c r="B78" s="77"/>
      <c r="C78" s="84"/>
      <c r="D78" s="35"/>
      <c r="E78" s="26"/>
      <c r="F78" s="36"/>
      <c r="G78" s="37"/>
      <c r="H78" s="29"/>
      <c r="I78" s="72"/>
      <c r="J78" s="72"/>
      <c r="K78" s="1" t="s">
        <v>709</v>
      </c>
      <c r="L78" s="85"/>
      <c r="M78" s="86"/>
    </row>
    <row r="79" spans="2:13" ht="14.25" customHeight="1">
      <c r="B79" s="77"/>
      <c r="C79" s="84"/>
      <c r="D79" s="35"/>
      <c r="E79" s="26"/>
      <c r="F79" s="36"/>
      <c r="G79" s="37"/>
      <c r="H79" s="29"/>
      <c r="I79" s="72"/>
      <c r="J79" s="72"/>
      <c r="K79" s="1"/>
      <c r="L79" s="85"/>
      <c r="M79" s="86"/>
    </row>
    <row r="80" spans="2:13" ht="14.25" customHeight="1">
      <c r="B80" s="77"/>
      <c r="C80" s="84"/>
      <c r="D80" s="35"/>
      <c r="E80" s="26"/>
      <c r="F80" s="36">
        <v>8</v>
      </c>
      <c r="G80" s="37"/>
      <c r="H80" s="29" t="s">
        <v>323</v>
      </c>
      <c r="I80" s="72">
        <v>1971840000</v>
      </c>
      <c r="J80" s="72">
        <v>1881846756</v>
      </c>
      <c r="K80" s="1" t="s">
        <v>156</v>
      </c>
      <c r="L80" s="75" t="s">
        <v>710</v>
      </c>
      <c r="M80" s="32" t="s">
        <v>711</v>
      </c>
    </row>
    <row r="81" spans="2:13" ht="14.25" customHeight="1">
      <c r="B81" s="77"/>
      <c r="C81" s="84"/>
      <c r="D81" s="35"/>
      <c r="E81" s="26"/>
      <c r="F81" s="36"/>
      <c r="G81" s="37"/>
      <c r="H81" s="29"/>
      <c r="I81" s="72"/>
      <c r="J81" s="72"/>
      <c r="K81" s="1" t="s">
        <v>387</v>
      </c>
      <c r="L81" s="74"/>
      <c r="M81" s="45"/>
    </row>
    <row r="82" spans="2:13" ht="14.25" customHeight="1">
      <c r="B82" s="77"/>
      <c r="C82" s="84"/>
      <c r="D82" s="35"/>
      <c r="E82" s="26"/>
      <c r="F82" s="36"/>
      <c r="G82" s="37"/>
      <c r="H82" s="29"/>
      <c r="I82" s="72"/>
      <c r="J82" s="72"/>
      <c r="K82" s="76" t="s">
        <v>712</v>
      </c>
      <c r="L82" s="74"/>
      <c r="M82" s="45"/>
    </row>
    <row r="83" spans="2:13" ht="14.25" customHeight="1">
      <c r="B83" s="77"/>
      <c r="C83" s="84"/>
      <c r="D83" s="35"/>
      <c r="E83" s="26"/>
      <c r="F83" s="36"/>
      <c r="G83" s="37"/>
      <c r="H83" s="29"/>
      <c r="I83" s="72"/>
      <c r="J83" s="72"/>
      <c r="K83" s="1" t="s">
        <v>713</v>
      </c>
      <c r="L83" s="74"/>
      <c r="M83" s="45"/>
    </row>
    <row r="84" spans="2:13" ht="14.25" customHeight="1">
      <c r="B84" s="77"/>
      <c r="C84" s="84"/>
      <c r="D84" s="35"/>
      <c r="E84" s="26"/>
      <c r="F84" s="36"/>
      <c r="G84" s="37"/>
      <c r="H84" s="29"/>
      <c r="I84" s="72"/>
      <c r="J84" s="72"/>
      <c r="K84" s="76" t="s">
        <v>714</v>
      </c>
      <c r="L84" s="74"/>
      <c r="M84" s="45"/>
    </row>
    <row r="85" spans="2:13" ht="14.25" customHeight="1">
      <c r="B85" s="77"/>
      <c r="C85" s="84"/>
      <c r="D85" s="35"/>
      <c r="E85" s="26"/>
      <c r="F85" s="36"/>
      <c r="G85" s="37"/>
      <c r="H85" s="29"/>
      <c r="I85" s="72"/>
      <c r="J85" s="72"/>
      <c r="K85" s="1"/>
      <c r="L85" s="74"/>
      <c r="M85" s="45"/>
    </row>
    <row r="86" spans="2:13" ht="14.25" customHeight="1">
      <c r="B86" s="77"/>
      <c r="C86" s="84"/>
      <c r="D86" s="35"/>
      <c r="E86" s="26"/>
      <c r="F86" s="36">
        <v>9</v>
      </c>
      <c r="G86" s="37"/>
      <c r="H86" s="29" t="s">
        <v>325</v>
      </c>
      <c r="I86" s="72">
        <v>242733000</v>
      </c>
      <c r="J86" s="72">
        <v>239872309</v>
      </c>
      <c r="K86" s="1" t="s">
        <v>715</v>
      </c>
      <c r="L86" s="75" t="s">
        <v>583</v>
      </c>
      <c r="M86" s="87" t="s">
        <v>928</v>
      </c>
    </row>
    <row r="87" spans="2:13" ht="14.25" customHeight="1">
      <c r="B87" s="77"/>
      <c r="C87" s="84"/>
      <c r="D87" s="35"/>
      <c r="E87" s="26"/>
      <c r="F87" s="36"/>
      <c r="G87" s="37"/>
      <c r="H87" s="29"/>
      <c r="I87" s="72"/>
      <c r="J87" s="72"/>
      <c r="K87" s="1" t="s">
        <v>716</v>
      </c>
      <c r="L87" s="75" t="s">
        <v>583</v>
      </c>
      <c r="M87" s="87" t="s">
        <v>929</v>
      </c>
    </row>
    <row r="88" spans="2:13" ht="14.25" customHeight="1">
      <c r="B88" s="77"/>
      <c r="C88" s="84"/>
      <c r="D88" s="35"/>
      <c r="E88" s="26"/>
      <c r="F88" s="36"/>
      <c r="G88" s="37"/>
      <c r="H88" s="29"/>
      <c r="I88" s="72"/>
      <c r="J88" s="72"/>
      <c r="K88" s="1" t="s">
        <v>73</v>
      </c>
      <c r="L88" s="2" t="s">
        <v>717</v>
      </c>
      <c r="M88" s="32" t="s">
        <v>930</v>
      </c>
    </row>
    <row r="89" spans="2:13" ht="14.25" customHeight="1">
      <c r="B89" s="77"/>
      <c r="C89" s="84"/>
      <c r="D89" s="35"/>
      <c r="E89" s="26"/>
      <c r="F89" s="36"/>
      <c r="G89" s="37"/>
      <c r="H89" s="29"/>
      <c r="I89" s="72"/>
      <c r="J89" s="72"/>
      <c r="K89" s="1" t="s">
        <v>718</v>
      </c>
      <c r="L89" s="75" t="s">
        <v>583</v>
      </c>
      <c r="M89" s="32" t="s">
        <v>719</v>
      </c>
    </row>
    <row r="90" spans="2:13" ht="14.25" customHeight="1">
      <c r="B90" s="77"/>
      <c r="C90" s="84"/>
      <c r="D90" s="35"/>
      <c r="E90" s="26"/>
      <c r="F90" s="36"/>
      <c r="G90" s="37"/>
      <c r="H90" s="29"/>
      <c r="I90" s="72"/>
      <c r="J90" s="72"/>
      <c r="K90" s="1" t="s">
        <v>52</v>
      </c>
      <c r="L90" s="74"/>
      <c r="M90" s="45"/>
    </row>
    <row r="91" spans="2:13" ht="14.25" customHeight="1">
      <c r="B91" s="77"/>
      <c r="C91" s="84"/>
      <c r="D91" s="35"/>
      <c r="E91" s="26"/>
      <c r="F91" s="36"/>
      <c r="G91" s="37"/>
      <c r="H91" s="29"/>
      <c r="I91" s="72"/>
      <c r="J91" s="72"/>
      <c r="K91" s="1" t="s">
        <v>931</v>
      </c>
      <c r="L91" s="74"/>
      <c r="M91" s="45"/>
    </row>
    <row r="92" spans="2:13" ht="14.25" customHeight="1">
      <c r="B92" s="77"/>
      <c r="C92" s="84"/>
      <c r="D92" s="35"/>
      <c r="E92" s="26"/>
      <c r="F92" s="36"/>
      <c r="G92" s="37"/>
      <c r="H92" s="29"/>
      <c r="I92" s="72"/>
      <c r="J92" s="72"/>
      <c r="K92" s="1" t="s">
        <v>932</v>
      </c>
      <c r="L92" s="2"/>
      <c r="M92" s="32"/>
    </row>
    <row r="93" spans="2:13" ht="14.25" customHeight="1" thickBot="1">
      <c r="B93" s="89"/>
      <c r="C93" s="90"/>
      <c r="D93" s="91"/>
      <c r="E93" s="54"/>
      <c r="F93" s="55"/>
      <c r="G93" s="56"/>
      <c r="H93" s="92"/>
      <c r="I93" s="93"/>
      <c r="J93" s="93"/>
      <c r="K93" s="104" t="s">
        <v>720</v>
      </c>
      <c r="L93" s="206"/>
      <c r="M93" s="62"/>
    </row>
    <row r="94" spans="2:13" ht="14.25" customHeight="1">
      <c r="B94" s="77"/>
      <c r="C94" s="84"/>
      <c r="D94" s="35"/>
      <c r="E94" s="26"/>
      <c r="F94" s="36">
        <v>10</v>
      </c>
      <c r="G94" s="37"/>
      <c r="H94" s="29" t="s">
        <v>326</v>
      </c>
      <c r="I94" s="72">
        <v>448437000</v>
      </c>
      <c r="J94" s="72">
        <v>448395629</v>
      </c>
      <c r="K94" s="88" t="s">
        <v>721</v>
      </c>
      <c r="L94" s="75" t="s">
        <v>583</v>
      </c>
      <c r="M94" s="47" t="s">
        <v>722</v>
      </c>
    </row>
    <row r="95" spans="2:13" ht="14.25" customHeight="1">
      <c r="B95" s="77"/>
      <c r="C95" s="84"/>
      <c r="D95" s="35"/>
      <c r="E95" s="26"/>
      <c r="F95" s="36"/>
      <c r="G95" s="37"/>
      <c r="H95" s="29"/>
      <c r="I95" s="72"/>
      <c r="J95" s="72"/>
      <c r="K95" s="88" t="s">
        <v>723</v>
      </c>
      <c r="L95" s="74"/>
      <c r="M95" s="45"/>
    </row>
    <row r="96" spans="2:13" ht="14.25" customHeight="1">
      <c r="B96" s="77"/>
      <c r="C96" s="84"/>
      <c r="D96" s="35"/>
      <c r="E96" s="26"/>
      <c r="F96" s="36"/>
      <c r="G96" s="37"/>
      <c r="H96" s="29"/>
      <c r="I96" s="72"/>
      <c r="J96" s="72"/>
      <c r="K96" s="88" t="s">
        <v>724</v>
      </c>
      <c r="L96" s="75" t="s">
        <v>583</v>
      </c>
      <c r="M96" s="32" t="s">
        <v>725</v>
      </c>
    </row>
    <row r="97" spans="2:13" ht="14.25" customHeight="1">
      <c r="B97" s="77"/>
      <c r="C97" s="84"/>
      <c r="D97" s="35"/>
      <c r="E97" s="26"/>
      <c r="F97" s="36"/>
      <c r="G97" s="37"/>
      <c r="H97" s="29"/>
      <c r="I97" s="72"/>
      <c r="J97" s="72"/>
      <c r="K97" s="1" t="s">
        <v>388</v>
      </c>
      <c r="L97" s="74"/>
      <c r="M97" s="47"/>
    </row>
    <row r="98" spans="2:13" ht="14.25" customHeight="1">
      <c r="B98" s="77"/>
      <c r="C98" s="84"/>
      <c r="D98" s="35"/>
      <c r="E98" s="26"/>
      <c r="F98" s="36"/>
      <c r="G98" s="37"/>
      <c r="H98" s="29"/>
      <c r="I98" s="72"/>
      <c r="J98" s="72"/>
      <c r="K98" s="76" t="s">
        <v>726</v>
      </c>
      <c r="L98" s="74"/>
      <c r="M98" s="47"/>
    </row>
    <row r="99" spans="2:13" ht="14.25" customHeight="1">
      <c r="B99" s="77"/>
      <c r="C99" s="84"/>
      <c r="D99" s="35"/>
      <c r="E99" s="26"/>
      <c r="F99" s="36"/>
      <c r="G99" s="37"/>
      <c r="H99" s="29"/>
      <c r="I99" s="72"/>
      <c r="J99" s="72"/>
      <c r="K99" s="1"/>
      <c r="L99" s="74"/>
      <c r="M99" s="47"/>
    </row>
    <row r="100" spans="2:13" ht="14.25" customHeight="1">
      <c r="B100" s="77"/>
      <c r="C100" s="84"/>
      <c r="D100" s="35"/>
      <c r="E100" s="26"/>
      <c r="F100" s="36">
        <v>11</v>
      </c>
      <c r="G100" s="37"/>
      <c r="H100" s="29" t="s">
        <v>327</v>
      </c>
      <c r="I100" s="72">
        <v>127347000</v>
      </c>
      <c r="J100" s="72">
        <v>127270490</v>
      </c>
      <c r="K100" s="40" t="s">
        <v>583</v>
      </c>
      <c r="L100" s="97"/>
      <c r="M100" s="98"/>
    </row>
    <row r="101" spans="2:13" ht="14.25" customHeight="1">
      <c r="B101" s="77"/>
      <c r="C101" s="84"/>
      <c r="D101" s="35"/>
      <c r="E101" s="26"/>
      <c r="F101" s="36"/>
      <c r="G101" s="37"/>
      <c r="H101" s="29"/>
      <c r="I101" s="72"/>
      <c r="J101" s="72"/>
      <c r="K101" s="88" t="s">
        <v>933</v>
      </c>
      <c r="L101" s="97"/>
      <c r="M101" s="98"/>
    </row>
    <row r="102" spans="2:13" ht="14.25" customHeight="1">
      <c r="B102" s="77"/>
      <c r="C102" s="84"/>
      <c r="D102" s="35"/>
      <c r="E102" s="26"/>
      <c r="F102" s="36"/>
      <c r="G102" s="37"/>
      <c r="H102" s="29"/>
      <c r="I102" s="72"/>
      <c r="J102" s="72"/>
      <c r="K102" s="88"/>
      <c r="L102" s="97"/>
      <c r="M102" s="98"/>
    </row>
    <row r="103" spans="2:13" ht="14.25" customHeight="1">
      <c r="B103" s="77"/>
      <c r="C103" s="84"/>
      <c r="D103" s="35"/>
      <c r="E103" s="26"/>
      <c r="F103" s="36">
        <v>12</v>
      </c>
      <c r="G103" s="37"/>
      <c r="H103" s="29" t="s">
        <v>329</v>
      </c>
      <c r="I103" s="72">
        <v>522590000</v>
      </c>
      <c r="J103" s="72">
        <v>486489000</v>
      </c>
      <c r="K103" s="1" t="s">
        <v>74</v>
      </c>
      <c r="L103" s="2" t="s">
        <v>155</v>
      </c>
      <c r="M103" s="32" t="s">
        <v>155</v>
      </c>
    </row>
    <row r="104" spans="2:13" ht="14.25" customHeight="1">
      <c r="B104" s="77"/>
      <c r="C104" s="84"/>
      <c r="D104" s="35"/>
      <c r="E104" s="26"/>
      <c r="F104" s="36"/>
      <c r="G104" s="37"/>
      <c r="H104" s="29"/>
      <c r="I104" s="72"/>
      <c r="J104" s="72"/>
      <c r="K104" s="1" t="s">
        <v>54</v>
      </c>
      <c r="L104" s="2"/>
      <c r="M104" s="32"/>
    </row>
    <row r="105" spans="2:13" ht="14.25" customHeight="1">
      <c r="B105" s="77"/>
      <c r="C105" s="84"/>
      <c r="D105" s="35"/>
      <c r="E105" s="26"/>
      <c r="F105" s="36"/>
      <c r="G105" s="37"/>
      <c r="H105" s="29"/>
      <c r="I105" s="72"/>
      <c r="J105" s="72"/>
      <c r="K105" s="1" t="s">
        <v>934</v>
      </c>
      <c r="L105" s="2"/>
      <c r="M105" s="32"/>
    </row>
    <row r="106" spans="2:13" ht="14.25" customHeight="1">
      <c r="B106" s="77"/>
      <c r="C106" s="84"/>
      <c r="D106" s="35"/>
      <c r="E106" s="26"/>
      <c r="F106" s="36">
        <v>13</v>
      </c>
      <c r="G106" s="37"/>
      <c r="H106" s="29" t="s">
        <v>222</v>
      </c>
      <c r="I106" s="72">
        <v>950068000</v>
      </c>
      <c r="J106" s="72">
        <v>925000493</v>
      </c>
      <c r="K106" s="1" t="s">
        <v>157</v>
      </c>
      <c r="L106" s="75" t="s">
        <v>583</v>
      </c>
      <c r="M106" s="32" t="s">
        <v>727</v>
      </c>
    </row>
    <row r="107" spans="2:13" ht="14.25" customHeight="1">
      <c r="B107" s="77"/>
      <c r="C107" s="84"/>
      <c r="D107" s="35"/>
      <c r="E107" s="26"/>
      <c r="F107" s="36"/>
      <c r="G107" s="37"/>
      <c r="H107" s="29"/>
      <c r="I107" s="72"/>
      <c r="J107" s="72"/>
      <c r="K107" s="1" t="s">
        <v>389</v>
      </c>
      <c r="L107" s="99"/>
      <c r="M107" s="45"/>
    </row>
    <row r="108" spans="2:13" ht="14.25" customHeight="1">
      <c r="B108" s="77"/>
      <c r="C108" s="84"/>
      <c r="D108" s="35"/>
      <c r="E108" s="26"/>
      <c r="F108" s="36"/>
      <c r="G108" s="37"/>
      <c r="H108" s="29"/>
      <c r="I108" s="72"/>
      <c r="J108" s="72"/>
      <c r="K108" s="1" t="s">
        <v>935</v>
      </c>
      <c r="L108" s="99"/>
      <c r="M108" s="45"/>
    </row>
    <row r="109" spans="2:13" ht="14.25" customHeight="1">
      <c r="B109" s="77"/>
      <c r="C109" s="84"/>
      <c r="D109" s="35"/>
      <c r="E109" s="26"/>
      <c r="F109" s="36"/>
      <c r="G109" s="37"/>
      <c r="H109" s="29"/>
      <c r="I109" s="72"/>
      <c r="J109" s="72"/>
      <c r="K109" s="1" t="s">
        <v>390</v>
      </c>
      <c r="L109" s="99"/>
      <c r="M109" s="45"/>
    </row>
    <row r="110" spans="2:13" ht="14.25" customHeight="1">
      <c r="B110" s="77"/>
      <c r="C110" s="84"/>
      <c r="D110" s="35"/>
      <c r="E110" s="26"/>
      <c r="F110" s="36"/>
      <c r="G110" s="37"/>
      <c r="H110" s="29"/>
      <c r="I110" s="72"/>
      <c r="J110" s="72"/>
      <c r="K110" s="1" t="s">
        <v>728</v>
      </c>
      <c r="L110" s="99"/>
      <c r="M110" s="45"/>
    </row>
    <row r="111" spans="2:13" ht="14.25" customHeight="1">
      <c r="B111" s="77"/>
      <c r="C111" s="84"/>
      <c r="D111" s="35"/>
      <c r="E111" s="26"/>
      <c r="F111" s="36"/>
      <c r="G111" s="37"/>
      <c r="H111" s="29"/>
      <c r="I111" s="72"/>
      <c r="J111" s="72"/>
      <c r="K111" s="1" t="s">
        <v>713</v>
      </c>
      <c r="L111" s="43"/>
      <c r="M111" s="100"/>
    </row>
    <row r="112" spans="2:13" ht="14.25" customHeight="1">
      <c r="B112" s="77"/>
      <c r="C112" s="84"/>
      <c r="D112" s="35"/>
      <c r="E112" s="26"/>
      <c r="F112" s="36"/>
      <c r="G112" s="37"/>
      <c r="H112" s="29"/>
      <c r="I112" s="72"/>
      <c r="J112" s="72"/>
      <c r="K112" s="1" t="s">
        <v>1103</v>
      </c>
      <c r="L112" s="43"/>
      <c r="M112" s="100"/>
    </row>
    <row r="113" spans="2:13" ht="14.25" customHeight="1">
      <c r="B113" s="77"/>
      <c r="C113" s="84"/>
      <c r="D113" s="35"/>
      <c r="E113" s="26"/>
      <c r="F113" s="36"/>
      <c r="G113" s="37"/>
      <c r="H113" s="29"/>
      <c r="I113" s="72"/>
      <c r="J113" s="72"/>
      <c r="K113" s="1"/>
      <c r="L113" s="43"/>
      <c r="M113" s="100"/>
    </row>
    <row r="114" spans="2:13" ht="14.25" customHeight="1">
      <c r="B114" s="77"/>
      <c r="C114" s="84"/>
      <c r="D114" s="35"/>
      <c r="E114" s="26"/>
      <c r="F114" s="36">
        <v>14</v>
      </c>
      <c r="G114" s="37"/>
      <c r="H114" s="29" t="s">
        <v>330</v>
      </c>
      <c r="I114" s="72">
        <f>15611000+3990000</f>
        <v>19601000</v>
      </c>
      <c r="J114" s="72">
        <f>12741838+3990000</f>
        <v>16731838</v>
      </c>
      <c r="K114" s="83" t="s">
        <v>126</v>
      </c>
      <c r="L114" s="2" t="s">
        <v>158</v>
      </c>
      <c r="M114" s="32" t="s">
        <v>158</v>
      </c>
    </row>
    <row r="115" spans="2:13" ht="14.25" customHeight="1">
      <c r="B115" s="77"/>
      <c r="C115" s="84"/>
      <c r="D115" s="35"/>
      <c r="E115" s="26"/>
      <c r="F115" s="36"/>
      <c r="G115" s="37"/>
      <c r="H115" s="29"/>
      <c r="I115" s="72"/>
      <c r="J115" s="72"/>
      <c r="K115" s="1" t="s">
        <v>1105</v>
      </c>
      <c r="L115" s="2"/>
      <c r="M115" s="32"/>
    </row>
    <row r="116" spans="2:13" ht="14.25" customHeight="1">
      <c r="B116" s="77"/>
      <c r="C116" s="84"/>
      <c r="D116" s="35"/>
      <c r="E116" s="26"/>
      <c r="F116" s="36"/>
      <c r="G116" s="37"/>
      <c r="H116" s="29"/>
      <c r="I116" s="72"/>
      <c r="J116" s="72"/>
      <c r="K116" s="1" t="s">
        <v>729</v>
      </c>
      <c r="L116" s="2"/>
      <c r="M116" s="32"/>
    </row>
    <row r="117" spans="2:13" ht="14.25" customHeight="1">
      <c r="B117" s="77"/>
      <c r="C117" s="84"/>
      <c r="D117" s="35"/>
      <c r="E117" s="26"/>
      <c r="F117" s="36"/>
      <c r="G117" s="37"/>
      <c r="H117" s="29"/>
      <c r="I117" s="72"/>
      <c r="J117" s="72"/>
      <c r="K117" s="1"/>
      <c r="L117" s="2"/>
      <c r="M117" s="32"/>
    </row>
    <row r="118" spans="2:13" ht="14.25" customHeight="1">
      <c r="B118" s="77"/>
      <c r="C118" s="84"/>
      <c r="D118" s="35"/>
      <c r="E118" s="26"/>
      <c r="F118" s="36">
        <v>15</v>
      </c>
      <c r="G118" s="37"/>
      <c r="H118" s="29" t="s">
        <v>223</v>
      </c>
      <c r="I118" s="72">
        <v>5002000</v>
      </c>
      <c r="J118" s="72">
        <v>5001852</v>
      </c>
      <c r="K118" s="101" t="s">
        <v>583</v>
      </c>
      <c r="L118" s="97"/>
      <c r="M118" s="98"/>
    </row>
    <row r="119" spans="2:13" ht="14.25" customHeight="1">
      <c r="B119" s="77"/>
      <c r="C119" s="84"/>
      <c r="D119" s="35"/>
      <c r="E119" s="26"/>
      <c r="F119" s="36"/>
      <c r="G119" s="37"/>
      <c r="H119" s="29"/>
      <c r="I119" s="72"/>
      <c r="J119" s="72"/>
      <c r="K119" s="88" t="s">
        <v>730</v>
      </c>
      <c r="L119" s="97"/>
      <c r="M119" s="98"/>
    </row>
    <row r="120" spans="2:13" ht="14.25" customHeight="1">
      <c r="B120" s="77"/>
      <c r="C120" s="84"/>
      <c r="D120" s="35"/>
      <c r="E120" s="26"/>
      <c r="F120" s="36"/>
      <c r="G120" s="37"/>
      <c r="H120" s="29"/>
      <c r="I120" s="72"/>
      <c r="J120" s="72"/>
      <c r="K120" s="88" t="s">
        <v>731</v>
      </c>
      <c r="L120" s="97"/>
      <c r="M120" s="98"/>
    </row>
    <row r="121" spans="2:13" ht="14.25" customHeight="1">
      <c r="B121" s="77"/>
      <c r="C121" s="84"/>
      <c r="D121" s="35"/>
      <c r="E121" s="26"/>
      <c r="F121" s="36"/>
      <c r="G121" s="37"/>
      <c r="H121" s="29"/>
      <c r="I121" s="72"/>
      <c r="J121" s="72"/>
      <c r="K121" s="88"/>
      <c r="L121" s="97"/>
      <c r="M121" s="98"/>
    </row>
    <row r="122" spans="2:13" ht="14.25" customHeight="1">
      <c r="B122" s="77"/>
      <c r="C122" s="84"/>
      <c r="D122" s="35"/>
      <c r="E122" s="26"/>
      <c r="F122" s="36">
        <v>16</v>
      </c>
      <c r="G122" s="37"/>
      <c r="H122" s="29" t="s">
        <v>331</v>
      </c>
      <c r="I122" s="72">
        <v>8214000</v>
      </c>
      <c r="J122" s="72">
        <v>8178000</v>
      </c>
      <c r="K122" s="1" t="s">
        <v>290</v>
      </c>
      <c r="L122" s="2" t="s">
        <v>732</v>
      </c>
      <c r="M122" s="32" t="s">
        <v>732</v>
      </c>
    </row>
    <row r="123" spans="2:13" ht="14.25" customHeight="1">
      <c r="B123" s="77"/>
      <c r="C123" s="84"/>
      <c r="D123" s="35"/>
      <c r="E123" s="26"/>
      <c r="F123" s="36"/>
      <c r="G123" s="37"/>
      <c r="H123" s="29"/>
      <c r="I123" s="72"/>
      <c r="J123" s="72"/>
      <c r="K123" s="1" t="s">
        <v>291</v>
      </c>
      <c r="L123" s="2"/>
      <c r="M123" s="32"/>
    </row>
    <row r="124" spans="2:13" ht="14.25" customHeight="1">
      <c r="B124" s="77"/>
      <c r="C124" s="84"/>
      <c r="D124" s="35"/>
      <c r="E124" s="26"/>
      <c r="F124" s="36"/>
      <c r="G124" s="37"/>
      <c r="H124" s="29"/>
      <c r="I124" s="72"/>
      <c r="J124" s="72"/>
      <c r="K124" s="1" t="s">
        <v>936</v>
      </c>
      <c r="L124" s="2"/>
      <c r="M124" s="32"/>
    </row>
    <row r="125" spans="2:13" ht="14.25" customHeight="1">
      <c r="B125" s="77"/>
      <c r="C125" s="84"/>
      <c r="D125" s="35"/>
      <c r="E125" s="26"/>
      <c r="F125" s="36"/>
      <c r="G125" s="37"/>
      <c r="H125" s="29"/>
      <c r="I125" s="72"/>
      <c r="J125" s="72"/>
      <c r="K125" s="1"/>
      <c r="L125" s="2"/>
      <c r="M125" s="32"/>
    </row>
    <row r="126" spans="2:13" ht="14.25" customHeight="1">
      <c r="B126" s="77"/>
      <c r="C126" s="84"/>
      <c r="D126" s="35"/>
      <c r="E126" s="26"/>
      <c r="F126" s="36">
        <v>17</v>
      </c>
      <c r="G126" s="37"/>
      <c r="H126" s="29" t="s">
        <v>332</v>
      </c>
      <c r="I126" s="72">
        <v>75395000</v>
      </c>
      <c r="J126" s="72">
        <v>62450000</v>
      </c>
      <c r="K126" s="1" t="s">
        <v>733</v>
      </c>
      <c r="L126" s="2" t="s">
        <v>160</v>
      </c>
      <c r="M126" s="32" t="s">
        <v>160</v>
      </c>
    </row>
    <row r="127" spans="2:13" ht="14.25" customHeight="1">
      <c r="B127" s="77"/>
      <c r="C127" s="84"/>
      <c r="D127" s="35"/>
      <c r="E127" s="26"/>
      <c r="F127" s="36"/>
      <c r="G127" s="37"/>
      <c r="H127" s="29"/>
      <c r="I127" s="72"/>
      <c r="J127" s="72"/>
      <c r="K127" s="1" t="s">
        <v>734</v>
      </c>
      <c r="L127" s="2" t="s">
        <v>160</v>
      </c>
      <c r="M127" s="32" t="s">
        <v>159</v>
      </c>
    </row>
    <row r="128" spans="2:13" ht="14.25" customHeight="1">
      <c r="B128" s="77"/>
      <c r="C128" s="84"/>
      <c r="D128" s="35"/>
      <c r="E128" s="26"/>
      <c r="F128" s="36"/>
      <c r="G128" s="37"/>
      <c r="H128" s="29"/>
      <c r="I128" s="72"/>
      <c r="J128" s="72"/>
      <c r="K128" s="1" t="s">
        <v>735</v>
      </c>
      <c r="L128" s="2"/>
      <c r="M128" s="32"/>
    </row>
    <row r="129" spans="2:13" ht="14.25" customHeight="1">
      <c r="B129" s="77"/>
      <c r="C129" s="84"/>
      <c r="D129" s="35"/>
      <c r="E129" s="26"/>
      <c r="F129" s="36"/>
      <c r="G129" s="37"/>
      <c r="H129" s="29"/>
      <c r="I129" s="72"/>
      <c r="J129" s="72"/>
      <c r="K129" s="1" t="s">
        <v>736</v>
      </c>
      <c r="L129" s="2"/>
      <c r="M129" s="32"/>
    </row>
    <row r="130" spans="2:13" ht="14.25" customHeight="1">
      <c r="B130" s="77"/>
      <c r="C130" s="84"/>
      <c r="D130" s="35"/>
      <c r="E130" s="26"/>
      <c r="F130" s="36"/>
      <c r="G130" s="37"/>
      <c r="H130" s="29"/>
      <c r="I130" s="72"/>
      <c r="J130" s="72"/>
      <c r="K130" s="1" t="s">
        <v>737</v>
      </c>
      <c r="L130" s="2"/>
      <c r="M130" s="32"/>
    </row>
    <row r="131" spans="2:13" ht="14.25" customHeight="1">
      <c r="B131" s="77"/>
      <c r="C131" s="84"/>
      <c r="D131" s="35"/>
      <c r="E131" s="26"/>
      <c r="F131" s="36"/>
      <c r="G131" s="37"/>
      <c r="H131" s="29"/>
      <c r="I131" s="72"/>
      <c r="J131" s="72"/>
      <c r="K131" s="1" t="s">
        <v>1104</v>
      </c>
      <c r="L131" s="2"/>
      <c r="M131" s="32"/>
    </row>
    <row r="132" spans="2:13" ht="14.25" customHeight="1">
      <c r="B132" s="77"/>
      <c r="C132" s="84"/>
      <c r="D132" s="35"/>
      <c r="E132" s="26"/>
      <c r="F132" s="36"/>
      <c r="G132" s="37"/>
      <c r="H132" s="29"/>
      <c r="I132" s="72"/>
      <c r="J132" s="72"/>
      <c r="K132" s="1"/>
      <c r="L132" s="2"/>
      <c r="M132" s="32"/>
    </row>
    <row r="133" spans="2:13" ht="14.25" customHeight="1">
      <c r="B133" s="77"/>
      <c r="C133" s="84"/>
      <c r="D133" s="35"/>
      <c r="E133" s="26"/>
      <c r="F133" s="36">
        <v>18</v>
      </c>
      <c r="G133" s="37"/>
      <c r="H133" s="29" t="s">
        <v>245</v>
      </c>
      <c r="I133" s="72">
        <v>14196000</v>
      </c>
      <c r="J133" s="72">
        <v>14196000</v>
      </c>
      <c r="K133" s="101" t="s">
        <v>583</v>
      </c>
      <c r="L133" s="97"/>
      <c r="M133" s="98"/>
    </row>
    <row r="134" spans="2:13" ht="14.25" customHeight="1">
      <c r="B134" s="77"/>
      <c r="C134" s="84"/>
      <c r="D134" s="35"/>
      <c r="E134" s="26"/>
      <c r="F134" s="36"/>
      <c r="G134" s="37"/>
      <c r="H134" s="29" t="s">
        <v>246</v>
      </c>
      <c r="I134" s="72"/>
      <c r="J134" s="72"/>
      <c r="K134" s="88" t="s">
        <v>738</v>
      </c>
      <c r="L134" s="97"/>
      <c r="M134" s="98"/>
    </row>
    <row r="135" spans="2:13" ht="14.25" customHeight="1">
      <c r="B135" s="77"/>
      <c r="C135" s="84"/>
      <c r="D135" s="35"/>
      <c r="E135" s="26"/>
      <c r="F135" s="36"/>
      <c r="G135" s="37"/>
      <c r="H135" s="29"/>
      <c r="I135" s="72"/>
      <c r="J135" s="72"/>
      <c r="K135" s="88" t="s">
        <v>937</v>
      </c>
      <c r="L135" s="97"/>
      <c r="M135" s="98"/>
    </row>
    <row r="136" spans="2:13" ht="14.25" customHeight="1">
      <c r="B136" s="77"/>
      <c r="C136" s="84"/>
      <c r="D136" s="35"/>
      <c r="E136" s="26"/>
      <c r="F136" s="36"/>
      <c r="G136" s="37"/>
      <c r="H136" s="29"/>
      <c r="I136" s="72"/>
      <c r="J136" s="72"/>
      <c r="K136" s="88"/>
      <c r="L136" s="97"/>
      <c r="M136" s="98"/>
    </row>
    <row r="137" spans="2:13" ht="14.25" customHeight="1">
      <c r="B137" s="77"/>
      <c r="C137" s="84"/>
      <c r="D137" s="35"/>
      <c r="E137" s="26"/>
      <c r="F137" s="36">
        <v>19</v>
      </c>
      <c r="G137" s="37"/>
      <c r="H137" s="29" t="s">
        <v>335</v>
      </c>
      <c r="I137" s="72">
        <v>37439000</v>
      </c>
      <c r="J137" s="72">
        <v>37438275</v>
      </c>
      <c r="K137" s="1" t="s">
        <v>1106</v>
      </c>
      <c r="L137" s="102" t="s">
        <v>1107</v>
      </c>
      <c r="M137" s="32" t="s">
        <v>1108</v>
      </c>
    </row>
    <row r="138" spans="2:13" ht="14.25" customHeight="1" thickBot="1">
      <c r="B138" s="89"/>
      <c r="C138" s="90"/>
      <c r="D138" s="91"/>
      <c r="E138" s="54"/>
      <c r="F138" s="55"/>
      <c r="G138" s="56"/>
      <c r="H138" s="92"/>
      <c r="I138" s="93"/>
      <c r="J138" s="93"/>
      <c r="K138" s="207" t="s">
        <v>739</v>
      </c>
      <c r="L138" s="208"/>
      <c r="M138" s="62"/>
    </row>
    <row r="139" spans="2:13" ht="14.25" customHeight="1">
      <c r="B139" s="77"/>
      <c r="C139" s="84"/>
      <c r="D139" s="35"/>
      <c r="E139" s="26"/>
      <c r="F139" s="36">
        <v>20</v>
      </c>
      <c r="G139" s="37"/>
      <c r="H139" s="29" t="s">
        <v>336</v>
      </c>
      <c r="I139" s="72">
        <v>56686000</v>
      </c>
      <c r="J139" s="72">
        <v>48516000</v>
      </c>
      <c r="K139" s="1" t="s">
        <v>740</v>
      </c>
      <c r="L139" s="2" t="s">
        <v>741</v>
      </c>
      <c r="M139" s="32" t="s">
        <v>155</v>
      </c>
    </row>
    <row r="140" spans="2:13" ht="14.25" customHeight="1">
      <c r="B140" s="77"/>
      <c r="C140" s="84"/>
      <c r="D140" s="35"/>
      <c r="E140" s="26"/>
      <c r="F140" s="36"/>
      <c r="G140" s="37"/>
      <c r="H140" s="29"/>
      <c r="I140" s="72"/>
      <c r="J140" s="72"/>
      <c r="K140" s="1" t="s">
        <v>742</v>
      </c>
      <c r="L140" s="2"/>
      <c r="M140" s="32"/>
    </row>
    <row r="141" spans="2:13" ht="14.25" customHeight="1">
      <c r="B141" s="77"/>
      <c r="C141" s="84"/>
      <c r="D141" s="35"/>
      <c r="E141" s="26"/>
      <c r="F141" s="36"/>
      <c r="G141" s="37"/>
      <c r="H141" s="29"/>
      <c r="I141" s="72"/>
      <c r="J141" s="72"/>
      <c r="K141" s="1" t="s">
        <v>901</v>
      </c>
      <c r="L141" s="2"/>
      <c r="M141" s="32"/>
    </row>
    <row r="142" spans="2:13" ht="14.25" customHeight="1">
      <c r="B142" s="77"/>
      <c r="C142" s="84"/>
      <c r="D142" s="35"/>
      <c r="E142" s="26"/>
      <c r="F142" s="36"/>
      <c r="G142" s="37"/>
      <c r="H142" s="29"/>
      <c r="I142" s="72"/>
      <c r="J142" s="72"/>
      <c r="K142" s="1"/>
      <c r="L142" s="2"/>
      <c r="M142" s="32"/>
    </row>
    <row r="143" spans="2:13" ht="14.25" customHeight="1">
      <c r="B143" s="77"/>
      <c r="C143" s="84"/>
      <c r="D143" s="35"/>
      <c r="E143" s="26"/>
      <c r="F143" s="36">
        <v>21</v>
      </c>
      <c r="G143" s="37"/>
      <c r="H143" s="29" t="s">
        <v>337</v>
      </c>
      <c r="I143" s="72">
        <v>1294000</v>
      </c>
      <c r="J143" s="72">
        <v>1117250</v>
      </c>
      <c r="K143" s="1" t="s">
        <v>95</v>
      </c>
      <c r="L143" s="2" t="s">
        <v>743</v>
      </c>
      <c r="M143" s="32" t="s">
        <v>744</v>
      </c>
    </row>
    <row r="144" spans="2:13" ht="14.25" customHeight="1">
      <c r="B144" s="77"/>
      <c r="C144" s="84"/>
      <c r="D144" s="35"/>
      <c r="E144" s="26"/>
      <c r="F144" s="36"/>
      <c r="G144" s="37"/>
      <c r="H144" s="29"/>
      <c r="I144" s="72"/>
      <c r="J144" s="72"/>
      <c r="K144" s="1" t="s">
        <v>394</v>
      </c>
      <c r="L144" s="2"/>
      <c r="M144" s="32"/>
    </row>
    <row r="145" spans="2:13" ht="14.25" customHeight="1">
      <c r="B145" s="77"/>
      <c r="C145" s="84"/>
      <c r="D145" s="35"/>
      <c r="E145" s="26"/>
      <c r="F145" s="36"/>
      <c r="G145" s="37"/>
      <c r="H145" s="29"/>
      <c r="I145" s="72"/>
      <c r="J145" s="72"/>
      <c r="K145" s="1" t="s">
        <v>907</v>
      </c>
      <c r="L145" s="2"/>
      <c r="M145" s="32"/>
    </row>
    <row r="146" spans="2:13" ht="14.25" customHeight="1">
      <c r="B146" s="77"/>
      <c r="C146" s="84"/>
      <c r="D146" s="35"/>
      <c r="E146" s="26"/>
      <c r="F146" s="36"/>
      <c r="G146" s="37"/>
      <c r="H146" s="29"/>
      <c r="I146" s="72"/>
      <c r="J146" s="72"/>
      <c r="K146" s="1"/>
      <c r="L146" s="2"/>
      <c r="M146" s="32"/>
    </row>
    <row r="147" spans="2:13" ht="14.25" customHeight="1">
      <c r="B147" s="77"/>
      <c r="C147" s="84"/>
      <c r="D147" s="35"/>
      <c r="E147" s="26"/>
      <c r="F147" s="36">
        <v>22</v>
      </c>
      <c r="G147" s="37"/>
      <c r="H147" s="29" t="s">
        <v>338</v>
      </c>
      <c r="I147" s="72">
        <v>350000000</v>
      </c>
      <c r="J147" s="72">
        <v>350000000</v>
      </c>
      <c r="K147" s="1" t="s">
        <v>28</v>
      </c>
      <c r="L147" s="75" t="s">
        <v>583</v>
      </c>
      <c r="M147" s="103" t="s">
        <v>746</v>
      </c>
    </row>
    <row r="148" spans="2:13" ht="14.25" customHeight="1">
      <c r="B148" s="77"/>
      <c r="C148" s="84"/>
      <c r="D148" s="35"/>
      <c r="E148" s="26"/>
      <c r="F148" s="36"/>
      <c r="G148" s="37"/>
      <c r="H148" s="29"/>
      <c r="I148" s="72"/>
      <c r="J148" s="72"/>
      <c r="K148" s="1" t="s">
        <v>395</v>
      </c>
      <c r="L148" s="2"/>
      <c r="M148" s="32"/>
    </row>
    <row r="149" spans="2:13" ht="14.25" customHeight="1">
      <c r="B149" s="77"/>
      <c r="C149" s="84"/>
      <c r="D149" s="35"/>
      <c r="E149" s="26"/>
      <c r="F149" s="36"/>
      <c r="G149" s="37"/>
      <c r="H149" s="29"/>
      <c r="I149" s="72"/>
      <c r="J149" s="72"/>
      <c r="K149" s="1" t="s">
        <v>745</v>
      </c>
      <c r="L149" s="2"/>
      <c r="M149" s="32"/>
    </row>
    <row r="150" spans="2:13" ht="14.25" customHeight="1">
      <c r="B150" s="77"/>
      <c r="C150" s="84"/>
      <c r="D150" s="35"/>
      <c r="E150" s="26"/>
      <c r="F150" s="36"/>
      <c r="G150" s="37"/>
      <c r="H150" s="29"/>
      <c r="I150" s="72"/>
      <c r="J150" s="72"/>
      <c r="K150" s="1"/>
      <c r="L150" s="2"/>
      <c r="M150" s="32"/>
    </row>
    <row r="151" spans="2:13" ht="14.25" customHeight="1">
      <c r="B151" s="77"/>
      <c r="C151" s="84"/>
      <c r="D151" s="35"/>
      <c r="E151" s="26"/>
      <c r="F151" s="36">
        <v>23</v>
      </c>
      <c r="G151" s="37"/>
      <c r="H151" s="29" t="s">
        <v>340</v>
      </c>
      <c r="I151" s="72">
        <v>16473000</v>
      </c>
      <c r="J151" s="72">
        <v>16473000</v>
      </c>
      <c r="K151" s="1" t="s">
        <v>747</v>
      </c>
      <c r="L151" s="2" t="s">
        <v>159</v>
      </c>
      <c r="M151" s="32" t="s">
        <v>159</v>
      </c>
    </row>
    <row r="152" spans="2:13" ht="14.25" customHeight="1">
      <c r="B152" s="77"/>
      <c r="C152" s="84"/>
      <c r="D152" s="35"/>
      <c r="E152" s="26"/>
      <c r="F152" s="36"/>
      <c r="G152" s="37"/>
      <c r="H152" s="29"/>
      <c r="I152" s="72"/>
      <c r="J152" s="72"/>
      <c r="K152" s="1" t="s">
        <v>748</v>
      </c>
      <c r="L152" s="2"/>
      <c r="M152" s="32"/>
    </row>
    <row r="153" spans="2:13" ht="14.25" customHeight="1">
      <c r="B153" s="77"/>
      <c r="C153" s="84"/>
      <c r="D153" s="35"/>
      <c r="E153" s="26"/>
      <c r="F153" s="36"/>
      <c r="G153" s="37"/>
      <c r="H153" s="29"/>
      <c r="I153" s="72"/>
      <c r="J153" s="72"/>
      <c r="K153" s="1" t="s">
        <v>938</v>
      </c>
      <c r="L153" s="2"/>
      <c r="M153" s="32"/>
    </row>
    <row r="154" spans="2:13" ht="14.25" customHeight="1">
      <c r="B154" s="77"/>
      <c r="C154" s="84"/>
      <c r="D154" s="35"/>
      <c r="E154" s="26"/>
      <c r="F154" s="36"/>
      <c r="G154" s="37"/>
      <c r="H154" s="29"/>
      <c r="I154" s="72"/>
      <c r="J154" s="72"/>
      <c r="K154" s="1"/>
      <c r="L154" s="2"/>
      <c r="M154" s="32"/>
    </row>
    <row r="155" spans="2:13" ht="14.25" customHeight="1">
      <c r="B155" s="77"/>
      <c r="C155" s="84"/>
      <c r="D155" s="35"/>
      <c r="E155" s="26"/>
      <c r="F155" s="36">
        <v>24</v>
      </c>
      <c r="G155" s="37"/>
      <c r="H155" s="29" t="s">
        <v>341</v>
      </c>
      <c r="I155" s="72">
        <v>1722000</v>
      </c>
      <c r="J155" s="72">
        <v>1357607</v>
      </c>
      <c r="K155" s="1" t="s">
        <v>270</v>
      </c>
      <c r="L155" s="2" t="s">
        <v>96</v>
      </c>
      <c r="M155" s="32" t="s">
        <v>939</v>
      </c>
    </row>
    <row r="156" spans="2:13" ht="14.25" customHeight="1">
      <c r="B156" s="77"/>
      <c r="C156" s="84"/>
      <c r="D156" s="35"/>
      <c r="E156" s="26"/>
      <c r="F156" s="36"/>
      <c r="G156" s="37"/>
      <c r="H156" s="29"/>
      <c r="I156" s="72"/>
      <c r="J156" s="72"/>
      <c r="K156" s="1"/>
      <c r="L156" s="2"/>
      <c r="M156" s="32"/>
    </row>
    <row r="157" spans="2:13" ht="14.25" customHeight="1">
      <c r="B157" s="77"/>
      <c r="C157" s="84"/>
      <c r="D157" s="35"/>
      <c r="E157" s="26"/>
      <c r="F157" s="36">
        <v>25</v>
      </c>
      <c r="G157" s="37"/>
      <c r="H157" s="29" t="s">
        <v>343</v>
      </c>
      <c r="I157" s="72">
        <v>735000</v>
      </c>
      <c r="J157" s="72">
        <v>402864</v>
      </c>
      <c r="K157" s="40" t="s">
        <v>583</v>
      </c>
      <c r="L157" s="97"/>
      <c r="M157" s="98"/>
    </row>
    <row r="158" spans="2:13" ht="14.25" customHeight="1">
      <c r="B158" s="77"/>
      <c r="C158" s="84"/>
      <c r="D158" s="35"/>
      <c r="E158" s="26"/>
      <c r="F158" s="36"/>
      <c r="G158" s="37"/>
      <c r="H158" s="29"/>
      <c r="I158" s="72"/>
      <c r="J158" s="72"/>
      <c r="K158" s="88" t="s">
        <v>8</v>
      </c>
      <c r="L158" s="97"/>
      <c r="M158" s="98"/>
    </row>
    <row r="159" spans="2:13" ht="14.25" customHeight="1">
      <c r="B159" s="77"/>
      <c r="C159" s="84"/>
      <c r="D159" s="35"/>
      <c r="E159" s="26"/>
      <c r="F159" s="36"/>
      <c r="G159" s="37"/>
      <c r="H159" s="29"/>
      <c r="I159" s="72"/>
      <c r="J159" s="72"/>
      <c r="K159" s="88" t="s">
        <v>940</v>
      </c>
      <c r="L159" s="97"/>
      <c r="M159" s="98"/>
    </row>
    <row r="160" spans="2:13" ht="14.25" customHeight="1">
      <c r="B160" s="77"/>
      <c r="C160" s="84"/>
      <c r="D160" s="35"/>
      <c r="E160" s="26"/>
      <c r="F160" s="36"/>
      <c r="G160" s="37"/>
      <c r="H160" s="29"/>
      <c r="I160" s="72"/>
      <c r="J160" s="72"/>
      <c r="K160" s="88"/>
      <c r="L160" s="97"/>
      <c r="M160" s="98"/>
    </row>
    <row r="161" spans="2:13" ht="14.25" customHeight="1">
      <c r="B161" s="77"/>
      <c r="C161" s="84"/>
      <c r="D161" s="35"/>
      <c r="E161" s="26"/>
      <c r="F161" s="36">
        <v>26</v>
      </c>
      <c r="G161" s="37"/>
      <c r="H161" s="29" t="s">
        <v>344</v>
      </c>
      <c r="I161" s="72">
        <v>177524000</v>
      </c>
      <c r="J161" s="72">
        <v>174499777</v>
      </c>
      <c r="K161" s="1" t="s">
        <v>99</v>
      </c>
      <c r="L161" s="74" t="s">
        <v>583</v>
      </c>
      <c r="M161" s="32" t="s">
        <v>749</v>
      </c>
    </row>
    <row r="162" spans="2:13" ht="14.25" customHeight="1">
      <c r="B162" s="77"/>
      <c r="C162" s="84"/>
      <c r="D162" s="35"/>
      <c r="E162" s="26"/>
      <c r="F162" s="36"/>
      <c r="G162" s="37"/>
      <c r="H162" s="29"/>
      <c r="I162" s="72"/>
      <c r="J162" s="72"/>
      <c r="K162" s="1" t="s">
        <v>941</v>
      </c>
      <c r="L162" s="2"/>
      <c r="M162" s="32"/>
    </row>
    <row r="163" spans="2:13" ht="14.25" customHeight="1">
      <c r="B163" s="77"/>
      <c r="C163" s="84"/>
      <c r="D163" s="35"/>
      <c r="E163" s="26"/>
      <c r="F163" s="36"/>
      <c r="G163" s="37"/>
      <c r="H163" s="29"/>
      <c r="I163" s="72"/>
      <c r="J163" s="72"/>
      <c r="K163" s="1" t="s">
        <v>1101</v>
      </c>
      <c r="L163" s="2"/>
      <c r="M163" s="32"/>
    </row>
    <row r="164" spans="2:13" ht="14.25" customHeight="1">
      <c r="B164" s="77"/>
      <c r="C164" s="84"/>
      <c r="D164" s="35"/>
      <c r="E164" s="26"/>
      <c r="F164" s="36"/>
      <c r="G164" s="37"/>
      <c r="H164" s="29"/>
      <c r="I164" s="72"/>
      <c r="J164" s="72"/>
      <c r="K164" s="1" t="s">
        <v>1102</v>
      </c>
      <c r="L164" s="2"/>
      <c r="M164" s="32"/>
    </row>
    <row r="165" spans="2:13" ht="14.25" customHeight="1">
      <c r="B165" s="77"/>
      <c r="C165" s="84"/>
      <c r="D165" s="35"/>
      <c r="E165" s="26"/>
      <c r="F165" s="36"/>
      <c r="G165" s="37"/>
      <c r="H165" s="29"/>
      <c r="I165" s="72"/>
      <c r="J165" s="72"/>
      <c r="K165" s="1"/>
      <c r="L165" s="2"/>
      <c r="M165" s="32"/>
    </row>
    <row r="166" spans="2:13" ht="14.25" customHeight="1">
      <c r="B166" s="77"/>
      <c r="C166" s="84"/>
      <c r="D166" s="35"/>
      <c r="E166" s="26"/>
      <c r="F166" s="36">
        <v>27</v>
      </c>
      <c r="G166" s="37"/>
      <c r="H166" s="29" t="s">
        <v>558</v>
      </c>
      <c r="I166" s="72">
        <v>243961000</v>
      </c>
      <c r="J166" s="72">
        <v>138760000</v>
      </c>
      <c r="K166" s="88" t="s">
        <v>79</v>
      </c>
      <c r="L166" s="85" t="s">
        <v>942</v>
      </c>
      <c r="M166" s="86" t="s">
        <v>943</v>
      </c>
    </row>
    <row r="167" spans="2:13" ht="14.25" customHeight="1">
      <c r="B167" s="77"/>
      <c r="C167" s="84"/>
      <c r="D167" s="35"/>
      <c r="E167" s="26"/>
      <c r="F167" s="36"/>
      <c r="G167" s="37"/>
      <c r="H167" s="29"/>
      <c r="I167" s="72"/>
      <c r="J167" s="72"/>
      <c r="K167" s="88" t="s">
        <v>944</v>
      </c>
      <c r="L167" s="85"/>
      <c r="M167" s="86"/>
    </row>
    <row r="168" spans="2:13" ht="14.25" customHeight="1">
      <c r="B168" s="77"/>
      <c r="C168" s="84"/>
      <c r="D168" s="35"/>
      <c r="E168" s="26"/>
      <c r="F168" s="36"/>
      <c r="G168" s="37"/>
      <c r="H168" s="29"/>
      <c r="I168" s="72"/>
      <c r="J168" s="72"/>
      <c r="K168" s="88"/>
      <c r="L168" s="85"/>
      <c r="M168" s="86"/>
    </row>
    <row r="169" spans="2:13" ht="14.25" customHeight="1">
      <c r="B169" s="77"/>
      <c r="C169" s="84"/>
      <c r="D169" s="35"/>
      <c r="E169" s="26"/>
      <c r="F169" s="36">
        <v>28</v>
      </c>
      <c r="G169" s="37"/>
      <c r="H169" s="29" t="s">
        <v>345</v>
      </c>
      <c r="I169" s="39">
        <v>132658000</v>
      </c>
      <c r="J169" s="39">
        <v>106662415</v>
      </c>
      <c r="K169" s="88" t="s">
        <v>945</v>
      </c>
      <c r="L169" s="85" t="s">
        <v>113</v>
      </c>
      <c r="M169" s="86" t="s">
        <v>946</v>
      </c>
    </row>
    <row r="170" spans="2:13" ht="14.25" customHeight="1">
      <c r="B170" s="77"/>
      <c r="C170" s="84"/>
      <c r="D170" s="35"/>
      <c r="E170" s="26"/>
      <c r="F170" s="36"/>
      <c r="G170" s="37"/>
      <c r="H170" s="29"/>
      <c r="I170" s="39"/>
      <c r="J170" s="39"/>
      <c r="K170" s="88" t="s">
        <v>908</v>
      </c>
      <c r="L170" s="85"/>
      <c r="M170" s="86"/>
    </row>
    <row r="171" spans="2:13" ht="14.25" customHeight="1">
      <c r="B171" s="77"/>
      <c r="C171" s="84"/>
      <c r="D171" s="35"/>
      <c r="E171" s="26"/>
      <c r="F171" s="36"/>
      <c r="G171" s="37"/>
      <c r="H171" s="29"/>
      <c r="I171" s="39"/>
      <c r="J171" s="39"/>
      <c r="K171" s="88" t="s">
        <v>55</v>
      </c>
      <c r="L171" s="85"/>
      <c r="M171" s="86"/>
    </row>
    <row r="172" spans="2:13" ht="14.25" customHeight="1">
      <c r="B172" s="77"/>
      <c r="C172" s="84"/>
      <c r="D172" s="35"/>
      <c r="E172" s="26"/>
      <c r="F172" s="36"/>
      <c r="G172" s="37"/>
      <c r="H172" s="29"/>
      <c r="I172" s="39"/>
      <c r="J172" s="39"/>
      <c r="K172" s="88" t="s">
        <v>947</v>
      </c>
      <c r="L172" s="85"/>
      <c r="M172" s="86"/>
    </row>
    <row r="173" spans="2:13" ht="14.25" customHeight="1">
      <c r="B173" s="77"/>
      <c r="C173" s="84"/>
      <c r="D173" s="35"/>
      <c r="E173" s="26"/>
      <c r="F173" s="36"/>
      <c r="G173" s="37"/>
      <c r="H173" s="29"/>
      <c r="I173" s="39"/>
      <c r="J173" s="39"/>
      <c r="K173" s="88"/>
      <c r="L173" s="85"/>
      <c r="M173" s="86"/>
    </row>
    <row r="174" spans="2:13" ht="14.25" customHeight="1">
      <c r="B174" s="77"/>
      <c r="C174" s="84"/>
      <c r="D174" s="35"/>
      <c r="E174" s="26"/>
      <c r="F174" s="36">
        <v>29</v>
      </c>
      <c r="G174" s="37"/>
      <c r="H174" s="29" t="s">
        <v>346</v>
      </c>
      <c r="I174" s="39">
        <v>1952216000</v>
      </c>
      <c r="J174" s="39">
        <f>1951643927-2110</f>
        <v>1951641817</v>
      </c>
      <c r="K174" s="40" t="s">
        <v>396</v>
      </c>
      <c r="L174" s="75"/>
      <c r="M174" s="100"/>
    </row>
    <row r="175" spans="2:13" ht="14.25" customHeight="1">
      <c r="B175" s="77"/>
      <c r="C175" s="84"/>
      <c r="D175" s="35"/>
      <c r="E175" s="26"/>
      <c r="F175" s="36"/>
      <c r="G175" s="37"/>
      <c r="H175" s="29"/>
      <c r="I175" s="39"/>
      <c r="J175" s="39"/>
      <c r="K175" s="1" t="s">
        <v>750</v>
      </c>
      <c r="L175" s="75"/>
      <c r="M175" s="100"/>
    </row>
    <row r="176" spans="2:13" ht="14.25" customHeight="1">
      <c r="B176" s="77"/>
      <c r="C176" s="84"/>
      <c r="D176" s="35"/>
      <c r="E176" s="26"/>
      <c r="F176" s="36"/>
      <c r="G176" s="37"/>
      <c r="H176" s="29"/>
      <c r="I176" s="39"/>
      <c r="J176" s="39"/>
      <c r="K176" s="1" t="s">
        <v>1109</v>
      </c>
      <c r="L176" s="75"/>
      <c r="M176" s="100"/>
    </row>
    <row r="177" spans="2:13" ht="14.25" customHeight="1">
      <c r="B177" s="77"/>
      <c r="C177" s="84"/>
      <c r="D177" s="35"/>
      <c r="E177" s="26"/>
      <c r="F177" s="36"/>
      <c r="G177" s="37"/>
      <c r="H177" s="29"/>
      <c r="I177" s="39"/>
      <c r="J177" s="39"/>
      <c r="K177" s="1"/>
      <c r="L177" s="75"/>
      <c r="M177" s="100"/>
    </row>
    <row r="178" spans="2:13" ht="14.25" customHeight="1">
      <c r="B178" s="77"/>
      <c r="C178" s="84"/>
      <c r="D178" s="35"/>
      <c r="E178" s="26"/>
      <c r="F178" s="36">
        <v>30</v>
      </c>
      <c r="G178" s="37"/>
      <c r="H178" s="29" t="s">
        <v>347</v>
      </c>
      <c r="I178" s="39">
        <v>410098000</v>
      </c>
      <c r="J178" s="39">
        <f>266709000+2110</f>
        <v>266711110</v>
      </c>
      <c r="K178" s="40" t="s">
        <v>583</v>
      </c>
      <c r="L178" s="106"/>
      <c r="M178" s="107"/>
    </row>
    <row r="179" spans="2:13" ht="14.25" customHeight="1">
      <c r="B179" s="77"/>
      <c r="C179" s="84"/>
      <c r="D179" s="35"/>
      <c r="E179" s="26"/>
      <c r="F179" s="36"/>
      <c r="G179" s="37"/>
      <c r="H179" s="29"/>
      <c r="I179" s="39"/>
      <c r="J179" s="39"/>
      <c r="K179" s="88" t="s">
        <v>897</v>
      </c>
      <c r="L179" s="106"/>
      <c r="M179" s="107"/>
    </row>
    <row r="180" spans="2:13" ht="14.25" customHeight="1">
      <c r="B180" s="77"/>
      <c r="C180" s="84"/>
      <c r="D180" s="35"/>
      <c r="E180" s="26"/>
      <c r="F180" s="36"/>
      <c r="G180" s="37"/>
      <c r="H180" s="29"/>
      <c r="I180" s="39"/>
      <c r="J180" s="39"/>
      <c r="K180" s="88" t="s">
        <v>909</v>
      </c>
      <c r="L180" s="106"/>
      <c r="M180" s="107"/>
    </row>
    <row r="181" spans="2:13" ht="14.25" customHeight="1" thickBot="1">
      <c r="B181" s="89"/>
      <c r="C181" s="90"/>
      <c r="D181" s="91"/>
      <c r="E181" s="54"/>
      <c r="F181" s="55"/>
      <c r="G181" s="56"/>
      <c r="H181" s="92"/>
      <c r="I181" s="163"/>
      <c r="J181" s="163"/>
      <c r="K181" s="217" t="s">
        <v>898</v>
      </c>
      <c r="L181" s="209"/>
      <c r="M181" s="210"/>
    </row>
    <row r="182" spans="2:13" ht="14.25" customHeight="1">
      <c r="B182" s="77"/>
      <c r="C182" s="84"/>
      <c r="D182" s="35"/>
      <c r="E182" s="26"/>
      <c r="F182" s="36">
        <v>31</v>
      </c>
      <c r="G182" s="37"/>
      <c r="H182" s="29" t="s">
        <v>560</v>
      </c>
      <c r="I182" s="39">
        <v>13858000</v>
      </c>
      <c r="J182" s="39">
        <v>11961517</v>
      </c>
      <c r="K182" s="40" t="s">
        <v>281</v>
      </c>
      <c r="L182" s="106"/>
      <c r="M182" s="107"/>
    </row>
    <row r="183" spans="2:13" ht="14.25" customHeight="1">
      <c r="B183" s="77"/>
      <c r="C183" s="84"/>
      <c r="D183" s="35"/>
      <c r="E183" s="26"/>
      <c r="F183" s="36"/>
      <c r="G183" s="37"/>
      <c r="H183" s="29"/>
      <c r="I183" s="39"/>
      <c r="J183" s="39"/>
      <c r="K183" s="108" t="s">
        <v>751</v>
      </c>
      <c r="L183" s="106"/>
      <c r="M183" s="107"/>
    </row>
    <row r="184" spans="2:13" ht="14.25" customHeight="1">
      <c r="B184" s="77"/>
      <c r="C184" s="84"/>
      <c r="D184" s="35"/>
      <c r="E184" s="26"/>
      <c r="F184" s="36"/>
      <c r="G184" s="37"/>
      <c r="H184" s="29"/>
      <c r="I184" s="39"/>
      <c r="J184" s="39"/>
      <c r="K184" s="108" t="s">
        <v>752</v>
      </c>
      <c r="L184" s="106"/>
      <c r="M184" s="107"/>
    </row>
    <row r="185" spans="2:13" ht="14.25" customHeight="1">
      <c r="B185" s="77"/>
      <c r="C185" s="84"/>
      <c r="D185" s="35"/>
      <c r="E185" s="26"/>
      <c r="F185" s="36"/>
      <c r="G185" s="37"/>
      <c r="H185" s="29"/>
      <c r="I185" s="39"/>
      <c r="J185" s="39"/>
      <c r="K185" s="108" t="s">
        <v>753</v>
      </c>
      <c r="L185" s="106"/>
      <c r="M185" s="107"/>
    </row>
    <row r="186" spans="2:13" ht="14.25" customHeight="1">
      <c r="B186" s="77"/>
      <c r="C186" s="84"/>
      <c r="D186" s="35"/>
      <c r="E186" s="26"/>
      <c r="F186" s="36"/>
      <c r="G186" s="37"/>
      <c r="H186" s="29"/>
      <c r="I186" s="39"/>
      <c r="J186" s="39"/>
      <c r="K186" s="108"/>
      <c r="L186" s="106"/>
      <c r="M186" s="107"/>
    </row>
    <row r="187" spans="2:13" ht="14.25" customHeight="1">
      <c r="B187" s="77"/>
      <c r="C187" s="84"/>
      <c r="D187" s="35"/>
      <c r="E187" s="26"/>
      <c r="F187" s="36">
        <v>32</v>
      </c>
      <c r="G187" s="37"/>
      <c r="H187" s="29" t="s">
        <v>561</v>
      </c>
      <c r="I187" s="39">
        <v>16100000</v>
      </c>
      <c r="J187" s="39">
        <v>85050</v>
      </c>
      <c r="K187" s="101" t="s">
        <v>630</v>
      </c>
      <c r="L187" s="106"/>
      <c r="M187" s="107"/>
    </row>
    <row r="188" spans="2:13" ht="14.25" customHeight="1">
      <c r="B188" s="77"/>
      <c r="C188" s="84"/>
      <c r="D188" s="35"/>
      <c r="E188" s="26"/>
      <c r="F188" s="36"/>
      <c r="G188" s="37"/>
      <c r="H188" s="29"/>
      <c r="I188" s="39"/>
      <c r="J188" s="39"/>
      <c r="K188" s="88" t="s">
        <v>754</v>
      </c>
      <c r="L188" s="106"/>
      <c r="M188" s="107"/>
    </row>
    <row r="189" spans="2:13" ht="14.25" customHeight="1">
      <c r="B189" s="77"/>
      <c r="C189" s="84"/>
      <c r="D189" s="35"/>
      <c r="E189" s="26"/>
      <c r="F189" s="36"/>
      <c r="G189" s="37"/>
      <c r="H189" s="29"/>
      <c r="I189" s="39"/>
      <c r="J189" s="39"/>
      <c r="K189" s="88" t="s">
        <v>755</v>
      </c>
      <c r="L189" s="106"/>
      <c r="M189" s="107"/>
    </row>
    <row r="190" spans="2:13" ht="14.25" customHeight="1">
      <c r="B190" s="77"/>
      <c r="C190" s="84"/>
      <c r="D190" s="35"/>
      <c r="E190" s="26"/>
      <c r="F190" s="36"/>
      <c r="G190" s="37"/>
      <c r="H190" s="29"/>
      <c r="I190" s="39"/>
      <c r="J190" s="39"/>
      <c r="K190" s="88"/>
      <c r="L190" s="106"/>
      <c r="M190" s="107"/>
    </row>
    <row r="191" spans="2:13" ht="14.25" customHeight="1" thickBot="1">
      <c r="B191" s="77"/>
      <c r="C191" s="84"/>
      <c r="D191" s="35"/>
      <c r="E191" s="26"/>
      <c r="F191" s="36">
        <v>33</v>
      </c>
      <c r="G191" s="37"/>
      <c r="H191" s="29" t="s">
        <v>226</v>
      </c>
      <c r="I191" s="73">
        <v>-893000</v>
      </c>
      <c r="J191" s="30">
        <v>0</v>
      </c>
      <c r="K191" s="40" t="s">
        <v>396</v>
      </c>
      <c r="L191" s="74"/>
      <c r="M191" s="45"/>
    </row>
    <row r="192" spans="2:13" ht="14.25" customHeight="1">
      <c r="B192" s="205"/>
      <c r="C192" s="96"/>
      <c r="D192" s="96"/>
      <c r="E192" s="64"/>
      <c r="F192" s="65"/>
      <c r="G192" s="66"/>
      <c r="H192" s="67"/>
      <c r="I192" s="110"/>
      <c r="J192" s="110"/>
      <c r="K192" s="111"/>
      <c r="L192" s="105"/>
      <c r="M192" s="71"/>
    </row>
    <row r="193" spans="2:13" ht="14.25" customHeight="1">
      <c r="B193" s="34" t="s">
        <v>354</v>
      </c>
      <c r="C193" s="35">
        <v>17436772000</v>
      </c>
      <c r="D193" s="35">
        <v>17434084023</v>
      </c>
      <c r="E193" s="26" t="s">
        <v>105</v>
      </c>
      <c r="F193" s="36">
        <v>1</v>
      </c>
      <c r="G193" s="37"/>
      <c r="H193" s="29" t="s">
        <v>355</v>
      </c>
      <c r="I193" s="72">
        <v>13514520000</v>
      </c>
      <c r="J193" s="72">
        <v>13514520000</v>
      </c>
      <c r="K193" s="1" t="s">
        <v>531</v>
      </c>
      <c r="L193" s="112"/>
      <c r="M193" s="113"/>
    </row>
    <row r="194" spans="2:13" ht="14.25" customHeight="1">
      <c r="B194" s="34"/>
      <c r="C194" s="35"/>
      <c r="D194" s="35"/>
      <c r="E194" s="26" t="s">
        <v>313</v>
      </c>
      <c r="F194" s="36"/>
      <c r="G194" s="37"/>
      <c r="H194" s="29"/>
      <c r="I194" s="72"/>
      <c r="J194" s="72"/>
      <c r="K194" s="1" t="s">
        <v>301</v>
      </c>
      <c r="L194" s="114">
        <v>691</v>
      </c>
      <c r="M194" s="113">
        <v>702</v>
      </c>
    </row>
    <row r="195" spans="2:13" ht="14.25" customHeight="1">
      <c r="B195" s="34"/>
      <c r="C195" s="35" t="s">
        <v>283</v>
      </c>
      <c r="D195" s="35" t="s">
        <v>283</v>
      </c>
      <c r="E195" s="26"/>
      <c r="F195" s="36"/>
      <c r="G195" s="37"/>
      <c r="H195" s="29"/>
      <c r="I195" s="72"/>
      <c r="J195" s="72"/>
      <c r="K195" s="1" t="s">
        <v>302</v>
      </c>
      <c r="L195" s="114">
        <v>415</v>
      </c>
      <c r="M195" s="113">
        <v>393</v>
      </c>
    </row>
    <row r="196" spans="2:13" ht="14.25" customHeight="1">
      <c r="B196" s="34"/>
      <c r="C196" s="35">
        <v>2250000000</v>
      </c>
      <c r="D196" s="35">
        <v>2250000000</v>
      </c>
      <c r="E196" s="26"/>
      <c r="F196" s="36"/>
      <c r="G196" s="37"/>
      <c r="H196" s="29"/>
      <c r="I196" s="72"/>
      <c r="J196" s="72"/>
      <c r="K196" s="1" t="s">
        <v>303</v>
      </c>
      <c r="L196" s="114">
        <v>382</v>
      </c>
      <c r="M196" s="113">
        <v>380</v>
      </c>
    </row>
    <row r="197" spans="2:13" ht="14.25" customHeight="1">
      <c r="B197" s="34"/>
      <c r="C197" s="35" t="s">
        <v>280</v>
      </c>
      <c r="D197" s="35" t="s">
        <v>280</v>
      </c>
      <c r="E197" s="26"/>
      <c r="F197" s="36"/>
      <c r="G197" s="37"/>
      <c r="H197" s="29"/>
      <c r="I197" s="72"/>
      <c r="J197" s="72"/>
      <c r="K197" s="1" t="s">
        <v>304</v>
      </c>
      <c r="L197" s="114">
        <v>448</v>
      </c>
      <c r="M197" s="113">
        <v>438</v>
      </c>
    </row>
    <row r="198" spans="2:13" ht="14.25" customHeight="1">
      <c r="B198" s="34"/>
      <c r="C198" s="35">
        <v>1638471000</v>
      </c>
      <c r="D198" s="35">
        <v>1638469543</v>
      </c>
      <c r="E198" s="26"/>
      <c r="F198" s="36"/>
      <c r="G198" s="37"/>
      <c r="H198" s="29"/>
      <c r="I198" s="72"/>
      <c r="J198" s="72"/>
      <c r="K198" s="1" t="s">
        <v>305</v>
      </c>
      <c r="L198" s="114">
        <v>306</v>
      </c>
      <c r="M198" s="113">
        <v>294</v>
      </c>
    </row>
    <row r="199" spans="2:13" ht="14.25" customHeight="1">
      <c r="B199" s="34"/>
      <c r="C199" s="35" t="s">
        <v>282</v>
      </c>
      <c r="D199" s="35" t="s">
        <v>282</v>
      </c>
      <c r="E199" s="26"/>
      <c r="F199" s="36"/>
      <c r="G199" s="37"/>
      <c r="H199" s="29"/>
      <c r="I199" s="72"/>
      <c r="J199" s="72"/>
      <c r="K199" s="1" t="s">
        <v>532</v>
      </c>
      <c r="L199" s="2"/>
      <c r="M199" s="32"/>
    </row>
    <row r="200" spans="2:13" ht="14.25" customHeight="1">
      <c r="B200" s="34"/>
      <c r="C200" s="35">
        <f>C193-C196-C198</f>
        <v>13548301000</v>
      </c>
      <c r="D200" s="35">
        <f>D193-D196-D198</f>
        <v>13545614480</v>
      </c>
      <c r="E200" s="26"/>
      <c r="F200" s="36"/>
      <c r="G200" s="37"/>
      <c r="H200" s="29"/>
      <c r="I200" s="72"/>
      <c r="J200" s="72"/>
      <c r="K200" s="1" t="s">
        <v>301</v>
      </c>
      <c r="L200" s="114">
        <v>1644</v>
      </c>
      <c r="M200" s="113">
        <v>1696</v>
      </c>
    </row>
    <row r="201" spans="2:13" ht="14.25" customHeight="1">
      <c r="B201" s="34"/>
      <c r="C201" s="35"/>
      <c r="D201" s="35"/>
      <c r="E201" s="26"/>
      <c r="F201" s="36"/>
      <c r="G201" s="37"/>
      <c r="H201" s="29"/>
      <c r="I201" s="72"/>
      <c r="J201" s="72"/>
      <c r="K201" s="1" t="s">
        <v>302</v>
      </c>
      <c r="L201" s="114">
        <v>630</v>
      </c>
      <c r="M201" s="113">
        <v>589</v>
      </c>
    </row>
    <row r="202" spans="2:13" ht="14.25" customHeight="1">
      <c r="B202" s="34"/>
      <c r="C202" s="35"/>
      <c r="D202" s="35"/>
      <c r="E202" s="26"/>
      <c r="F202" s="36"/>
      <c r="G202" s="37"/>
      <c r="H202" s="29"/>
      <c r="I202" s="72"/>
      <c r="J202" s="72"/>
      <c r="K202" s="1" t="s">
        <v>303</v>
      </c>
      <c r="L202" s="112">
        <v>236</v>
      </c>
      <c r="M202" s="113">
        <v>240</v>
      </c>
    </row>
    <row r="203" spans="2:13" ht="14.25" customHeight="1">
      <c r="B203" s="34"/>
      <c r="D203" s="115"/>
      <c r="E203" s="78"/>
      <c r="F203" s="36"/>
      <c r="G203" s="37"/>
      <c r="H203" s="29"/>
      <c r="I203" s="72"/>
      <c r="J203" s="72"/>
      <c r="K203" s="1" t="s">
        <v>304</v>
      </c>
      <c r="L203" s="112">
        <v>1075</v>
      </c>
      <c r="M203" s="113">
        <v>1033</v>
      </c>
    </row>
    <row r="204" spans="2:13" ht="14.25" customHeight="1">
      <c r="B204" s="34"/>
      <c r="C204" s="35"/>
      <c r="D204" s="35"/>
      <c r="E204" s="26"/>
      <c r="F204" s="36"/>
      <c r="G204" s="37"/>
      <c r="H204" s="29"/>
      <c r="I204" s="72"/>
      <c r="J204" s="72"/>
      <c r="K204" s="1" t="s">
        <v>305</v>
      </c>
      <c r="L204" s="112">
        <v>600</v>
      </c>
      <c r="M204" s="113">
        <v>603</v>
      </c>
    </row>
    <row r="205" spans="2:13" ht="14.25" customHeight="1">
      <c r="B205" s="34"/>
      <c r="C205" s="35"/>
      <c r="D205" s="35"/>
      <c r="E205" s="26"/>
      <c r="F205" s="36"/>
      <c r="G205" s="37"/>
      <c r="H205" s="29"/>
      <c r="I205" s="72"/>
      <c r="J205" s="72"/>
      <c r="K205" s="1" t="s">
        <v>300</v>
      </c>
      <c r="L205" s="112"/>
      <c r="M205" s="113"/>
    </row>
    <row r="206" spans="2:13" ht="14.25" customHeight="1">
      <c r="B206" s="34"/>
      <c r="C206" s="35"/>
      <c r="D206" s="35"/>
      <c r="E206" s="26"/>
      <c r="F206" s="36"/>
      <c r="G206" s="37"/>
      <c r="H206" s="29"/>
      <c r="I206" s="72"/>
      <c r="J206" s="72"/>
      <c r="K206" s="1" t="s">
        <v>756</v>
      </c>
      <c r="L206" s="112"/>
      <c r="M206" s="113"/>
    </row>
    <row r="207" spans="2:13" ht="14.25" customHeight="1">
      <c r="B207" s="34"/>
      <c r="C207" s="35"/>
      <c r="D207" s="35"/>
      <c r="E207" s="26"/>
      <c r="F207" s="36"/>
      <c r="G207" s="37"/>
      <c r="H207" s="29"/>
      <c r="I207" s="72"/>
      <c r="J207" s="72"/>
      <c r="K207" s="1"/>
      <c r="L207" s="112"/>
      <c r="M207" s="113"/>
    </row>
    <row r="208" spans="2:13" ht="14.25" customHeight="1">
      <c r="B208" s="34"/>
      <c r="C208" s="35"/>
      <c r="D208" s="42"/>
      <c r="E208" s="15"/>
      <c r="F208" s="36">
        <v>2</v>
      </c>
      <c r="G208" s="37"/>
      <c r="H208" s="29" t="s">
        <v>356</v>
      </c>
      <c r="I208" s="72">
        <v>2559000</v>
      </c>
      <c r="J208" s="72">
        <v>1110905</v>
      </c>
      <c r="K208" s="40" t="s">
        <v>396</v>
      </c>
      <c r="L208" s="44"/>
      <c r="M208" s="45"/>
    </row>
    <row r="209" spans="2:13" ht="14.25" customHeight="1">
      <c r="B209" s="34"/>
      <c r="C209" s="35"/>
      <c r="D209" s="42"/>
      <c r="E209" s="15"/>
      <c r="F209" s="36"/>
      <c r="G209" s="37"/>
      <c r="H209" s="29"/>
      <c r="I209" s="72"/>
      <c r="J209" s="72"/>
      <c r="K209" s="40"/>
      <c r="L209" s="44"/>
      <c r="M209" s="45"/>
    </row>
    <row r="210" spans="2:13" ht="14.25" customHeight="1">
      <c r="B210" s="34"/>
      <c r="C210" s="49"/>
      <c r="D210" s="49"/>
      <c r="E210" s="26"/>
      <c r="F210" s="36">
        <v>3</v>
      </c>
      <c r="G210" s="37"/>
      <c r="H210" s="38" t="s">
        <v>247</v>
      </c>
      <c r="I210" s="72">
        <v>1567721000</v>
      </c>
      <c r="J210" s="72">
        <v>1567720118</v>
      </c>
      <c r="K210" s="40" t="s">
        <v>396</v>
      </c>
      <c r="L210" s="44"/>
      <c r="M210" s="45"/>
    </row>
    <row r="211" spans="2:13" ht="14.25" customHeight="1">
      <c r="B211" s="34"/>
      <c r="C211" s="49"/>
      <c r="D211" s="49"/>
      <c r="E211" s="26"/>
      <c r="F211" s="36"/>
      <c r="G211" s="37"/>
      <c r="H211" s="116" t="s">
        <v>248</v>
      </c>
      <c r="I211" s="72"/>
      <c r="J211" s="72"/>
      <c r="K211" s="40"/>
      <c r="L211" s="74"/>
      <c r="M211" s="45"/>
    </row>
    <row r="212" spans="2:13" ht="14.25" customHeight="1">
      <c r="B212" s="34"/>
      <c r="C212" s="49"/>
      <c r="D212" s="49"/>
      <c r="E212" s="26"/>
      <c r="F212" s="36"/>
      <c r="G212" s="37"/>
      <c r="H212" s="116"/>
      <c r="I212" s="72"/>
      <c r="J212" s="72"/>
      <c r="K212" s="40"/>
      <c r="L212" s="74"/>
      <c r="M212" s="45"/>
    </row>
    <row r="213" spans="2:13" ht="14.25" customHeight="1">
      <c r="B213" s="77"/>
      <c r="C213" s="35"/>
      <c r="D213" s="35"/>
      <c r="E213" s="26"/>
      <c r="F213" s="36">
        <v>4</v>
      </c>
      <c r="G213" s="43"/>
      <c r="H213" s="29" t="s">
        <v>357</v>
      </c>
      <c r="I213" s="72">
        <v>2250000000</v>
      </c>
      <c r="J213" s="72">
        <v>2250000000</v>
      </c>
      <c r="K213" s="40" t="s">
        <v>757</v>
      </c>
      <c r="L213" s="2"/>
      <c r="M213" s="32"/>
    </row>
    <row r="214" spans="2:13" ht="14.25" customHeight="1">
      <c r="B214" s="77"/>
      <c r="C214" s="35"/>
      <c r="D214" s="35"/>
      <c r="E214" s="26"/>
      <c r="F214" s="36"/>
      <c r="G214" s="43"/>
      <c r="H214" s="29"/>
      <c r="I214" s="72"/>
      <c r="J214" s="72"/>
      <c r="K214" s="1" t="s">
        <v>265</v>
      </c>
      <c r="L214" s="2"/>
      <c r="M214" s="32"/>
    </row>
    <row r="215" spans="2:13" ht="14.25" customHeight="1">
      <c r="B215" s="77"/>
      <c r="C215" s="35"/>
      <c r="D215" s="35"/>
      <c r="E215" s="26"/>
      <c r="F215" s="36"/>
      <c r="G215" s="43"/>
      <c r="H215" s="29"/>
      <c r="I215" s="72"/>
      <c r="J215" s="72"/>
      <c r="K215" s="1" t="s">
        <v>758</v>
      </c>
      <c r="L215" s="2"/>
      <c r="M215" s="32"/>
    </row>
    <row r="216" spans="2:13" ht="14.25" customHeight="1">
      <c r="B216" s="77"/>
      <c r="C216" s="35"/>
      <c r="D216" s="35"/>
      <c r="E216" s="26"/>
      <c r="F216" s="36"/>
      <c r="G216" s="43"/>
      <c r="H216" s="29"/>
      <c r="I216" s="72"/>
      <c r="J216" s="72"/>
      <c r="K216" s="1" t="s">
        <v>759</v>
      </c>
      <c r="L216" s="2"/>
      <c r="M216" s="32"/>
    </row>
    <row r="217" spans="2:13" ht="14.25" customHeight="1">
      <c r="B217" s="77"/>
      <c r="C217" s="35"/>
      <c r="D217" s="35"/>
      <c r="E217" s="26"/>
      <c r="F217" s="36"/>
      <c r="G217" s="43"/>
      <c r="H217" s="29"/>
      <c r="I217" s="72"/>
      <c r="J217" s="72"/>
      <c r="K217" s="1"/>
      <c r="L217" s="2"/>
      <c r="M217" s="32"/>
    </row>
    <row r="218" spans="2:13" ht="14.25" customHeight="1">
      <c r="B218" s="77"/>
      <c r="C218" s="35"/>
      <c r="D218" s="35"/>
      <c r="E218" s="26"/>
      <c r="F218" s="36">
        <v>5</v>
      </c>
      <c r="G218" s="43"/>
      <c r="H218" s="29" t="s">
        <v>550</v>
      </c>
      <c r="I218" s="72">
        <v>29500000</v>
      </c>
      <c r="J218" s="72">
        <v>28134000</v>
      </c>
      <c r="K218" s="40" t="s">
        <v>281</v>
      </c>
      <c r="L218" s="2"/>
      <c r="M218" s="32"/>
    </row>
    <row r="219" spans="2:13" ht="14.25" customHeight="1">
      <c r="B219" s="77"/>
      <c r="C219" s="35"/>
      <c r="D219" s="35"/>
      <c r="E219" s="26"/>
      <c r="F219" s="36"/>
      <c r="G219" s="43"/>
      <c r="H219" s="29"/>
      <c r="I219" s="72"/>
      <c r="J219" s="72"/>
      <c r="K219" s="31" t="s">
        <v>899</v>
      </c>
      <c r="L219" s="2"/>
      <c r="M219" s="32"/>
    </row>
    <row r="220" spans="2:13" ht="14.25" customHeight="1">
      <c r="B220" s="77"/>
      <c r="C220" s="35"/>
      <c r="D220" s="35"/>
      <c r="E220" s="26"/>
      <c r="F220" s="36"/>
      <c r="G220" s="43"/>
      <c r="H220" s="29"/>
      <c r="I220" s="72"/>
      <c r="J220" s="72"/>
      <c r="K220" s="31" t="s">
        <v>900</v>
      </c>
      <c r="L220" s="2"/>
      <c r="M220" s="32"/>
    </row>
    <row r="221" spans="2:13" ht="14.25" customHeight="1">
      <c r="B221" s="77"/>
      <c r="C221" s="35"/>
      <c r="D221" s="35"/>
      <c r="E221" s="26"/>
      <c r="F221" s="36"/>
      <c r="G221" s="43"/>
      <c r="H221" s="29"/>
      <c r="I221" s="72"/>
      <c r="J221" s="72"/>
      <c r="K221" s="1" t="s">
        <v>762</v>
      </c>
      <c r="L221" s="2"/>
      <c r="M221" s="32"/>
    </row>
    <row r="222" spans="2:13" ht="14.25" customHeight="1">
      <c r="B222" s="77"/>
      <c r="C222" s="35"/>
      <c r="D222" s="35"/>
      <c r="E222" s="26"/>
      <c r="F222" s="36"/>
      <c r="G222" s="43"/>
      <c r="H222" s="29"/>
      <c r="I222" s="72"/>
      <c r="J222" s="72"/>
      <c r="K222" s="117"/>
      <c r="L222" s="2"/>
      <c r="M222" s="32"/>
    </row>
    <row r="223" spans="2:13" ht="14.25" customHeight="1">
      <c r="B223" s="77"/>
      <c r="C223" s="84"/>
      <c r="D223" s="35"/>
      <c r="E223" s="26"/>
      <c r="F223" s="36">
        <v>6</v>
      </c>
      <c r="G223" s="37"/>
      <c r="H223" s="29" t="s">
        <v>551</v>
      </c>
      <c r="I223" s="39">
        <v>72600000</v>
      </c>
      <c r="J223" s="39">
        <v>72599000</v>
      </c>
      <c r="K223" s="40" t="s">
        <v>281</v>
      </c>
      <c r="L223" s="106"/>
      <c r="M223" s="107"/>
    </row>
    <row r="224" spans="2:13" ht="14.25" customHeight="1">
      <c r="B224" s="77"/>
      <c r="C224" s="84"/>
      <c r="D224" s="35"/>
      <c r="E224" s="26"/>
      <c r="F224" s="36"/>
      <c r="G224" s="37"/>
      <c r="H224" s="29"/>
      <c r="I224" s="39"/>
      <c r="J224" s="39"/>
      <c r="K224" s="1" t="s">
        <v>761</v>
      </c>
      <c r="L224" s="106"/>
      <c r="M224" s="107"/>
    </row>
    <row r="225" spans="2:13" ht="14.25" customHeight="1">
      <c r="B225" s="77"/>
      <c r="C225" s="84"/>
      <c r="D225" s="35"/>
      <c r="E225" s="26"/>
      <c r="F225" s="36"/>
      <c r="G225" s="37"/>
      <c r="H225" s="29"/>
      <c r="I225" s="39"/>
      <c r="J225" s="39"/>
      <c r="K225" s="1" t="s">
        <v>760</v>
      </c>
      <c r="L225" s="106"/>
      <c r="M225" s="107"/>
    </row>
    <row r="226" spans="2:13" ht="14.25" customHeight="1">
      <c r="B226" s="77"/>
      <c r="C226" s="84"/>
      <c r="D226" s="35"/>
      <c r="E226" s="26"/>
      <c r="F226" s="36"/>
      <c r="G226" s="37"/>
      <c r="H226" s="29"/>
      <c r="I226" s="39"/>
      <c r="J226" s="39"/>
      <c r="K226" s="88"/>
      <c r="L226" s="106"/>
      <c r="M226" s="107"/>
    </row>
    <row r="227" spans="2:13" ht="14.25" customHeight="1" thickBot="1">
      <c r="B227" s="89"/>
      <c r="C227" s="53"/>
      <c r="D227" s="53"/>
      <c r="E227" s="54"/>
      <c r="F227" s="55">
        <v>7</v>
      </c>
      <c r="G227" s="56"/>
      <c r="H227" s="92" t="s">
        <v>226</v>
      </c>
      <c r="I227" s="58">
        <v>-128000</v>
      </c>
      <c r="J227" s="59">
        <v>0</v>
      </c>
      <c r="K227" s="118" t="s">
        <v>402</v>
      </c>
      <c r="L227" s="119"/>
      <c r="M227" s="120"/>
    </row>
    <row r="228" spans="2:13" ht="14.25" customHeight="1">
      <c r="B228" s="77"/>
      <c r="C228" s="49"/>
      <c r="D228" s="49"/>
      <c r="E228" s="26"/>
      <c r="F228" s="36"/>
      <c r="G228" s="37"/>
      <c r="H228" s="29"/>
      <c r="I228" s="73"/>
      <c r="J228" s="30"/>
      <c r="K228" s="124"/>
      <c r="L228" s="125"/>
      <c r="M228" s="126"/>
    </row>
    <row r="229" spans="2:13" ht="14.25" customHeight="1">
      <c r="B229" s="34" t="s">
        <v>1122</v>
      </c>
      <c r="C229" s="35">
        <v>6054314000</v>
      </c>
      <c r="D229" s="35">
        <v>5698881334</v>
      </c>
      <c r="E229" s="26" t="s">
        <v>321</v>
      </c>
      <c r="F229" s="36">
        <v>1</v>
      </c>
      <c r="G229" s="37"/>
      <c r="H229" s="29" t="s">
        <v>324</v>
      </c>
      <c r="I229" s="72">
        <f>2022000-407000</f>
        <v>1615000</v>
      </c>
      <c r="J229" s="72">
        <f>556741+0</f>
        <v>556741</v>
      </c>
      <c r="K229" s="40" t="s">
        <v>281</v>
      </c>
      <c r="L229" s="121"/>
      <c r="M229" s="32"/>
    </row>
    <row r="230" spans="2:13" ht="14.25" customHeight="1">
      <c r="B230" s="34" t="s">
        <v>1123</v>
      </c>
      <c r="C230" s="35"/>
      <c r="D230" s="35"/>
      <c r="E230" s="26"/>
      <c r="F230" s="36"/>
      <c r="G230" s="37"/>
      <c r="H230" s="29"/>
      <c r="I230" s="72"/>
      <c r="J230" s="72"/>
      <c r="K230" s="1"/>
      <c r="L230" s="74"/>
      <c r="M230" s="45"/>
    </row>
    <row r="231" spans="2:13" ht="14.25" customHeight="1">
      <c r="B231" s="34"/>
      <c r="C231" s="35" t="s">
        <v>279</v>
      </c>
      <c r="D231" s="35" t="s">
        <v>279</v>
      </c>
      <c r="E231" s="26"/>
      <c r="F231" s="36">
        <v>2</v>
      </c>
      <c r="G231" s="37"/>
      <c r="H231" s="29" t="s">
        <v>220</v>
      </c>
      <c r="I231" s="72">
        <f>3496090000+73151000+14534000</f>
        <v>3583775000</v>
      </c>
      <c r="J231" s="72">
        <f>3214900604+54866811+14534000</f>
        <v>3284301415</v>
      </c>
      <c r="K231" s="40" t="s">
        <v>380</v>
      </c>
      <c r="L231" s="74"/>
      <c r="M231" s="45"/>
    </row>
    <row r="232" spans="2:13" ht="14.25" customHeight="1">
      <c r="B232" s="34"/>
      <c r="C232" s="35">
        <v>4849677000</v>
      </c>
      <c r="D232" s="35">
        <v>4662441544</v>
      </c>
      <c r="E232" s="26"/>
      <c r="F232" s="36"/>
      <c r="G232" s="37"/>
      <c r="H232" s="29"/>
      <c r="I232" s="72"/>
      <c r="J232" s="72"/>
      <c r="K232" s="1" t="s">
        <v>1091</v>
      </c>
      <c r="L232" s="74"/>
      <c r="M232" s="45"/>
    </row>
    <row r="233" spans="2:13" ht="14.25" customHeight="1">
      <c r="B233" s="34"/>
      <c r="C233" s="35" t="s">
        <v>280</v>
      </c>
      <c r="D233" s="35" t="s">
        <v>280</v>
      </c>
      <c r="E233" s="26"/>
      <c r="F233" s="36"/>
      <c r="G233" s="37"/>
      <c r="H233" s="29"/>
      <c r="I233" s="72"/>
      <c r="J233" s="72"/>
      <c r="K233" s="1" t="s">
        <v>1092</v>
      </c>
      <c r="L233" s="74"/>
      <c r="M233" s="45"/>
    </row>
    <row r="234" spans="2:13" ht="14.25" customHeight="1">
      <c r="B234" s="34"/>
      <c r="C234" s="35">
        <v>214658000</v>
      </c>
      <c r="D234" s="35">
        <v>208360160</v>
      </c>
      <c r="E234" s="26"/>
      <c r="F234" s="36"/>
      <c r="G234" s="37"/>
      <c r="H234" s="29"/>
      <c r="I234" s="72"/>
      <c r="J234" s="72"/>
      <c r="K234" s="1" t="s">
        <v>948</v>
      </c>
      <c r="L234" s="74"/>
      <c r="M234" s="45"/>
    </row>
    <row r="235" spans="2:13" ht="14.25" customHeight="1">
      <c r="B235" s="34"/>
      <c r="C235" s="35" t="s">
        <v>282</v>
      </c>
      <c r="D235" s="35" t="s">
        <v>282</v>
      </c>
      <c r="E235" s="26"/>
      <c r="F235" s="36"/>
      <c r="G235" s="37"/>
      <c r="H235" s="29"/>
      <c r="I235" s="72"/>
      <c r="J235" s="72"/>
      <c r="K235" s="1" t="s">
        <v>949</v>
      </c>
      <c r="L235" s="74"/>
      <c r="M235" s="45"/>
    </row>
    <row r="236" spans="2:13" ht="14.25" customHeight="1">
      <c r="B236" s="77"/>
      <c r="C236" s="35">
        <f>C229-C232-C234</f>
        <v>989979000</v>
      </c>
      <c r="D236" s="35">
        <f>D229-D232-D234</f>
        <v>828079630</v>
      </c>
      <c r="E236" s="26"/>
      <c r="F236" s="36"/>
      <c r="G236" s="37"/>
      <c r="H236" s="29"/>
      <c r="I236" s="72"/>
      <c r="J236" s="72"/>
      <c r="K236" s="1"/>
      <c r="L236" s="75"/>
      <c r="M236" s="32"/>
    </row>
    <row r="237" spans="2:13" ht="14.25" customHeight="1">
      <c r="B237" s="77"/>
      <c r="C237" s="35"/>
      <c r="D237" s="35"/>
      <c r="E237" s="26"/>
      <c r="F237" s="36">
        <v>3</v>
      </c>
      <c r="G237" s="37"/>
      <c r="H237" s="29" t="s">
        <v>221</v>
      </c>
      <c r="I237" s="72">
        <f>10455000+141000</f>
        <v>10596000</v>
      </c>
      <c r="J237" s="72">
        <f>7167245+42600</f>
        <v>7209845</v>
      </c>
      <c r="K237" s="1" t="s">
        <v>141</v>
      </c>
      <c r="L237" s="75" t="s">
        <v>281</v>
      </c>
      <c r="M237" s="32" t="s">
        <v>763</v>
      </c>
    </row>
    <row r="238" spans="2:13" ht="14.25" customHeight="1">
      <c r="B238" s="77"/>
      <c r="C238" s="35"/>
      <c r="D238" s="35"/>
      <c r="E238" s="26"/>
      <c r="F238" s="36"/>
      <c r="G238" s="37"/>
      <c r="H238" s="29"/>
      <c r="I238" s="72"/>
      <c r="J238" s="72"/>
      <c r="K238" s="1" t="s">
        <v>764</v>
      </c>
      <c r="L238" s="74"/>
      <c r="M238" s="45"/>
    </row>
    <row r="239" spans="2:13" ht="14.25" customHeight="1">
      <c r="B239" s="77"/>
      <c r="C239" s="35"/>
      <c r="D239" s="35"/>
      <c r="E239" s="26"/>
      <c r="F239" s="36"/>
      <c r="G239" s="37"/>
      <c r="H239" s="29"/>
      <c r="I239" s="72"/>
      <c r="J239" s="72"/>
      <c r="K239" s="1" t="s">
        <v>950</v>
      </c>
      <c r="L239" s="74"/>
      <c r="M239" s="45"/>
    </row>
    <row r="240" spans="2:13" ht="14.25" customHeight="1">
      <c r="B240" s="77"/>
      <c r="C240" s="84"/>
      <c r="D240" s="35"/>
      <c r="E240" s="26"/>
      <c r="F240" s="36"/>
      <c r="G240" s="37"/>
      <c r="H240" s="29"/>
      <c r="I240" s="72"/>
      <c r="J240" s="72"/>
      <c r="K240" s="1" t="s">
        <v>53</v>
      </c>
      <c r="L240" s="74"/>
      <c r="M240" s="45"/>
    </row>
    <row r="241" spans="2:13" ht="14.25" customHeight="1">
      <c r="B241" s="77"/>
      <c r="C241" s="84"/>
      <c r="D241" s="35"/>
      <c r="E241" s="26"/>
      <c r="F241" s="36"/>
      <c r="G241" s="37"/>
      <c r="H241" s="29"/>
      <c r="I241" s="72"/>
      <c r="J241" s="72"/>
      <c r="K241" s="1" t="s">
        <v>951</v>
      </c>
      <c r="L241" s="74"/>
      <c r="M241" s="45"/>
    </row>
    <row r="242" spans="2:13" ht="14.25" customHeight="1">
      <c r="B242" s="77"/>
      <c r="C242" s="84"/>
      <c r="D242" s="35"/>
      <c r="E242" s="26"/>
      <c r="F242" s="36"/>
      <c r="G242" s="37"/>
      <c r="H242" s="29"/>
      <c r="I242" s="72"/>
      <c r="J242" s="72"/>
      <c r="K242" s="1"/>
      <c r="L242" s="74"/>
      <c r="M242" s="45"/>
    </row>
    <row r="243" spans="2:13" ht="14.25" customHeight="1">
      <c r="B243" s="77"/>
      <c r="C243" s="84"/>
      <c r="D243" s="35"/>
      <c r="E243" s="26"/>
      <c r="F243" s="36">
        <v>4</v>
      </c>
      <c r="G243" s="37"/>
      <c r="H243" s="29" t="s">
        <v>328</v>
      </c>
      <c r="I243" s="72">
        <v>95067000</v>
      </c>
      <c r="J243" s="72">
        <v>91139023</v>
      </c>
      <c r="K243" s="1" t="s">
        <v>151</v>
      </c>
      <c r="L243" s="75" t="s">
        <v>583</v>
      </c>
      <c r="M243" s="32" t="s">
        <v>765</v>
      </c>
    </row>
    <row r="244" spans="2:13" ht="14.25" customHeight="1">
      <c r="B244" s="77"/>
      <c r="C244" s="84"/>
      <c r="D244" s="35"/>
      <c r="E244" s="26"/>
      <c r="F244" s="36"/>
      <c r="G244" s="37"/>
      <c r="H244" s="29"/>
      <c r="I244" s="72"/>
      <c r="J244" s="72"/>
      <c r="K244" s="1" t="s">
        <v>152</v>
      </c>
      <c r="L244" s="75" t="s">
        <v>583</v>
      </c>
      <c r="M244" s="32" t="s">
        <v>766</v>
      </c>
    </row>
    <row r="245" spans="2:13" ht="14.25" customHeight="1">
      <c r="B245" s="77"/>
      <c r="C245" s="84"/>
      <c r="D245" s="35"/>
      <c r="E245" s="26"/>
      <c r="F245" s="36"/>
      <c r="G245" s="37"/>
      <c r="H245" s="29"/>
      <c r="I245" s="72"/>
      <c r="J245" s="72"/>
      <c r="K245" s="1" t="s">
        <v>952</v>
      </c>
      <c r="L245" s="74"/>
      <c r="M245" s="45"/>
    </row>
    <row r="246" spans="2:13" ht="14.25" customHeight="1">
      <c r="B246" s="77"/>
      <c r="C246" s="84"/>
      <c r="D246" s="35"/>
      <c r="E246" s="26"/>
      <c r="F246" s="36"/>
      <c r="G246" s="37"/>
      <c r="H246" s="29"/>
      <c r="I246" s="72"/>
      <c r="J246" s="72"/>
      <c r="K246" s="1"/>
      <c r="L246" s="74"/>
      <c r="M246" s="45"/>
    </row>
    <row r="247" spans="2:13" ht="14.25" customHeight="1">
      <c r="B247" s="77"/>
      <c r="C247" s="84"/>
      <c r="D247" s="35"/>
      <c r="E247" s="26"/>
      <c r="F247" s="36">
        <v>5</v>
      </c>
      <c r="G247" s="37"/>
      <c r="H247" s="29" t="s">
        <v>333</v>
      </c>
      <c r="I247" s="72">
        <v>3723000</v>
      </c>
      <c r="J247" s="72">
        <v>2610231</v>
      </c>
      <c r="K247" s="40" t="s">
        <v>583</v>
      </c>
      <c r="L247" s="75"/>
      <c r="M247" s="100"/>
    </row>
    <row r="248" spans="2:13" ht="14.25" customHeight="1">
      <c r="B248" s="77"/>
      <c r="C248" s="84"/>
      <c r="D248" s="35"/>
      <c r="E248" s="26"/>
      <c r="F248" s="36"/>
      <c r="G248" s="37"/>
      <c r="H248" s="29"/>
      <c r="I248" s="72"/>
      <c r="J248" s="72"/>
      <c r="K248" s="1" t="s">
        <v>391</v>
      </c>
      <c r="L248" s="75"/>
      <c r="M248" s="100"/>
    </row>
    <row r="249" spans="2:13" ht="14.25" customHeight="1">
      <c r="B249" s="77"/>
      <c r="C249" s="84"/>
      <c r="D249" s="35"/>
      <c r="E249" s="26"/>
      <c r="F249" s="36"/>
      <c r="G249" s="37"/>
      <c r="H249" s="29"/>
      <c r="I249" s="72"/>
      <c r="J249" s="72"/>
      <c r="K249" s="1" t="s">
        <v>767</v>
      </c>
      <c r="L249" s="75"/>
      <c r="M249" s="100"/>
    </row>
    <row r="250" spans="2:13" ht="14.25" customHeight="1">
      <c r="B250" s="77"/>
      <c r="C250" s="84"/>
      <c r="D250" s="35"/>
      <c r="E250" s="26"/>
      <c r="F250" s="36"/>
      <c r="G250" s="37"/>
      <c r="H250" s="29"/>
      <c r="I250" s="72"/>
      <c r="J250" s="72"/>
      <c r="K250" s="1" t="s">
        <v>1100</v>
      </c>
      <c r="L250" s="75"/>
      <c r="M250" s="100"/>
    </row>
    <row r="251" spans="2:13" ht="14.25" customHeight="1">
      <c r="B251" s="77"/>
      <c r="C251" s="84"/>
      <c r="D251" s="35"/>
      <c r="E251" s="26"/>
      <c r="F251" s="36"/>
      <c r="G251" s="37"/>
      <c r="H251" s="29"/>
      <c r="I251" s="72"/>
      <c r="J251" s="72"/>
      <c r="K251" s="1" t="s">
        <v>1125</v>
      </c>
      <c r="L251" s="75"/>
      <c r="M251" s="100"/>
    </row>
    <row r="252" spans="2:13" ht="14.25" customHeight="1">
      <c r="B252" s="77"/>
      <c r="C252" s="84"/>
      <c r="D252" s="35"/>
      <c r="E252" s="26"/>
      <c r="F252" s="36"/>
      <c r="G252" s="37"/>
      <c r="H252" s="29"/>
      <c r="I252" s="72"/>
      <c r="J252" s="72"/>
      <c r="K252" s="1">
        <v>12</v>
      </c>
      <c r="L252" s="75"/>
      <c r="M252" s="100"/>
    </row>
    <row r="253" spans="2:13" ht="14.25" customHeight="1">
      <c r="B253" s="77"/>
      <c r="C253" s="84"/>
      <c r="D253" s="35"/>
      <c r="E253" s="26"/>
      <c r="F253" s="36">
        <v>6</v>
      </c>
      <c r="G253" s="37"/>
      <c r="H253" s="29" t="s">
        <v>334</v>
      </c>
      <c r="I253" s="72">
        <v>18000000</v>
      </c>
      <c r="J253" s="72">
        <v>18000000</v>
      </c>
      <c r="K253" s="40" t="s">
        <v>583</v>
      </c>
      <c r="L253" s="74"/>
      <c r="M253" s="45"/>
    </row>
    <row r="254" spans="2:13" ht="14.25" customHeight="1">
      <c r="B254" s="77"/>
      <c r="C254" s="84"/>
      <c r="D254" s="35"/>
      <c r="E254" s="26"/>
      <c r="F254" s="36"/>
      <c r="G254" s="37"/>
      <c r="H254" s="29"/>
      <c r="I254" s="72"/>
      <c r="J254" s="72"/>
      <c r="K254" s="1" t="s">
        <v>768</v>
      </c>
      <c r="L254" s="99"/>
      <c r="M254" s="45"/>
    </row>
    <row r="255" spans="2:13" ht="14.25" customHeight="1">
      <c r="B255" s="77"/>
      <c r="C255" s="84"/>
      <c r="D255" s="35"/>
      <c r="E255" s="26"/>
      <c r="F255" s="36"/>
      <c r="G255" s="37"/>
      <c r="H255" s="29"/>
      <c r="I255" s="72"/>
      <c r="J255" s="72"/>
      <c r="K255" s="1"/>
      <c r="L255" s="99"/>
      <c r="M255" s="45"/>
    </row>
    <row r="256" spans="2:13" ht="14.25" customHeight="1">
      <c r="B256" s="77"/>
      <c r="C256" s="84"/>
      <c r="D256" s="35"/>
      <c r="E256" s="26"/>
      <c r="F256" s="36">
        <v>7</v>
      </c>
      <c r="G256" s="37"/>
      <c r="H256" s="29" t="s">
        <v>339</v>
      </c>
      <c r="I256" s="72">
        <v>274000</v>
      </c>
      <c r="J256" s="72">
        <f>316600-42600</f>
        <v>274000</v>
      </c>
      <c r="K256" s="1" t="s">
        <v>75</v>
      </c>
      <c r="L256" s="2" t="s">
        <v>769</v>
      </c>
      <c r="M256" s="32" t="s">
        <v>770</v>
      </c>
    </row>
    <row r="257" spans="2:13" ht="14.25" customHeight="1">
      <c r="B257" s="77"/>
      <c r="C257" s="84"/>
      <c r="D257" s="35"/>
      <c r="E257" s="26"/>
      <c r="F257" s="36"/>
      <c r="G257" s="37"/>
      <c r="H257" s="29"/>
      <c r="I257" s="72"/>
      <c r="J257" s="72"/>
      <c r="K257" s="1" t="s">
        <v>953</v>
      </c>
      <c r="L257" s="2"/>
      <c r="M257" s="32"/>
    </row>
    <row r="258" spans="2:13" ht="14.25" customHeight="1">
      <c r="B258" s="77"/>
      <c r="C258" s="84"/>
      <c r="D258" s="35"/>
      <c r="E258" s="26"/>
      <c r="F258" s="36"/>
      <c r="G258" s="37"/>
      <c r="H258" s="29"/>
      <c r="I258" s="72"/>
      <c r="J258" s="72"/>
      <c r="K258" s="1"/>
      <c r="L258" s="2"/>
      <c r="M258" s="32"/>
    </row>
    <row r="259" spans="2:13" ht="14.25" customHeight="1">
      <c r="B259" s="77"/>
      <c r="C259" s="84"/>
      <c r="D259" s="35"/>
      <c r="E259" s="26"/>
      <c r="F259" s="36">
        <v>8</v>
      </c>
      <c r="G259" s="37"/>
      <c r="H259" s="29" t="s">
        <v>342</v>
      </c>
      <c r="I259" s="72">
        <v>3700000</v>
      </c>
      <c r="J259" s="72">
        <f>2400300</f>
        <v>2400300</v>
      </c>
      <c r="K259" s="1" t="s">
        <v>97</v>
      </c>
      <c r="L259" s="2" t="s">
        <v>771</v>
      </c>
      <c r="M259" s="32" t="s">
        <v>772</v>
      </c>
    </row>
    <row r="260" spans="2:13" ht="14.25" customHeight="1">
      <c r="B260" s="77"/>
      <c r="C260" s="84"/>
      <c r="D260" s="35"/>
      <c r="E260" s="26"/>
      <c r="F260" s="36"/>
      <c r="G260" s="37"/>
      <c r="H260" s="29"/>
      <c r="I260" s="72"/>
      <c r="J260" s="72"/>
      <c r="K260" s="1" t="s">
        <v>98</v>
      </c>
      <c r="L260" s="2" t="s">
        <v>773</v>
      </c>
      <c r="M260" s="32" t="s">
        <v>774</v>
      </c>
    </row>
    <row r="261" spans="2:13" ht="14.25" customHeight="1">
      <c r="B261" s="77"/>
      <c r="C261" s="84"/>
      <c r="D261" s="35"/>
      <c r="E261" s="26"/>
      <c r="F261" s="36"/>
      <c r="G261" s="37"/>
      <c r="H261" s="29"/>
      <c r="I261" s="72"/>
      <c r="J261" s="72"/>
      <c r="K261" s="1"/>
      <c r="L261" s="2"/>
      <c r="M261" s="32"/>
    </row>
    <row r="262" spans="2:13" ht="14.25" customHeight="1">
      <c r="B262" s="77"/>
      <c r="C262" s="84"/>
      <c r="D262" s="35"/>
      <c r="E262" s="26"/>
      <c r="F262" s="36">
        <v>9</v>
      </c>
      <c r="G262" s="37"/>
      <c r="H262" s="29" t="s">
        <v>224</v>
      </c>
      <c r="I262" s="72">
        <f>20208000-6744000</f>
        <v>13464000</v>
      </c>
      <c r="J262" s="72">
        <f>13464000+0</f>
        <v>13464000</v>
      </c>
      <c r="K262" s="40" t="s">
        <v>392</v>
      </c>
      <c r="L262" s="2"/>
      <c r="M262" s="32"/>
    </row>
    <row r="263" spans="2:13" ht="14.25" customHeight="1">
      <c r="B263" s="77"/>
      <c r="C263" s="84"/>
      <c r="D263" s="35"/>
      <c r="E263" s="26"/>
      <c r="F263" s="36"/>
      <c r="G263" s="37"/>
      <c r="H263" s="29"/>
      <c r="I263" s="72"/>
      <c r="J263" s="72"/>
      <c r="K263" s="1" t="s">
        <v>892</v>
      </c>
      <c r="L263" s="2"/>
      <c r="M263" s="32"/>
    </row>
    <row r="264" spans="2:13" ht="14.25" customHeight="1">
      <c r="B264" s="77"/>
      <c r="C264" s="84"/>
      <c r="D264" s="35"/>
      <c r="E264" s="26"/>
      <c r="F264" s="36"/>
      <c r="G264" s="37"/>
      <c r="H264" s="29"/>
      <c r="I264" s="72"/>
      <c r="J264" s="72"/>
      <c r="K264" s="1"/>
      <c r="L264" s="2"/>
      <c r="M264" s="32"/>
    </row>
    <row r="265" spans="2:13" ht="14.25" customHeight="1">
      <c r="B265" s="77"/>
      <c r="C265" s="84"/>
      <c r="D265" s="35"/>
      <c r="E265" s="26"/>
      <c r="F265" s="36">
        <v>10</v>
      </c>
      <c r="G265" s="37"/>
      <c r="H265" s="29" t="s">
        <v>225</v>
      </c>
      <c r="I265" s="72">
        <f>629865000-58976000</f>
        <v>570889000</v>
      </c>
      <c r="J265" s="72">
        <f>568055000+637000</f>
        <v>568692000</v>
      </c>
      <c r="K265" s="1" t="s">
        <v>76</v>
      </c>
      <c r="L265" s="2" t="s">
        <v>68</v>
      </c>
      <c r="M265" s="32" t="s">
        <v>68</v>
      </c>
    </row>
    <row r="266" spans="2:13" ht="14.25" customHeight="1">
      <c r="B266" s="77"/>
      <c r="C266" s="84"/>
      <c r="D266" s="35"/>
      <c r="E266" s="26"/>
      <c r="F266" s="36"/>
      <c r="G266" s="37"/>
      <c r="H266" s="29"/>
      <c r="I266" s="72"/>
      <c r="J266" s="72"/>
      <c r="K266" s="1" t="s">
        <v>297</v>
      </c>
      <c r="L266" s="2" t="s">
        <v>775</v>
      </c>
      <c r="M266" s="32" t="s">
        <v>775</v>
      </c>
    </row>
    <row r="267" spans="2:13" ht="14.25" customHeight="1">
      <c r="B267" s="77"/>
      <c r="C267" s="84"/>
      <c r="D267" s="35"/>
      <c r="E267" s="26"/>
      <c r="F267" s="36"/>
      <c r="G267" s="37"/>
      <c r="H267" s="29"/>
      <c r="I267" s="72"/>
      <c r="J267" s="72"/>
      <c r="K267" s="1" t="s">
        <v>78</v>
      </c>
      <c r="L267" s="2" t="s">
        <v>67</v>
      </c>
      <c r="M267" s="32" t="s">
        <v>67</v>
      </c>
    </row>
    <row r="268" spans="2:13" ht="14.25" customHeight="1">
      <c r="B268" s="77"/>
      <c r="C268" s="84"/>
      <c r="D268" s="35"/>
      <c r="E268" s="26"/>
      <c r="F268" s="36"/>
      <c r="G268" s="37"/>
      <c r="H268" s="29"/>
      <c r="I268" s="72"/>
      <c r="J268" s="72"/>
      <c r="K268" s="1" t="s">
        <v>77</v>
      </c>
      <c r="L268" s="2"/>
      <c r="M268" s="32"/>
    </row>
    <row r="269" spans="2:13" ht="14.25" customHeight="1">
      <c r="B269" s="77"/>
      <c r="C269" s="84"/>
      <c r="D269" s="35"/>
      <c r="E269" s="26"/>
      <c r="F269" s="36"/>
      <c r="G269" s="37"/>
      <c r="H269" s="29"/>
      <c r="I269" s="72"/>
      <c r="J269" s="72"/>
      <c r="K269" s="1" t="s">
        <v>893</v>
      </c>
      <c r="L269" s="2"/>
      <c r="M269" s="32"/>
    </row>
    <row r="270" spans="2:13" ht="14.25" customHeight="1">
      <c r="B270" s="77"/>
      <c r="C270" s="84"/>
      <c r="D270" s="35"/>
      <c r="E270" s="26"/>
      <c r="F270" s="36"/>
      <c r="G270" s="37"/>
      <c r="H270" s="29"/>
      <c r="I270" s="72"/>
      <c r="J270" s="72"/>
      <c r="K270" s="1" t="s">
        <v>298</v>
      </c>
      <c r="L270" s="2"/>
      <c r="M270" s="32"/>
    </row>
    <row r="271" spans="2:13" ht="14.25" customHeight="1">
      <c r="B271" s="77"/>
      <c r="C271" s="84"/>
      <c r="D271" s="35"/>
      <c r="E271" s="26"/>
      <c r="F271" s="36"/>
      <c r="G271" s="37"/>
      <c r="H271" s="29"/>
      <c r="I271" s="72"/>
      <c r="J271" s="72"/>
      <c r="K271" s="1" t="s">
        <v>894</v>
      </c>
      <c r="L271" s="2"/>
      <c r="M271" s="32"/>
    </row>
    <row r="272" spans="2:13" ht="14.25" customHeight="1">
      <c r="B272" s="77"/>
      <c r="C272" s="84"/>
      <c r="D272" s="35"/>
      <c r="E272" s="26"/>
      <c r="F272" s="36"/>
      <c r="G272" s="37"/>
      <c r="H272" s="29"/>
      <c r="I272" s="72"/>
      <c r="J272" s="72"/>
      <c r="K272" s="1" t="s">
        <v>885</v>
      </c>
      <c r="L272" s="2"/>
      <c r="M272" s="32"/>
    </row>
    <row r="273" spans="2:13" ht="14.25" customHeight="1" thickBot="1">
      <c r="B273" s="89"/>
      <c r="C273" s="90"/>
      <c r="D273" s="91"/>
      <c r="E273" s="54"/>
      <c r="F273" s="55"/>
      <c r="G273" s="56"/>
      <c r="H273" s="92"/>
      <c r="I273" s="93"/>
      <c r="J273" s="93"/>
      <c r="K273" s="104" t="s">
        <v>1095</v>
      </c>
      <c r="L273" s="61"/>
      <c r="M273" s="62"/>
    </row>
    <row r="274" spans="2:13" ht="14.25" customHeight="1">
      <c r="B274" s="77"/>
      <c r="C274" s="84"/>
      <c r="D274" s="35"/>
      <c r="E274" s="26"/>
      <c r="F274" s="36">
        <v>11</v>
      </c>
      <c r="G274" s="37"/>
      <c r="H274" s="29" t="s">
        <v>559</v>
      </c>
      <c r="I274" s="72">
        <f>34494000-16589000</f>
        <v>17905000</v>
      </c>
      <c r="J274" s="72">
        <f>0+10449000</f>
        <v>10449000</v>
      </c>
      <c r="K274" s="40" t="s">
        <v>553</v>
      </c>
      <c r="L274" s="74"/>
      <c r="M274" s="45"/>
    </row>
    <row r="275" spans="2:13" ht="14.25" customHeight="1">
      <c r="B275" s="77"/>
      <c r="C275" s="84"/>
      <c r="D275" s="35"/>
      <c r="E275" s="26"/>
      <c r="F275" s="36"/>
      <c r="G275" s="37"/>
      <c r="H275" s="29"/>
      <c r="I275" s="72"/>
      <c r="J275" s="72"/>
      <c r="K275" s="1" t="s">
        <v>176</v>
      </c>
      <c r="L275" s="74"/>
      <c r="M275" s="45"/>
    </row>
    <row r="276" spans="2:13" ht="14.25" customHeight="1">
      <c r="B276" s="77"/>
      <c r="C276" s="84"/>
      <c r="D276" s="35"/>
      <c r="E276" s="26"/>
      <c r="F276" s="36"/>
      <c r="G276" s="37"/>
      <c r="H276" s="29"/>
      <c r="I276" s="72"/>
      <c r="J276" s="72"/>
      <c r="K276" s="1" t="s">
        <v>954</v>
      </c>
      <c r="L276" s="74"/>
      <c r="M276" s="45"/>
    </row>
    <row r="277" spans="2:13" ht="14.25" customHeight="1">
      <c r="B277" s="77"/>
      <c r="C277" s="84"/>
      <c r="D277" s="35"/>
      <c r="E277" s="26"/>
      <c r="F277" s="36"/>
      <c r="G277" s="37"/>
      <c r="H277" s="29"/>
      <c r="I277" s="72"/>
      <c r="J277" s="72"/>
      <c r="K277" s="1"/>
      <c r="L277" s="74"/>
      <c r="M277" s="45"/>
    </row>
    <row r="278" spans="2:13" ht="14.25" customHeight="1">
      <c r="B278" s="77"/>
      <c r="C278" s="84"/>
      <c r="D278" s="35"/>
      <c r="E278" s="26"/>
      <c r="F278" s="36">
        <v>12</v>
      </c>
      <c r="G278" s="37"/>
      <c r="H278" s="29" t="s">
        <v>29</v>
      </c>
      <c r="I278" s="228">
        <v>-334000</v>
      </c>
      <c r="J278" s="72">
        <v>0</v>
      </c>
      <c r="K278" s="40" t="s">
        <v>553</v>
      </c>
      <c r="L278" s="74"/>
      <c r="M278" s="45"/>
    </row>
    <row r="279" spans="2:13" ht="14.25" customHeight="1">
      <c r="B279" s="77"/>
      <c r="C279" s="84"/>
      <c r="D279" s="35"/>
      <c r="E279" s="26"/>
      <c r="F279" s="36"/>
      <c r="G279" s="37"/>
      <c r="H279" s="29"/>
      <c r="I279" s="72"/>
      <c r="J279" s="72"/>
      <c r="K279" s="1"/>
      <c r="L279" s="74"/>
      <c r="M279" s="45"/>
    </row>
    <row r="280" spans="2:13" ht="14.25" customHeight="1">
      <c r="B280" s="77"/>
      <c r="C280" s="84"/>
      <c r="D280" s="35"/>
      <c r="E280" s="26" t="s">
        <v>103</v>
      </c>
      <c r="F280" s="36">
        <v>13</v>
      </c>
      <c r="G280" s="37"/>
      <c r="H280" s="29" t="s">
        <v>348</v>
      </c>
      <c r="I280" s="72">
        <v>219091000</v>
      </c>
      <c r="J280" s="72">
        <v>218565300</v>
      </c>
      <c r="K280" s="1" t="s">
        <v>80</v>
      </c>
      <c r="L280" s="2" t="s">
        <v>831</v>
      </c>
      <c r="M280" s="32" t="s">
        <v>832</v>
      </c>
    </row>
    <row r="281" spans="2:13" ht="14.25" customHeight="1">
      <c r="B281" s="77"/>
      <c r="C281" s="84"/>
      <c r="D281" s="35"/>
      <c r="E281" s="26" t="s">
        <v>104</v>
      </c>
      <c r="F281" s="36"/>
      <c r="G281" s="37"/>
      <c r="H281" s="29"/>
      <c r="I281" s="72"/>
      <c r="J281" s="72"/>
      <c r="K281" s="1" t="s">
        <v>833</v>
      </c>
      <c r="L281" s="2"/>
      <c r="M281" s="32"/>
    </row>
    <row r="282" spans="2:13" ht="14.25" customHeight="1">
      <c r="B282" s="77"/>
      <c r="C282" s="84"/>
      <c r="D282" s="35"/>
      <c r="E282" s="26"/>
      <c r="F282" s="36"/>
      <c r="G282" s="37"/>
      <c r="H282" s="29"/>
      <c r="I282" s="72"/>
      <c r="J282" s="72"/>
      <c r="K282" s="1"/>
      <c r="L282" s="2"/>
      <c r="M282" s="32"/>
    </row>
    <row r="283" spans="2:13" ht="14.25" customHeight="1">
      <c r="B283" s="77"/>
      <c r="C283" s="84"/>
      <c r="D283" s="35"/>
      <c r="E283" s="26"/>
      <c r="F283" s="36">
        <v>14</v>
      </c>
      <c r="G283" s="37"/>
      <c r="H283" s="29" t="s">
        <v>349</v>
      </c>
      <c r="I283" s="72">
        <f>225893000+51345000</f>
        <v>277238000</v>
      </c>
      <c r="J283" s="72">
        <v>265148000</v>
      </c>
      <c r="K283" s="1" t="s">
        <v>834</v>
      </c>
      <c r="L283" s="2" t="s">
        <v>835</v>
      </c>
      <c r="M283" s="32" t="s">
        <v>836</v>
      </c>
    </row>
    <row r="284" spans="2:13" ht="14.25" customHeight="1">
      <c r="B284" s="77"/>
      <c r="C284" s="84"/>
      <c r="D284" s="35"/>
      <c r="E284" s="26"/>
      <c r="F284" s="36"/>
      <c r="G284" s="37"/>
      <c r="H284" s="29"/>
      <c r="I284" s="72"/>
      <c r="J284" s="72"/>
      <c r="K284" s="1" t="s">
        <v>299</v>
      </c>
      <c r="L284" s="2"/>
      <c r="M284" s="32"/>
    </row>
    <row r="285" spans="2:13" ht="14.25" customHeight="1">
      <c r="B285" s="77"/>
      <c r="C285" s="84"/>
      <c r="D285" s="35"/>
      <c r="E285" s="26"/>
      <c r="F285" s="36"/>
      <c r="G285" s="37"/>
      <c r="H285" s="29"/>
      <c r="I285" s="72"/>
      <c r="J285" s="72"/>
      <c r="K285" s="1" t="s">
        <v>837</v>
      </c>
      <c r="L285" s="2"/>
      <c r="M285" s="32"/>
    </row>
    <row r="286" spans="2:13" ht="14.25" customHeight="1">
      <c r="B286" s="77"/>
      <c r="C286" s="84"/>
      <c r="D286" s="35"/>
      <c r="E286" s="26"/>
      <c r="F286" s="36"/>
      <c r="G286" s="37"/>
      <c r="H286" s="29"/>
      <c r="I286" s="72"/>
      <c r="J286" s="72"/>
      <c r="K286" s="1"/>
      <c r="L286" s="2"/>
      <c r="M286" s="32"/>
    </row>
    <row r="287" spans="2:13" ht="14.25" customHeight="1">
      <c r="B287" s="77"/>
      <c r="C287" s="84"/>
      <c r="D287" s="35"/>
      <c r="E287" s="26"/>
      <c r="F287" s="36">
        <v>15</v>
      </c>
      <c r="G287" s="37"/>
      <c r="H287" s="29" t="s">
        <v>350</v>
      </c>
      <c r="I287" s="72">
        <f>1095405000-45176000</f>
        <v>1050229000</v>
      </c>
      <c r="J287" s="72">
        <v>1046458756</v>
      </c>
      <c r="K287" s="1" t="s">
        <v>838</v>
      </c>
      <c r="L287" s="2" t="s">
        <v>839</v>
      </c>
      <c r="M287" s="32" t="s">
        <v>839</v>
      </c>
    </row>
    <row r="288" spans="2:13" ht="14.25" customHeight="1">
      <c r="B288" s="77"/>
      <c r="C288" s="84"/>
      <c r="D288" s="35"/>
      <c r="E288" s="26"/>
      <c r="F288" s="36"/>
      <c r="G288" s="37"/>
      <c r="H288" s="29"/>
      <c r="I288" s="72"/>
      <c r="J288" s="72"/>
      <c r="K288" s="1" t="s">
        <v>57</v>
      </c>
      <c r="L288" s="2" t="s">
        <v>124</v>
      </c>
      <c r="M288" s="32" t="s">
        <v>124</v>
      </c>
    </row>
    <row r="289" spans="2:13" ht="14.25" customHeight="1">
      <c r="B289" s="77"/>
      <c r="C289" s="84"/>
      <c r="D289" s="35"/>
      <c r="E289" s="26"/>
      <c r="F289" s="36"/>
      <c r="G289" s="37"/>
      <c r="H289" s="29"/>
      <c r="I289" s="72"/>
      <c r="J289" s="72"/>
      <c r="K289" s="1" t="s">
        <v>56</v>
      </c>
      <c r="L289" s="2"/>
      <c r="M289" s="32"/>
    </row>
    <row r="290" spans="2:13" ht="14.25" customHeight="1">
      <c r="B290" s="77"/>
      <c r="C290" s="84"/>
      <c r="D290" s="35"/>
      <c r="E290" s="26"/>
      <c r="F290" s="36"/>
      <c r="G290" s="37"/>
      <c r="H290" s="29"/>
      <c r="I290" s="72"/>
      <c r="J290" s="72"/>
      <c r="K290" s="1" t="s">
        <v>840</v>
      </c>
      <c r="L290" s="2"/>
      <c r="M290" s="32"/>
    </row>
    <row r="291" spans="2:13" ht="14.25" customHeight="1">
      <c r="B291" s="77"/>
      <c r="C291" s="84"/>
      <c r="D291" s="35"/>
      <c r="E291" s="26"/>
      <c r="F291" s="36"/>
      <c r="G291" s="37"/>
      <c r="H291" s="29"/>
      <c r="I291" s="72"/>
      <c r="J291" s="72"/>
      <c r="K291" s="1" t="s">
        <v>543</v>
      </c>
      <c r="L291" s="2"/>
      <c r="M291" s="32"/>
    </row>
    <row r="292" spans="2:13" ht="14.25" customHeight="1">
      <c r="B292" s="77"/>
      <c r="C292" s="84"/>
      <c r="D292" s="35"/>
      <c r="E292" s="26"/>
      <c r="F292" s="36"/>
      <c r="G292" s="37"/>
      <c r="H292" s="29"/>
      <c r="I292" s="72"/>
      <c r="J292" s="72"/>
      <c r="K292" s="1"/>
      <c r="L292" s="2"/>
      <c r="M292" s="32"/>
    </row>
    <row r="293" spans="2:13" ht="14.25" customHeight="1">
      <c r="B293" s="77"/>
      <c r="C293" s="84"/>
      <c r="D293" s="35"/>
      <c r="E293" s="26"/>
      <c r="F293" s="36">
        <v>16</v>
      </c>
      <c r="G293" s="37"/>
      <c r="H293" s="29" t="s">
        <v>351</v>
      </c>
      <c r="I293" s="72">
        <v>7862000</v>
      </c>
      <c r="J293" s="72">
        <v>6084007</v>
      </c>
      <c r="K293" s="40" t="s">
        <v>396</v>
      </c>
      <c r="L293" s="2"/>
      <c r="M293" s="32"/>
    </row>
    <row r="294" spans="2:13" ht="14.25" customHeight="1">
      <c r="B294" s="77"/>
      <c r="C294" s="84"/>
      <c r="D294" s="35"/>
      <c r="E294" s="26"/>
      <c r="F294" s="36"/>
      <c r="G294" s="37"/>
      <c r="H294" s="29"/>
      <c r="I294" s="72"/>
      <c r="J294" s="72"/>
      <c r="K294" s="1" t="s">
        <v>139</v>
      </c>
      <c r="L294" s="2"/>
      <c r="M294" s="32"/>
    </row>
    <row r="295" spans="2:13" ht="14.25" customHeight="1">
      <c r="B295" s="77"/>
      <c r="C295" s="84"/>
      <c r="D295" s="35"/>
      <c r="E295" s="26"/>
      <c r="F295" s="36"/>
      <c r="G295" s="37"/>
      <c r="H295" s="29"/>
      <c r="I295" s="72"/>
      <c r="J295" s="72"/>
      <c r="K295" s="1" t="s">
        <v>842</v>
      </c>
      <c r="L295" s="2"/>
      <c r="M295" s="32"/>
    </row>
    <row r="296" spans="2:13" ht="14.25" customHeight="1">
      <c r="B296" s="77"/>
      <c r="C296" s="84"/>
      <c r="D296" s="35"/>
      <c r="E296" s="26"/>
      <c r="F296" s="36"/>
      <c r="G296" s="37"/>
      <c r="H296" s="29"/>
      <c r="I296" s="72"/>
      <c r="J296" s="72"/>
      <c r="K296" s="1" t="s">
        <v>542</v>
      </c>
      <c r="L296" s="2"/>
      <c r="M296" s="32"/>
    </row>
    <row r="297" spans="2:13" ht="14.25" customHeight="1">
      <c r="B297" s="77"/>
      <c r="C297" s="84"/>
      <c r="D297" s="35"/>
      <c r="E297" s="26"/>
      <c r="F297" s="36"/>
      <c r="G297" s="37"/>
      <c r="H297" s="29"/>
      <c r="I297" s="72"/>
      <c r="J297" s="72"/>
      <c r="K297" s="1" t="s">
        <v>843</v>
      </c>
      <c r="L297" s="2"/>
      <c r="M297" s="32"/>
    </row>
    <row r="298" spans="2:13" ht="14.25" customHeight="1">
      <c r="B298" s="77"/>
      <c r="C298" s="84"/>
      <c r="D298" s="35"/>
      <c r="E298" s="26"/>
      <c r="F298" s="36"/>
      <c r="G298" s="37"/>
      <c r="H298" s="29"/>
      <c r="I298" s="72"/>
      <c r="J298" s="72"/>
      <c r="K298" s="1" t="s">
        <v>886</v>
      </c>
      <c r="L298" s="2"/>
      <c r="M298" s="32"/>
    </row>
    <row r="299" spans="2:13" ht="14.25" customHeight="1">
      <c r="B299" s="77"/>
      <c r="C299" s="84"/>
      <c r="D299" s="35"/>
      <c r="E299" s="26"/>
      <c r="F299" s="36"/>
      <c r="G299" s="37"/>
      <c r="H299" s="29"/>
      <c r="I299" s="72"/>
      <c r="J299" s="72"/>
      <c r="K299" s="1" t="s">
        <v>841</v>
      </c>
      <c r="L299" s="2"/>
      <c r="M299" s="32"/>
    </row>
    <row r="300" spans="2:13" ht="14.25" customHeight="1">
      <c r="B300" s="77"/>
      <c r="C300" s="84"/>
      <c r="D300" s="35"/>
      <c r="E300" s="26"/>
      <c r="F300" s="36"/>
      <c r="G300" s="37"/>
      <c r="H300" s="29"/>
      <c r="I300" s="72"/>
      <c r="J300" s="72"/>
      <c r="K300" s="1"/>
      <c r="L300" s="2"/>
      <c r="M300" s="32"/>
    </row>
    <row r="301" spans="2:13" ht="14.25" customHeight="1">
      <c r="B301" s="77"/>
      <c r="C301" s="84"/>
      <c r="D301" s="35"/>
      <c r="E301" s="26"/>
      <c r="F301" s="36">
        <v>17</v>
      </c>
      <c r="G301" s="37"/>
      <c r="H301" s="29" t="s">
        <v>352</v>
      </c>
      <c r="I301" s="72">
        <f>4165000+26320000-2806000</f>
        <v>27679000</v>
      </c>
      <c r="J301" s="72">
        <f>897676+26320000</f>
        <v>27217676</v>
      </c>
      <c r="K301" s="1" t="s">
        <v>81</v>
      </c>
      <c r="L301" s="2" t="s">
        <v>844</v>
      </c>
      <c r="M301" s="32" t="s">
        <v>955</v>
      </c>
    </row>
    <row r="302" spans="2:13" ht="14.25" customHeight="1">
      <c r="B302" s="77"/>
      <c r="C302" s="84"/>
      <c r="D302" s="35"/>
      <c r="E302" s="26"/>
      <c r="F302" s="36"/>
      <c r="G302" s="37"/>
      <c r="H302" s="29"/>
      <c r="I302" s="72"/>
      <c r="J302" s="72"/>
      <c r="K302" s="1" t="s">
        <v>82</v>
      </c>
      <c r="L302" s="2" t="s">
        <v>845</v>
      </c>
      <c r="M302" s="32" t="s">
        <v>846</v>
      </c>
    </row>
    <row r="303" spans="2:13" ht="14.25" customHeight="1">
      <c r="B303" s="77"/>
      <c r="C303" s="84"/>
      <c r="D303" s="35"/>
      <c r="E303" s="26"/>
      <c r="F303" s="36"/>
      <c r="G303" s="37"/>
      <c r="H303" s="29"/>
      <c r="I303" s="72"/>
      <c r="J303" s="72"/>
      <c r="K303" s="1" t="s">
        <v>83</v>
      </c>
      <c r="L303" s="2" t="s">
        <v>847</v>
      </c>
      <c r="M303" s="32" t="s">
        <v>848</v>
      </c>
    </row>
    <row r="304" spans="2:13" ht="14.25" customHeight="1">
      <c r="B304" s="77"/>
      <c r="C304" s="84"/>
      <c r="D304" s="35"/>
      <c r="E304" s="26"/>
      <c r="F304" s="36"/>
      <c r="G304" s="37"/>
      <c r="H304" s="29"/>
      <c r="I304" s="72"/>
      <c r="J304" s="72"/>
      <c r="K304" s="1" t="s">
        <v>849</v>
      </c>
      <c r="L304" s="2"/>
      <c r="M304" s="32"/>
    </row>
    <row r="305" spans="2:13" ht="14.25" customHeight="1">
      <c r="B305" s="77"/>
      <c r="C305" s="84"/>
      <c r="D305" s="35"/>
      <c r="E305" s="26"/>
      <c r="F305" s="36"/>
      <c r="G305" s="37"/>
      <c r="H305" s="29"/>
      <c r="I305" s="72"/>
      <c r="J305" s="72"/>
      <c r="K305" s="1" t="s">
        <v>850</v>
      </c>
      <c r="L305" s="2"/>
      <c r="M305" s="32"/>
    </row>
    <row r="306" spans="2:13" ht="14.25" customHeight="1">
      <c r="B306" s="77"/>
      <c r="C306" s="122"/>
      <c r="D306" s="35"/>
      <c r="E306" s="26"/>
      <c r="F306" s="36"/>
      <c r="G306" s="37"/>
      <c r="H306" s="29"/>
      <c r="I306" s="72"/>
      <c r="J306" s="72"/>
      <c r="K306" s="1" t="s">
        <v>851</v>
      </c>
      <c r="L306" s="2"/>
      <c r="M306" s="32"/>
    </row>
    <row r="307" spans="2:13" ht="14.25" customHeight="1">
      <c r="B307" s="77"/>
      <c r="C307" s="84"/>
      <c r="D307" s="35"/>
      <c r="E307" s="26"/>
      <c r="F307" s="36"/>
      <c r="G307" s="37"/>
      <c r="H307" s="29"/>
      <c r="I307" s="72"/>
      <c r="J307" s="72"/>
      <c r="K307" s="1"/>
      <c r="L307" s="2"/>
      <c r="M307" s="32"/>
    </row>
    <row r="308" spans="2:13" ht="14.25" customHeight="1">
      <c r="B308" s="77"/>
      <c r="C308" s="84"/>
      <c r="D308" s="35"/>
      <c r="E308" s="26"/>
      <c r="F308" s="36">
        <v>18</v>
      </c>
      <c r="G308" s="37"/>
      <c r="H308" s="29" t="s">
        <v>353</v>
      </c>
      <c r="I308" s="72">
        <f>8315000+26710000</f>
        <v>35025000</v>
      </c>
      <c r="J308" s="72">
        <f>5393618+26710000</f>
        <v>32103618</v>
      </c>
      <c r="K308" s="40" t="s">
        <v>396</v>
      </c>
      <c r="L308" s="74"/>
      <c r="M308" s="45"/>
    </row>
    <row r="309" spans="2:13" ht="14.25" customHeight="1">
      <c r="B309" s="77"/>
      <c r="C309" s="84"/>
      <c r="D309" s="35"/>
      <c r="E309" s="26"/>
      <c r="F309" s="36"/>
      <c r="G309" s="37"/>
      <c r="H309" s="29"/>
      <c r="I309" s="72"/>
      <c r="J309" s="72"/>
      <c r="K309" s="1" t="s">
        <v>852</v>
      </c>
      <c r="L309" s="74"/>
      <c r="M309" s="45"/>
    </row>
    <row r="310" spans="2:13" ht="14.25" customHeight="1">
      <c r="B310" s="77"/>
      <c r="C310" s="84"/>
      <c r="D310" s="35"/>
      <c r="E310" s="26"/>
      <c r="F310" s="36"/>
      <c r="G310" s="37"/>
      <c r="H310" s="29"/>
      <c r="I310" s="72"/>
      <c r="J310" s="72"/>
      <c r="K310" s="1" t="s">
        <v>853</v>
      </c>
      <c r="L310" s="2"/>
      <c r="M310" s="32"/>
    </row>
    <row r="311" spans="2:13" ht="14.25" customHeight="1">
      <c r="B311" s="77"/>
      <c r="C311" s="84"/>
      <c r="D311" s="35"/>
      <c r="E311" s="26"/>
      <c r="F311" s="36"/>
      <c r="G311" s="37"/>
      <c r="H311" s="29"/>
      <c r="I311" s="72"/>
      <c r="J311" s="72"/>
      <c r="K311" s="1" t="s">
        <v>887</v>
      </c>
      <c r="L311" s="74"/>
      <c r="M311" s="45"/>
    </row>
    <row r="312" spans="2:13" ht="14.25" customHeight="1">
      <c r="B312" s="77"/>
      <c r="C312" s="84"/>
      <c r="D312" s="35"/>
      <c r="E312" s="26"/>
      <c r="F312" s="36"/>
      <c r="G312" s="37"/>
      <c r="H312" s="29"/>
      <c r="I312" s="72"/>
      <c r="J312" s="72"/>
      <c r="K312" s="1"/>
      <c r="L312" s="2"/>
      <c r="M312" s="32"/>
    </row>
    <row r="313" spans="2:13" ht="14.25" customHeight="1">
      <c r="B313" s="77"/>
      <c r="C313" s="84"/>
      <c r="D313" s="35"/>
      <c r="E313" s="26"/>
      <c r="F313" s="36">
        <v>19</v>
      </c>
      <c r="G313" s="37"/>
      <c r="H313" s="29" t="s">
        <v>562</v>
      </c>
      <c r="I313" s="72">
        <f>21009000-18512000</f>
        <v>2497000</v>
      </c>
      <c r="J313" s="72">
        <v>2139000</v>
      </c>
      <c r="K313" s="1" t="s">
        <v>854</v>
      </c>
      <c r="L313" s="2" t="s">
        <v>124</v>
      </c>
      <c r="M313" s="32" t="s">
        <v>124</v>
      </c>
    </row>
    <row r="314" spans="2:13" ht="14.25" customHeight="1">
      <c r="B314" s="77"/>
      <c r="C314" s="84"/>
      <c r="D314" s="35"/>
      <c r="E314" s="26"/>
      <c r="F314" s="36"/>
      <c r="G314" s="37"/>
      <c r="H314" s="29"/>
      <c r="I314" s="72"/>
      <c r="J314" s="72"/>
      <c r="K314" s="1" t="s">
        <v>1098</v>
      </c>
      <c r="L314" s="2"/>
      <c r="M314" s="32"/>
    </row>
    <row r="315" spans="2:13" ht="14.25" customHeight="1">
      <c r="B315" s="77"/>
      <c r="C315" s="84"/>
      <c r="D315" s="35"/>
      <c r="E315" s="26"/>
      <c r="F315" s="36"/>
      <c r="G315" s="37"/>
      <c r="H315" s="29"/>
      <c r="I315" s="72"/>
      <c r="J315" s="72"/>
      <c r="K315" s="1" t="s">
        <v>1099</v>
      </c>
      <c r="L315" s="2"/>
      <c r="M315" s="32"/>
    </row>
    <row r="316" spans="2:13" ht="14.25" customHeight="1">
      <c r="B316" s="77"/>
      <c r="C316" s="84"/>
      <c r="D316" s="35"/>
      <c r="E316" s="26"/>
      <c r="F316" s="36"/>
      <c r="G316" s="37"/>
      <c r="H316" s="29"/>
      <c r="I316" s="72"/>
      <c r="J316" s="72"/>
      <c r="K316" s="1"/>
      <c r="L316" s="2"/>
      <c r="M316" s="32"/>
    </row>
    <row r="317" spans="2:13" ht="14.25" customHeight="1">
      <c r="B317" s="77"/>
      <c r="C317" s="84"/>
      <c r="D317" s="35"/>
      <c r="E317" s="26"/>
      <c r="F317" s="36">
        <v>20</v>
      </c>
      <c r="G317" s="37"/>
      <c r="H317" s="29" t="s">
        <v>563</v>
      </c>
      <c r="I317" s="72">
        <v>100206000</v>
      </c>
      <c r="J317" s="72">
        <v>87261422</v>
      </c>
      <c r="K317" s="1" t="s">
        <v>855</v>
      </c>
      <c r="L317" s="2" t="s">
        <v>856</v>
      </c>
      <c r="M317" s="32" t="s">
        <v>1110</v>
      </c>
    </row>
    <row r="318" spans="2:13" ht="14.25" customHeight="1">
      <c r="B318" s="77"/>
      <c r="C318" s="84"/>
      <c r="D318" s="35"/>
      <c r="E318" s="26"/>
      <c r="F318" s="36"/>
      <c r="G318" s="37"/>
      <c r="H318" s="29"/>
      <c r="I318" s="72"/>
      <c r="J318" s="72"/>
      <c r="K318" s="1" t="s">
        <v>857</v>
      </c>
      <c r="L318" s="2"/>
      <c r="M318" s="32"/>
    </row>
    <row r="319" spans="2:13" ht="14.25" customHeight="1">
      <c r="B319" s="77"/>
      <c r="C319" s="84"/>
      <c r="D319" s="35"/>
      <c r="E319" s="26"/>
      <c r="F319" s="36"/>
      <c r="G319" s="37"/>
      <c r="H319" s="29"/>
      <c r="I319" s="72"/>
      <c r="J319" s="72"/>
      <c r="K319" s="1" t="s">
        <v>858</v>
      </c>
      <c r="L319" s="2"/>
      <c r="M319" s="32"/>
    </row>
    <row r="320" spans="2:13" ht="14.25" customHeight="1" thickBot="1">
      <c r="B320" s="89"/>
      <c r="C320" s="90"/>
      <c r="D320" s="91"/>
      <c r="E320" s="54"/>
      <c r="F320" s="55"/>
      <c r="G320" s="56"/>
      <c r="H320" s="92"/>
      <c r="I320" s="93"/>
      <c r="J320" s="93"/>
      <c r="K320" s="164" t="s">
        <v>888</v>
      </c>
      <c r="L320" s="61"/>
      <c r="M320" s="62"/>
    </row>
    <row r="321" spans="2:13" ht="14.25" customHeight="1">
      <c r="B321" s="77"/>
      <c r="C321" s="84"/>
      <c r="D321" s="35"/>
      <c r="E321" s="26"/>
      <c r="F321" s="36">
        <v>21</v>
      </c>
      <c r="G321" s="37"/>
      <c r="H321" s="29" t="s">
        <v>564</v>
      </c>
      <c r="I321" s="72">
        <v>15977000</v>
      </c>
      <c r="J321" s="72">
        <v>14807000</v>
      </c>
      <c r="K321" s="1" t="s">
        <v>855</v>
      </c>
      <c r="L321" s="2" t="s">
        <v>859</v>
      </c>
      <c r="M321" s="32" t="s">
        <v>859</v>
      </c>
    </row>
    <row r="322" spans="2:13" ht="14.25" customHeight="1">
      <c r="B322" s="77"/>
      <c r="C322" s="84"/>
      <c r="D322" s="35"/>
      <c r="E322" s="26"/>
      <c r="F322" s="36"/>
      <c r="G322" s="37"/>
      <c r="H322" s="29"/>
      <c r="I322" s="72"/>
      <c r="J322" s="72"/>
      <c r="K322" s="1" t="s">
        <v>860</v>
      </c>
      <c r="L322" s="2" t="s">
        <v>861</v>
      </c>
      <c r="M322" s="32" t="s">
        <v>956</v>
      </c>
    </row>
    <row r="323" spans="2:13" ht="14.25" customHeight="1">
      <c r="B323" s="77"/>
      <c r="C323" s="84"/>
      <c r="D323" s="35"/>
      <c r="E323" s="26"/>
      <c r="F323" s="36"/>
      <c r="G323" s="37"/>
      <c r="H323" s="29"/>
      <c r="I323" s="72"/>
      <c r="J323" s="72"/>
      <c r="K323" s="1" t="s">
        <v>862</v>
      </c>
      <c r="L323" s="2"/>
      <c r="M323" s="32"/>
    </row>
    <row r="324" spans="2:13" ht="14.25" customHeight="1">
      <c r="B324" s="77"/>
      <c r="C324" s="84"/>
      <c r="D324" s="35"/>
      <c r="E324" s="26"/>
      <c r="F324" s="36"/>
      <c r="G324" s="37"/>
      <c r="H324" s="29"/>
      <c r="I324" s="72"/>
      <c r="J324" s="72"/>
      <c r="K324" s="31" t="s">
        <v>863</v>
      </c>
      <c r="L324" s="2"/>
      <c r="M324" s="32"/>
    </row>
    <row r="325" spans="2:13" ht="14.25" customHeight="1">
      <c r="B325" s="77"/>
      <c r="C325" s="84"/>
      <c r="D325" s="35"/>
      <c r="E325" s="26"/>
      <c r="F325" s="36"/>
      <c r="G325" s="37"/>
      <c r="H325" s="29"/>
      <c r="I325" s="72"/>
      <c r="J325" s="72"/>
      <c r="K325" s="1"/>
      <c r="L325" s="2"/>
      <c r="M325" s="32"/>
    </row>
    <row r="326" spans="2:13" ht="14.25" customHeight="1" thickBot="1">
      <c r="B326" s="89"/>
      <c r="C326" s="123"/>
      <c r="D326" s="53"/>
      <c r="E326" s="54"/>
      <c r="F326" s="55">
        <v>22</v>
      </c>
      <c r="G326" s="56"/>
      <c r="H326" s="92" t="s">
        <v>226</v>
      </c>
      <c r="I326" s="58">
        <v>-164000</v>
      </c>
      <c r="J326" s="59">
        <v>0</v>
      </c>
      <c r="K326" s="60" t="s">
        <v>396</v>
      </c>
      <c r="L326" s="119"/>
      <c r="M326" s="120"/>
    </row>
    <row r="327" spans="2:13" ht="14.25" customHeight="1">
      <c r="B327" s="77"/>
      <c r="C327" s="49"/>
      <c r="D327" s="49"/>
      <c r="E327" s="26"/>
      <c r="F327" s="36"/>
      <c r="G327" s="37"/>
      <c r="H327" s="29"/>
      <c r="I327" s="73"/>
      <c r="J327" s="30"/>
      <c r="K327" s="124"/>
      <c r="L327" s="125"/>
      <c r="M327" s="126"/>
    </row>
    <row r="328" spans="2:13" ht="14.25" customHeight="1">
      <c r="B328" s="34" t="s">
        <v>359</v>
      </c>
      <c r="C328" s="35">
        <v>14214956000</v>
      </c>
      <c r="D328" s="35">
        <v>13832637722</v>
      </c>
      <c r="E328" s="26" t="s">
        <v>102</v>
      </c>
      <c r="F328" s="36">
        <v>1</v>
      </c>
      <c r="G328" s="37"/>
      <c r="H328" s="29" t="s">
        <v>363</v>
      </c>
      <c r="I328" s="72">
        <v>1768000</v>
      </c>
      <c r="J328" s="72">
        <f>1952828-200828</f>
        <v>1752000</v>
      </c>
      <c r="K328" s="1" t="s">
        <v>198</v>
      </c>
      <c r="L328" s="2" t="s">
        <v>199</v>
      </c>
      <c r="M328" s="32" t="s">
        <v>199</v>
      </c>
    </row>
    <row r="329" spans="2:13" ht="14.25" customHeight="1">
      <c r="B329" s="34"/>
      <c r="C329" s="35"/>
      <c r="D329" s="35"/>
      <c r="E329" s="26" t="s">
        <v>313</v>
      </c>
      <c r="F329" s="36"/>
      <c r="G329" s="37"/>
      <c r="H329" s="29"/>
      <c r="I329" s="72"/>
      <c r="J329" s="72"/>
      <c r="K329" s="1"/>
      <c r="L329" s="2"/>
      <c r="M329" s="32"/>
    </row>
    <row r="330" spans="2:13" ht="14.25" customHeight="1">
      <c r="B330" s="34"/>
      <c r="C330" s="35" t="s">
        <v>110</v>
      </c>
      <c r="D330" s="35" t="s">
        <v>110</v>
      </c>
      <c r="E330" s="26"/>
      <c r="F330" s="36">
        <v>2</v>
      </c>
      <c r="G330" s="37"/>
      <c r="H330" s="29" t="s">
        <v>364</v>
      </c>
      <c r="I330" s="72">
        <v>4016000</v>
      </c>
      <c r="J330" s="72">
        <f>3486343-114172</f>
        <v>3372171</v>
      </c>
      <c r="K330" s="127" t="s">
        <v>583</v>
      </c>
      <c r="L330" s="74"/>
      <c r="M330" s="45"/>
    </row>
    <row r="331" spans="2:13" ht="14.25" customHeight="1">
      <c r="B331" s="34"/>
      <c r="C331" s="35">
        <v>4059769000</v>
      </c>
      <c r="D331" s="35">
        <v>4348225186</v>
      </c>
      <c r="E331" s="26"/>
      <c r="F331" s="36"/>
      <c r="G331" s="37"/>
      <c r="H331" s="29"/>
      <c r="I331" s="72"/>
      <c r="J331" s="72"/>
      <c r="K331" s="1" t="s">
        <v>776</v>
      </c>
      <c r="L331" s="74"/>
      <c r="M331" s="45"/>
    </row>
    <row r="332" spans="2:13" ht="14.25" customHeight="1">
      <c r="B332" s="34"/>
      <c r="C332" s="35" t="s">
        <v>111</v>
      </c>
      <c r="D332" s="35" t="s">
        <v>111</v>
      </c>
      <c r="E332" s="26"/>
      <c r="F332" s="36"/>
      <c r="G332" s="37"/>
      <c r="H332" s="29"/>
      <c r="I332" s="72"/>
      <c r="J332" s="72"/>
      <c r="K332" s="1" t="s">
        <v>777</v>
      </c>
      <c r="L332" s="74"/>
      <c r="M332" s="45"/>
    </row>
    <row r="333" spans="2:13" ht="14.25" customHeight="1">
      <c r="B333" s="34"/>
      <c r="C333" s="35">
        <v>1468748000</v>
      </c>
      <c r="D333" s="35">
        <v>1213508060</v>
      </c>
      <c r="E333" s="26"/>
      <c r="F333" s="36"/>
      <c r="G333" s="37"/>
      <c r="H333" s="29"/>
      <c r="I333" s="72"/>
      <c r="J333" s="72"/>
      <c r="K333" s="1" t="s">
        <v>957</v>
      </c>
      <c r="L333" s="74"/>
      <c r="M333" s="45"/>
    </row>
    <row r="334" spans="2:13" ht="14.25" customHeight="1">
      <c r="B334" s="34"/>
      <c r="C334" s="35" t="s">
        <v>112</v>
      </c>
      <c r="D334" s="35" t="s">
        <v>112</v>
      </c>
      <c r="E334" s="26"/>
      <c r="F334" s="36"/>
      <c r="G334" s="37"/>
      <c r="H334" s="29"/>
      <c r="I334" s="72"/>
      <c r="J334" s="72"/>
      <c r="K334" s="1"/>
      <c r="L334" s="74"/>
      <c r="M334" s="32"/>
    </row>
    <row r="335" spans="2:13" ht="14.25" customHeight="1">
      <c r="B335" s="34"/>
      <c r="C335" s="35">
        <f>C328-C331-C333</f>
        <v>8686439000</v>
      </c>
      <c r="D335" s="35">
        <f>D328-D331-D333</f>
        <v>8270904476</v>
      </c>
      <c r="E335" s="26"/>
      <c r="F335" s="36">
        <v>3</v>
      </c>
      <c r="G335" s="37"/>
      <c r="H335" s="29" t="s">
        <v>365</v>
      </c>
      <c r="I335" s="72">
        <f>17000000+17434000</f>
        <v>34434000</v>
      </c>
      <c r="J335" s="72">
        <f>17000000+14526383</f>
        <v>31526383</v>
      </c>
      <c r="K335" s="1" t="s">
        <v>212</v>
      </c>
      <c r="L335" s="75" t="s">
        <v>281</v>
      </c>
      <c r="M335" s="32" t="s">
        <v>778</v>
      </c>
    </row>
    <row r="336" spans="2:13" ht="14.25" customHeight="1">
      <c r="B336" s="77"/>
      <c r="C336" s="128"/>
      <c r="D336" s="128"/>
      <c r="E336" s="26"/>
      <c r="F336" s="36"/>
      <c r="G336" s="37"/>
      <c r="H336" s="29"/>
      <c r="I336" s="72"/>
      <c r="J336" s="72"/>
      <c r="K336" s="1" t="s">
        <v>779</v>
      </c>
      <c r="L336" s="2" t="s">
        <v>200</v>
      </c>
      <c r="M336" s="32" t="s">
        <v>200</v>
      </c>
    </row>
    <row r="337" spans="2:13" ht="14.25" customHeight="1">
      <c r="B337" s="77"/>
      <c r="C337" s="128"/>
      <c r="D337" s="128"/>
      <c r="E337" s="26"/>
      <c r="F337" s="36"/>
      <c r="G337" s="37"/>
      <c r="H337" s="29"/>
      <c r="I337" s="72"/>
      <c r="J337" s="72"/>
      <c r="K337" s="1" t="s">
        <v>166</v>
      </c>
      <c r="L337" s="74"/>
      <c r="M337" s="45"/>
    </row>
    <row r="338" spans="2:13" ht="14.25" customHeight="1">
      <c r="B338" s="77"/>
      <c r="C338" s="128"/>
      <c r="D338" s="128"/>
      <c r="E338" s="26"/>
      <c r="F338" s="36"/>
      <c r="G338" s="37"/>
      <c r="H338" s="29"/>
      <c r="I338" s="72"/>
      <c r="J338" s="72"/>
      <c r="K338" s="1" t="s">
        <v>958</v>
      </c>
      <c r="L338" s="74"/>
      <c r="M338" s="45"/>
    </row>
    <row r="339" spans="2:13" ht="14.25" customHeight="1">
      <c r="B339" s="77"/>
      <c r="C339" s="128"/>
      <c r="D339" s="128"/>
      <c r="E339" s="26"/>
      <c r="F339" s="36"/>
      <c r="G339" s="37"/>
      <c r="H339" s="29"/>
      <c r="I339" s="72"/>
      <c r="J339" s="72"/>
      <c r="K339" s="1" t="s">
        <v>408</v>
      </c>
      <c r="L339" s="2"/>
      <c r="M339" s="32"/>
    </row>
    <row r="340" spans="2:13" ht="14.25" customHeight="1">
      <c r="B340" s="77"/>
      <c r="C340" s="128"/>
      <c r="D340" s="128"/>
      <c r="E340" s="26"/>
      <c r="F340" s="36"/>
      <c r="G340" s="37"/>
      <c r="H340" s="29"/>
      <c r="I340" s="72"/>
      <c r="J340" s="72"/>
      <c r="K340" s="1" t="s">
        <v>959</v>
      </c>
      <c r="L340" s="2"/>
      <c r="M340" s="32"/>
    </row>
    <row r="341" spans="2:13" ht="14.25" customHeight="1">
      <c r="B341" s="77"/>
      <c r="C341" s="49"/>
      <c r="D341" s="49"/>
      <c r="E341" s="26"/>
      <c r="F341" s="36"/>
      <c r="G341" s="37"/>
      <c r="H341" s="29"/>
      <c r="I341" s="72"/>
      <c r="J341" s="72"/>
      <c r="K341" s="1"/>
      <c r="L341" s="2"/>
      <c r="M341" s="32"/>
    </row>
    <row r="342" spans="2:13" ht="14.25" customHeight="1">
      <c r="B342" s="77"/>
      <c r="C342" s="49"/>
      <c r="D342" s="49"/>
      <c r="E342" s="26"/>
      <c r="F342" s="36">
        <v>4</v>
      </c>
      <c r="G342" s="37"/>
      <c r="H342" s="29" t="s">
        <v>366</v>
      </c>
      <c r="I342" s="72">
        <v>6978000</v>
      </c>
      <c r="J342" s="72">
        <v>6978000</v>
      </c>
      <c r="K342" s="1" t="s">
        <v>415</v>
      </c>
      <c r="L342" s="2" t="s">
        <v>201</v>
      </c>
      <c r="M342" s="32" t="s">
        <v>201</v>
      </c>
    </row>
    <row r="343" spans="2:13" ht="14.25" customHeight="1">
      <c r="B343" s="77"/>
      <c r="C343" s="49"/>
      <c r="D343" s="49"/>
      <c r="E343" s="26"/>
      <c r="F343" s="36"/>
      <c r="G343" s="37"/>
      <c r="H343" s="29"/>
      <c r="I343" s="72"/>
      <c r="J343" s="72"/>
      <c r="K343" s="1" t="s">
        <v>544</v>
      </c>
      <c r="L343" s="2"/>
      <c r="M343" s="32"/>
    </row>
    <row r="344" spans="2:13" ht="14.25" customHeight="1">
      <c r="B344" s="77"/>
      <c r="C344" s="49"/>
      <c r="D344" s="49"/>
      <c r="E344" s="26"/>
      <c r="F344" s="36"/>
      <c r="G344" s="37"/>
      <c r="H344" s="29"/>
      <c r="I344" s="72"/>
      <c r="J344" s="72"/>
      <c r="K344" s="1" t="s">
        <v>960</v>
      </c>
      <c r="L344" s="2"/>
      <c r="M344" s="32"/>
    </row>
    <row r="345" spans="2:13" ht="14.25" customHeight="1">
      <c r="B345" s="77"/>
      <c r="C345" s="49"/>
      <c r="D345" s="49"/>
      <c r="E345" s="26"/>
      <c r="F345" s="36"/>
      <c r="G345" s="37"/>
      <c r="H345" s="29"/>
      <c r="I345" s="72"/>
      <c r="J345" s="72"/>
      <c r="K345" s="1"/>
      <c r="L345" s="2"/>
      <c r="M345" s="32"/>
    </row>
    <row r="346" spans="2:13" ht="14.25" customHeight="1">
      <c r="B346" s="77"/>
      <c r="C346" s="49"/>
      <c r="D346" s="49"/>
      <c r="E346" s="26"/>
      <c r="F346" s="36">
        <v>5</v>
      </c>
      <c r="G346" s="37"/>
      <c r="H346" s="29" t="s">
        <v>368</v>
      </c>
      <c r="I346" s="72">
        <v>13500000</v>
      </c>
      <c r="J346" s="72">
        <f>13165000+315000</f>
        <v>13480000</v>
      </c>
      <c r="K346" s="1" t="s">
        <v>416</v>
      </c>
      <c r="L346" s="2" t="s">
        <v>203</v>
      </c>
      <c r="M346" s="32" t="s">
        <v>203</v>
      </c>
    </row>
    <row r="347" spans="2:13" ht="14.25" customHeight="1">
      <c r="B347" s="77"/>
      <c r="C347" s="49"/>
      <c r="D347" s="49"/>
      <c r="E347" s="26"/>
      <c r="F347" s="36"/>
      <c r="G347" s="37"/>
      <c r="H347" s="29"/>
      <c r="I347" s="72"/>
      <c r="J347" s="72"/>
      <c r="K347" s="1" t="s">
        <v>780</v>
      </c>
      <c r="L347" s="2"/>
      <c r="M347" s="32"/>
    </row>
    <row r="348" spans="2:13" ht="14.25" customHeight="1">
      <c r="B348" s="77"/>
      <c r="C348" s="49"/>
      <c r="D348" s="49"/>
      <c r="E348" s="26"/>
      <c r="F348" s="36"/>
      <c r="G348" s="37"/>
      <c r="H348" s="29"/>
      <c r="I348" s="72"/>
      <c r="J348" s="72"/>
      <c r="K348" s="1" t="s">
        <v>961</v>
      </c>
      <c r="L348" s="2"/>
      <c r="M348" s="32"/>
    </row>
    <row r="349" spans="2:13" ht="14.25" customHeight="1">
      <c r="B349" s="77"/>
      <c r="C349" s="49"/>
      <c r="D349" s="49"/>
      <c r="E349" s="26"/>
      <c r="F349" s="36"/>
      <c r="G349" s="37"/>
      <c r="H349" s="29"/>
      <c r="I349" s="72"/>
      <c r="J349" s="72"/>
      <c r="K349" s="1"/>
      <c r="L349" s="2"/>
      <c r="M349" s="32"/>
    </row>
    <row r="350" spans="2:13" ht="14.25" customHeight="1">
      <c r="B350" s="77"/>
      <c r="C350" s="15"/>
      <c r="D350" s="49"/>
      <c r="E350" s="26"/>
      <c r="F350" s="36">
        <v>6</v>
      </c>
      <c r="G350" s="37"/>
      <c r="H350" s="29" t="s">
        <v>370</v>
      </c>
      <c r="I350" s="72">
        <v>2152000</v>
      </c>
      <c r="J350" s="72">
        <v>2146000</v>
      </c>
      <c r="K350" s="127" t="s">
        <v>583</v>
      </c>
      <c r="L350" s="2"/>
      <c r="M350" s="32"/>
    </row>
    <row r="351" spans="2:13" ht="14.25" customHeight="1">
      <c r="B351" s="77"/>
      <c r="C351" s="15"/>
      <c r="D351" s="49"/>
      <c r="E351" s="26"/>
      <c r="F351" s="36"/>
      <c r="G351" s="37"/>
      <c r="H351" s="29"/>
      <c r="I351" s="72"/>
      <c r="J351" s="72"/>
      <c r="K351" s="1" t="s">
        <v>781</v>
      </c>
      <c r="L351" s="74"/>
      <c r="M351" s="45"/>
    </row>
    <row r="352" spans="2:13" ht="14.25" customHeight="1">
      <c r="B352" s="77"/>
      <c r="C352" s="15"/>
      <c r="D352" s="49"/>
      <c r="E352" s="26"/>
      <c r="F352" s="36"/>
      <c r="G352" s="37"/>
      <c r="H352" s="29"/>
      <c r="I352" s="72"/>
      <c r="J352" s="72"/>
      <c r="K352" s="1" t="s">
        <v>962</v>
      </c>
      <c r="L352" s="74"/>
      <c r="M352" s="45"/>
    </row>
    <row r="353" spans="2:13" ht="14.25" customHeight="1">
      <c r="B353" s="77"/>
      <c r="C353" s="84"/>
      <c r="D353" s="35"/>
      <c r="E353" s="26"/>
      <c r="F353" s="36"/>
      <c r="G353" s="37"/>
      <c r="H353" s="29"/>
      <c r="I353" s="72"/>
      <c r="J353" s="72"/>
      <c r="K353" s="1"/>
      <c r="L353" s="2"/>
      <c r="M353" s="32"/>
    </row>
    <row r="354" spans="2:13" ht="14.25" customHeight="1">
      <c r="B354" s="77"/>
      <c r="C354" s="84"/>
      <c r="D354" s="35"/>
      <c r="E354" s="26"/>
      <c r="F354" s="36">
        <v>7</v>
      </c>
      <c r="G354" s="37"/>
      <c r="H354" s="29" t="s">
        <v>374</v>
      </c>
      <c r="I354" s="72">
        <v>9306000</v>
      </c>
      <c r="J354" s="72">
        <v>9306000</v>
      </c>
      <c r="K354" s="1" t="s">
        <v>64</v>
      </c>
      <c r="L354" s="75" t="s">
        <v>583</v>
      </c>
      <c r="M354" s="32" t="s">
        <v>782</v>
      </c>
    </row>
    <row r="355" spans="2:13" ht="14.25" customHeight="1">
      <c r="B355" s="77"/>
      <c r="C355" s="84"/>
      <c r="D355" s="35"/>
      <c r="E355" s="26"/>
      <c r="F355" s="36"/>
      <c r="G355" s="37"/>
      <c r="H355" s="29"/>
      <c r="I355" s="72"/>
      <c r="J355" s="72"/>
      <c r="K355" s="1" t="s">
        <v>405</v>
      </c>
      <c r="L355" s="74"/>
      <c r="M355" s="45"/>
    </row>
    <row r="356" spans="2:13" ht="14.25" customHeight="1">
      <c r="B356" s="77"/>
      <c r="C356" s="84"/>
      <c r="D356" s="35"/>
      <c r="E356" s="26"/>
      <c r="F356" s="36"/>
      <c r="G356" s="37"/>
      <c r="H356" s="29"/>
      <c r="I356" s="72"/>
      <c r="J356" s="72"/>
      <c r="K356" s="1" t="s">
        <v>963</v>
      </c>
      <c r="L356" s="74"/>
      <c r="M356" s="45"/>
    </row>
    <row r="357" spans="2:13" ht="14.25" customHeight="1">
      <c r="B357" s="77"/>
      <c r="C357" s="84"/>
      <c r="D357" s="35"/>
      <c r="E357" s="26"/>
      <c r="F357" s="36"/>
      <c r="G357" s="37"/>
      <c r="H357" s="29"/>
      <c r="I357" s="72"/>
      <c r="J357" s="72"/>
      <c r="K357" s="1"/>
      <c r="L357" s="74"/>
      <c r="M357" s="45"/>
    </row>
    <row r="358" spans="2:13" ht="14.25" customHeight="1">
      <c r="B358" s="77"/>
      <c r="C358" s="84"/>
      <c r="D358" s="35"/>
      <c r="E358" s="26"/>
      <c r="F358" s="36">
        <v>8</v>
      </c>
      <c r="G358" s="37"/>
      <c r="H358" s="29" t="s">
        <v>227</v>
      </c>
      <c r="I358" s="39">
        <f>1564784000+10294000+1869000</f>
        <v>1576947000</v>
      </c>
      <c r="J358" s="39">
        <f>1539573642+7674928+1867000</f>
        <v>1549115570</v>
      </c>
      <c r="K358" s="31" t="s">
        <v>409</v>
      </c>
      <c r="L358" s="80" t="s">
        <v>964</v>
      </c>
      <c r="M358" s="81" t="s">
        <v>965</v>
      </c>
    </row>
    <row r="359" spans="2:13" ht="14.25" customHeight="1">
      <c r="B359" s="77"/>
      <c r="C359" s="84"/>
      <c r="D359" s="35"/>
      <c r="E359" s="26"/>
      <c r="F359" s="36"/>
      <c r="G359" s="37"/>
      <c r="H359" s="29"/>
      <c r="I359" s="72"/>
      <c r="J359" s="72"/>
      <c r="K359" s="1" t="s">
        <v>783</v>
      </c>
      <c r="L359" s="74"/>
      <c r="M359" s="45"/>
    </row>
    <row r="360" spans="2:13" ht="14.25" customHeight="1">
      <c r="B360" s="77"/>
      <c r="C360" s="84"/>
      <c r="D360" s="35"/>
      <c r="E360" s="26"/>
      <c r="F360" s="36"/>
      <c r="G360" s="37"/>
      <c r="H360" s="29"/>
      <c r="I360" s="72"/>
      <c r="J360" s="72"/>
      <c r="K360" s="1" t="s">
        <v>966</v>
      </c>
      <c r="L360" s="74"/>
      <c r="M360" s="45"/>
    </row>
    <row r="361" spans="2:13" ht="14.25" customHeight="1">
      <c r="B361" s="77"/>
      <c r="C361" s="84"/>
      <c r="D361" s="35"/>
      <c r="E361" s="26"/>
      <c r="F361" s="36"/>
      <c r="G361" s="37"/>
      <c r="H361" s="29"/>
      <c r="I361" s="72"/>
      <c r="J361" s="72"/>
      <c r="K361" s="1"/>
      <c r="L361" s="74"/>
      <c r="M361" s="45"/>
    </row>
    <row r="362" spans="2:13" ht="14.25" customHeight="1">
      <c r="B362" s="77"/>
      <c r="C362" s="84"/>
      <c r="D362" s="35"/>
      <c r="E362" s="26"/>
      <c r="F362" s="36">
        <v>9</v>
      </c>
      <c r="G362" s="37"/>
      <c r="H362" s="29" t="s">
        <v>360</v>
      </c>
      <c r="I362" s="39">
        <v>893000</v>
      </c>
      <c r="J362" s="39">
        <v>526608</v>
      </c>
      <c r="K362" s="31" t="s">
        <v>196</v>
      </c>
      <c r="L362" s="80" t="s">
        <v>195</v>
      </c>
      <c r="M362" s="81" t="s">
        <v>195</v>
      </c>
    </row>
    <row r="363" spans="2:13" ht="14.25" customHeight="1">
      <c r="B363" s="77"/>
      <c r="C363" s="84"/>
      <c r="D363" s="35"/>
      <c r="E363" s="26"/>
      <c r="F363" s="36"/>
      <c r="G363" s="37"/>
      <c r="H363" s="29"/>
      <c r="I363" s="39"/>
      <c r="J363" s="39"/>
      <c r="K363" s="31"/>
      <c r="L363" s="80"/>
      <c r="M363" s="81"/>
    </row>
    <row r="364" spans="2:13" ht="14.25" customHeight="1">
      <c r="B364" s="77"/>
      <c r="C364" s="84"/>
      <c r="D364" s="35"/>
      <c r="E364" s="26"/>
      <c r="F364" s="36">
        <v>10</v>
      </c>
      <c r="G364" s="37"/>
      <c r="H364" s="29" t="s">
        <v>372</v>
      </c>
      <c r="I364" s="72">
        <v>283662000</v>
      </c>
      <c r="J364" s="72">
        <v>272570000</v>
      </c>
      <c r="K364" s="1" t="s">
        <v>967</v>
      </c>
      <c r="L364" s="75" t="s">
        <v>583</v>
      </c>
      <c r="M364" s="32" t="s">
        <v>968</v>
      </c>
    </row>
    <row r="365" spans="2:13" ht="14.25" customHeight="1">
      <c r="B365" s="77"/>
      <c r="C365" s="84"/>
      <c r="D365" s="35"/>
      <c r="E365" s="26"/>
      <c r="F365" s="36"/>
      <c r="G365" s="37"/>
      <c r="H365" s="29"/>
      <c r="I365" s="72"/>
      <c r="J365" s="72"/>
      <c r="K365" s="1" t="s">
        <v>406</v>
      </c>
      <c r="L365" s="75"/>
      <c r="M365" s="32"/>
    </row>
    <row r="366" spans="2:13" ht="14.25" customHeight="1" thickBot="1">
      <c r="B366" s="89"/>
      <c r="C366" s="90"/>
      <c r="D366" s="91"/>
      <c r="E366" s="54"/>
      <c r="F366" s="55"/>
      <c r="G366" s="56"/>
      <c r="H366" s="92"/>
      <c r="I366" s="93"/>
      <c r="J366" s="93"/>
      <c r="K366" s="104" t="s">
        <v>969</v>
      </c>
      <c r="L366" s="94"/>
      <c r="M366" s="62"/>
    </row>
    <row r="367" spans="2:13" ht="14.25" customHeight="1">
      <c r="B367" s="77"/>
      <c r="C367" s="84"/>
      <c r="D367" s="35"/>
      <c r="E367" s="26"/>
      <c r="F367" s="36">
        <v>11</v>
      </c>
      <c r="G367" s="37"/>
      <c r="H367" s="29" t="s">
        <v>361</v>
      </c>
      <c r="I367" s="39">
        <f>107678000+151000</f>
        <v>107829000</v>
      </c>
      <c r="J367" s="39">
        <f>107529779+151000</f>
        <v>107680779</v>
      </c>
      <c r="K367" s="31" t="s">
        <v>410</v>
      </c>
      <c r="L367" s="226" t="s">
        <v>197</v>
      </c>
      <c r="M367" s="225" t="s">
        <v>970</v>
      </c>
    </row>
    <row r="368" spans="2:13" ht="14.25" customHeight="1">
      <c r="B368" s="77"/>
      <c r="C368" s="84"/>
      <c r="D368" s="35"/>
      <c r="E368" s="26"/>
      <c r="F368" s="36"/>
      <c r="G368" s="37"/>
      <c r="H368" s="29"/>
      <c r="I368" s="39"/>
      <c r="J368" s="39"/>
      <c r="K368" s="31" t="s">
        <v>545</v>
      </c>
      <c r="L368" s="74"/>
      <c r="M368" s="32"/>
    </row>
    <row r="369" spans="2:13" ht="14.25" customHeight="1">
      <c r="B369" s="77"/>
      <c r="C369" s="84"/>
      <c r="D369" s="35"/>
      <c r="E369" s="26"/>
      <c r="F369" s="36"/>
      <c r="G369" s="37"/>
      <c r="H369" s="29"/>
      <c r="I369" s="39"/>
      <c r="J369" s="39"/>
      <c r="K369" s="31" t="s">
        <v>971</v>
      </c>
      <c r="L369" s="74"/>
      <c r="M369" s="32"/>
    </row>
    <row r="370" spans="2:13" ht="14.25" customHeight="1">
      <c r="B370" s="77"/>
      <c r="C370" s="84"/>
      <c r="D370" s="35"/>
      <c r="E370" s="26"/>
      <c r="F370" s="36"/>
      <c r="G370" s="37"/>
      <c r="H370" s="29"/>
      <c r="I370" s="39"/>
      <c r="J370" s="39"/>
      <c r="K370" s="31"/>
      <c r="L370" s="80"/>
      <c r="M370" s="81"/>
    </row>
    <row r="371" spans="2:13" ht="14.25" customHeight="1">
      <c r="B371" s="77"/>
      <c r="C371" s="84"/>
      <c r="D371" s="35"/>
      <c r="E371" s="26"/>
      <c r="F371" s="36">
        <v>12</v>
      </c>
      <c r="G371" s="37"/>
      <c r="H371" s="29" t="s">
        <v>362</v>
      </c>
      <c r="I371" s="72">
        <v>6345000</v>
      </c>
      <c r="J371" s="72">
        <v>5910345</v>
      </c>
      <c r="K371" s="40" t="s">
        <v>396</v>
      </c>
      <c r="L371" s="74"/>
      <c r="M371" s="45"/>
    </row>
    <row r="372" spans="2:13" ht="14.25" customHeight="1">
      <c r="B372" s="77"/>
      <c r="C372" s="84"/>
      <c r="D372" s="35"/>
      <c r="E372" s="26"/>
      <c r="F372" s="36"/>
      <c r="G372" s="37"/>
      <c r="H372" s="29"/>
      <c r="I372" s="72"/>
      <c r="J372" s="72"/>
      <c r="K372" s="40"/>
      <c r="L372" s="74"/>
      <c r="M372" s="45"/>
    </row>
    <row r="373" spans="2:13" ht="14.25" customHeight="1">
      <c r="B373" s="77"/>
      <c r="C373" s="84"/>
      <c r="D373" s="35"/>
      <c r="E373" s="26"/>
      <c r="F373" s="36">
        <v>13</v>
      </c>
      <c r="G373" s="37"/>
      <c r="H373" s="29" t="s">
        <v>228</v>
      </c>
      <c r="I373" s="72">
        <v>526698000</v>
      </c>
      <c r="J373" s="72">
        <v>522446761</v>
      </c>
      <c r="K373" s="40" t="s">
        <v>396</v>
      </c>
      <c r="L373" s="74"/>
      <c r="M373" s="45"/>
    </row>
    <row r="374" spans="2:13" ht="14.25" customHeight="1">
      <c r="B374" s="77"/>
      <c r="C374" s="84"/>
      <c r="D374" s="35"/>
      <c r="E374" s="26"/>
      <c r="F374" s="36"/>
      <c r="G374" s="37"/>
      <c r="H374" s="29"/>
      <c r="I374" s="72"/>
      <c r="J374" s="72"/>
      <c r="K374" s="40"/>
      <c r="L374" s="74"/>
      <c r="M374" s="45"/>
    </row>
    <row r="375" spans="2:13" ht="14.25" customHeight="1">
      <c r="B375" s="77"/>
      <c r="C375" s="84"/>
      <c r="D375" s="35"/>
      <c r="E375" s="26"/>
      <c r="F375" s="36">
        <v>14</v>
      </c>
      <c r="G375" s="37"/>
      <c r="H375" s="29" t="s">
        <v>367</v>
      </c>
      <c r="I375" s="72">
        <v>8212000</v>
      </c>
      <c r="J375" s="72">
        <v>7431281</v>
      </c>
      <c r="K375" s="1" t="s">
        <v>202</v>
      </c>
      <c r="L375" s="2" t="s">
        <v>972</v>
      </c>
      <c r="M375" s="32" t="s">
        <v>973</v>
      </c>
    </row>
    <row r="376" spans="2:13" ht="14.25" customHeight="1">
      <c r="B376" s="77"/>
      <c r="C376" s="84"/>
      <c r="D376" s="35"/>
      <c r="E376" s="26"/>
      <c r="F376" s="36"/>
      <c r="G376" s="37"/>
      <c r="H376" s="29"/>
      <c r="I376" s="72"/>
      <c r="J376" s="72"/>
      <c r="K376" s="1" t="s">
        <v>910</v>
      </c>
      <c r="L376" s="2"/>
      <c r="M376" s="32"/>
    </row>
    <row r="377" spans="2:13" ht="14.25" customHeight="1">
      <c r="B377" s="77"/>
      <c r="C377" s="84"/>
      <c r="D377" s="35"/>
      <c r="E377" s="26"/>
      <c r="F377" s="36"/>
      <c r="G377" s="37"/>
      <c r="H377" s="29"/>
      <c r="I377" s="72"/>
      <c r="J377" s="72"/>
      <c r="K377" s="1" t="s">
        <v>974</v>
      </c>
      <c r="L377" s="2"/>
      <c r="M377" s="32"/>
    </row>
    <row r="378" spans="2:13" ht="14.25" customHeight="1">
      <c r="B378" s="77"/>
      <c r="C378" s="84"/>
      <c r="D378" s="35"/>
      <c r="E378" s="26"/>
      <c r="F378" s="36"/>
      <c r="G378" s="37"/>
      <c r="H378" s="29"/>
      <c r="I378" s="72"/>
      <c r="J378" s="72"/>
      <c r="K378" s="1"/>
      <c r="L378" s="74"/>
      <c r="M378" s="45"/>
    </row>
    <row r="379" spans="2:13" ht="14.25" customHeight="1">
      <c r="B379" s="77"/>
      <c r="C379" s="84"/>
      <c r="D379" s="35"/>
      <c r="E379" s="26"/>
      <c r="F379" s="36">
        <v>15</v>
      </c>
      <c r="G379" s="37"/>
      <c r="H379" s="29" t="s">
        <v>369</v>
      </c>
      <c r="I379" s="72">
        <v>6000000</v>
      </c>
      <c r="J379" s="72">
        <v>2481000</v>
      </c>
      <c r="K379" s="1" t="s">
        <v>61</v>
      </c>
      <c r="L379" s="41" t="s">
        <v>62</v>
      </c>
      <c r="M379" s="129" t="s">
        <v>975</v>
      </c>
    </row>
    <row r="380" spans="2:13" ht="14.25" customHeight="1">
      <c r="B380" s="77"/>
      <c r="C380" s="84"/>
      <c r="D380" s="35"/>
      <c r="E380" s="26"/>
      <c r="F380" s="36"/>
      <c r="G380" s="37"/>
      <c r="H380" s="29"/>
      <c r="I380" s="72"/>
      <c r="J380" s="72"/>
      <c r="K380" s="1" t="s">
        <v>976</v>
      </c>
      <c r="L380" s="2" t="s">
        <v>63</v>
      </c>
      <c r="M380" s="32" t="s">
        <v>784</v>
      </c>
    </row>
    <row r="381" spans="2:13" ht="14.25" customHeight="1">
      <c r="B381" s="77"/>
      <c r="C381" s="84"/>
      <c r="D381" s="35"/>
      <c r="E381" s="26"/>
      <c r="F381" s="36"/>
      <c r="G381" s="37"/>
      <c r="H381" s="29"/>
      <c r="I381" s="72"/>
      <c r="J381" s="72"/>
      <c r="K381" s="83" t="s">
        <v>785</v>
      </c>
      <c r="L381" s="2" t="s">
        <v>786</v>
      </c>
      <c r="M381" s="32" t="s">
        <v>787</v>
      </c>
    </row>
    <row r="382" spans="2:13" ht="14.25" customHeight="1">
      <c r="B382" s="77"/>
      <c r="C382" s="84"/>
      <c r="D382" s="35"/>
      <c r="E382" s="26"/>
      <c r="F382" s="36"/>
      <c r="G382" s="37"/>
      <c r="H382" s="29"/>
      <c r="I382" s="72"/>
      <c r="J382" s="72"/>
      <c r="K382" s="1" t="s">
        <v>977</v>
      </c>
      <c r="L382" s="2"/>
      <c r="M382" s="32"/>
    </row>
    <row r="383" spans="2:13" ht="14.25" customHeight="1">
      <c r="B383" s="77"/>
      <c r="C383" s="84"/>
      <c r="D383" s="35"/>
      <c r="E383" s="26"/>
      <c r="F383" s="36"/>
      <c r="G383" s="37"/>
      <c r="H383" s="29"/>
      <c r="I383" s="72"/>
      <c r="J383" s="72"/>
      <c r="K383" s="1" t="s">
        <v>978</v>
      </c>
      <c r="L383" s="2"/>
      <c r="M383" s="32"/>
    </row>
    <row r="384" spans="2:13" ht="14.25" customHeight="1">
      <c r="B384" s="77"/>
      <c r="C384" s="84"/>
      <c r="D384" s="35"/>
      <c r="E384" s="26"/>
      <c r="F384" s="36"/>
      <c r="G384" s="37"/>
      <c r="H384" s="29"/>
      <c r="I384" s="72"/>
      <c r="J384" s="72"/>
      <c r="K384" s="1"/>
      <c r="L384" s="2"/>
      <c r="M384" s="32"/>
    </row>
    <row r="385" spans="2:13" ht="14.25" customHeight="1">
      <c r="B385" s="77"/>
      <c r="C385" s="84"/>
      <c r="D385" s="35"/>
      <c r="E385" s="26"/>
      <c r="F385" s="36">
        <v>16</v>
      </c>
      <c r="G385" s="37"/>
      <c r="H385" s="29" t="s">
        <v>371</v>
      </c>
      <c r="I385" s="72">
        <v>3500000</v>
      </c>
      <c r="J385" s="72">
        <v>2617525</v>
      </c>
      <c r="K385" s="127" t="s">
        <v>583</v>
      </c>
      <c r="L385" s="2"/>
      <c r="M385" s="32"/>
    </row>
    <row r="386" spans="2:13" ht="14.25" customHeight="1">
      <c r="B386" s="77"/>
      <c r="C386" s="84"/>
      <c r="D386" s="35"/>
      <c r="E386" s="26"/>
      <c r="F386" s="36"/>
      <c r="G386" s="37"/>
      <c r="H386" s="29"/>
      <c r="I386" s="72"/>
      <c r="J386" s="72"/>
      <c r="K386" s="1" t="s">
        <v>407</v>
      </c>
      <c r="L386" s="74"/>
      <c r="M386" s="45"/>
    </row>
    <row r="387" spans="2:13" ht="14.25" customHeight="1">
      <c r="B387" s="77"/>
      <c r="C387" s="84"/>
      <c r="D387" s="35"/>
      <c r="E387" s="26"/>
      <c r="F387" s="36"/>
      <c r="G387" s="37"/>
      <c r="H387" s="29"/>
      <c r="I387" s="72"/>
      <c r="J387" s="72"/>
      <c r="K387" s="1" t="s">
        <v>979</v>
      </c>
      <c r="L387" s="74"/>
      <c r="M387" s="45"/>
    </row>
    <row r="388" spans="2:13" ht="14.25" customHeight="1">
      <c r="B388" s="77"/>
      <c r="C388" s="84"/>
      <c r="D388" s="35"/>
      <c r="E388" s="26"/>
      <c r="F388" s="36"/>
      <c r="G388" s="37"/>
      <c r="H388" s="29"/>
      <c r="I388" s="72"/>
      <c r="J388" s="72"/>
      <c r="K388" s="1"/>
      <c r="L388" s="74"/>
      <c r="M388" s="45"/>
    </row>
    <row r="389" spans="2:13" ht="14.25" customHeight="1">
      <c r="B389" s="77"/>
      <c r="C389" s="84"/>
      <c r="D389" s="35"/>
      <c r="E389" s="26"/>
      <c r="F389" s="36">
        <v>17</v>
      </c>
      <c r="G389" s="37"/>
      <c r="H389" s="29" t="s">
        <v>375</v>
      </c>
      <c r="I389" s="72">
        <v>1181480000</v>
      </c>
      <c r="J389" s="72">
        <v>1035507724</v>
      </c>
      <c r="K389" s="127" t="s">
        <v>583</v>
      </c>
      <c r="L389" s="2"/>
      <c r="M389" s="32"/>
    </row>
    <row r="390" spans="2:13" ht="14.25" customHeight="1">
      <c r="B390" s="77"/>
      <c r="C390" s="84"/>
      <c r="D390" s="35"/>
      <c r="E390" s="26"/>
      <c r="F390" s="36"/>
      <c r="G390" s="37"/>
      <c r="H390" s="29"/>
      <c r="I390" s="72"/>
      <c r="J390" s="72"/>
      <c r="K390" s="1" t="s">
        <v>393</v>
      </c>
      <c r="L390" s="2"/>
      <c r="M390" s="32"/>
    </row>
    <row r="391" spans="2:13" ht="14.25" customHeight="1">
      <c r="B391" s="77"/>
      <c r="C391" s="84"/>
      <c r="D391" s="35"/>
      <c r="E391" s="26"/>
      <c r="F391" s="36"/>
      <c r="G391" s="37"/>
      <c r="H391" s="29"/>
      <c r="I391" s="72"/>
      <c r="J391" s="72"/>
      <c r="K391" s="1" t="s">
        <v>980</v>
      </c>
      <c r="L391" s="2"/>
      <c r="M391" s="32"/>
    </row>
    <row r="392" spans="2:13" ht="14.25" customHeight="1">
      <c r="B392" s="77"/>
      <c r="C392" s="84"/>
      <c r="D392" s="35"/>
      <c r="E392" s="26"/>
      <c r="F392" s="36"/>
      <c r="G392" s="37"/>
      <c r="H392" s="29"/>
      <c r="I392" s="72"/>
      <c r="J392" s="72"/>
      <c r="K392" s="1" t="s">
        <v>419</v>
      </c>
      <c r="L392" s="74"/>
      <c r="M392" s="45"/>
    </row>
    <row r="393" spans="2:13" ht="14.25" customHeight="1">
      <c r="B393" s="77"/>
      <c r="C393" s="84"/>
      <c r="D393" s="35"/>
      <c r="E393" s="26"/>
      <c r="F393" s="36"/>
      <c r="G393" s="37"/>
      <c r="H393" s="29"/>
      <c r="I393" s="72"/>
      <c r="J393" s="72"/>
      <c r="K393" s="1" t="s">
        <v>981</v>
      </c>
      <c r="L393" s="74"/>
      <c r="M393" s="45"/>
    </row>
    <row r="394" spans="2:13" ht="14.25" customHeight="1">
      <c r="B394" s="77"/>
      <c r="C394" s="84"/>
      <c r="D394" s="35"/>
      <c r="E394" s="26"/>
      <c r="F394" s="36"/>
      <c r="G394" s="37"/>
      <c r="H394" s="29"/>
      <c r="I394" s="72"/>
      <c r="J394" s="72"/>
      <c r="K394" s="1" t="s">
        <v>306</v>
      </c>
      <c r="L394" s="74"/>
      <c r="M394" s="45"/>
    </row>
    <row r="395" spans="2:13" ht="14.25" customHeight="1">
      <c r="B395" s="77"/>
      <c r="C395" s="84"/>
      <c r="D395" s="35"/>
      <c r="E395" s="26"/>
      <c r="F395" s="36"/>
      <c r="G395" s="37"/>
      <c r="H395" s="29"/>
      <c r="I395" s="72"/>
      <c r="J395" s="72"/>
      <c r="K395" s="1" t="s">
        <v>982</v>
      </c>
      <c r="L395" s="74"/>
      <c r="M395" s="45"/>
    </row>
    <row r="396" spans="2:13" ht="14.25" customHeight="1">
      <c r="B396" s="77"/>
      <c r="C396" s="84"/>
      <c r="D396" s="35"/>
      <c r="E396" s="26"/>
      <c r="F396" s="36"/>
      <c r="G396" s="37"/>
      <c r="H396" s="29"/>
      <c r="I396" s="72"/>
      <c r="J396" s="72"/>
      <c r="K396" s="1"/>
      <c r="L396" s="74"/>
      <c r="M396" s="45"/>
    </row>
    <row r="397" spans="2:13" ht="14.25" customHeight="1">
      <c r="B397" s="77"/>
      <c r="C397" s="84"/>
      <c r="D397" s="35"/>
      <c r="E397" s="26"/>
      <c r="F397" s="36">
        <v>18</v>
      </c>
      <c r="G397" s="37"/>
      <c r="H397" s="29" t="s">
        <v>1117</v>
      </c>
      <c r="I397" s="72">
        <v>5000000</v>
      </c>
      <c r="J397" s="72">
        <v>3990000</v>
      </c>
      <c r="K397" s="40" t="s">
        <v>281</v>
      </c>
      <c r="L397" s="74"/>
      <c r="M397" s="45"/>
    </row>
    <row r="398" spans="2:13" ht="14.25" customHeight="1">
      <c r="B398" s="77"/>
      <c r="C398" s="84"/>
      <c r="D398" s="35"/>
      <c r="E398" s="26"/>
      <c r="F398" s="36"/>
      <c r="G398" s="37"/>
      <c r="H398" s="29" t="s">
        <v>1116</v>
      </c>
      <c r="I398" s="72"/>
      <c r="J398" s="72"/>
      <c r="K398" s="1" t="s">
        <v>789</v>
      </c>
      <c r="L398" s="74"/>
      <c r="M398" s="45"/>
    </row>
    <row r="399" spans="2:13" ht="14.25" customHeight="1">
      <c r="B399" s="77"/>
      <c r="C399" s="84"/>
      <c r="D399" s="35"/>
      <c r="E399" s="26"/>
      <c r="F399" s="36"/>
      <c r="G399" s="37"/>
      <c r="H399" s="29"/>
      <c r="I399" s="72"/>
      <c r="J399" s="72"/>
      <c r="K399" s="1" t="s">
        <v>788</v>
      </c>
      <c r="L399" s="74"/>
      <c r="M399" s="45"/>
    </row>
    <row r="400" spans="2:13" ht="14.25" customHeight="1">
      <c r="B400" s="77"/>
      <c r="C400" s="84"/>
      <c r="D400" s="35"/>
      <c r="E400" s="26"/>
      <c r="F400" s="36"/>
      <c r="G400" s="37"/>
      <c r="H400" s="29"/>
      <c r="I400" s="72"/>
      <c r="J400" s="72"/>
      <c r="K400" s="40" t="s">
        <v>983</v>
      </c>
      <c r="L400" s="74"/>
      <c r="M400" s="45"/>
    </row>
    <row r="401" spans="2:13" ht="14.25" customHeight="1">
      <c r="B401" s="77"/>
      <c r="C401" s="84"/>
      <c r="D401" s="35"/>
      <c r="E401" s="26"/>
      <c r="F401" s="36"/>
      <c r="G401" s="37"/>
      <c r="H401" s="29"/>
      <c r="I401" s="72"/>
      <c r="J401" s="72"/>
      <c r="K401" s="1"/>
      <c r="L401" s="74"/>
      <c r="M401" s="45"/>
    </row>
    <row r="402" spans="2:13" ht="14.25" customHeight="1">
      <c r="B402" s="77"/>
      <c r="C402" s="84"/>
      <c r="D402" s="35"/>
      <c r="E402" s="26"/>
      <c r="F402" s="36">
        <v>19</v>
      </c>
      <c r="G402" s="37"/>
      <c r="H402" s="29" t="s">
        <v>226</v>
      </c>
      <c r="I402" s="131">
        <v>-464000</v>
      </c>
      <c r="J402" s="30">
        <v>0</v>
      </c>
      <c r="K402" s="40" t="s">
        <v>396</v>
      </c>
      <c r="L402" s="74"/>
      <c r="M402" s="45"/>
    </row>
    <row r="403" spans="2:13" ht="14.25" customHeight="1">
      <c r="B403" s="77"/>
      <c r="C403" s="84"/>
      <c r="D403" s="35"/>
      <c r="E403" s="26"/>
      <c r="F403" s="36"/>
      <c r="G403" s="37"/>
      <c r="H403" s="29"/>
      <c r="I403" s="131"/>
      <c r="J403" s="30"/>
      <c r="K403" s="40"/>
      <c r="L403" s="74"/>
      <c r="M403" s="45"/>
    </row>
    <row r="404" spans="2:13" ht="14.25" customHeight="1">
      <c r="B404" s="77"/>
      <c r="C404" s="84"/>
      <c r="D404" s="35"/>
      <c r="E404" s="26" t="s">
        <v>114</v>
      </c>
      <c r="F404" s="36">
        <v>20</v>
      </c>
      <c r="G404" s="37"/>
      <c r="H404" s="29" t="s">
        <v>229</v>
      </c>
      <c r="I404" s="72">
        <f>8260297000+40610000</f>
        <v>8300907000</v>
      </c>
      <c r="J404" s="72">
        <f>8227050357+38971207</f>
        <v>8266021564</v>
      </c>
      <c r="K404" s="40" t="s">
        <v>583</v>
      </c>
      <c r="L404" s="74"/>
      <c r="M404" s="45"/>
    </row>
    <row r="405" spans="2:13" ht="14.25" customHeight="1">
      <c r="B405" s="77"/>
      <c r="C405" s="84"/>
      <c r="D405" s="35"/>
      <c r="E405" s="26"/>
      <c r="F405" s="36"/>
      <c r="G405" s="37"/>
      <c r="H405" s="29"/>
      <c r="I405" s="72"/>
      <c r="J405" s="72"/>
      <c r="K405" s="1" t="s">
        <v>18</v>
      </c>
      <c r="L405" s="74"/>
      <c r="M405" s="45"/>
    </row>
    <row r="406" spans="2:13" ht="14.25" customHeight="1">
      <c r="B406" s="77"/>
      <c r="C406" s="84"/>
      <c r="D406" s="35"/>
      <c r="E406" s="26"/>
      <c r="F406" s="36"/>
      <c r="G406" s="37"/>
      <c r="H406" s="29"/>
      <c r="I406" s="72"/>
      <c r="J406" s="72"/>
      <c r="K406" s="40" t="s">
        <v>1097</v>
      </c>
      <c r="L406" s="74"/>
      <c r="M406" s="45"/>
    </row>
    <row r="407" spans="2:13" ht="14.25" customHeight="1">
      <c r="B407" s="77"/>
      <c r="C407" s="84"/>
      <c r="D407" s="35"/>
      <c r="E407" s="26"/>
      <c r="F407" s="36"/>
      <c r="G407" s="37"/>
      <c r="H407" s="29"/>
      <c r="I407" s="72"/>
      <c r="J407" s="72"/>
      <c r="K407" s="1" t="s">
        <v>19</v>
      </c>
      <c r="L407" s="74"/>
      <c r="M407" s="45"/>
    </row>
    <row r="408" spans="2:13" ht="14.25" customHeight="1">
      <c r="B408" s="77"/>
      <c r="C408" s="84"/>
      <c r="D408" s="35"/>
      <c r="E408" s="26"/>
      <c r="F408" s="36"/>
      <c r="G408" s="37"/>
      <c r="H408" s="29"/>
      <c r="I408" s="72"/>
      <c r="J408" s="72"/>
      <c r="K408" s="40" t="s">
        <v>984</v>
      </c>
      <c r="L408" s="74"/>
      <c r="M408" s="45"/>
    </row>
    <row r="409" spans="2:13" ht="14.25" customHeight="1">
      <c r="B409" s="77"/>
      <c r="C409" s="84"/>
      <c r="D409" s="35"/>
      <c r="E409" s="26"/>
      <c r="F409" s="36"/>
      <c r="G409" s="37"/>
      <c r="H409" s="29"/>
      <c r="I409" s="72"/>
      <c r="J409" s="72"/>
      <c r="K409" s="40"/>
      <c r="L409" s="74"/>
      <c r="M409" s="45"/>
    </row>
    <row r="410" spans="2:13" ht="14.25" customHeight="1">
      <c r="B410" s="77"/>
      <c r="C410" s="84"/>
      <c r="D410" s="35"/>
      <c r="E410" s="26"/>
      <c r="F410" s="36">
        <v>21</v>
      </c>
      <c r="G410" s="37"/>
      <c r="H410" s="29" t="s">
        <v>430</v>
      </c>
      <c r="I410" s="72">
        <v>4378000</v>
      </c>
      <c r="J410" s="72">
        <v>3123000</v>
      </c>
      <c r="K410" s="1" t="s">
        <v>411</v>
      </c>
      <c r="L410" s="2" t="s">
        <v>210</v>
      </c>
      <c r="M410" s="32" t="s">
        <v>985</v>
      </c>
    </row>
    <row r="411" spans="2:13" ht="14.25" customHeight="1" thickBot="1">
      <c r="B411" s="89"/>
      <c r="C411" s="90"/>
      <c r="D411" s="91"/>
      <c r="E411" s="54"/>
      <c r="F411" s="55"/>
      <c r="G411" s="56"/>
      <c r="H411" s="92"/>
      <c r="I411" s="93"/>
      <c r="J411" s="93"/>
      <c r="K411" s="104" t="s">
        <v>986</v>
      </c>
      <c r="L411" s="61"/>
      <c r="M411" s="62"/>
    </row>
    <row r="412" spans="2:13" ht="14.25" customHeight="1">
      <c r="B412" s="77"/>
      <c r="C412" s="84"/>
      <c r="D412" s="35"/>
      <c r="E412" s="26"/>
      <c r="F412" s="36">
        <v>22</v>
      </c>
      <c r="G412" s="37"/>
      <c r="H412" s="29" t="s">
        <v>428</v>
      </c>
      <c r="I412" s="72">
        <v>468000</v>
      </c>
      <c r="J412" s="72">
        <v>0</v>
      </c>
      <c r="K412" s="40" t="s">
        <v>396</v>
      </c>
      <c r="L412" s="2"/>
      <c r="M412" s="32"/>
    </row>
    <row r="413" spans="2:13" ht="14.25" customHeight="1">
      <c r="B413" s="77"/>
      <c r="C413" s="84"/>
      <c r="D413" s="35"/>
      <c r="E413" s="26"/>
      <c r="F413" s="36"/>
      <c r="G413" s="37"/>
      <c r="H413" s="29"/>
      <c r="I413" s="72"/>
      <c r="J413" s="72"/>
      <c r="K413" s="40"/>
      <c r="L413" s="2"/>
      <c r="M413" s="32"/>
    </row>
    <row r="414" spans="2:13" ht="14.25" customHeight="1">
      <c r="B414" s="77"/>
      <c r="C414" s="84"/>
      <c r="D414" s="35"/>
      <c r="E414" s="26"/>
      <c r="F414" s="36">
        <v>23</v>
      </c>
      <c r="G414" s="37"/>
      <c r="H414" s="29" t="s">
        <v>230</v>
      </c>
      <c r="I414" s="72">
        <v>3652000</v>
      </c>
      <c r="J414" s="72">
        <v>715000</v>
      </c>
      <c r="K414" s="1" t="s">
        <v>412</v>
      </c>
      <c r="L414" s="2" t="s">
        <v>267</v>
      </c>
      <c r="M414" s="32" t="s">
        <v>268</v>
      </c>
    </row>
    <row r="415" spans="2:13" ht="14.25" customHeight="1">
      <c r="B415" s="77"/>
      <c r="C415" s="84"/>
      <c r="D415" s="35"/>
      <c r="E415" s="26"/>
      <c r="F415" s="36"/>
      <c r="G415" s="37"/>
      <c r="H415" s="29"/>
      <c r="I415" s="72"/>
      <c r="J415" s="72"/>
      <c r="K415" s="1" t="s">
        <v>0</v>
      </c>
      <c r="L415" s="2"/>
      <c r="M415" s="32"/>
    </row>
    <row r="416" spans="2:13" ht="14.25" customHeight="1">
      <c r="B416" s="77"/>
      <c r="C416" s="84"/>
      <c r="D416" s="35"/>
      <c r="E416" s="26"/>
      <c r="F416" s="36"/>
      <c r="G416" s="37"/>
      <c r="H416" s="29"/>
      <c r="I416" s="72"/>
      <c r="J416" s="72"/>
      <c r="K416" s="1" t="s">
        <v>987</v>
      </c>
      <c r="L416" s="2"/>
      <c r="M416" s="32"/>
    </row>
    <row r="417" spans="2:13" ht="14.25" customHeight="1">
      <c r="B417" s="77"/>
      <c r="C417" s="84"/>
      <c r="D417" s="35"/>
      <c r="E417" s="26"/>
      <c r="F417" s="36"/>
      <c r="G417" s="37"/>
      <c r="H417" s="29"/>
      <c r="I417" s="72"/>
      <c r="J417" s="72"/>
      <c r="K417" s="117"/>
      <c r="L417" s="2"/>
      <c r="M417" s="32"/>
    </row>
    <row r="418" spans="2:13" ht="14.25" customHeight="1">
      <c r="B418" s="77"/>
      <c r="C418" s="84"/>
      <c r="D418" s="35"/>
      <c r="E418" s="26"/>
      <c r="F418" s="36">
        <v>24</v>
      </c>
      <c r="G418" s="37"/>
      <c r="H418" s="29" t="s">
        <v>426</v>
      </c>
      <c r="I418" s="72">
        <v>18630000</v>
      </c>
      <c r="J418" s="72">
        <v>17533047</v>
      </c>
      <c r="K418" s="83" t="s">
        <v>790</v>
      </c>
      <c r="L418" s="2" t="s">
        <v>207</v>
      </c>
      <c r="M418" s="32" t="s">
        <v>988</v>
      </c>
    </row>
    <row r="419" spans="2:13" ht="14.25" customHeight="1">
      <c r="B419" s="77"/>
      <c r="C419" s="84"/>
      <c r="D419" s="35"/>
      <c r="E419" s="26"/>
      <c r="F419" s="36"/>
      <c r="G419" s="37"/>
      <c r="H419" s="29"/>
      <c r="I419" s="72"/>
      <c r="J419" s="72"/>
      <c r="K419" s="1" t="s">
        <v>167</v>
      </c>
      <c r="L419" s="74"/>
      <c r="M419" s="45"/>
    </row>
    <row r="420" spans="2:13" ht="14.25" customHeight="1">
      <c r="B420" s="77"/>
      <c r="C420" s="84"/>
      <c r="D420" s="35"/>
      <c r="E420" s="26"/>
      <c r="F420" s="36"/>
      <c r="G420" s="37"/>
      <c r="H420" s="29"/>
      <c r="I420" s="72"/>
      <c r="J420" s="72"/>
      <c r="K420" s="40" t="s">
        <v>989</v>
      </c>
      <c r="L420" s="74"/>
      <c r="M420" s="45"/>
    </row>
    <row r="421" spans="2:13" ht="14.25" customHeight="1">
      <c r="B421" s="77"/>
      <c r="C421" s="84"/>
      <c r="D421" s="35"/>
      <c r="E421" s="26"/>
      <c r="F421" s="36"/>
      <c r="G421" s="37"/>
      <c r="H421" s="29"/>
      <c r="I421" s="72"/>
      <c r="J421" s="72"/>
      <c r="K421" s="40"/>
      <c r="L421" s="74"/>
      <c r="M421" s="45"/>
    </row>
    <row r="422" spans="2:13" ht="14.25" customHeight="1">
      <c r="B422" s="77"/>
      <c r="C422" s="84"/>
      <c r="D422" s="35"/>
      <c r="E422" s="26"/>
      <c r="F422" s="36">
        <v>25</v>
      </c>
      <c r="G422" s="37"/>
      <c r="H422" s="29" t="s">
        <v>427</v>
      </c>
      <c r="I422" s="72">
        <v>2070000</v>
      </c>
      <c r="J422" s="72">
        <v>984180</v>
      </c>
      <c r="K422" s="40" t="s">
        <v>583</v>
      </c>
      <c r="L422" s="74"/>
      <c r="M422" s="45"/>
    </row>
    <row r="423" spans="2:13" ht="14.25" customHeight="1">
      <c r="B423" s="77"/>
      <c r="C423" s="84"/>
      <c r="D423" s="35"/>
      <c r="E423" s="26"/>
      <c r="F423" s="36"/>
      <c r="G423" s="37"/>
      <c r="H423" s="29"/>
      <c r="I423" s="72"/>
      <c r="J423" s="72"/>
      <c r="K423" s="1" t="s">
        <v>990</v>
      </c>
      <c r="L423" s="74"/>
      <c r="M423" s="45"/>
    </row>
    <row r="424" spans="2:13" ht="14.25" customHeight="1">
      <c r="B424" s="77"/>
      <c r="C424" s="84"/>
      <c r="D424" s="35"/>
      <c r="E424" s="26"/>
      <c r="F424" s="36"/>
      <c r="G424" s="37"/>
      <c r="H424" s="29"/>
      <c r="I424" s="72"/>
      <c r="J424" s="72"/>
      <c r="K424" s="1"/>
      <c r="L424" s="74"/>
      <c r="M424" s="45"/>
    </row>
    <row r="425" spans="2:13" ht="14.25" customHeight="1">
      <c r="B425" s="77"/>
      <c r="C425" s="84"/>
      <c r="D425" s="35"/>
      <c r="E425" s="26"/>
      <c r="F425" s="36">
        <v>26</v>
      </c>
      <c r="G425" s="37"/>
      <c r="H425" s="29" t="s">
        <v>424</v>
      </c>
      <c r="I425" s="72">
        <v>12991000</v>
      </c>
      <c r="J425" s="72">
        <v>12991000</v>
      </c>
      <c r="K425" s="1" t="s">
        <v>204</v>
      </c>
      <c r="L425" s="2" t="s">
        <v>205</v>
      </c>
      <c r="M425" s="32" t="s">
        <v>991</v>
      </c>
    </row>
    <row r="426" spans="2:13" ht="14.25" customHeight="1">
      <c r="B426" s="77"/>
      <c r="C426" s="84"/>
      <c r="D426" s="35"/>
      <c r="E426" s="26"/>
      <c r="F426" s="36"/>
      <c r="G426" s="37"/>
      <c r="H426" s="29"/>
      <c r="I426" s="72"/>
      <c r="J426" s="72"/>
      <c r="K426" s="1" t="s">
        <v>307</v>
      </c>
      <c r="L426" s="2"/>
      <c r="M426" s="32"/>
    </row>
    <row r="427" spans="2:13" ht="14.25" customHeight="1">
      <c r="B427" s="77"/>
      <c r="C427" s="84"/>
      <c r="D427" s="35"/>
      <c r="E427" s="26"/>
      <c r="F427" s="36"/>
      <c r="G427" s="37"/>
      <c r="H427" s="29"/>
      <c r="I427" s="72"/>
      <c r="J427" s="72"/>
      <c r="K427" s="1" t="s">
        <v>992</v>
      </c>
      <c r="L427" s="2"/>
      <c r="M427" s="32"/>
    </row>
    <row r="428" spans="2:13" ht="14.25" customHeight="1">
      <c r="B428" s="77"/>
      <c r="C428" s="84"/>
      <c r="D428" s="35"/>
      <c r="E428" s="26"/>
      <c r="F428" s="36"/>
      <c r="G428" s="37"/>
      <c r="H428" s="29"/>
      <c r="I428" s="72"/>
      <c r="J428" s="72"/>
      <c r="K428" s="1"/>
      <c r="L428" s="2"/>
      <c r="M428" s="32"/>
    </row>
    <row r="429" spans="2:13" ht="14.25" customHeight="1">
      <c r="B429" s="77"/>
      <c r="C429" s="84"/>
      <c r="D429" s="35"/>
      <c r="E429" s="26"/>
      <c r="F429" s="36">
        <v>27</v>
      </c>
      <c r="G429" s="37"/>
      <c r="H429" s="29" t="s">
        <v>231</v>
      </c>
      <c r="I429" s="72">
        <f>1421000+3311000</f>
        <v>4732000</v>
      </c>
      <c r="J429" s="72">
        <f>1027040+1442132</f>
        <v>2469172</v>
      </c>
      <c r="K429" s="40" t="s">
        <v>396</v>
      </c>
      <c r="L429" s="74"/>
      <c r="M429" s="45"/>
    </row>
    <row r="430" spans="2:13" ht="14.25" customHeight="1">
      <c r="B430" s="77"/>
      <c r="C430" s="84"/>
      <c r="D430" s="35"/>
      <c r="E430" s="26"/>
      <c r="F430" s="36"/>
      <c r="G430" s="37"/>
      <c r="H430" s="29"/>
      <c r="I430" s="72"/>
      <c r="J430" s="72"/>
      <c r="K430" s="40"/>
      <c r="L430" s="74"/>
      <c r="M430" s="45"/>
    </row>
    <row r="431" spans="2:13" ht="14.25" customHeight="1">
      <c r="B431" s="77"/>
      <c r="C431" s="84"/>
      <c r="D431" s="35"/>
      <c r="E431" s="26"/>
      <c r="F431" s="36">
        <v>28</v>
      </c>
      <c r="G431" s="37"/>
      <c r="H431" s="29" t="s">
        <v>249</v>
      </c>
      <c r="I431" s="72">
        <v>12711000</v>
      </c>
      <c r="J431" s="72">
        <v>12672580</v>
      </c>
      <c r="K431" s="1" t="s">
        <v>791</v>
      </c>
      <c r="L431" s="2" t="s">
        <v>993</v>
      </c>
      <c r="M431" s="32" t="s">
        <v>994</v>
      </c>
    </row>
    <row r="432" spans="2:13" ht="14.25" customHeight="1">
      <c r="B432" s="77"/>
      <c r="C432" s="84"/>
      <c r="D432" s="35"/>
      <c r="E432" s="26"/>
      <c r="F432" s="36"/>
      <c r="G432" s="37"/>
      <c r="H432" s="29" t="s">
        <v>250</v>
      </c>
      <c r="I432" s="72"/>
      <c r="J432" s="72"/>
      <c r="K432" s="1" t="s">
        <v>1</v>
      </c>
      <c r="L432" s="2"/>
      <c r="M432" s="32"/>
    </row>
    <row r="433" spans="2:13" ht="14.25" customHeight="1">
      <c r="B433" s="77"/>
      <c r="C433" s="84"/>
      <c r="D433" s="35"/>
      <c r="E433" s="26"/>
      <c r="F433" s="36"/>
      <c r="G433" s="37"/>
      <c r="H433" s="29"/>
      <c r="I433" s="72"/>
      <c r="J433" s="72"/>
      <c r="K433" s="1" t="s">
        <v>995</v>
      </c>
      <c r="L433" s="2"/>
      <c r="M433" s="32"/>
    </row>
    <row r="434" spans="2:13" ht="14.25" customHeight="1">
      <c r="B434" s="77"/>
      <c r="C434" s="84"/>
      <c r="D434" s="35"/>
      <c r="E434" s="26"/>
      <c r="F434" s="36"/>
      <c r="G434" s="37"/>
      <c r="H434" s="29"/>
      <c r="I434" s="72"/>
      <c r="J434" s="72"/>
      <c r="K434" s="1"/>
      <c r="L434" s="2"/>
      <c r="M434" s="32"/>
    </row>
    <row r="435" spans="2:13" ht="14.25" customHeight="1">
      <c r="B435" s="77"/>
      <c r="C435" s="84"/>
      <c r="D435" s="35"/>
      <c r="E435" s="26"/>
      <c r="F435" s="36">
        <v>29</v>
      </c>
      <c r="G435" s="37"/>
      <c r="H435" s="29" t="s">
        <v>425</v>
      </c>
      <c r="I435" s="72">
        <v>1015000</v>
      </c>
      <c r="J435" s="72">
        <v>712378</v>
      </c>
      <c r="K435" s="1" t="s">
        <v>413</v>
      </c>
      <c r="L435" s="2" t="s">
        <v>206</v>
      </c>
      <c r="M435" s="32" t="s">
        <v>996</v>
      </c>
    </row>
    <row r="436" spans="2:13" ht="14.25" customHeight="1">
      <c r="B436" s="77"/>
      <c r="C436" s="84"/>
      <c r="D436" s="35"/>
      <c r="E436" s="26"/>
      <c r="F436" s="36"/>
      <c r="G436" s="37"/>
      <c r="H436" s="29"/>
      <c r="I436" s="72"/>
      <c r="J436" s="72"/>
      <c r="K436" s="1" t="s">
        <v>997</v>
      </c>
      <c r="L436" s="2"/>
      <c r="M436" s="32"/>
    </row>
    <row r="437" spans="2:13" ht="14.25" customHeight="1">
      <c r="B437" s="77"/>
      <c r="C437" s="84"/>
      <c r="D437" s="35"/>
      <c r="E437" s="26"/>
      <c r="F437" s="36"/>
      <c r="G437" s="37"/>
      <c r="H437" s="29"/>
      <c r="I437" s="72"/>
      <c r="J437" s="72"/>
      <c r="K437" s="1"/>
      <c r="L437" s="2"/>
      <c r="M437" s="32"/>
    </row>
    <row r="438" spans="2:13" ht="14.25" customHeight="1">
      <c r="B438" s="77"/>
      <c r="C438" s="84"/>
      <c r="D438" s="35"/>
      <c r="E438" s="26"/>
      <c r="F438" s="36">
        <v>30</v>
      </c>
      <c r="G438" s="37"/>
      <c r="H438" s="29" t="s">
        <v>429</v>
      </c>
      <c r="I438" s="72">
        <v>7667000</v>
      </c>
      <c r="J438" s="72">
        <v>7651000</v>
      </c>
      <c r="K438" s="83" t="s">
        <v>213</v>
      </c>
      <c r="L438" s="2" t="s">
        <v>208</v>
      </c>
      <c r="M438" s="32" t="s">
        <v>998</v>
      </c>
    </row>
    <row r="439" spans="2:13" ht="14.25" customHeight="1">
      <c r="B439" s="77"/>
      <c r="C439" s="84"/>
      <c r="D439" s="35"/>
      <c r="E439" s="26"/>
      <c r="F439" s="36"/>
      <c r="G439" s="37"/>
      <c r="H439" s="29"/>
      <c r="I439" s="72"/>
      <c r="J439" s="72"/>
      <c r="K439" s="1" t="s">
        <v>168</v>
      </c>
      <c r="L439" s="2"/>
      <c r="M439" s="32"/>
    </row>
    <row r="440" spans="2:13" ht="14.25" customHeight="1">
      <c r="B440" s="77"/>
      <c r="C440" s="84"/>
      <c r="D440" s="35"/>
      <c r="E440" s="26"/>
      <c r="F440" s="36"/>
      <c r="G440" s="37"/>
      <c r="H440" s="29"/>
      <c r="I440" s="72"/>
      <c r="J440" s="72"/>
      <c r="K440" s="1" t="s">
        <v>999</v>
      </c>
      <c r="L440" s="2"/>
      <c r="M440" s="32"/>
    </row>
    <row r="441" spans="2:13" ht="14.25" customHeight="1">
      <c r="B441" s="77"/>
      <c r="C441" s="84"/>
      <c r="D441" s="35"/>
      <c r="E441" s="26"/>
      <c r="F441" s="36"/>
      <c r="G441" s="37"/>
      <c r="H441" s="29"/>
      <c r="I441" s="72"/>
      <c r="J441" s="72"/>
      <c r="K441" s="83" t="s">
        <v>214</v>
      </c>
      <c r="L441" s="2" t="s">
        <v>209</v>
      </c>
      <c r="M441" s="32" t="s">
        <v>1000</v>
      </c>
    </row>
    <row r="442" spans="2:13" ht="14.25" customHeight="1">
      <c r="B442" s="77"/>
      <c r="C442" s="84"/>
      <c r="D442" s="35"/>
      <c r="E442" s="26"/>
      <c r="F442" s="36"/>
      <c r="G442" s="37"/>
      <c r="H442" s="29"/>
      <c r="I442" s="72"/>
      <c r="J442" s="72"/>
      <c r="K442" s="1" t="s">
        <v>169</v>
      </c>
      <c r="L442" s="2"/>
      <c r="M442" s="32"/>
    </row>
    <row r="443" spans="2:13" ht="14.25" customHeight="1">
      <c r="B443" s="77"/>
      <c r="C443" s="84"/>
      <c r="D443" s="35"/>
      <c r="E443" s="26"/>
      <c r="F443" s="36"/>
      <c r="G443" s="37"/>
      <c r="H443" s="29"/>
      <c r="I443" s="72"/>
      <c r="J443" s="72"/>
      <c r="K443" s="1" t="s">
        <v>1001</v>
      </c>
      <c r="L443" s="2"/>
      <c r="M443" s="32"/>
    </row>
    <row r="444" spans="2:13" ht="14.25" customHeight="1">
      <c r="B444" s="77"/>
      <c r="C444" s="84"/>
      <c r="D444" s="35"/>
      <c r="E444" s="26"/>
      <c r="F444" s="36"/>
      <c r="G444" s="37"/>
      <c r="H444" s="29"/>
      <c r="I444" s="72"/>
      <c r="J444" s="72"/>
      <c r="K444" s="1"/>
      <c r="L444" s="2"/>
      <c r="M444" s="32"/>
    </row>
    <row r="445" spans="2:13" ht="14.25" customHeight="1">
      <c r="B445" s="77"/>
      <c r="C445" s="84"/>
      <c r="D445" s="35"/>
      <c r="E445" s="26"/>
      <c r="F445" s="36">
        <v>31</v>
      </c>
      <c r="G445" s="37"/>
      <c r="H445" s="29" t="s">
        <v>232</v>
      </c>
      <c r="I445" s="72">
        <f>1142873000+23041000</f>
        <v>1165914000</v>
      </c>
      <c r="J445" s="72">
        <f>1101796707+14655796</f>
        <v>1116452503</v>
      </c>
      <c r="K445" s="40" t="s">
        <v>583</v>
      </c>
      <c r="L445" s="74"/>
      <c r="M445" s="45"/>
    </row>
    <row r="446" spans="2:13" ht="14.25" customHeight="1">
      <c r="B446" s="77"/>
      <c r="C446" s="84"/>
      <c r="D446" s="35"/>
      <c r="E446" s="26"/>
      <c r="F446" s="36"/>
      <c r="G446" s="37"/>
      <c r="H446" s="29"/>
      <c r="I446" s="72"/>
      <c r="J446" s="72"/>
      <c r="K446" s="1" t="s">
        <v>16</v>
      </c>
      <c r="L446" s="74"/>
      <c r="M446" s="45"/>
    </row>
    <row r="447" spans="2:14" ht="14.25" customHeight="1">
      <c r="B447" s="77"/>
      <c r="C447" s="84"/>
      <c r="D447" s="35"/>
      <c r="E447" s="26"/>
      <c r="F447" s="36"/>
      <c r="G447" s="37"/>
      <c r="H447" s="29"/>
      <c r="I447" s="72"/>
      <c r="J447" s="72"/>
      <c r="K447" s="40" t="s">
        <v>1002</v>
      </c>
      <c r="L447" s="74"/>
      <c r="M447" s="45"/>
      <c r="N447" s="3"/>
    </row>
    <row r="448" spans="2:13" ht="14.25" customHeight="1">
      <c r="B448" s="77"/>
      <c r="C448" s="84"/>
      <c r="D448" s="35"/>
      <c r="E448" s="26"/>
      <c r="F448" s="36"/>
      <c r="G448" s="37"/>
      <c r="H448" s="29"/>
      <c r="I448" s="72"/>
      <c r="J448" s="72"/>
      <c r="K448" s="1" t="s">
        <v>17</v>
      </c>
      <c r="L448" s="74"/>
      <c r="M448" s="45"/>
    </row>
    <row r="449" spans="2:13" ht="14.25" customHeight="1">
      <c r="B449" s="77"/>
      <c r="C449" s="84"/>
      <c r="D449" s="35"/>
      <c r="E449" s="26"/>
      <c r="F449" s="36"/>
      <c r="G449" s="37"/>
      <c r="H449" s="29"/>
      <c r="I449" s="72"/>
      <c r="J449" s="72"/>
      <c r="K449" s="40" t="s">
        <v>1003</v>
      </c>
      <c r="L449" s="74"/>
      <c r="M449" s="45"/>
    </row>
    <row r="450" spans="2:13" ht="14.25" customHeight="1">
      <c r="B450" s="77"/>
      <c r="C450" s="84"/>
      <c r="D450" s="35"/>
      <c r="E450" s="26"/>
      <c r="F450" s="36"/>
      <c r="G450" s="37"/>
      <c r="H450" s="29"/>
      <c r="I450" s="72"/>
      <c r="J450" s="72"/>
      <c r="K450" s="40"/>
      <c r="L450" s="74"/>
      <c r="M450" s="45"/>
    </row>
    <row r="451" spans="2:13" ht="14.25" customHeight="1">
      <c r="B451" s="77"/>
      <c r="C451" s="84"/>
      <c r="D451" s="35"/>
      <c r="E451" s="26"/>
      <c r="F451" s="36">
        <v>32</v>
      </c>
      <c r="G451" s="37"/>
      <c r="H451" s="29" t="s">
        <v>226</v>
      </c>
      <c r="I451" s="131">
        <v>-133000</v>
      </c>
      <c r="J451" s="30">
        <v>0</v>
      </c>
      <c r="K451" s="40" t="s">
        <v>396</v>
      </c>
      <c r="L451" s="74"/>
      <c r="M451" s="45"/>
    </row>
    <row r="452" spans="2:13" ht="14.25" customHeight="1">
      <c r="B452" s="77"/>
      <c r="C452" s="84"/>
      <c r="D452" s="35"/>
      <c r="E452" s="26"/>
      <c r="F452" s="36"/>
      <c r="G452" s="37"/>
      <c r="H452" s="29"/>
      <c r="I452" s="131"/>
      <c r="J452" s="30"/>
      <c r="K452" s="40"/>
      <c r="L452" s="74"/>
      <c r="M452" s="45"/>
    </row>
    <row r="453" spans="2:13" ht="14.25" customHeight="1">
      <c r="B453" s="77"/>
      <c r="C453" s="84"/>
      <c r="D453" s="35"/>
      <c r="E453" s="26" t="s">
        <v>115</v>
      </c>
      <c r="F453" s="36">
        <v>33</v>
      </c>
      <c r="G453" s="37"/>
      <c r="H453" s="29" t="s">
        <v>433</v>
      </c>
      <c r="I453" s="72">
        <v>1248000</v>
      </c>
      <c r="J453" s="72">
        <v>974540</v>
      </c>
      <c r="K453" s="40" t="s">
        <v>396</v>
      </c>
      <c r="L453" s="74"/>
      <c r="M453" s="45"/>
    </row>
    <row r="454" spans="2:13" ht="14.25" customHeight="1">
      <c r="B454" s="77"/>
      <c r="C454" s="84"/>
      <c r="D454" s="35"/>
      <c r="E454" s="26"/>
      <c r="F454" s="36"/>
      <c r="G454" s="37"/>
      <c r="H454" s="29"/>
      <c r="I454" s="72"/>
      <c r="J454" s="72"/>
      <c r="K454" s="40"/>
      <c r="L454" s="74"/>
      <c r="M454" s="45"/>
    </row>
    <row r="455" spans="2:13" ht="14.25" customHeight="1">
      <c r="B455" s="77"/>
      <c r="C455" s="84"/>
      <c r="D455" s="35"/>
      <c r="E455" s="26"/>
      <c r="F455" s="36">
        <v>34</v>
      </c>
      <c r="G455" s="37"/>
      <c r="H455" s="29" t="s">
        <v>435</v>
      </c>
      <c r="I455" s="72">
        <v>1717000</v>
      </c>
      <c r="J455" s="72">
        <v>1571050</v>
      </c>
      <c r="K455" s="1" t="s">
        <v>288</v>
      </c>
      <c r="L455" s="75" t="s">
        <v>583</v>
      </c>
      <c r="M455" s="32" t="s">
        <v>792</v>
      </c>
    </row>
    <row r="456" spans="2:13" ht="14.25" customHeight="1" thickBot="1">
      <c r="B456" s="89"/>
      <c r="C456" s="90"/>
      <c r="D456" s="91"/>
      <c r="E456" s="54"/>
      <c r="F456" s="55"/>
      <c r="G456" s="56"/>
      <c r="H456" s="92"/>
      <c r="I456" s="93"/>
      <c r="J456" s="93"/>
      <c r="K456" s="104" t="s">
        <v>1004</v>
      </c>
      <c r="L456" s="94"/>
      <c r="M456" s="109"/>
    </row>
    <row r="457" spans="2:13" ht="14.25" customHeight="1">
      <c r="B457" s="77"/>
      <c r="C457" s="84"/>
      <c r="D457" s="35"/>
      <c r="E457" s="26"/>
      <c r="F457" s="36">
        <v>35</v>
      </c>
      <c r="G457" s="37"/>
      <c r="H457" s="29" t="s">
        <v>438</v>
      </c>
      <c r="I457" s="72">
        <v>2424000</v>
      </c>
      <c r="J457" s="72">
        <v>2101951</v>
      </c>
      <c r="K457" s="40" t="s">
        <v>281</v>
      </c>
      <c r="L457" s="75"/>
      <c r="M457" s="32"/>
    </row>
    <row r="458" spans="2:13" ht="14.25" customHeight="1">
      <c r="B458" s="77"/>
      <c r="C458" s="84"/>
      <c r="D458" s="35"/>
      <c r="E458" s="26"/>
      <c r="F458" s="36"/>
      <c r="G458" s="37"/>
      <c r="H458" s="29"/>
      <c r="I458" s="72"/>
      <c r="J458" s="72"/>
      <c r="K458" s="1" t="s">
        <v>902</v>
      </c>
      <c r="L458" s="74"/>
      <c r="M458" s="45"/>
    </row>
    <row r="459" spans="2:13" ht="14.25" customHeight="1">
      <c r="B459" s="77"/>
      <c r="C459" s="84"/>
      <c r="D459" s="35"/>
      <c r="E459" s="26"/>
      <c r="F459" s="36"/>
      <c r="G459" s="37"/>
      <c r="H459" s="29"/>
      <c r="I459" s="72"/>
      <c r="J459" s="72"/>
      <c r="K459" s="1" t="s">
        <v>793</v>
      </c>
      <c r="L459" s="74"/>
      <c r="M459" s="45"/>
    </row>
    <row r="460" spans="2:13" ht="14.25" customHeight="1">
      <c r="B460" s="77"/>
      <c r="C460" s="84"/>
      <c r="D460" s="35"/>
      <c r="E460" s="26"/>
      <c r="F460" s="36"/>
      <c r="G460" s="37"/>
      <c r="H460" s="29"/>
      <c r="I460" s="72"/>
      <c r="J460" s="72"/>
      <c r="K460" s="1"/>
      <c r="L460" s="74"/>
      <c r="M460" s="45"/>
    </row>
    <row r="461" spans="2:13" ht="14.25" customHeight="1">
      <c r="B461" s="77"/>
      <c r="C461" s="84"/>
      <c r="D461" s="35"/>
      <c r="E461" s="26"/>
      <c r="F461" s="36">
        <v>36</v>
      </c>
      <c r="G461" s="37"/>
      <c r="H461" s="29" t="s">
        <v>443</v>
      </c>
      <c r="I461" s="72">
        <v>4634000</v>
      </c>
      <c r="J461" s="72">
        <v>4572633</v>
      </c>
      <c r="K461" s="40" t="s">
        <v>583</v>
      </c>
      <c r="L461" s="74"/>
      <c r="M461" s="45"/>
    </row>
    <row r="462" spans="2:13" ht="14.25" customHeight="1">
      <c r="B462" s="77"/>
      <c r="C462" s="84"/>
      <c r="D462" s="35"/>
      <c r="E462" s="26"/>
      <c r="F462" s="36"/>
      <c r="G462" s="37"/>
      <c r="H462" s="29"/>
      <c r="I462" s="72"/>
      <c r="J462" s="72"/>
      <c r="K462" s="1" t="s">
        <v>420</v>
      </c>
      <c r="L462" s="74"/>
      <c r="M462" s="45"/>
    </row>
    <row r="463" spans="2:13" ht="14.25" customHeight="1">
      <c r="B463" s="77"/>
      <c r="C463" s="84"/>
      <c r="D463" s="35"/>
      <c r="E463" s="26"/>
      <c r="F463" s="36"/>
      <c r="G463" s="37"/>
      <c r="H463" s="29"/>
      <c r="I463" s="72"/>
      <c r="J463" s="72"/>
      <c r="K463" s="1" t="s">
        <v>1005</v>
      </c>
      <c r="L463" s="74"/>
      <c r="M463" s="45"/>
    </row>
    <row r="464" spans="2:13" ht="14.25" customHeight="1">
      <c r="B464" s="77"/>
      <c r="C464" s="84"/>
      <c r="D464" s="35"/>
      <c r="E464" s="26"/>
      <c r="F464" s="36"/>
      <c r="G464" s="37"/>
      <c r="H464" s="29"/>
      <c r="I464" s="72"/>
      <c r="J464" s="72"/>
      <c r="K464" s="1"/>
      <c r="L464" s="74"/>
      <c r="M464" s="45"/>
    </row>
    <row r="465" spans="2:13" ht="14.25" customHeight="1">
      <c r="B465" s="77"/>
      <c r="C465" s="84"/>
      <c r="D465" s="35"/>
      <c r="E465" s="26"/>
      <c r="F465" s="36">
        <v>37</v>
      </c>
      <c r="G465" s="37"/>
      <c r="H465" s="29" t="s">
        <v>437</v>
      </c>
      <c r="I465" s="72">
        <v>1247000</v>
      </c>
      <c r="J465" s="72">
        <v>967216</v>
      </c>
      <c r="K465" s="40" t="s">
        <v>396</v>
      </c>
      <c r="L465" s="74"/>
      <c r="M465" s="45"/>
    </row>
    <row r="466" spans="2:13" ht="14.25" customHeight="1">
      <c r="B466" s="77"/>
      <c r="C466" s="84"/>
      <c r="D466" s="35"/>
      <c r="E466" s="26"/>
      <c r="F466" s="36"/>
      <c r="G466" s="37"/>
      <c r="H466" s="29"/>
      <c r="I466" s="72"/>
      <c r="J466" s="72"/>
      <c r="K466" s="40"/>
      <c r="L466" s="74"/>
      <c r="M466" s="45"/>
    </row>
    <row r="467" spans="2:13" ht="14.25" customHeight="1">
      <c r="B467" s="77"/>
      <c r="C467" s="84"/>
      <c r="D467" s="35"/>
      <c r="E467" s="26"/>
      <c r="F467" s="36">
        <v>38</v>
      </c>
      <c r="G467" s="37"/>
      <c r="H467" s="29" t="s">
        <v>440</v>
      </c>
      <c r="I467" s="72">
        <v>2389000</v>
      </c>
      <c r="J467" s="72">
        <v>1878506</v>
      </c>
      <c r="K467" s="40" t="s">
        <v>396</v>
      </c>
      <c r="L467" s="74"/>
      <c r="M467" s="45"/>
    </row>
    <row r="468" spans="2:13" ht="14.25" customHeight="1">
      <c r="B468" s="77"/>
      <c r="C468" s="84"/>
      <c r="D468" s="35"/>
      <c r="E468" s="26"/>
      <c r="F468" s="36"/>
      <c r="G468" s="37"/>
      <c r="H468" s="29"/>
      <c r="I468" s="72"/>
      <c r="J468" s="72"/>
      <c r="K468" s="40"/>
      <c r="L468" s="74"/>
      <c r="M468" s="45"/>
    </row>
    <row r="469" spans="2:13" ht="14.25" customHeight="1">
      <c r="B469" s="77"/>
      <c r="C469" s="84"/>
      <c r="D469" s="35"/>
      <c r="E469" s="26"/>
      <c r="F469" s="36">
        <v>39</v>
      </c>
      <c r="G469" s="37"/>
      <c r="H469" s="29" t="s">
        <v>436</v>
      </c>
      <c r="I469" s="72">
        <v>152179000</v>
      </c>
      <c r="J469" s="72">
        <v>151724708</v>
      </c>
      <c r="K469" s="1" t="s">
        <v>794</v>
      </c>
      <c r="L469" s="2" t="s">
        <v>795</v>
      </c>
      <c r="M469" s="32" t="s">
        <v>796</v>
      </c>
    </row>
    <row r="470" spans="2:13" ht="14.25" customHeight="1">
      <c r="B470" s="77"/>
      <c r="C470" s="84"/>
      <c r="D470" s="35"/>
      <c r="E470" s="26"/>
      <c r="F470" s="36"/>
      <c r="G470" s="37"/>
      <c r="H470" s="29"/>
      <c r="I470" s="72"/>
      <c r="J470" s="72"/>
      <c r="K470" s="1" t="s">
        <v>2</v>
      </c>
      <c r="L470" s="2"/>
      <c r="M470" s="32"/>
    </row>
    <row r="471" spans="2:13" ht="14.25" customHeight="1">
      <c r="B471" s="77"/>
      <c r="C471" s="84"/>
      <c r="D471" s="35"/>
      <c r="E471" s="26"/>
      <c r="F471" s="36"/>
      <c r="G471" s="37"/>
      <c r="H471" s="29"/>
      <c r="I471" s="72"/>
      <c r="J471" s="72"/>
      <c r="K471" s="1" t="s">
        <v>1006</v>
      </c>
      <c r="L471" s="74"/>
      <c r="M471" s="45"/>
    </row>
    <row r="472" spans="2:13" ht="14.25" customHeight="1">
      <c r="B472" s="77"/>
      <c r="C472" s="84"/>
      <c r="D472" s="35"/>
      <c r="E472" s="26"/>
      <c r="F472" s="36"/>
      <c r="G472" s="37"/>
      <c r="H472" s="29"/>
      <c r="I472" s="72"/>
      <c r="J472" s="72"/>
      <c r="K472" s="1"/>
      <c r="L472" s="74"/>
      <c r="M472" s="45"/>
    </row>
    <row r="473" spans="2:13" ht="14.25" customHeight="1">
      <c r="B473" s="77"/>
      <c r="C473" s="84"/>
      <c r="D473" s="35"/>
      <c r="E473" s="26"/>
      <c r="F473" s="36">
        <v>40</v>
      </c>
      <c r="G473" s="37"/>
      <c r="H473" s="29" t="s">
        <v>439</v>
      </c>
      <c r="I473" s="72">
        <v>12758000</v>
      </c>
      <c r="J473" s="72">
        <v>9931890</v>
      </c>
      <c r="K473" s="1" t="s">
        <v>421</v>
      </c>
      <c r="L473" s="2" t="s">
        <v>269</v>
      </c>
      <c r="M473" s="32" t="s">
        <v>269</v>
      </c>
    </row>
    <row r="474" spans="2:13" ht="14.25" customHeight="1">
      <c r="B474" s="77"/>
      <c r="C474" s="84"/>
      <c r="D474" s="35"/>
      <c r="E474" s="26"/>
      <c r="F474" s="36"/>
      <c r="G474" s="37"/>
      <c r="H474" s="29"/>
      <c r="I474" s="72"/>
      <c r="J474" s="72"/>
      <c r="K474" s="1" t="s">
        <v>266</v>
      </c>
      <c r="L474" s="2"/>
      <c r="M474" s="32"/>
    </row>
    <row r="475" spans="2:13" ht="14.25" customHeight="1">
      <c r="B475" s="77"/>
      <c r="C475" s="84"/>
      <c r="D475" s="35"/>
      <c r="E475" s="26"/>
      <c r="F475" s="36"/>
      <c r="G475" s="37"/>
      <c r="H475" s="29"/>
      <c r="I475" s="72"/>
      <c r="J475" s="72"/>
      <c r="K475" s="1" t="s">
        <v>1007</v>
      </c>
      <c r="L475" s="2"/>
      <c r="M475" s="32"/>
    </row>
    <row r="476" spans="2:13" ht="14.25" customHeight="1">
      <c r="B476" s="77"/>
      <c r="C476" s="84"/>
      <c r="D476" s="35"/>
      <c r="E476" s="26"/>
      <c r="F476" s="36"/>
      <c r="G476" s="37"/>
      <c r="H476" s="29"/>
      <c r="I476" s="72"/>
      <c r="J476" s="72"/>
      <c r="K476" s="1"/>
      <c r="L476" s="2"/>
      <c r="M476" s="32"/>
    </row>
    <row r="477" spans="2:13" ht="14.25" customHeight="1">
      <c r="B477" s="77"/>
      <c r="C477" s="84"/>
      <c r="D477" s="35"/>
      <c r="E477" s="26"/>
      <c r="F477" s="36">
        <v>41</v>
      </c>
      <c r="G477" s="37"/>
      <c r="H477" s="29" t="s">
        <v>441</v>
      </c>
      <c r="I477" s="72">
        <v>25938000</v>
      </c>
      <c r="J477" s="72">
        <v>25290850</v>
      </c>
      <c r="K477" s="40" t="s">
        <v>583</v>
      </c>
      <c r="L477" s="74"/>
      <c r="M477" s="45"/>
    </row>
    <row r="478" spans="2:13" ht="14.25" customHeight="1">
      <c r="B478" s="77"/>
      <c r="C478" s="84"/>
      <c r="D478" s="35"/>
      <c r="E478" s="26"/>
      <c r="F478" s="36"/>
      <c r="G478" s="37"/>
      <c r="H478" s="29"/>
      <c r="I478" s="72"/>
      <c r="J478" s="72"/>
      <c r="K478" s="1" t="s">
        <v>797</v>
      </c>
      <c r="L478" s="74"/>
      <c r="M478" s="45"/>
    </row>
    <row r="479" spans="2:13" ht="14.25" customHeight="1">
      <c r="B479" s="77"/>
      <c r="C479" s="84"/>
      <c r="D479" s="35"/>
      <c r="E479" s="26"/>
      <c r="F479" s="36"/>
      <c r="G479" s="37"/>
      <c r="H479" s="29"/>
      <c r="I479" s="72"/>
      <c r="J479" s="72"/>
      <c r="K479" s="1" t="s">
        <v>1008</v>
      </c>
      <c r="L479" s="74"/>
      <c r="M479" s="45"/>
    </row>
    <row r="480" spans="2:13" ht="14.25" customHeight="1">
      <c r="B480" s="77"/>
      <c r="C480" s="84"/>
      <c r="D480" s="35"/>
      <c r="E480" s="26"/>
      <c r="F480" s="36"/>
      <c r="G480" s="37"/>
      <c r="H480" s="29"/>
      <c r="I480" s="72"/>
      <c r="J480" s="72"/>
      <c r="K480" s="1"/>
      <c r="L480" s="74"/>
      <c r="M480" s="45"/>
    </row>
    <row r="481" spans="2:13" ht="14.25" customHeight="1">
      <c r="B481" s="77"/>
      <c r="C481" s="84"/>
      <c r="D481" s="35"/>
      <c r="E481" s="26"/>
      <c r="F481" s="36">
        <v>42</v>
      </c>
      <c r="G481" s="37"/>
      <c r="H481" s="29" t="s">
        <v>442</v>
      </c>
      <c r="I481" s="72">
        <v>133360000</v>
      </c>
      <c r="J481" s="72">
        <v>133360000</v>
      </c>
      <c r="K481" s="40" t="s">
        <v>583</v>
      </c>
      <c r="L481" s="74"/>
      <c r="M481" s="45"/>
    </row>
    <row r="482" spans="2:13" ht="14.25" customHeight="1">
      <c r="B482" s="77"/>
      <c r="C482" s="84"/>
      <c r="D482" s="35"/>
      <c r="E482" s="26"/>
      <c r="F482" s="36"/>
      <c r="G482" s="37"/>
      <c r="H482" s="29"/>
      <c r="I482" s="72"/>
      <c r="J482" s="72"/>
      <c r="K482" s="1" t="s">
        <v>417</v>
      </c>
      <c r="L482" s="74"/>
      <c r="M482" s="45"/>
    </row>
    <row r="483" spans="2:13" ht="14.25" customHeight="1">
      <c r="B483" s="77"/>
      <c r="C483" s="84"/>
      <c r="D483" s="35"/>
      <c r="E483" s="26"/>
      <c r="F483" s="36"/>
      <c r="G483" s="37"/>
      <c r="H483" s="29"/>
      <c r="I483" s="72"/>
      <c r="J483" s="72"/>
      <c r="K483" s="1" t="s">
        <v>1009</v>
      </c>
      <c r="L483" s="74"/>
      <c r="M483" s="45"/>
    </row>
    <row r="484" spans="2:13" ht="14.25" customHeight="1">
      <c r="B484" s="77"/>
      <c r="C484" s="84"/>
      <c r="D484" s="35"/>
      <c r="E484" s="26"/>
      <c r="F484" s="36"/>
      <c r="G484" s="37"/>
      <c r="H484" s="29"/>
      <c r="I484" s="72"/>
      <c r="J484" s="72"/>
      <c r="K484" s="1"/>
      <c r="L484" s="74"/>
      <c r="M484" s="45"/>
    </row>
    <row r="485" spans="2:13" ht="14.25" customHeight="1">
      <c r="B485" s="77"/>
      <c r="C485" s="84"/>
      <c r="D485" s="35"/>
      <c r="E485" s="26"/>
      <c r="F485" s="36">
        <v>43</v>
      </c>
      <c r="G485" s="37"/>
      <c r="H485" s="29" t="s">
        <v>434</v>
      </c>
      <c r="I485" s="72">
        <v>334383000</v>
      </c>
      <c r="J485" s="72">
        <v>304478906</v>
      </c>
      <c r="K485" s="40" t="s">
        <v>583</v>
      </c>
      <c r="L485" s="74"/>
      <c r="M485" s="45"/>
    </row>
    <row r="486" spans="2:13" ht="14.25" customHeight="1">
      <c r="B486" s="77"/>
      <c r="C486" s="84"/>
      <c r="D486" s="35"/>
      <c r="E486" s="26"/>
      <c r="F486" s="36"/>
      <c r="G486" s="37"/>
      <c r="H486" s="29"/>
      <c r="I486" s="72"/>
      <c r="J486" s="72"/>
      <c r="K486" s="1" t="s">
        <v>1010</v>
      </c>
      <c r="L486" s="74"/>
      <c r="M486" s="45"/>
    </row>
    <row r="487" spans="2:13" ht="14.25" customHeight="1">
      <c r="B487" s="77"/>
      <c r="C487" s="84"/>
      <c r="D487" s="35"/>
      <c r="E487" s="26"/>
      <c r="F487" s="36"/>
      <c r="G487" s="37"/>
      <c r="H487" s="29"/>
      <c r="I487" s="72"/>
      <c r="J487" s="72"/>
      <c r="K487" s="1" t="s">
        <v>1011</v>
      </c>
      <c r="L487" s="74"/>
      <c r="M487" s="45"/>
    </row>
    <row r="488" spans="2:13" ht="14.25" customHeight="1">
      <c r="B488" s="77"/>
      <c r="C488" s="84"/>
      <c r="D488" s="35"/>
      <c r="E488" s="26"/>
      <c r="F488" s="36"/>
      <c r="G488" s="37"/>
      <c r="H488" s="29"/>
      <c r="I488" s="72"/>
      <c r="J488" s="72"/>
      <c r="K488" s="1"/>
      <c r="L488" s="74"/>
      <c r="M488" s="45"/>
    </row>
    <row r="489" spans="2:13" ht="14.25" customHeight="1">
      <c r="B489" s="77"/>
      <c r="C489" s="84"/>
      <c r="D489" s="35"/>
      <c r="E489" s="26"/>
      <c r="F489" s="36">
        <v>44</v>
      </c>
      <c r="G489" s="37"/>
      <c r="H489" s="29" t="s">
        <v>317</v>
      </c>
      <c r="I489" s="72">
        <v>174783000</v>
      </c>
      <c r="J489" s="72">
        <v>132593725</v>
      </c>
      <c r="K489" s="1" t="s">
        <v>414</v>
      </c>
      <c r="L489" s="2" t="s">
        <v>1012</v>
      </c>
      <c r="M489" s="32" t="s">
        <v>1012</v>
      </c>
    </row>
    <row r="490" spans="2:13" ht="14.25" customHeight="1">
      <c r="B490" s="77"/>
      <c r="C490" s="84"/>
      <c r="D490" s="35"/>
      <c r="E490" s="26"/>
      <c r="F490" s="36"/>
      <c r="G490" s="37"/>
      <c r="H490" s="29"/>
      <c r="I490" s="72"/>
      <c r="J490" s="72"/>
      <c r="K490" s="1" t="s">
        <v>1013</v>
      </c>
      <c r="L490" s="74"/>
      <c r="M490" s="45"/>
    </row>
    <row r="491" spans="2:13" ht="14.25" customHeight="1">
      <c r="B491" s="77"/>
      <c r="C491" s="84"/>
      <c r="D491" s="35"/>
      <c r="E491" s="26"/>
      <c r="F491" s="36"/>
      <c r="G491" s="37"/>
      <c r="H491" s="29"/>
      <c r="I491" s="72"/>
      <c r="J491" s="72"/>
      <c r="K491" s="1"/>
      <c r="L491" s="74"/>
      <c r="M491" s="45"/>
    </row>
    <row r="492" spans="2:13" ht="14.25" customHeight="1">
      <c r="B492" s="77"/>
      <c r="C492" s="84"/>
      <c r="D492" s="35"/>
      <c r="E492" s="26"/>
      <c r="F492" s="36">
        <v>45</v>
      </c>
      <c r="G492" s="37"/>
      <c r="H492" s="29" t="s">
        <v>318</v>
      </c>
      <c r="I492" s="72">
        <v>6509000</v>
      </c>
      <c r="J492" s="72">
        <v>6248783</v>
      </c>
      <c r="K492" s="40" t="s">
        <v>553</v>
      </c>
      <c r="L492" s="74"/>
      <c r="M492" s="45"/>
    </row>
    <row r="493" spans="2:13" ht="14.25" customHeight="1">
      <c r="B493" s="77"/>
      <c r="C493" s="84"/>
      <c r="D493" s="35"/>
      <c r="E493" s="26"/>
      <c r="F493" s="36"/>
      <c r="G493" s="37"/>
      <c r="H493" s="29"/>
      <c r="I493" s="72"/>
      <c r="J493" s="72"/>
      <c r="K493" s="1" t="s">
        <v>554</v>
      </c>
      <c r="L493" s="74"/>
      <c r="M493" s="45"/>
    </row>
    <row r="494" spans="2:13" ht="14.25" customHeight="1">
      <c r="B494" s="77"/>
      <c r="C494" s="84"/>
      <c r="D494" s="35"/>
      <c r="E494" s="26"/>
      <c r="F494" s="36"/>
      <c r="G494" s="37"/>
      <c r="H494" s="29"/>
      <c r="I494" s="72"/>
      <c r="J494" s="72"/>
      <c r="K494" s="1" t="s">
        <v>1014</v>
      </c>
      <c r="L494" s="74"/>
      <c r="M494" s="45"/>
    </row>
    <row r="495" spans="2:13" ht="14.25" customHeight="1">
      <c r="B495" s="77"/>
      <c r="C495" s="84"/>
      <c r="D495" s="35"/>
      <c r="E495" s="26"/>
      <c r="F495" s="36"/>
      <c r="G495" s="37"/>
      <c r="H495" s="29"/>
      <c r="I495" s="72"/>
      <c r="J495" s="72"/>
      <c r="K495" s="1"/>
      <c r="L495" s="74"/>
      <c r="M495" s="45"/>
    </row>
    <row r="496" spans="2:13" ht="14.25" customHeight="1">
      <c r="B496" s="77"/>
      <c r="C496" s="84"/>
      <c r="D496" s="35"/>
      <c r="E496" s="26"/>
      <c r="F496" s="36">
        <v>46</v>
      </c>
      <c r="G496" s="37"/>
      <c r="H496" s="29" t="s">
        <v>226</v>
      </c>
      <c r="I496" s="131">
        <v>-196000</v>
      </c>
      <c r="J496" s="30">
        <v>0</v>
      </c>
      <c r="K496" s="40" t="s">
        <v>422</v>
      </c>
      <c r="L496" s="74"/>
      <c r="M496" s="45"/>
    </row>
    <row r="497" spans="2:13" ht="14.25" customHeight="1">
      <c r="B497" s="77"/>
      <c r="C497" s="84"/>
      <c r="D497" s="35"/>
      <c r="E497" s="26"/>
      <c r="F497" s="36"/>
      <c r="G497" s="37"/>
      <c r="H497" s="29"/>
      <c r="I497" s="72"/>
      <c r="J497" s="72"/>
      <c r="K497" s="1"/>
      <c r="L497" s="74"/>
      <c r="M497" s="45"/>
    </row>
    <row r="498" spans="2:13" ht="14.25" customHeight="1">
      <c r="B498" s="77"/>
      <c r="C498" s="84"/>
      <c r="D498" s="35"/>
      <c r="E498" s="26" t="s">
        <v>132</v>
      </c>
      <c r="F498" s="36">
        <v>47</v>
      </c>
      <c r="G498" s="37"/>
      <c r="H498" s="29" t="s">
        <v>444</v>
      </c>
      <c r="I498" s="72">
        <v>21974000</v>
      </c>
      <c r="J498" s="72">
        <v>19749997</v>
      </c>
      <c r="K498" s="1" t="s">
        <v>289</v>
      </c>
      <c r="L498" s="2" t="s">
        <v>1015</v>
      </c>
      <c r="M498" s="32" t="s">
        <v>1016</v>
      </c>
    </row>
    <row r="499" spans="2:13" ht="14.25" customHeight="1">
      <c r="B499" s="77"/>
      <c r="C499" s="84"/>
      <c r="D499" s="35"/>
      <c r="E499" s="26" t="s">
        <v>133</v>
      </c>
      <c r="F499" s="36"/>
      <c r="G499" s="37"/>
      <c r="H499" s="29"/>
      <c r="I499" s="72"/>
      <c r="J499" s="72"/>
      <c r="K499" s="1" t="s">
        <v>310</v>
      </c>
      <c r="L499" s="2" t="s">
        <v>1017</v>
      </c>
      <c r="M499" s="32" t="s">
        <v>1018</v>
      </c>
    </row>
    <row r="500" spans="2:13" ht="14.25" customHeight="1">
      <c r="B500" s="77"/>
      <c r="C500" s="84"/>
      <c r="D500" s="35"/>
      <c r="E500" s="26"/>
      <c r="F500" s="36"/>
      <c r="G500" s="37"/>
      <c r="H500" s="29"/>
      <c r="I500" s="72"/>
      <c r="J500" s="72"/>
      <c r="K500" s="1" t="s">
        <v>864</v>
      </c>
      <c r="L500" s="74"/>
      <c r="M500" s="45"/>
    </row>
    <row r="501" spans="2:13" ht="14.25" customHeight="1" thickBot="1">
      <c r="B501" s="89"/>
      <c r="C501" s="90"/>
      <c r="D501" s="91"/>
      <c r="E501" s="54"/>
      <c r="F501" s="55"/>
      <c r="G501" s="56"/>
      <c r="H501" s="92"/>
      <c r="I501" s="93"/>
      <c r="J501" s="93"/>
      <c r="K501" s="104" t="s">
        <v>1096</v>
      </c>
      <c r="L501" s="94"/>
      <c r="M501" s="109"/>
    </row>
    <row r="502" spans="1:13" ht="14.25" customHeight="1">
      <c r="A502" s="3"/>
      <c r="B502" s="77"/>
      <c r="C502" s="84"/>
      <c r="D502" s="35"/>
      <c r="E502" s="26"/>
      <c r="F502" s="36">
        <v>48</v>
      </c>
      <c r="G502" s="37"/>
      <c r="H502" s="29" t="s">
        <v>445</v>
      </c>
      <c r="I502" s="72">
        <v>2099000</v>
      </c>
      <c r="J502" s="72">
        <v>1745513</v>
      </c>
      <c r="K502" s="1" t="s">
        <v>1019</v>
      </c>
      <c r="L502" s="2" t="s">
        <v>800</v>
      </c>
      <c r="M502" s="32" t="s">
        <v>1020</v>
      </c>
    </row>
    <row r="503" spans="1:13" ht="14.25" customHeight="1">
      <c r="A503" s="3"/>
      <c r="B503" s="77"/>
      <c r="C503" s="84"/>
      <c r="D503" s="35"/>
      <c r="E503" s="26"/>
      <c r="F503" s="36"/>
      <c r="G503" s="37"/>
      <c r="H503" s="29"/>
      <c r="I503" s="72"/>
      <c r="J503" s="72"/>
      <c r="K503" s="1" t="s">
        <v>799</v>
      </c>
      <c r="L503" s="2"/>
      <c r="M503" s="32"/>
    </row>
    <row r="504" spans="1:13" ht="14.25" customHeight="1">
      <c r="A504" s="3"/>
      <c r="B504" s="77"/>
      <c r="C504" s="84"/>
      <c r="D504" s="35"/>
      <c r="E504" s="26"/>
      <c r="F504" s="36"/>
      <c r="G504" s="37"/>
      <c r="H504" s="29"/>
      <c r="I504" s="72"/>
      <c r="J504" s="72"/>
      <c r="K504" s="1" t="s">
        <v>801</v>
      </c>
      <c r="L504" s="74"/>
      <c r="M504" s="45"/>
    </row>
    <row r="505" spans="2:13" ht="14.25" customHeight="1">
      <c r="B505" s="77"/>
      <c r="C505" s="84"/>
      <c r="D505" s="35"/>
      <c r="E505" s="26"/>
      <c r="F505" s="36"/>
      <c r="G505" s="37"/>
      <c r="H505" s="29"/>
      <c r="I505" s="72"/>
      <c r="J505" s="72"/>
      <c r="K505" s="1" t="s">
        <v>802</v>
      </c>
      <c r="L505" s="74"/>
      <c r="M505" s="45"/>
    </row>
    <row r="506" spans="2:13" ht="14.25" customHeight="1">
      <c r="B506" s="77"/>
      <c r="C506" s="84"/>
      <c r="D506" s="35"/>
      <c r="E506" s="26"/>
      <c r="F506" s="36"/>
      <c r="G506" s="37"/>
      <c r="H506" s="29"/>
      <c r="I506" s="72"/>
      <c r="J506" s="72"/>
      <c r="K506" s="1"/>
      <c r="L506" s="74"/>
      <c r="M506" s="32"/>
    </row>
    <row r="507" spans="2:13" ht="14.25" customHeight="1">
      <c r="B507" s="77"/>
      <c r="C507" s="84"/>
      <c r="D507" s="35"/>
      <c r="E507" s="26"/>
      <c r="F507" s="36">
        <v>49</v>
      </c>
      <c r="G507" s="37"/>
      <c r="H507" s="29" t="s">
        <v>446</v>
      </c>
      <c r="I507" s="72">
        <v>5842000</v>
      </c>
      <c r="J507" s="72">
        <v>2476810</v>
      </c>
      <c r="K507" s="1" t="s">
        <v>311</v>
      </c>
      <c r="L507" s="2" t="s">
        <v>1021</v>
      </c>
      <c r="M507" s="32" t="s">
        <v>1022</v>
      </c>
    </row>
    <row r="508" spans="2:13" ht="14.25" customHeight="1">
      <c r="B508" s="77"/>
      <c r="C508" s="84"/>
      <c r="D508" s="35"/>
      <c r="E508" s="26"/>
      <c r="F508" s="36"/>
      <c r="G508" s="37"/>
      <c r="H508" s="29"/>
      <c r="I508" s="72"/>
      <c r="J508" s="72"/>
      <c r="K508" s="1" t="s">
        <v>194</v>
      </c>
      <c r="L508" s="74"/>
      <c r="M508" s="45"/>
    </row>
    <row r="509" spans="2:13" ht="14.25" customHeight="1">
      <c r="B509" s="77"/>
      <c r="C509" s="84"/>
      <c r="D509" s="35"/>
      <c r="E509" s="26"/>
      <c r="F509" s="36"/>
      <c r="G509" s="37"/>
      <c r="H509" s="29"/>
      <c r="I509" s="72"/>
      <c r="J509" s="72"/>
      <c r="K509" s="1" t="s">
        <v>1023</v>
      </c>
      <c r="L509" s="2"/>
      <c r="M509" s="32"/>
    </row>
    <row r="510" spans="2:13" ht="14.25" customHeight="1">
      <c r="B510" s="77"/>
      <c r="C510" s="84"/>
      <c r="D510" s="35"/>
      <c r="E510" s="26"/>
      <c r="F510" s="36"/>
      <c r="G510" s="37"/>
      <c r="H510" s="29"/>
      <c r="I510" s="72"/>
      <c r="J510" s="72"/>
      <c r="K510" s="1"/>
      <c r="L510" s="2"/>
      <c r="M510" s="32"/>
    </row>
    <row r="511" spans="2:13" ht="14.25" customHeight="1">
      <c r="B511" s="77"/>
      <c r="C511" s="84"/>
      <c r="D511" s="35"/>
      <c r="E511" s="26"/>
      <c r="F511" s="36">
        <v>50</v>
      </c>
      <c r="G511" s="37"/>
      <c r="H511" s="29" t="s">
        <v>447</v>
      </c>
      <c r="I511" s="72">
        <v>18494000</v>
      </c>
      <c r="J511" s="72">
        <v>12807073</v>
      </c>
      <c r="K511" s="40" t="s">
        <v>422</v>
      </c>
      <c r="L511" s="74"/>
      <c r="M511" s="45"/>
    </row>
    <row r="512" spans="2:13" ht="14.25" customHeight="1">
      <c r="B512" s="77"/>
      <c r="C512" s="84"/>
      <c r="D512" s="35"/>
      <c r="E512" s="26"/>
      <c r="F512" s="36"/>
      <c r="G512" s="37"/>
      <c r="H512" s="29"/>
      <c r="I512" s="72"/>
      <c r="J512" s="72"/>
      <c r="K512" s="40"/>
      <c r="L512" s="74"/>
      <c r="M512" s="45"/>
    </row>
    <row r="513" spans="2:13" ht="14.25" customHeight="1" thickBot="1">
      <c r="B513" s="89"/>
      <c r="C513" s="90"/>
      <c r="D513" s="91"/>
      <c r="E513" s="54"/>
      <c r="F513" s="55">
        <v>51</v>
      </c>
      <c r="G513" s="56"/>
      <c r="H513" s="92" t="s">
        <v>226</v>
      </c>
      <c r="I513" s="58">
        <v>-84000</v>
      </c>
      <c r="J513" s="93">
        <v>0</v>
      </c>
      <c r="K513" s="60" t="s">
        <v>422</v>
      </c>
      <c r="L513" s="94"/>
      <c r="M513" s="109"/>
    </row>
    <row r="514" spans="2:13" ht="14.25" customHeight="1">
      <c r="B514" s="132"/>
      <c r="C514" s="63"/>
      <c r="D514" s="63"/>
      <c r="E514" s="64"/>
      <c r="F514" s="65"/>
      <c r="G514" s="66"/>
      <c r="H514" s="67"/>
      <c r="I514" s="68"/>
      <c r="J514" s="68"/>
      <c r="K514" s="69"/>
      <c r="L514" s="70"/>
      <c r="M514" s="71"/>
    </row>
    <row r="515" spans="2:13" ht="14.25" customHeight="1">
      <c r="B515" s="34" t="s">
        <v>12</v>
      </c>
      <c r="C515" s="35">
        <v>396920000</v>
      </c>
      <c r="D515" s="35">
        <v>341551391</v>
      </c>
      <c r="E515" s="26" t="s">
        <v>432</v>
      </c>
      <c r="F515" s="36">
        <v>1</v>
      </c>
      <c r="G515" s="37"/>
      <c r="H515" s="29" t="s">
        <v>449</v>
      </c>
      <c r="I515" s="72">
        <v>19389000</v>
      </c>
      <c r="J515" s="72">
        <v>11778681</v>
      </c>
      <c r="K515" s="1" t="s">
        <v>162</v>
      </c>
      <c r="L515" s="2" t="s">
        <v>803</v>
      </c>
      <c r="M515" s="32" t="s">
        <v>804</v>
      </c>
    </row>
    <row r="516" spans="2:13" ht="14.25" customHeight="1">
      <c r="B516" s="34" t="s">
        <v>448</v>
      </c>
      <c r="C516" s="35"/>
      <c r="D516" s="42"/>
      <c r="E516" s="26"/>
      <c r="F516" s="36"/>
      <c r="G516" s="37"/>
      <c r="H516" s="29"/>
      <c r="I516" s="72"/>
      <c r="J516" s="72"/>
      <c r="K516" s="1" t="s">
        <v>805</v>
      </c>
      <c r="L516" s="2"/>
      <c r="M516" s="32"/>
    </row>
    <row r="517" spans="2:13" ht="14.25" customHeight="1">
      <c r="B517" s="34"/>
      <c r="C517" s="35" t="s">
        <v>279</v>
      </c>
      <c r="D517" s="35" t="s">
        <v>279</v>
      </c>
      <c r="E517" s="26"/>
      <c r="F517" s="36"/>
      <c r="G517" s="37"/>
      <c r="H517" s="29"/>
      <c r="I517" s="72"/>
      <c r="J517" s="72"/>
      <c r="K517" s="1"/>
      <c r="L517" s="2"/>
      <c r="M517" s="32"/>
    </row>
    <row r="518" spans="2:13" ht="14.25" customHeight="1">
      <c r="B518" s="34"/>
      <c r="C518" s="35">
        <v>21629000</v>
      </c>
      <c r="D518" s="35">
        <v>12466141</v>
      </c>
      <c r="E518" s="26" t="s">
        <v>132</v>
      </c>
      <c r="F518" s="36">
        <v>2</v>
      </c>
      <c r="G518" s="37"/>
      <c r="H518" s="29" t="s">
        <v>450</v>
      </c>
      <c r="I518" s="72">
        <v>37417000</v>
      </c>
      <c r="J518" s="72">
        <v>23553398</v>
      </c>
      <c r="K518" s="40" t="s">
        <v>422</v>
      </c>
      <c r="L518" s="2"/>
      <c r="M518" s="32"/>
    </row>
    <row r="519" spans="2:13" ht="14.25" customHeight="1">
      <c r="B519" s="34"/>
      <c r="C519" s="35" t="s">
        <v>283</v>
      </c>
      <c r="D519" s="35" t="s">
        <v>283</v>
      </c>
      <c r="E519" s="26" t="s">
        <v>133</v>
      </c>
      <c r="F519" s="36"/>
      <c r="G519" s="37"/>
      <c r="H519" s="29"/>
      <c r="I519" s="72"/>
      <c r="J519" s="72"/>
      <c r="K519" s="1" t="s">
        <v>170</v>
      </c>
      <c r="L519" s="2"/>
      <c r="M519" s="32"/>
    </row>
    <row r="520" spans="2:13" ht="14.25" customHeight="1">
      <c r="B520" s="34"/>
      <c r="C520" s="35">
        <v>29000000</v>
      </c>
      <c r="D520" s="35">
        <v>28000000</v>
      </c>
      <c r="E520" s="26"/>
      <c r="F520" s="36"/>
      <c r="G520" s="37"/>
      <c r="H520" s="29"/>
      <c r="I520" s="72"/>
      <c r="J520" s="72"/>
      <c r="K520" s="1"/>
      <c r="L520" s="2"/>
      <c r="M520" s="32"/>
    </row>
    <row r="521" spans="2:13" ht="14.25" customHeight="1">
      <c r="B521" s="77"/>
      <c r="C521" s="35" t="s">
        <v>280</v>
      </c>
      <c r="D521" s="35" t="s">
        <v>280</v>
      </c>
      <c r="E521" s="26"/>
      <c r="F521" s="36">
        <v>3</v>
      </c>
      <c r="G521" s="43"/>
      <c r="H521" s="29" t="s">
        <v>251</v>
      </c>
      <c r="I521" s="72">
        <v>2922000</v>
      </c>
      <c r="J521" s="72">
        <v>720285</v>
      </c>
      <c r="K521" s="1" t="s">
        <v>806</v>
      </c>
      <c r="L521" s="2" t="s">
        <v>807</v>
      </c>
      <c r="M521" s="32" t="s">
        <v>808</v>
      </c>
    </row>
    <row r="522" spans="2:13" ht="14.25" customHeight="1">
      <c r="B522" s="77"/>
      <c r="C522" s="35">
        <v>114542000</v>
      </c>
      <c r="D522" s="35">
        <v>95146217</v>
      </c>
      <c r="E522" s="26"/>
      <c r="F522" s="36"/>
      <c r="G522" s="43"/>
      <c r="H522" s="29" t="s">
        <v>252</v>
      </c>
      <c r="I522" s="72"/>
      <c r="J522" s="72"/>
      <c r="K522" s="1"/>
      <c r="L522" s="2"/>
      <c r="M522" s="32"/>
    </row>
    <row r="523" spans="2:13" ht="14.25" customHeight="1">
      <c r="B523" s="77"/>
      <c r="C523" s="35" t="s">
        <v>282</v>
      </c>
      <c r="D523" s="35" t="s">
        <v>282</v>
      </c>
      <c r="E523" s="26"/>
      <c r="F523" s="36"/>
      <c r="G523" s="43"/>
      <c r="H523" s="29"/>
      <c r="I523" s="72"/>
      <c r="J523" s="72"/>
      <c r="K523" s="1"/>
      <c r="L523" s="2"/>
      <c r="M523" s="32"/>
    </row>
    <row r="524" spans="2:13" ht="14.25" customHeight="1">
      <c r="B524" s="77"/>
      <c r="C524" s="35">
        <f>C515-C518-C520-C522</f>
        <v>231749000</v>
      </c>
      <c r="D524" s="35">
        <f>D515-D518-D520-D522</f>
        <v>205939033</v>
      </c>
      <c r="E524" s="26"/>
      <c r="F524" s="36">
        <v>4</v>
      </c>
      <c r="G524" s="37"/>
      <c r="H524" s="29" t="s">
        <v>451</v>
      </c>
      <c r="I524" s="39">
        <f>387000+816000+1918000+1044000</f>
        <v>4165000</v>
      </c>
      <c r="J524" s="39">
        <f>0+920+0+0</f>
        <v>920</v>
      </c>
      <c r="K524" s="40" t="s">
        <v>422</v>
      </c>
      <c r="L524" s="125"/>
      <c r="M524" s="126"/>
    </row>
    <row r="525" spans="2:13" ht="14.25" customHeight="1">
      <c r="B525" s="77"/>
      <c r="C525" s="35"/>
      <c r="D525" s="35"/>
      <c r="E525" s="26"/>
      <c r="F525" s="36"/>
      <c r="G525" s="37"/>
      <c r="H525" s="29"/>
      <c r="I525" s="39"/>
      <c r="J525" s="39"/>
      <c r="K525" s="40"/>
      <c r="L525" s="125"/>
      <c r="M525" s="126"/>
    </row>
    <row r="526" spans="2:13" ht="14.25" customHeight="1">
      <c r="B526" s="77"/>
      <c r="C526" s="79"/>
      <c r="D526" s="79"/>
      <c r="E526" s="26"/>
      <c r="F526" s="36">
        <v>5</v>
      </c>
      <c r="G526" s="37"/>
      <c r="H526" s="29" t="s">
        <v>233</v>
      </c>
      <c r="I526" s="39">
        <v>295667000</v>
      </c>
      <c r="J526" s="39">
        <v>266795107</v>
      </c>
      <c r="K526" s="40" t="s">
        <v>422</v>
      </c>
      <c r="L526" s="125"/>
      <c r="M526" s="126"/>
    </row>
    <row r="527" spans="2:13" ht="14.25" customHeight="1">
      <c r="B527" s="77"/>
      <c r="C527" s="35"/>
      <c r="D527" s="35"/>
      <c r="E527" s="26"/>
      <c r="F527" s="36"/>
      <c r="G527" s="37"/>
      <c r="H527" s="29"/>
      <c r="I527" s="39"/>
      <c r="J527" s="39"/>
      <c r="K527" s="31" t="s">
        <v>163</v>
      </c>
      <c r="L527" s="125"/>
      <c r="M527" s="126"/>
    </row>
    <row r="528" spans="2:13" ht="14.25" customHeight="1">
      <c r="B528" s="77"/>
      <c r="C528" s="35"/>
      <c r="D528" s="35"/>
      <c r="E528" s="26"/>
      <c r="F528" s="36"/>
      <c r="G528" s="37"/>
      <c r="H528" s="29"/>
      <c r="I528" s="39"/>
      <c r="J528" s="39"/>
      <c r="K528" s="31" t="s">
        <v>809</v>
      </c>
      <c r="L528" s="125"/>
      <c r="M528" s="126"/>
    </row>
    <row r="529" spans="2:13" ht="14.25" customHeight="1">
      <c r="B529" s="77"/>
      <c r="C529" s="35"/>
      <c r="D529" s="35"/>
      <c r="E529" s="26"/>
      <c r="F529" s="36"/>
      <c r="G529" s="37"/>
      <c r="H529" s="29"/>
      <c r="I529" s="39"/>
      <c r="J529" s="39"/>
      <c r="K529" s="31" t="s">
        <v>1024</v>
      </c>
      <c r="L529" s="125"/>
      <c r="M529" s="126"/>
    </row>
    <row r="530" spans="2:13" ht="14.25" customHeight="1">
      <c r="B530" s="77"/>
      <c r="C530" s="35"/>
      <c r="D530" s="35"/>
      <c r="E530" s="26"/>
      <c r="F530" s="36"/>
      <c r="G530" s="37"/>
      <c r="H530" s="29"/>
      <c r="I530" s="39"/>
      <c r="J530" s="39"/>
      <c r="K530" s="31" t="s">
        <v>1111</v>
      </c>
      <c r="L530" s="125"/>
      <c r="M530" s="126"/>
    </row>
    <row r="531" spans="2:13" ht="14.25" customHeight="1">
      <c r="B531" s="77"/>
      <c r="C531" s="35"/>
      <c r="D531" s="35"/>
      <c r="E531" s="26"/>
      <c r="F531" s="36"/>
      <c r="G531" s="37"/>
      <c r="H531" s="29"/>
      <c r="I531" s="39"/>
      <c r="J531" s="39"/>
      <c r="K531" s="31" t="s">
        <v>1112</v>
      </c>
      <c r="L531" s="125"/>
      <c r="M531" s="126"/>
    </row>
    <row r="532" spans="2:13" ht="14.25" customHeight="1">
      <c r="B532" s="77"/>
      <c r="C532" s="35"/>
      <c r="D532" s="35"/>
      <c r="E532" s="26"/>
      <c r="F532" s="36"/>
      <c r="G532" s="37"/>
      <c r="H532" s="29"/>
      <c r="I532" s="39"/>
      <c r="J532" s="39"/>
      <c r="K532" s="31"/>
      <c r="L532" s="125"/>
      <c r="M532" s="126"/>
    </row>
    <row r="533" spans="2:13" ht="14.25" customHeight="1">
      <c r="B533" s="77"/>
      <c r="C533" s="35"/>
      <c r="D533" s="35"/>
      <c r="E533" s="26"/>
      <c r="F533" s="36">
        <v>6</v>
      </c>
      <c r="G533" s="37"/>
      <c r="H533" s="29" t="s">
        <v>555</v>
      </c>
      <c r="I533" s="72">
        <v>38867000</v>
      </c>
      <c r="J533" s="72">
        <v>38703000</v>
      </c>
      <c r="K533" s="40" t="s">
        <v>281</v>
      </c>
      <c r="L533" s="74"/>
      <c r="M533" s="45"/>
    </row>
    <row r="534" spans="2:13" ht="14.25" customHeight="1">
      <c r="B534" s="77"/>
      <c r="C534" s="35"/>
      <c r="D534" s="35"/>
      <c r="E534" s="26"/>
      <c r="F534" s="36"/>
      <c r="G534" s="37"/>
      <c r="H534" s="29"/>
      <c r="I534" s="72"/>
      <c r="J534" s="72"/>
      <c r="K534" s="31" t="s">
        <v>810</v>
      </c>
      <c r="L534" s="74"/>
      <c r="M534" s="45"/>
    </row>
    <row r="535" spans="2:13" ht="14.25" customHeight="1">
      <c r="B535" s="77"/>
      <c r="C535" s="35"/>
      <c r="D535" s="35"/>
      <c r="E535" s="26"/>
      <c r="F535" s="36"/>
      <c r="G535" s="37"/>
      <c r="H535" s="29"/>
      <c r="I535" s="72"/>
      <c r="J535" s="72"/>
      <c r="K535" s="1"/>
      <c r="L535" s="74"/>
      <c r="M535" s="45"/>
    </row>
    <row r="536" spans="2:13" ht="14.25" customHeight="1" thickBot="1">
      <c r="B536" s="89"/>
      <c r="C536" s="53"/>
      <c r="D536" s="53"/>
      <c r="E536" s="54"/>
      <c r="F536" s="55">
        <v>7</v>
      </c>
      <c r="G536" s="56"/>
      <c r="H536" s="92" t="s">
        <v>226</v>
      </c>
      <c r="I536" s="130">
        <v>-1507000</v>
      </c>
      <c r="J536" s="59">
        <v>0</v>
      </c>
      <c r="K536" s="60" t="s">
        <v>422</v>
      </c>
      <c r="L536" s="94"/>
      <c r="M536" s="109"/>
    </row>
    <row r="537" spans="2:13" ht="14.25" customHeight="1">
      <c r="B537" s="77"/>
      <c r="C537" s="27"/>
      <c r="D537" s="49"/>
      <c r="E537" s="26"/>
      <c r="F537" s="36"/>
      <c r="G537" s="37"/>
      <c r="H537" s="29"/>
      <c r="I537" s="39"/>
      <c r="J537" s="39"/>
      <c r="K537" s="133"/>
      <c r="L537" s="74"/>
      <c r="M537" s="45"/>
    </row>
    <row r="538" spans="2:13" ht="14.25" customHeight="1">
      <c r="B538" s="34" t="s">
        <v>13</v>
      </c>
      <c r="C538" s="35">
        <v>14409098000</v>
      </c>
      <c r="D538" s="35">
        <v>10148811134</v>
      </c>
      <c r="E538" s="26" t="s">
        <v>423</v>
      </c>
      <c r="F538" s="36">
        <v>1</v>
      </c>
      <c r="G538" s="37"/>
      <c r="H538" s="29" t="s">
        <v>453</v>
      </c>
      <c r="I538" s="72">
        <v>5109000</v>
      </c>
      <c r="J538" s="72">
        <v>5066414</v>
      </c>
      <c r="K538" s="1" t="s">
        <v>120</v>
      </c>
      <c r="L538" s="2" t="s">
        <v>122</v>
      </c>
      <c r="M538" s="32" t="s">
        <v>811</v>
      </c>
    </row>
    <row r="539" spans="2:13" ht="14.25" customHeight="1">
      <c r="B539" s="34" t="s">
        <v>452</v>
      </c>
      <c r="C539" s="35"/>
      <c r="D539" s="35"/>
      <c r="E539" s="26"/>
      <c r="F539" s="36"/>
      <c r="G539" s="37"/>
      <c r="H539" s="29"/>
      <c r="I539" s="72"/>
      <c r="J539" s="72"/>
      <c r="K539" s="1"/>
      <c r="L539" s="2"/>
      <c r="M539" s="32"/>
    </row>
    <row r="540" spans="2:13" ht="14.25" customHeight="1">
      <c r="B540" s="34"/>
      <c r="C540" s="35" t="s">
        <v>279</v>
      </c>
      <c r="D540" s="35" t="s">
        <v>279</v>
      </c>
      <c r="E540" s="26"/>
      <c r="F540" s="36">
        <v>2</v>
      </c>
      <c r="G540" s="37"/>
      <c r="H540" s="29" t="s">
        <v>454</v>
      </c>
      <c r="I540" s="72">
        <v>18999000</v>
      </c>
      <c r="J540" s="72">
        <v>16122971</v>
      </c>
      <c r="K540" s="1" t="s">
        <v>211</v>
      </c>
      <c r="L540" s="2" t="s">
        <v>129</v>
      </c>
      <c r="M540" s="32" t="s">
        <v>812</v>
      </c>
    </row>
    <row r="541" spans="2:13" ht="14.25" customHeight="1">
      <c r="B541" s="34"/>
      <c r="C541" s="35">
        <v>9413738000</v>
      </c>
      <c r="D541" s="35">
        <v>9334185798</v>
      </c>
      <c r="E541" s="26"/>
      <c r="F541" s="36"/>
      <c r="G541" s="37"/>
      <c r="H541" s="29"/>
      <c r="I541" s="72"/>
      <c r="J541" s="72"/>
      <c r="K541" s="1" t="s">
        <v>1025</v>
      </c>
      <c r="L541" s="2"/>
      <c r="M541" s="32"/>
    </row>
    <row r="542" spans="2:13" ht="14.25" customHeight="1">
      <c r="B542" s="34"/>
      <c r="C542" s="35" t="s">
        <v>280</v>
      </c>
      <c r="D542" s="35" t="s">
        <v>280</v>
      </c>
      <c r="E542" s="26"/>
      <c r="F542" s="36"/>
      <c r="G542" s="37"/>
      <c r="H542" s="29"/>
      <c r="I542" s="72"/>
      <c r="J542" s="72"/>
      <c r="K542" s="1"/>
      <c r="L542" s="2"/>
      <c r="M542" s="32"/>
    </row>
    <row r="543" spans="2:13" ht="14.25" customHeight="1">
      <c r="B543" s="34"/>
      <c r="C543" s="35">
        <v>3116967000</v>
      </c>
      <c r="D543" s="35">
        <v>2202680753</v>
      </c>
      <c r="E543" s="26"/>
      <c r="F543" s="36">
        <v>3</v>
      </c>
      <c r="G543" s="37"/>
      <c r="H543" s="29" t="s">
        <v>455</v>
      </c>
      <c r="I543" s="72">
        <v>1910000</v>
      </c>
      <c r="J543" s="72">
        <v>1434050</v>
      </c>
      <c r="K543" s="40" t="s">
        <v>422</v>
      </c>
      <c r="L543" s="2"/>
      <c r="M543" s="32"/>
    </row>
    <row r="544" spans="2:13" ht="14.25" customHeight="1">
      <c r="B544" s="34"/>
      <c r="C544" s="35" t="s">
        <v>282</v>
      </c>
      <c r="D544" s="35" t="s">
        <v>282</v>
      </c>
      <c r="E544" s="26"/>
      <c r="F544" s="36"/>
      <c r="G544" s="37"/>
      <c r="H544" s="29"/>
      <c r="I544" s="72"/>
      <c r="J544" s="72"/>
      <c r="K544" s="1"/>
      <c r="L544" s="2"/>
      <c r="M544" s="32"/>
    </row>
    <row r="545" spans="2:13" ht="14.25" customHeight="1">
      <c r="B545" s="77"/>
      <c r="C545" s="35">
        <f>C538-C541-C543</f>
        <v>1878393000</v>
      </c>
      <c r="D545" s="35">
        <f>D538-D541-D543</f>
        <v>-1388055417</v>
      </c>
      <c r="E545" s="26"/>
      <c r="F545" s="36">
        <v>4</v>
      </c>
      <c r="G545" s="43"/>
      <c r="H545" s="29" t="s">
        <v>456</v>
      </c>
      <c r="I545" s="72">
        <v>245717000</v>
      </c>
      <c r="J545" s="72">
        <v>224970316</v>
      </c>
      <c r="K545" s="1" t="s">
        <v>20</v>
      </c>
      <c r="L545" s="2" t="s">
        <v>813</v>
      </c>
      <c r="M545" s="32" t="s">
        <v>814</v>
      </c>
    </row>
    <row r="546" spans="2:13" ht="14.25" customHeight="1">
      <c r="B546" s="77"/>
      <c r="C546" s="35"/>
      <c r="D546" s="35"/>
      <c r="E546" s="26"/>
      <c r="F546" s="36"/>
      <c r="G546" s="43"/>
      <c r="H546" s="29"/>
      <c r="I546" s="72"/>
      <c r="J546" s="72"/>
      <c r="K546" s="1"/>
      <c r="L546" s="2"/>
      <c r="M546" s="32"/>
    </row>
    <row r="547" spans="2:13" ht="14.25" customHeight="1" thickBot="1">
      <c r="B547" s="89"/>
      <c r="C547" s="91"/>
      <c r="D547" s="91"/>
      <c r="E547" s="54"/>
      <c r="F547" s="55">
        <v>5</v>
      </c>
      <c r="G547" s="56"/>
      <c r="H547" s="92" t="s">
        <v>457</v>
      </c>
      <c r="I547" s="163">
        <v>5339000</v>
      </c>
      <c r="J547" s="163">
        <v>4475000</v>
      </c>
      <c r="K547" s="164" t="s">
        <v>21</v>
      </c>
      <c r="L547" s="215" t="s">
        <v>815</v>
      </c>
      <c r="M547" s="216" t="s">
        <v>816</v>
      </c>
    </row>
    <row r="548" spans="2:14" s="142" customFormat="1" ht="14.25" customHeight="1">
      <c r="B548" s="77"/>
      <c r="C548" s="134"/>
      <c r="D548" s="134"/>
      <c r="E548" s="135"/>
      <c r="F548" s="136">
        <v>6</v>
      </c>
      <c r="G548" s="137"/>
      <c r="H548" s="138" t="s">
        <v>458</v>
      </c>
      <c r="I548" s="139">
        <v>10836000</v>
      </c>
      <c r="J548" s="139">
        <v>5332137</v>
      </c>
      <c r="K548" s="108" t="s">
        <v>116</v>
      </c>
      <c r="L548" s="140" t="s">
        <v>117</v>
      </c>
      <c r="M548" s="141" t="s">
        <v>817</v>
      </c>
      <c r="N548" s="6"/>
    </row>
    <row r="549" spans="2:14" s="142" customFormat="1" ht="14.25" customHeight="1">
      <c r="B549" s="77"/>
      <c r="C549" s="143"/>
      <c r="D549" s="143"/>
      <c r="E549" s="135"/>
      <c r="F549" s="136"/>
      <c r="G549" s="137"/>
      <c r="H549" s="138"/>
      <c r="I549" s="139"/>
      <c r="J549" s="139"/>
      <c r="K549" s="108" t="s">
        <v>1026</v>
      </c>
      <c r="L549" s="140"/>
      <c r="M549" s="141"/>
      <c r="N549" s="6"/>
    </row>
    <row r="550" spans="2:14" s="142" customFormat="1" ht="14.25" customHeight="1">
      <c r="B550" s="77"/>
      <c r="C550" s="35"/>
      <c r="D550" s="35"/>
      <c r="E550" s="135"/>
      <c r="F550" s="136"/>
      <c r="G550" s="137"/>
      <c r="H550" s="138"/>
      <c r="I550" s="139"/>
      <c r="J550" s="139"/>
      <c r="K550" s="108"/>
      <c r="L550" s="140"/>
      <c r="M550" s="141"/>
      <c r="N550" s="6"/>
    </row>
    <row r="551" spans="2:13" ht="14.25" customHeight="1">
      <c r="B551" s="77"/>
      <c r="C551" s="79"/>
      <c r="D551" s="79"/>
      <c r="E551" s="26"/>
      <c r="F551" s="36">
        <v>7</v>
      </c>
      <c r="G551" s="37"/>
      <c r="H551" s="29" t="s">
        <v>459</v>
      </c>
      <c r="I551" s="72">
        <v>40220000</v>
      </c>
      <c r="J551" s="72">
        <v>30921396</v>
      </c>
      <c r="K551" s="31" t="s">
        <v>215</v>
      </c>
      <c r="L551" s="2" t="s">
        <v>153</v>
      </c>
      <c r="M551" s="32" t="s">
        <v>818</v>
      </c>
    </row>
    <row r="552" spans="2:13" ht="14.25" customHeight="1">
      <c r="B552" s="77"/>
      <c r="C552" s="35"/>
      <c r="D552" s="35"/>
      <c r="E552" s="26"/>
      <c r="F552" s="36"/>
      <c r="G552" s="37"/>
      <c r="H552" s="29"/>
      <c r="I552" s="72"/>
      <c r="J552" s="72"/>
      <c r="K552" s="50" t="s">
        <v>3</v>
      </c>
      <c r="L552" s="2"/>
      <c r="M552" s="32"/>
    </row>
    <row r="553" spans="2:13" ht="14.25" customHeight="1">
      <c r="B553" s="77"/>
      <c r="C553" s="49"/>
      <c r="D553" s="49"/>
      <c r="E553" s="26"/>
      <c r="F553" s="36"/>
      <c r="G553" s="37"/>
      <c r="H553" s="29"/>
      <c r="I553" s="72"/>
      <c r="J553" s="72"/>
      <c r="K553" s="1" t="s">
        <v>1027</v>
      </c>
      <c r="L553" s="2"/>
      <c r="M553" s="32"/>
    </row>
    <row r="554" spans="2:13" ht="14.25" customHeight="1">
      <c r="B554" s="77"/>
      <c r="C554" s="15"/>
      <c r="D554" s="49"/>
      <c r="E554" s="26"/>
      <c r="F554" s="36"/>
      <c r="G554" s="37"/>
      <c r="H554" s="29"/>
      <c r="I554" s="72"/>
      <c r="J554" s="72"/>
      <c r="K554" s="83" t="s">
        <v>4</v>
      </c>
      <c r="L554" s="2"/>
      <c r="M554" s="32"/>
    </row>
    <row r="555" spans="2:13" ht="14.25" customHeight="1">
      <c r="B555" s="77"/>
      <c r="C555" s="15"/>
      <c r="D555" s="49"/>
      <c r="E555" s="26"/>
      <c r="F555" s="36"/>
      <c r="G555" s="37"/>
      <c r="H555" s="29"/>
      <c r="I555" s="72"/>
      <c r="J555" s="72"/>
      <c r="K555" s="83" t="s">
        <v>1028</v>
      </c>
      <c r="L555" s="2"/>
      <c r="M555" s="32"/>
    </row>
    <row r="556" spans="2:13" ht="14.25" customHeight="1">
      <c r="B556" s="77"/>
      <c r="C556" s="15"/>
      <c r="D556" s="49"/>
      <c r="E556" s="26"/>
      <c r="F556" s="36"/>
      <c r="G556" s="37"/>
      <c r="H556" s="29"/>
      <c r="I556" s="72"/>
      <c r="J556" s="72"/>
      <c r="L556" s="2"/>
      <c r="M556" s="32"/>
    </row>
    <row r="557" spans="2:13" ht="14.25" customHeight="1">
      <c r="B557" s="77"/>
      <c r="C557" s="15"/>
      <c r="D557" s="49"/>
      <c r="E557" s="26"/>
      <c r="F557" s="36">
        <v>8</v>
      </c>
      <c r="G557" s="37"/>
      <c r="H557" s="29" t="s">
        <v>460</v>
      </c>
      <c r="I557" s="72">
        <v>163905000</v>
      </c>
      <c r="J557" s="72">
        <v>150707725</v>
      </c>
      <c r="K557" s="1" t="s">
        <v>216</v>
      </c>
      <c r="L557" s="75" t="s">
        <v>583</v>
      </c>
      <c r="M557" s="87" t="s">
        <v>819</v>
      </c>
    </row>
    <row r="558" spans="2:13" ht="14.25" customHeight="1">
      <c r="B558" s="77"/>
      <c r="C558" s="15"/>
      <c r="D558" s="49"/>
      <c r="E558" s="26"/>
      <c r="F558" s="36"/>
      <c r="G558" s="37"/>
      <c r="H558" s="29"/>
      <c r="I558" s="72"/>
      <c r="J558" s="72"/>
      <c r="K558" s="1" t="s">
        <v>1029</v>
      </c>
      <c r="L558" s="74"/>
      <c r="M558" s="87"/>
    </row>
    <row r="559" spans="2:13" ht="14.25" customHeight="1">
      <c r="B559" s="77"/>
      <c r="C559" s="15"/>
      <c r="D559" s="49"/>
      <c r="E559" s="26"/>
      <c r="F559" s="36"/>
      <c r="G559" s="37"/>
      <c r="H559" s="29"/>
      <c r="I559" s="72"/>
      <c r="J559" s="72"/>
      <c r="K559" s="1"/>
      <c r="L559" s="74"/>
      <c r="M559" s="87"/>
    </row>
    <row r="560" spans="2:13" ht="14.25" customHeight="1">
      <c r="B560" s="77"/>
      <c r="C560" s="84"/>
      <c r="D560" s="35"/>
      <c r="E560" s="26"/>
      <c r="F560" s="36">
        <v>9</v>
      </c>
      <c r="G560" s="37"/>
      <c r="H560" s="29" t="s">
        <v>234</v>
      </c>
      <c r="I560" s="145">
        <f>177190000+650000</f>
        <v>177840000</v>
      </c>
      <c r="J560" s="145">
        <f>166488269+0</f>
        <v>166488269</v>
      </c>
      <c r="K560" s="1" t="s">
        <v>217</v>
      </c>
      <c r="L560" s="2" t="s">
        <v>1030</v>
      </c>
      <c r="M560" s="32" t="s">
        <v>1030</v>
      </c>
    </row>
    <row r="561" spans="2:13" ht="14.25" customHeight="1">
      <c r="B561" s="77"/>
      <c r="C561" s="84"/>
      <c r="D561" s="35"/>
      <c r="E561" s="26"/>
      <c r="F561" s="36"/>
      <c r="G561" s="37"/>
      <c r="H561" s="29"/>
      <c r="I561" s="145"/>
      <c r="J561" s="145"/>
      <c r="K561" s="1"/>
      <c r="L561" s="2" t="s">
        <v>1031</v>
      </c>
      <c r="M561" s="32" t="s">
        <v>1031</v>
      </c>
    </row>
    <row r="562" spans="2:13" ht="14.25" customHeight="1">
      <c r="B562" s="77"/>
      <c r="C562" s="84"/>
      <c r="D562" s="35"/>
      <c r="E562" s="26"/>
      <c r="F562" s="36"/>
      <c r="G562" s="37"/>
      <c r="H562" s="29"/>
      <c r="I562" s="145"/>
      <c r="J562" s="145"/>
      <c r="K562" s="1" t="s">
        <v>820</v>
      </c>
      <c r="L562" s="74"/>
      <c r="M562" s="45"/>
    </row>
    <row r="563" spans="2:13" ht="14.25" customHeight="1">
      <c r="B563" s="77"/>
      <c r="C563" s="84"/>
      <c r="D563" s="35"/>
      <c r="E563" s="26"/>
      <c r="F563" s="36"/>
      <c r="G563" s="37"/>
      <c r="H563" s="29"/>
      <c r="I563" s="145"/>
      <c r="J563" s="145"/>
      <c r="K563" s="1" t="s">
        <v>1032</v>
      </c>
      <c r="L563" s="74"/>
      <c r="M563" s="45"/>
    </row>
    <row r="564" spans="2:13" ht="14.25" customHeight="1">
      <c r="B564" s="77"/>
      <c r="C564" s="84"/>
      <c r="D564" s="35"/>
      <c r="E564" s="26"/>
      <c r="F564" s="36"/>
      <c r="G564" s="37"/>
      <c r="H564" s="29"/>
      <c r="I564" s="145"/>
      <c r="J564" s="145"/>
      <c r="K564" s="1" t="s">
        <v>218</v>
      </c>
      <c r="L564" s="74"/>
      <c r="M564" s="45"/>
    </row>
    <row r="565" spans="2:13" ht="14.25" customHeight="1">
      <c r="B565" s="77"/>
      <c r="C565" s="84"/>
      <c r="D565" s="35"/>
      <c r="E565" s="26"/>
      <c r="F565" s="36"/>
      <c r="G565" s="37"/>
      <c r="H565" s="29"/>
      <c r="I565" s="145"/>
      <c r="J565" s="145"/>
      <c r="K565" s="1" t="s">
        <v>1033</v>
      </c>
      <c r="L565" s="74"/>
      <c r="M565" s="45"/>
    </row>
    <row r="566" spans="2:13" ht="14.25" customHeight="1">
      <c r="B566" s="77"/>
      <c r="C566" s="84"/>
      <c r="D566" s="35"/>
      <c r="E566" s="26"/>
      <c r="F566" s="36"/>
      <c r="G566" s="37"/>
      <c r="H566" s="29"/>
      <c r="I566" s="145"/>
      <c r="J566" s="145"/>
      <c r="K566" s="1"/>
      <c r="L566" s="74"/>
      <c r="M566" s="45"/>
    </row>
    <row r="567" spans="2:13" ht="14.25" customHeight="1">
      <c r="B567" s="77"/>
      <c r="C567" s="84"/>
      <c r="D567" s="35"/>
      <c r="E567" s="26"/>
      <c r="F567" s="36">
        <v>10</v>
      </c>
      <c r="G567" s="37"/>
      <c r="H567" s="29" t="s">
        <v>461</v>
      </c>
      <c r="I567" s="72">
        <v>419000</v>
      </c>
      <c r="J567" s="72">
        <v>238887</v>
      </c>
      <c r="K567" s="40" t="s">
        <v>583</v>
      </c>
      <c r="L567" s="74"/>
      <c r="M567" s="45"/>
    </row>
    <row r="568" spans="2:13" ht="14.25" customHeight="1">
      <c r="B568" s="77"/>
      <c r="C568" s="84"/>
      <c r="D568" s="35"/>
      <c r="E568" s="26"/>
      <c r="F568" s="36"/>
      <c r="G568" s="37"/>
      <c r="H568" s="29"/>
      <c r="I568" s="72"/>
      <c r="J568" s="72"/>
      <c r="K568" s="1" t="s">
        <v>164</v>
      </c>
      <c r="L568" s="74"/>
      <c r="M568" s="45"/>
    </row>
    <row r="569" spans="2:13" ht="14.25" customHeight="1">
      <c r="B569" s="77"/>
      <c r="C569" s="84"/>
      <c r="D569" s="35"/>
      <c r="E569" s="26"/>
      <c r="F569" s="36"/>
      <c r="G569" s="37"/>
      <c r="H569" s="29"/>
      <c r="I569" s="72"/>
      <c r="J569" s="72"/>
      <c r="K569" s="1" t="s">
        <v>1034</v>
      </c>
      <c r="L569" s="74"/>
      <c r="M569" s="45"/>
    </row>
    <row r="570" spans="2:13" ht="14.25" customHeight="1">
      <c r="B570" s="77"/>
      <c r="C570" s="84"/>
      <c r="D570" s="35"/>
      <c r="E570" s="26"/>
      <c r="F570" s="36"/>
      <c r="G570" s="37"/>
      <c r="H570" s="29"/>
      <c r="I570" s="72"/>
      <c r="J570" s="72"/>
      <c r="K570" s="1"/>
      <c r="L570" s="74"/>
      <c r="M570" s="45"/>
    </row>
    <row r="571" spans="2:14" s="151" customFormat="1" ht="14.25" customHeight="1">
      <c r="B571" s="146"/>
      <c r="C571" s="147"/>
      <c r="D571" s="148"/>
      <c r="E571" s="26"/>
      <c r="F571" s="36">
        <v>11</v>
      </c>
      <c r="G571" s="37"/>
      <c r="H571" s="38" t="s">
        <v>358</v>
      </c>
      <c r="I571" s="72">
        <f>2853366000+1622999000</f>
        <v>4476365000</v>
      </c>
      <c r="J571" s="72">
        <f>1311357835+26345000</f>
        <v>1337702835</v>
      </c>
      <c r="K571" s="1" t="s">
        <v>118</v>
      </c>
      <c r="L571" s="149"/>
      <c r="M571" s="150"/>
      <c r="N571" s="6"/>
    </row>
    <row r="572" spans="2:13" ht="14.25" customHeight="1">
      <c r="B572" s="77"/>
      <c r="C572" s="84"/>
      <c r="D572" s="35"/>
      <c r="E572" s="26"/>
      <c r="F572" s="36"/>
      <c r="G572" s="37"/>
      <c r="H572" s="29"/>
      <c r="I572" s="72"/>
      <c r="J572" s="72"/>
      <c r="K572" s="1" t="s">
        <v>1035</v>
      </c>
      <c r="L572" s="152" t="s">
        <v>821</v>
      </c>
      <c r="M572" s="153" t="s">
        <v>1036</v>
      </c>
    </row>
    <row r="573" spans="2:13" ht="14.25" customHeight="1">
      <c r="B573" s="77"/>
      <c r="C573" s="84"/>
      <c r="D573" s="35"/>
      <c r="E573" s="26"/>
      <c r="F573" s="36"/>
      <c r="G573" s="37"/>
      <c r="H573" s="29"/>
      <c r="I573" s="72"/>
      <c r="J573" s="72"/>
      <c r="K573" s="1" t="s">
        <v>1037</v>
      </c>
      <c r="L573" s="152"/>
      <c r="M573" s="153"/>
    </row>
    <row r="574" spans="2:13" ht="14.25" customHeight="1">
      <c r="B574" s="77"/>
      <c r="C574" s="84"/>
      <c r="D574" s="35"/>
      <c r="E574" s="26"/>
      <c r="F574" s="36"/>
      <c r="G574" s="37"/>
      <c r="H574" s="29"/>
      <c r="I574" s="72"/>
      <c r="J574" s="72"/>
      <c r="K574" s="1" t="s">
        <v>119</v>
      </c>
      <c r="L574" s="152" t="s">
        <v>822</v>
      </c>
      <c r="M574" s="153" t="s">
        <v>823</v>
      </c>
    </row>
    <row r="575" spans="2:13" ht="14.25" customHeight="1">
      <c r="B575" s="77"/>
      <c r="C575" s="84"/>
      <c r="D575" s="35"/>
      <c r="E575" s="26"/>
      <c r="F575" s="36"/>
      <c r="G575" s="37"/>
      <c r="H575" s="29"/>
      <c r="I575" s="72"/>
      <c r="J575" s="72"/>
      <c r="K575" s="1" t="s">
        <v>1038</v>
      </c>
      <c r="L575" s="154"/>
      <c r="M575" s="155"/>
    </row>
    <row r="576" spans="2:13" ht="14.25" customHeight="1">
      <c r="B576" s="77"/>
      <c r="C576" s="84"/>
      <c r="D576" s="35"/>
      <c r="E576" s="26"/>
      <c r="F576" s="36"/>
      <c r="G576" s="37"/>
      <c r="H576" s="29"/>
      <c r="I576" s="72"/>
      <c r="J576" s="72"/>
      <c r="K576" s="1" t="s">
        <v>1039</v>
      </c>
      <c r="L576" s="149"/>
      <c r="M576" s="150"/>
    </row>
    <row r="577" spans="2:13" ht="14.25" customHeight="1">
      <c r="B577" s="77"/>
      <c r="C577" s="84"/>
      <c r="D577" s="35"/>
      <c r="E577" s="26"/>
      <c r="F577" s="36"/>
      <c r="G577" s="37"/>
      <c r="H577" s="29"/>
      <c r="I577" s="72"/>
      <c r="J577" s="72"/>
      <c r="K577" s="1" t="s">
        <v>1040</v>
      </c>
      <c r="L577" s="149"/>
      <c r="M577" s="150"/>
    </row>
    <row r="578" spans="2:13" ht="14.25" customHeight="1">
      <c r="B578" s="77"/>
      <c r="C578" s="84"/>
      <c r="D578" s="35"/>
      <c r="E578" s="26"/>
      <c r="F578" s="36"/>
      <c r="G578" s="37"/>
      <c r="H578" s="29"/>
      <c r="I578" s="72"/>
      <c r="J578" s="72"/>
      <c r="K578" s="1" t="s">
        <v>911</v>
      </c>
      <c r="L578" s="75" t="s">
        <v>583</v>
      </c>
      <c r="M578" s="87" t="s">
        <v>824</v>
      </c>
    </row>
    <row r="579" spans="2:13" ht="14.25" customHeight="1">
      <c r="B579" s="77"/>
      <c r="C579" s="84"/>
      <c r="D579" s="35"/>
      <c r="E579" s="26"/>
      <c r="F579" s="36"/>
      <c r="G579" s="37"/>
      <c r="H579" s="29"/>
      <c r="I579" s="72"/>
      <c r="J579" s="72"/>
      <c r="K579" s="1" t="s">
        <v>912</v>
      </c>
      <c r="L579" s="149"/>
      <c r="M579" s="150"/>
    </row>
    <row r="580" spans="2:13" ht="14.25" customHeight="1">
      <c r="B580" s="77"/>
      <c r="C580" s="84"/>
      <c r="D580" s="35"/>
      <c r="E580" s="26"/>
      <c r="F580" s="36"/>
      <c r="G580" s="37"/>
      <c r="H580" s="29"/>
      <c r="I580" s="72"/>
      <c r="J580" s="72"/>
      <c r="K580" s="1"/>
      <c r="L580" s="149"/>
      <c r="M580" s="150"/>
    </row>
    <row r="581" spans="2:13" ht="14.25" customHeight="1">
      <c r="B581" s="77"/>
      <c r="C581" s="84"/>
      <c r="D581" s="35"/>
      <c r="E581" s="26"/>
      <c r="F581" s="36">
        <v>12</v>
      </c>
      <c r="G581" s="37"/>
      <c r="H581" s="29" t="s">
        <v>431</v>
      </c>
      <c r="I581" s="72">
        <v>257822000</v>
      </c>
      <c r="J581" s="72">
        <v>124458502</v>
      </c>
      <c r="K581" s="1" t="s">
        <v>1093</v>
      </c>
      <c r="L581" s="2" t="s">
        <v>825</v>
      </c>
      <c r="M581" s="32" t="s">
        <v>826</v>
      </c>
    </row>
    <row r="582" spans="2:13" ht="14.25" customHeight="1">
      <c r="B582" s="77"/>
      <c r="C582" s="84"/>
      <c r="D582" s="35"/>
      <c r="E582" s="26"/>
      <c r="F582" s="36"/>
      <c r="G582" s="37"/>
      <c r="H582" s="29"/>
      <c r="I582" s="72"/>
      <c r="J582" s="72"/>
      <c r="K582" s="1" t="s">
        <v>1094</v>
      </c>
      <c r="L582" s="74"/>
      <c r="M582" s="45"/>
    </row>
    <row r="583" spans="2:13" ht="14.25" customHeight="1">
      <c r="B583" s="77"/>
      <c r="C583" s="84"/>
      <c r="D583" s="35"/>
      <c r="E583" s="26"/>
      <c r="F583" s="36"/>
      <c r="G583" s="37"/>
      <c r="H583" s="29"/>
      <c r="I583" s="72"/>
      <c r="J583" s="72"/>
      <c r="K583" s="1" t="s">
        <v>827</v>
      </c>
      <c r="L583" s="74"/>
      <c r="M583" s="45"/>
    </row>
    <row r="584" spans="2:13" ht="14.25" customHeight="1">
      <c r="B584" s="77"/>
      <c r="C584" s="84"/>
      <c r="D584" s="35"/>
      <c r="E584" s="26"/>
      <c r="F584" s="36"/>
      <c r="G584" s="37"/>
      <c r="H584" s="29"/>
      <c r="I584" s="72"/>
      <c r="J584" s="72"/>
      <c r="K584" s="1"/>
      <c r="L584" s="74"/>
      <c r="M584" s="45"/>
    </row>
    <row r="585" spans="2:13" ht="14.25" customHeight="1">
      <c r="B585" s="77"/>
      <c r="C585" s="84"/>
      <c r="D585" s="35"/>
      <c r="E585" s="26"/>
      <c r="F585" s="36">
        <v>13</v>
      </c>
      <c r="G585" s="37"/>
      <c r="H585" s="29" t="s">
        <v>552</v>
      </c>
      <c r="I585" s="72">
        <v>8955036000</v>
      </c>
      <c r="J585" s="72">
        <v>8040676533</v>
      </c>
      <c r="K585" s="1" t="s">
        <v>905</v>
      </c>
      <c r="L585" s="75" t="s">
        <v>583</v>
      </c>
      <c r="M585" s="87" t="s">
        <v>828</v>
      </c>
    </row>
    <row r="586" spans="2:13" ht="14.25" customHeight="1">
      <c r="B586" s="77"/>
      <c r="C586" s="84"/>
      <c r="D586" s="35"/>
      <c r="E586" s="26"/>
      <c r="F586" s="36"/>
      <c r="G586" s="37"/>
      <c r="H586" s="29"/>
      <c r="I586" s="72"/>
      <c r="J586" s="72"/>
      <c r="K586" s="1" t="s">
        <v>904</v>
      </c>
      <c r="L586" s="75"/>
      <c r="M586" s="87"/>
    </row>
    <row r="587" spans="2:13" ht="14.25" customHeight="1">
      <c r="B587" s="77"/>
      <c r="C587" s="84"/>
      <c r="D587" s="35"/>
      <c r="E587" s="26"/>
      <c r="F587" s="36"/>
      <c r="G587" s="37"/>
      <c r="H587" s="29"/>
      <c r="I587" s="72"/>
      <c r="J587" s="72"/>
      <c r="K587" s="1" t="s">
        <v>903</v>
      </c>
      <c r="L587" s="74"/>
      <c r="M587" s="45"/>
    </row>
    <row r="588" spans="2:13" ht="14.25" customHeight="1">
      <c r="B588" s="77"/>
      <c r="C588" s="84"/>
      <c r="D588" s="35"/>
      <c r="E588" s="26"/>
      <c r="F588" s="36"/>
      <c r="G588" s="37"/>
      <c r="H588" s="29"/>
      <c r="I588" s="72"/>
      <c r="J588" s="72"/>
      <c r="K588" s="1"/>
      <c r="L588" s="74"/>
      <c r="M588" s="45"/>
    </row>
    <row r="589" spans="2:13" ht="14.25" customHeight="1">
      <c r="B589" s="77"/>
      <c r="C589" s="84"/>
      <c r="D589" s="35"/>
      <c r="E589" s="26"/>
      <c r="F589" s="36">
        <v>14</v>
      </c>
      <c r="G589" s="37"/>
      <c r="H589" s="29" t="s">
        <v>29</v>
      </c>
      <c r="I589" s="73">
        <v>-258000</v>
      </c>
      <c r="J589" s="72">
        <v>0</v>
      </c>
      <c r="K589" s="40" t="s">
        <v>422</v>
      </c>
      <c r="L589" s="74"/>
      <c r="M589" s="45"/>
    </row>
    <row r="590" spans="2:13" ht="14.25" customHeight="1">
      <c r="B590" s="77"/>
      <c r="C590" s="84"/>
      <c r="D590" s="35"/>
      <c r="E590" s="26"/>
      <c r="F590" s="36"/>
      <c r="G590" s="37"/>
      <c r="H590" s="29"/>
      <c r="I590" s="72"/>
      <c r="J590" s="72"/>
      <c r="K590" s="1"/>
      <c r="L590" s="74"/>
      <c r="M590" s="45"/>
    </row>
    <row r="591" spans="2:13" ht="14.25" customHeight="1">
      <c r="B591" s="77"/>
      <c r="C591" s="84"/>
      <c r="D591" s="35"/>
      <c r="E591" s="26" t="s">
        <v>132</v>
      </c>
      <c r="F591" s="36">
        <v>15</v>
      </c>
      <c r="G591" s="37"/>
      <c r="H591" s="29" t="s">
        <v>462</v>
      </c>
      <c r="I591" s="72">
        <v>49839000</v>
      </c>
      <c r="J591" s="72">
        <v>40216099</v>
      </c>
      <c r="K591" s="83" t="s">
        <v>829</v>
      </c>
      <c r="L591" s="2" t="s">
        <v>123</v>
      </c>
      <c r="M591" s="32" t="s">
        <v>830</v>
      </c>
    </row>
    <row r="592" spans="2:13" ht="14.25" customHeight="1" thickBot="1">
      <c r="B592" s="89"/>
      <c r="C592" s="90"/>
      <c r="D592" s="91"/>
      <c r="E592" s="54" t="s">
        <v>133</v>
      </c>
      <c r="F592" s="55"/>
      <c r="G592" s="56"/>
      <c r="H592" s="92"/>
      <c r="I592" s="93"/>
      <c r="J592" s="93"/>
      <c r="K592" s="104" t="s">
        <v>1041</v>
      </c>
      <c r="L592" s="61"/>
      <c r="M592" s="62"/>
    </row>
    <row r="593" spans="2:13" ht="14.25" customHeight="1">
      <c r="B593" s="77"/>
      <c r="C593" s="84"/>
      <c r="D593" s="35"/>
      <c r="E593" s="26"/>
      <c r="F593" s="36"/>
      <c r="G593" s="37"/>
      <c r="H593" s="29"/>
      <c r="I593" s="72"/>
      <c r="J593" s="72"/>
      <c r="K593" s="1"/>
      <c r="L593" s="2"/>
      <c r="M593" s="32"/>
    </row>
    <row r="594" spans="2:13" ht="14.25" customHeight="1">
      <c r="B594" s="34" t="s">
        <v>308</v>
      </c>
      <c r="C594" s="35">
        <v>11598411000</v>
      </c>
      <c r="D594" s="35">
        <v>11395220665</v>
      </c>
      <c r="E594" s="26" t="s">
        <v>889</v>
      </c>
      <c r="F594" s="36">
        <v>1</v>
      </c>
      <c r="G594" s="37"/>
      <c r="H594" s="29" t="s">
        <v>376</v>
      </c>
      <c r="I594" s="72">
        <v>21634000</v>
      </c>
      <c r="J594" s="72">
        <v>16940872</v>
      </c>
      <c r="K594" s="1" t="s">
        <v>257</v>
      </c>
      <c r="L594" s="2" t="s">
        <v>865</v>
      </c>
      <c r="M594" s="32" t="s">
        <v>866</v>
      </c>
    </row>
    <row r="595" spans="2:13" ht="14.25" customHeight="1">
      <c r="B595" s="34"/>
      <c r="C595" s="35"/>
      <c r="D595" s="35"/>
      <c r="E595" s="26" t="s">
        <v>890</v>
      </c>
      <c r="F595" s="36"/>
      <c r="G595" s="37"/>
      <c r="H595" s="29"/>
      <c r="I595" s="72"/>
      <c r="J595" s="72"/>
      <c r="K595" s="1" t="s">
        <v>258</v>
      </c>
      <c r="L595" s="74"/>
      <c r="M595" s="45"/>
    </row>
    <row r="596" spans="2:13" ht="14.25" customHeight="1">
      <c r="B596" s="34"/>
      <c r="C596" s="35" t="s">
        <v>279</v>
      </c>
      <c r="D596" s="35" t="s">
        <v>279</v>
      </c>
      <c r="E596" s="26"/>
      <c r="F596" s="36"/>
      <c r="G596" s="37"/>
      <c r="H596" s="29"/>
      <c r="I596" s="72"/>
      <c r="J596" s="72"/>
      <c r="K596" s="1" t="s">
        <v>1042</v>
      </c>
      <c r="L596" s="74"/>
      <c r="M596" s="45"/>
    </row>
    <row r="597" spans="2:13" ht="14.25" customHeight="1">
      <c r="B597" s="34"/>
      <c r="C597" s="35">
        <v>5733181000</v>
      </c>
      <c r="D597" s="35">
        <v>5707549610</v>
      </c>
      <c r="E597" s="26"/>
      <c r="F597" s="36"/>
      <c r="G597" s="37"/>
      <c r="H597" s="29"/>
      <c r="I597" s="72"/>
      <c r="J597" s="72"/>
      <c r="K597" s="1"/>
      <c r="L597" s="74"/>
      <c r="M597" s="45"/>
    </row>
    <row r="598" spans="2:13" ht="14.25" customHeight="1">
      <c r="B598" s="34"/>
      <c r="C598" s="35" t="s">
        <v>280</v>
      </c>
      <c r="D598" s="35" t="s">
        <v>280</v>
      </c>
      <c r="E598" s="15"/>
      <c r="F598" s="36">
        <v>2</v>
      </c>
      <c r="G598" s="37"/>
      <c r="H598" s="29" t="s">
        <v>235</v>
      </c>
      <c r="I598" s="72">
        <f>17690000+10458750000+1816000</f>
        <v>10478256000</v>
      </c>
      <c r="J598" s="72">
        <f>14910520+10326853392+1923160</f>
        <v>10343687072</v>
      </c>
      <c r="K598" s="1" t="s">
        <v>263</v>
      </c>
      <c r="L598" s="74"/>
      <c r="M598" s="45"/>
    </row>
    <row r="599" spans="2:13" ht="14.25" customHeight="1">
      <c r="B599" s="34"/>
      <c r="C599" s="35">
        <v>450115000</v>
      </c>
      <c r="D599" s="35">
        <v>410691875</v>
      </c>
      <c r="E599" s="15"/>
      <c r="F599" s="36"/>
      <c r="G599" s="37"/>
      <c r="H599" s="29"/>
      <c r="I599" s="72"/>
      <c r="J599" s="72"/>
      <c r="K599" s="1" t="s">
        <v>143</v>
      </c>
      <c r="L599" s="156" t="s">
        <v>867</v>
      </c>
      <c r="M599" s="157" t="s">
        <v>868</v>
      </c>
    </row>
    <row r="600" spans="2:13" ht="14.25" customHeight="1">
      <c r="B600" s="34"/>
      <c r="C600" s="35" t="s">
        <v>282</v>
      </c>
      <c r="D600" s="35" t="s">
        <v>282</v>
      </c>
      <c r="E600" s="15"/>
      <c r="F600" s="36"/>
      <c r="G600" s="37"/>
      <c r="H600" s="29"/>
      <c r="I600" s="72"/>
      <c r="J600" s="72"/>
      <c r="K600" s="1" t="s">
        <v>144</v>
      </c>
      <c r="L600" s="156" t="s">
        <v>869</v>
      </c>
      <c r="M600" s="157" t="s">
        <v>870</v>
      </c>
    </row>
    <row r="601" spans="2:13" ht="14.25" customHeight="1">
      <c r="B601" s="34"/>
      <c r="C601" s="35">
        <f>C594-C597-C599</f>
        <v>5415115000</v>
      </c>
      <c r="D601" s="35">
        <f>D594-D597-D599</f>
        <v>5276979180</v>
      </c>
      <c r="E601" s="15"/>
      <c r="F601" s="36"/>
      <c r="G601" s="37"/>
      <c r="H601" s="29"/>
      <c r="I601" s="72"/>
      <c r="J601" s="72"/>
      <c r="K601" s="1" t="s">
        <v>165</v>
      </c>
      <c r="L601" s="74"/>
      <c r="M601" s="45"/>
    </row>
    <row r="602" spans="2:13" ht="14.25" customHeight="1">
      <c r="B602" s="34"/>
      <c r="D602" s="115"/>
      <c r="E602" s="49"/>
      <c r="F602" s="36"/>
      <c r="G602" s="37"/>
      <c r="H602" s="29"/>
      <c r="I602" s="72"/>
      <c r="J602" s="72"/>
      <c r="K602" s="1" t="s">
        <v>1043</v>
      </c>
      <c r="L602" s="74"/>
      <c r="M602" s="45"/>
    </row>
    <row r="603" spans="2:13" ht="14.25" customHeight="1">
      <c r="B603" s="34"/>
      <c r="C603" s="35"/>
      <c r="D603" s="35"/>
      <c r="E603" s="15"/>
      <c r="F603" s="36"/>
      <c r="G603" s="37"/>
      <c r="H603" s="29"/>
      <c r="I603" s="72"/>
      <c r="J603" s="72"/>
      <c r="K603" s="1"/>
      <c r="L603" s="74"/>
      <c r="M603" s="45"/>
    </row>
    <row r="604" spans="2:13" ht="14.25" customHeight="1">
      <c r="B604" s="34"/>
      <c r="C604" s="79"/>
      <c r="D604" s="79"/>
      <c r="E604" s="26"/>
      <c r="F604" s="136">
        <v>3</v>
      </c>
      <c r="G604" s="137"/>
      <c r="H604" s="138" t="s">
        <v>236</v>
      </c>
      <c r="I604" s="72">
        <v>27649000</v>
      </c>
      <c r="J604" s="72">
        <v>24101572</v>
      </c>
      <c r="K604" s="1" t="s">
        <v>259</v>
      </c>
      <c r="L604" s="2" t="s">
        <v>871</v>
      </c>
      <c r="M604" s="32" t="s">
        <v>872</v>
      </c>
    </row>
    <row r="605" spans="2:13" ht="14.25" customHeight="1">
      <c r="B605" s="34"/>
      <c r="C605" s="35"/>
      <c r="D605" s="35"/>
      <c r="E605" s="26"/>
      <c r="F605" s="136"/>
      <c r="G605" s="137"/>
      <c r="H605" s="138"/>
      <c r="I605" s="72"/>
      <c r="J605" s="72"/>
      <c r="K605" s="1" t="s">
        <v>1044</v>
      </c>
      <c r="L605" s="2"/>
      <c r="M605" s="32"/>
    </row>
    <row r="606" spans="2:13" ht="14.25" customHeight="1">
      <c r="B606" s="34"/>
      <c r="C606" s="35"/>
      <c r="D606" s="35"/>
      <c r="E606" s="26"/>
      <c r="F606" s="136"/>
      <c r="G606" s="137"/>
      <c r="H606" s="138"/>
      <c r="I606" s="72"/>
      <c r="J606" s="72"/>
      <c r="K606" s="1"/>
      <c r="L606" s="2"/>
      <c r="M606" s="32"/>
    </row>
    <row r="607" spans="2:13" ht="14.25" customHeight="1">
      <c r="B607" s="77"/>
      <c r="C607" s="35"/>
      <c r="D607" s="35"/>
      <c r="E607" s="26"/>
      <c r="F607" s="36">
        <v>4</v>
      </c>
      <c r="G607" s="43"/>
      <c r="H607" s="29" t="s">
        <v>237</v>
      </c>
      <c r="I607" s="72">
        <v>262541000</v>
      </c>
      <c r="J607" s="72">
        <v>243060272</v>
      </c>
      <c r="K607" s="1" t="s">
        <v>260</v>
      </c>
      <c r="L607" s="2" t="s">
        <v>130</v>
      </c>
      <c r="M607" s="32" t="s">
        <v>706</v>
      </c>
    </row>
    <row r="608" spans="2:13" ht="14.25" customHeight="1">
      <c r="B608" s="77"/>
      <c r="C608" s="79"/>
      <c r="D608" s="79"/>
      <c r="E608" s="26"/>
      <c r="F608" s="36"/>
      <c r="G608" s="43"/>
      <c r="H608" s="29"/>
      <c r="I608" s="72"/>
      <c r="J608" s="72"/>
      <c r="K608" s="1" t="s">
        <v>399</v>
      </c>
      <c r="L608" s="2"/>
      <c r="M608" s="32"/>
    </row>
    <row r="609" spans="2:13" ht="14.25" customHeight="1">
      <c r="B609" s="77"/>
      <c r="C609" s="35"/>
      <c r="D609" s="35"/>
      <c r="E609" s="26"/>
      <c r="F609" s="36"/>
      <c r="G609" s="43"/>
      <c r="H609" s="29"/>
      <c r="I609" s="72"/>
      <c r="J609" s="72"/>
      <c r="K609" s="1" t="s">
        <v>873</v>
      </c>
      <c r="L609" s="2"/>
      <c r="M609" s="32"/>
    </row>
    <row r="610" spans="2:13" ht="14.25" customHeight="1">
      <c r="B610" s="77"/>
      <c r="C610" s="79"/>
      <c r="D610" s="79"/>
      <c r="E610" s="26"/>
      <c r="F610" s="36"/>
      <c r="G610" s="43"/>
      <c r="H610" s="29"/>
      <c r="I610" s="72"/>
      <c r="J610" s="72"/>
      <c r="K610" s="1" t="s">
        <v>874</v>
      </c>
      <c r="L610" s="2"/>
      <c r="M610" s="32"/>
    </row>
    <row r="611" spans="2:13" ht="14.25" customHeight="1">
      <c r="B611" s="77"/>
      <c r="C611" s="35"/>
      <c r="D611" s="35"/>
      <c r="E611" s="26"/>
      <c r="F611" s="36"/>
      <c r="G611" s="43"/>
      <c r="H611" s="29"/>
      <c r="I611" s="72"/>
      <c r="J611" s="72"/>
      <c r="K611" s="1" t="s">
        <v>875</v>
      </c>
      <c r="L611" s="2"/>
      <c r="M611" s="32"/>
    </row>
    <row r="612" spans="2:13" ht="14.25" customHeight="1">
      <c r="B612" s="77"/>
      <c r="C612" s="35"/>
      <c r="D612" s="35"/>
      <c r="E612" s="26"/>
      <c r="F612" s="36"/>
      <c r="G612" s="43"/>
      <c r="H612" s="29"/>
      <c r="I612" s="72"/>
      <c r="J612" s="72"/>
      <c r="K612" s="1"/>
      <c r="L612" s="2"/>
      <c r="M612" s="32"/>
    </row>
    <row r="613" spans="2:13" ht="14.25" customHeight="1">
      <c r="B613" s="77"/>
      <c r="C613" s="35"/>
      <c r="D613" s="35"/>
      <c r="E613" s="26"/>
      <c r="F613" s="36">
        <v>5</v>
      </c>
      <c r="G613" s="37"/>
      <c r="H613" s="29" t="s">
        <v>238</v>
      </c>
      <c r="I613" s="39">
        <v>47718000</v>
      </c>
      <c r="J613" s="39">
        <v>47044192</v>
      </c>
      <c r="K613" s="31" t="s">
        <v>876</v>
      </c>
      <c r="L613" s="75" t="s">
        <v>877</v>
      </c>
      <c r="M613" s="158" t="s">
        <v>878</v>
      </c>
    </row>
    <row r="614" spans="2:13" ht="14.25" customHeight="1">
      <c r="B614" s="77"/>
      <c r="C614" s="79"/>
      <c r="D614" s="79"/>
      <c r="E614" s="26"/>
      <c r="F614" s="36"/>
      <c r="G614" s="37"/>
      <c r="H614" s="29"/>
      <c r="I614" s="39"/>
      <c r="J614" s="39"/>
      <c r="K614" s="31" t="s">
        <v>261</v>
      </c>
      <c r="L614" s="125"/>
      <c r="M614" s="126"/>
    </row>
    <row r="615" spans="2:13" ht="14.25" customHeight="1">
      <c r="B615" s="77"/>
      <c r="C615" s="79"/>
      <c r="D615" s="79"/>
      <c r="E615" s="26"/>
      <c r="F615" s="36"/>
      <c r="G615" s="37"/>
      <c r="H615" s="29"/>
      <c r="I615" s="39"/>
      <c r="J615" s="39"/>
      <c r="K615" s="31" t="s">
        <v>879</v>
      </c>
      <c r="L615" s="125"/>
      <c r="M615" s="126"/>
    </row>
    <row r="616" spans="2:13" ht="14.25" customHeight="1">
      <c r="B616" s="77"/>
      <c r="C616" s="35"/>
      <c r="D616" s="35"/>
      <c r="E616" s="26"/>
      <c r="F616" s="36"/>
      <c r="G616" s="37"/>
      <c r="H616" s="29"/>
      <c r="I616" s="39"/>
      <c r="J616" s="39"/>
      <c r="K616" s="31"/>
      <c r="L616" s="125"/>
      <c r="M616" s="126"/>
    </row>
    <row r="617" spans="2:13" ht="14.25" customHeight="1">
      <c r="B617" s="77"/>
      <c r="C617" s="49"/>
      <c r="D617" s="49"/>
      <c r="E617" s="26"/>
      <c r="F617" s="36">
        <v>6</v>
      </c>
      <c r="G617" s="37"/>
      <c r="H617" s="29" t="s">
        <v>239</v>
      </c>
      <c r="I617" s="39">
        <v>19647000</v>
      </c>
      <c r="J617" s="39">
        <v>19378041</v>
      </c>
      <c r="K617" s="40" t="s">
        <v>877</v>
      </c>
      <c r="L617" s="125"/>
      <c r="M617" s="126"/>
    </row>
    <row r="618" spans="2:13" ht="14.25" customHeight="1">
      <c r="B618" s="77"/>
      <c r="C618" s="49"/>
      <c r="D618" s="49"/>
      <c r="E618" s="26"/>
      <c r="F618" s="36"/>
      <c r="G618" s="37"/>
      <c r="H618" s="29"/>
      <c r="I618" s="39"/>
      <c r="J618" s="39"/>
      <c r="K618" s="31" t="s">
        <v>397</v>
      </c>
      <c r="L618" s="125"/>
      <c r="M618" s="126"/>
    </row>
    <row r="619" spans="2:13" ht="14.25" customHeight="1">
      <c r="B619" s="77"/>
      <c r="C619" s="49"/>
      <c r="D619" s="49"/>
      <c r="E619" s="26"/>
      <c r="F619" s="36"/>
      <c r="G619" s="37"/>
      <c r="H619" s="29"/>
      <c r="I619" s="39"/>
      <c r="J619" s="39"/>
      <c r="K619" s="31" t="s">
        <v>1045</v>
      </c>
      <c r="L619" s="125"/>
      <c r="M619" s="126"/>
    </row>
    <row r="620" spans="2:13" ht="14.25" customHeight="1">
      <c r="B620" s="77"/>
      <c r="C620" s="49"/>
      <c r="D620" s="49"/>
      <c r="E620" s="26"/>
      <c r="F620" s="36"/>
      <c r="G620" s="37"/>
      <c r="H620" s="29"/>
      <c r="I620" s="39"/>
      <c r="J620" s="39"/>
      <c r="K620" s="31"/>
      <c r="L620" s="125"/>
      <c r="M620" s="126"/>
    </row>
    <row r="621" spans="2:13" ht="14.25" customHeight="1">
      <c r="B621" s="77"/>
      <c r="C621" s="49"/>
      <c r="D621" s="49"/>
      <c r="E621" s="26"/>
      <c r="F621" s="36">
        <v>7</v>
      </c>
      <c r="G621" s="37"/>
      <c r="H621" s="29" t="s">
        <v>240</v>
      </c>
      <c r="I621" s="72">
        <v>1515000</v>
      </c>
      <c r="J621" s="72">
        <v>1121363</v>
      </c>
      <c r="K621" s="31" t="s">
        <v>398</v>
      </c>
      <c r="L621" s="2" t="s">
        <v>131</v>
      </c>
      <c r="M621" s="153" t="s">
        <v>1046</v>
      </c>
    </row>
    <row r="622" spans="2:13" ht="14.25" customHeight="1">
      <c r="B622" s="77"/>
      <c r="C622" s="49"/>
      <c r="D622" s="49"/>
      <c r="E622" s="26"/>
      <c r="F622" s="36"/>
      <c r="G622" s="37"/>
      <c r="H622" s="29"/>
      <c r="I622" s="72"/>
      <c r="J622" s="72"/>
      <c r="K622" s="31" t="s">
        <v>1047</v>
      </c>
      <c r="L622" s="2"/>
      <c r="M622" s="153"/>
    </row>
    <row r="623" spans="2:13" ht="14.25" customHeight="1">
      <c r="B623" s="77"/>
      <c r="C623" s="49"/>
      <c r="D623" s="49"/>
      <c r="E623" s="26"/>
      <c r="F623" s="36"/>
      <c r="G623" s="37"/>
      <c r="H623" s="29"/>
      <c r="I623" s="72"/>
      <c r="J623" s="72"/>
      <c r="K623" s="31"/>
      <c r="L623" s="2"/>
      <c r="M623" s="153"/>
    </row>
    <row r="624" spans="2:13" ht="14.25" customHeight="1">
      <c r="B624" s="77"/>
      <c r="C624" s="49"/>
      <c r="D624" s="49"/>
      <c r="E624" s="26"/>
      <c r="F624" s="36">
        <v>8</v>
      </c>
      <c r="G624" s="37"/>
      <c r="H624" s="29" t="s">
        <v>241</v>
      </c>
      <c r="I624" s="72">
        <v>39332000</v>
      </c>
      <c r="J624" s="72">
        <v>39328000</v>
      </c>
      <c r="K624" s="83" t="s">
        <v>880</v>
      </c>
      <c r="L624" s="2" t="s">
        <v>161</v>
      </c>
      <c r="M624" s="32" t="s">
        <v>161</v>
      </c>
    </row>
    <row r="625" spans="2:13" ht="14.25" customHeight="1">
      <c r="B625" s="77"/>
      <c r="C625" s="49"/>
      <c r="D625" s="49"/>
      <c r="E625" s="26"/>
      <c r="F625" s="36"/>
      <c r="G625" s="37"/>
      <c r="H625" s="29"/>
      <c r="I625" s="72"/>
      <c r="J625" s="72"/>
      <c r="K625" s="1" t="s">
        <v>400</v>
      </c>
      <c r="L625" s="2"/>
      <c r="M625" s="32"/>
    </row>
    <row r="626" spans="2:13" ht="14.25" customHeight="1">
      <c r="B626" s="77"/>
      <c r="C626" s="49"/>
      <c r="D626" s="49"/>
      <c r="E626" s="26"/>
      <c r="F626" s="36"/>
      <c r="G626" s="37"/>
      <c r="H626" s="29"/>
      <c r="I626" s="72"/>
      <c r="J626" s="72"/>
      <c r="K626" s="1" t="s">
        <v>1048</v>
      </c>
      <c r="L626" s="2"/>
      <c r="M626" s="32"/>
    </row>
    <row r="627" spans="2:13" ht="14.25" customHeight="1">
      <c r="B627" s="77"/>
      <c r="C627" s="49"/>
      <c r="D627" s="49"/>
      <c r="E627" s="26"/>
      <c r="F627" s="36"/>
      <c r="G627" s="37"/>
      <c r="H627" s="29"/>
      <c r="I627" s="72"/>
      <c r="J627" s="72"/>
      <c r="K627" s="1"/>
      <c r="L627" s="2"/>
      <c r="M627" s="32"/>
    </row>
    <row r="628" spans="2:13" ht="14.25" customHeight="1">
      <c r="B628" s="77"/>
      <c r="C628" s="49"/>
      <c r="D628" s="49"/>
      <c r="E628" s="26"/>
      <c r="F628" s="36">
        <v>9</v>
      </c>
      <c r="G628" s="37"/>
      <c r="H628" s="29" t="s">
        <v>377</v>
      </c>
      <c r="I628" s="72">
        <v>592768000</v>
      </c>
      <c r="J628" s="72">
        <v>561484747</v>
      </c>
      <c r="K628" s="1" t="s">
        <v>262</v>
      </c>
      <c r="L628" s="2" t="s">
        <v>1113</v>
      </c>
      <c r="M628" s="32" t="s">
        <v>1113</v>
      </c>
    </row>
    <row r="629" spans="2:13" ht="14.25" customHeight="1">
      <c r="B629" s="77"/>
      <c r="C629" s="15"/>
      <c r="D629" s="49"/>
      <c r="E629" s="26"/>
      <c r="F629" s="36"/>
      <c r="G629" s="37"/>
      <c r="H629" s="29"/>
      <c r="I629" s="72"/>
      <c r="J629" s="72"/>
      <c r="K629" s="1" t="s">
        <v>881</v>
      </c>
      <c r="L629" s="2"/>
      <c r="M629" s="32"/>
    </row>
    <row r="630" spans="2:13" ht="14.25" customHeight="1">
      <c r="B630" s="77"/>
      <c r="C630" s="15"/>
      <c r="D630" s="49"/>
      <c r="E630" s="26"/>
      <c r="F630" s="36"/>
      <c r="G630" s="37"/>
      <c r="H630" s="29"/>
      <c r="I630" s="72"/>
      <c r="J630" s="72"/>
      <c r="K630" s="1" t="s">
        <v>1049</v>
      </c>
      <c r="L630" s="2"/>
      <c r="M630" s="32"/>
    </row>
    <row r="631" spans="2:13" ht="14.25" customHeight="1">
      <c r="B631" s="77"/>
      <c r="C631" s="15"/>
      <c r="D631" s="49"/>
      <c r="E631" s="26"/>
      <c r="F631" s="36"/>
      <c r="G631" s="37"/>
      <c r="H631" s="29"/>
      <c r="I631" s="72"/>
      <c r="J631" s="72"/>
      <c r="K631" s="1" t="s">
        <v>5</v>
      </c>
      <c r="L631" s="2"/>
      <c r="M631" s="32"/>
    </row>
    <row r="632" spans="2:13" ht="14.25" customHeight="1">
      <c r="B632" s="77"/>
      <c r="C632" s="15"/>
      <c r="D632" s="49"/>
      <c r="E632" s="26"/>
      <c r="F632" s="36"/>
      <c r="G632" s="37"/>
      <c r="H632" s="29"/>
      <c r="I632" s="72"/>
      <c r="J632" s="72"/>
      <c r="K632" s="1" t="s">
        <v>1050</v>
      </c>
      <c r="L632" s="2"/>
      <c r="M632" s="32"/>
    </row>
    <row r="633" spans="2:13" ht="14.25" customHeight="1">
      <c r="B633" s="77"/>
      <c r="C633" s="15"/>
      <c r="D633" s="49"/>
      <c r="E633" s="26"/>
      <c r="F633" s="36"/>
      <c r="G633" s="37"/>
      <c r="H633" s="29"/>
      <c r="I633" s="72"/>
      <c r="J633" s="72"/>
      <c r="K633" s="1" t="s">
        <v>172</v>
      </c>
      <c r="L633" s="2"/>
      <c r="M633" s="32"/>
    </row>
    <row r="634" spans="2:13" ht="14.25" customHeight="1">
      <c r="B634" s="77"/>
      <c r="C634" s="15"/>
      <c r="D634" s="49"/>
      <c r="E634" s="26"/>
      <c r="F634" s="36"/>
      <c r="G634" s="37"/>
      <c r="H634" s="29"/>
      <c r="I634" s="72"/>
      <c r="J634" s="72"/>
      <c r="K634" s="1" t="s">
        <v>1051</v>
      </c>
      <c r="L634" s="2"/>
      <c r="M634" s="32"/>
    </row>
    <row r="635" spans="2:13" ht="14.25" customHeight="1">
      <c r="B635" s="77"/>
      <c r="C635" s="15"/>
      <c r="D635" s="49"/>
      <c r="E635" s="26"/>
      <c r="F635" s="36"/>
      <c r="G635" s="37"/>
      <c r="H635" s="29"/>
      <c r="I635" s="72"/>
      <c r="J635" s="72"/>
      <c r="K635" s="1"/>
      <c r="L635" s="2"/>
      <c r="M635" s="32"/>
    </row>
    <row r="636" spans="2:13" ht="14.25" customHeight="1">
      <c r="B636" s="77"/>
      <c r="C636" s="15"/>
      <c r="D636" s="49"/>
      <c r="E636" s="26"/>
      <c r="F636" s="36">
        <v>10</v>
      </c>
      <c r="G636" s="37"/>
      <c r="H636" s="29" t="s">
        <v>378</v>
      </c>
      <c r="I636" s="39">
        <v>68391000</v>
      </c>
      <c r="J636" s="39">
        <v>64434910</v>
      </c>
      <c r="K636" s="40" t="s">
        <v>877</v>
      </c>
      <c r="L636" s="74"/>
      <c r="M636" s="45"/>
    </row>
    <row r="637" spans="2:13" ht="14.25" customHeight="1">
      <c r="B637" s="77"/>
      <c r="C637" s="15"/>
      <c r="D637" s="49"/>
      <c r="E637" s="26"/>
      <c r="F637" s="36"/>
      <c r="G637" s="37"/>
      <c r="H637" s="29"/>
      <c r="I637" s="39"/>
      <c r="J637" s="39"/>
      <c r="K637" s="133" t="s">
        <v>1052</v>
      </c>
      <c r="L637" s="74"/>
      <c r="M637" s="45"/>
    </row>
    <row r="638" spans="2:13" ht="14.25" customHeight="1">
      <c r="B638" s="77"/>
      <c r="C638" s="15"/>
      <c r="D638" s="49"/>
      <c r="E638" s="26"/>
      <c r="F638" s="36"/>
      <c r="G638" s="37"/>
      <c r="H638" s="29"/>
      <c r="I638" s="39"/>
      <c r="J638" s="39"/>
      <c r="K638" s="133" t="s">
        <v>127</v>
      </c>
      <c r="L638" s="74"/>
      <c r="M638" s="45"/>
    </row>
    <row r="639" spans="2:13" ht="14.25" customHeight="1" thickBot="1">
      <c r="B639" s="89"/>
      <c r="C639" s="123"/>
      <c r="D639" s="53"/>
      <c r="E639" s="54"/>
      <c r="F639" s="55"/>
      <c r="G639" s="56"/>
      <c r="H639" s="92"/>
      <c r="I639" s="163"/>
      <c r="J639" s="163"/>
      <c r="K639" s="219" t="s">
        <v>1053</v>
      </c>
      <c r="L639" s="94"/>
      <c r="M639" s="109"/>
    </row>
    <row r="640" spans="2:13" ht="14.25" customHeight="1">
      <c r="B640" s="77"/>
      <c r="C640" s="15"/>
      <c r="D640" s="49"/>
      <c r="E640" s="26"/>
      <c r="F640" s="36">
        <v>11</v>
      </c>
      <c r="G640" s="37"/>
      <c r="H640" s="29" t="s">
        <v>226</v>
      </c>
      <c r="I640" s="73">
        <v>-988000</v>
      </c>
      <c r="J640" s="30">
        <v>0</v>
      </c>
      <c r="K640" s="40" t="s">
        <v>422</v>
      </c>
      <c r="L640" s="125"/>
      <c r="M640" s="126"/>
    </row>
    <row r="641" spans="2:13" ht="14.25" customHeight="1">
      <c r="B641" s="77"/>
      <c r="C641" s="15"/>
      <c r="D641" s="49"/>
      <c r="E641" s="26"/>
      <c r="F641" s="36"/>
      <c r="G641" s="37"/>
      <c r="H641" s="29"/>
      <c r="I641" s="73"/>
      <c r="J641" s="30"/>
      <c r="K641" s="40"/>
      <c r="L641" s="125"/>
      <c r="M641" s="126"/>
    </row>
    <row r="642" spans="2:13" ht="14.25" customHeight="1">
      <c r="B642" s="77"/>
      <c r="C642" s="15"/>
      <c r="D642" s="49"/>
      <c r="E642" s="26" t="s">
        <v>132</v>
      </c>
      <c r="F642" s="36">
        <v>12</v>
      </c>
      <c r="G642" s="37"/>
      <c r="H642" s="29" t="s">
        <v>242</v>
      </c>
      <c r="I642" s="39">
        <v>39948000</v>
      </c>
      <c r="J642" s="39">
        <v>34639624</v>
      </c>
      <c r="K642" s="133" t="s">
        <v>154</v>
      </c>
      <c r="L642" s="80" t="s">
        <v>882</v>
      </c>
      <c r="M642" s="81" t="s">
        <v>883</v>
      </c>
    </row>
    <row r="643" spans="2:13" ht="14.25" customHeight="1" thickBot="1">
      <c r="B643" s="89"/>
      <c r="C643" s="123"/>
      <c r="D643" s="53"/>
      <c r="E643" s="54" t="s">
        <v>133</v>
      </c>
      <c r="F643" s="55"/>
      <c r="G643" s="56"/>
      <c r="H643" s="92"/>
      <c r="I643" s="163"/>
      <c r="J643" s="163"/>
      <c r="K643" s="214"/>
      <c r="L643" s="215"/>
      <c r="M643" s="216"/>
    </row>
    <row r="644" spans="2:13" ht="14.25" customHeight="1">
      <c r="B644" s="159"/>
      <c r="C644" s="160"/>
      <c r="D644" s="63"/>
      <c r="E644" s="64"/>
      <c r="F644" s="65"/>
      <c r="G644" s="66"/>
      <c r="H644" s="67"/>
      <c r="I644" s="68"/>
      <c r="J644" s="68"/>
      <c r="K644" s="69"/>
      <c r="L644" s="70"/>
      <c r="M644" s="71"/>
    </row>
    <row r="645" spans="2:13" ht="14.25" customHeight="1">
      <c r="B645" s="34" t="s">
        <v>309</v>
      </c>
      <c r="C645" s="35">
        <v>96048000</v>
      </c>
      <c r="D645" s="35">
        <v>81721374</v>
      </c>
      <c r="E645" s="26" t="s">
        <v>106</v>
      </c>
      <c r="F645" s="36">
        <v>1</v>
      </c>
      <c r="G645" s="37"/>
      <c r="H645" s="29" t="s">
        <v>463</v>
      </c>
      <c r="I645" s="72">
        <v>29303000</v>
      </c>
      <c r="J645" s="72">
        <v>23359251</v>
      </c>
      <c r="K645" s="1" t="s">
        <v>173</v>
      </c>
      <c r="L645" s="2"/>
      <c r="M645" s="32"/>
    </row>
    <row r="646" spans="2:13" ht="14.25" customHeight="1">
      <c r="B646" s="34"/>
      <c r="C646" s="35"/>
      <c r="D646" s="35"/>
      <c r="E646" s="26"/>
      <c r="F646" s="36"/>
      <c r="G646" s="37"/>
      <c r="H646" s="29"/>
      <c r="I646" s="72"/>
      <c r="J646" s="72"/>
      <c r="K646" s="1" t="s">
        <v>171</v>
      </c>
      <c r="L646" s="2" t="s">
        <v>659</v>
      </c>
      <c r="M646" s="32" t="s">
        <v>660</v>
      </c>
    </row>
    <row r="647" spans="2:13" ht="14.25" customHeight="1">
      <c r="B647" s="34"/>
      <c r="C647" s="35" t="s">
        <v>110</v>
      </c>
      <c r="D647" s="35" t="s">
        <v>110</v>
      </c>
      <c r="E647" s="26"/>
      <c r="F647" s="36"/>
      <c r="G647" s="37"/>
      <c r="H647" s="29"/>
      <c r="I647" s="72"/>
      <c r="J647" s="72"/>
      <c r="K647" s="1" t="s">
        <v>66</v>
      </c>
      <c r="L647" s="2" t="s">
        <v>661</v>
      </c>
      <c r="M647" s="32" t="s">
        <v>662</v>
      </c>
    </row>
    <row r="648" spans="2:13" ht="14.25" customHeight="1">
      <c r="B648" s="34"/>
      <c r="C648" s="35">
        <v>14668000</v>
      </c>
      <c r="D648" s="35">
        <v>12853055</v>
      </c>
      <c r="E648" s="26"/>
      <c r="F648" s="36"/>
      <c r="G648" s="37"/>
      <c r="H648" s="29"/>
      <c r="I648" s="72"/>
      <c r="J648" s="72"/>
      <c r="K648" s="1" t="s">
        <v>467</v>
      </c>
      <c r="L648" s="2" t="s">
        <v>663</v>
      </c>
      <c r="M648" s="32" t="s">
        <v>664</v>
      </c>
    </row>
    <row r="649" spans="2:13" ht="14.25" customHeight="1">
      <c r="B649" s="34"/>
      <c r="C649" s="35" t="s">
        <v>111</v>
      </c>
      <c r="D649" s="35" t="s">
        <v>111</v>
      </c>
      <c r="E649" s="26"/>
      <c r="F649" s="36"/>
      <c r="G649" s="37"/>
      <c r="H649" s="29"/>
      <c r="I649" s="72"/>
      <c r="J649" s="72"/>
      <c r="K649" s="1" t="s">
        <v>466</v>
      </c>
      <c r="L649" s="2" t="s">
        <v>665</v>
      </c>
      <c r="M649" s="32" t="s">
        <v>666</v>
      </c>
    </row>
    <row r="650" spans="2:13" ht="14.25" customHeight="1">
      <c r="B650" s="34"/>
      <c r="C650" s="35">
        <v>233202000</v>
      </c>
      <c r="D650" s="35">
        <v>227460020</v>
      </c>
      <c r="E650" s="26"/>
      <c r="F650" s="36"/>
      <c r="G650" s="37"/>
      <c r="H650" s="29"/>
      <c r="I650" s="72"/>
      <c r="J650" s="72"/>
      <c r="K650" s="1" t="s">
        <v>1054</v>
      </c>
      <c r="L650" s="2"/>
      <c r="M650" s="32"/>
    </row>
    <row r="651" spans="2:13" ht="14.25" customHeight="1">
      <c r="B651" s="34"/>
      <c r="C651" s="35" t="s">
        <v>112</v>
      </c>
      <c r="D651" s="35" t="s">
        <v>112</v>
      </c>
      <c r="E651" s="26"/>
      <c r="F651" s="36"/>
      <c r="G651" s="37"/>
      <c r="H651" s="29"/>
      <c r="I651" s="72"/>
      <c r="J651" s="72"/>
      <c r="K651" s="1" t="s">
        <v>667</v>
      </c>
      <c r="L651" s="2" t="s">
        <v>668</v>
      </c>
      <c r="M651" s="32" t="s">
        <v>669</v>
      </c>
    </row>
    <row r="652" spans="2:13" ht="14.25" customHeight="1">
      <c r="B652" s="34"/>
      <c r="C652" s="35">
        <f>C645-C648-C650</f>
        <v>-151822000</v>
      </c>
      <c r="D652" s="48">
        <f>D645-D648-D650</f>
        <v>-158591701</v>
      </c>
      <c r="E652" s="26"/>
      <c r="F652" s="36"/>
      <c r="G652" s="37"/>
      <c r="H652" s="29"/>
      <c r="I652" s="72"/>
      <c r="J652" s="72"/>
      <c r="K652" s="1" t="s">
        <v>468</v>
      </c>
      <c r="L652" s="2"/>
      <c r="M652" s="32"/>
    </row>
    <row r="653" spans="2:13" ht="14.25" customHeight="1">
      <c r="B653" s="34"/>
      <c r="D653" s="79"/>
      <c r="E653" s="26"/>
      <c r="F653" s="36"/>
      <c r="G653" s="37"/>
      <c r="H653" s="29"/>
      <c r="I653" s="72"/>
      <c r="J653" s="72"/>
      <c r="K653" s="1" t="s">
        <v>469</v>
      </c>
      <c r="L653" s="2" t="s">
        <v>670</v>
      </c>
      <c r="M653" s="32" t="s">
        <v>671</v>
      </c>
    </row>
    <row r="654" spans="2:13" ht="14.25" customHeight="1">
      <c r="B654" s="34"/>
      <c r="C654" s="35"/>
      <c r="D654" s="35"/>
      <c r="E654" s="26"/>
      <c r="F654" s="36"/>
      <c r="G654" s="37"/>
      <c r="H654" s="29"/>
      <c r="I654" s="72"/>
      <c r="J654" s="72"/>
      <c r="K654" s="1" t="s">
        <v>174</v>
      </c>
      <c r="L654" s="2"/>
      <c r="M654" s="32"/>
    </row>
    <row r="655" spans="2:13" ht="14.25" customHeight="1">
      <c r="B655" s="34"/>
      <c r="C655" s="79"/>
      <c r="D655" s="79"/>
      <c r="E655" s="26"/>
      <c r="F655" s="36"/>
      <c r="G655" s="37"/>
      <c r="H655" s="29"/>
      <c r="I655" s="72"/>
      <c r="J655" s="72"/>
      <c r="K655" s="1" t="s">
        <v>891</v>
      </c>
      <c r="L655" s="2"/>
      <c r="M655" s="32"/>
    </row>
    <row r="656" spans="2:13" ht="14.25" customHeight="1">
      <c r="B656" s="34"/>
      <c r="C656" s="79"/>
      <c r="D656" s="79"/>
      <c r="E656" s="26"/>
      <c r="F656" s="36"/>
      <c r="G656" s="37"/>
      <c r="H656" s="29"/>
      <c r="I656" s="72"/>
      <c r="J656" s="72"/>
      <c r="K656" s="1" t="s">
        <v>672</v>
      </c>
      <c r="L656" s="74"/>
      <c r="M656" s="45"/>
    </row>
    <row r="657" spans="2:13" ht="14.25" customHeight="1">
      <c r="B657" s="34"/>
      <c r="C657" s="35"/>
      <c r="D657" s="35"/>
      <c r="E657" s="26"/>
      <c r="F657" s="36"/>
      <c r="G657" s="37"/>
      <c r="H657" s="29"/>
      <c r="I657" s="72"/>
      <c r="J657" s="72"/>
      <c r="K657" s="83" t="s">
        <v>1055</v>
      </c>
      <c r="L657" s="74"/>
      <c r="M657" s="45"/>
    </row>
    <row r="658" spans="2:13" ht="14.25" customHeight="1">
      <c r="B658" s="34"/>
      <c r="C658" s="35"/>
      <c r="D658" s="35"/>
      <c r="E658" s="26"/>
      <c r="F658" s="36"/>
      <c r="G658" s="37"/>
      <c r="H658" s="29"/>
      <c r="I658" s="72"/>
      <c r="J658" s="72"/>
      <c r="K658" s="1"/>
      <c r="L658" s="74"/>
      <c r="M658" s="32"/>
    </row>
    <row r="659" spans="2:13" ht="14.25" customHeight="1">
      <c r="B659" s="34"/>
      <c r="C659" s="35"/>
      <c r="D659" s="42"/>
      <c r="E659" s="26"/>
      <c r="F659" s="36">
        <v>2</v>
      </c>
      <c r="G659" s="43"/>
      <c r="H659" s="29" t="s">
        <v>470</v>
      </c>
      <c r="I659" s="72">
        <v>1763000</v>
      </c>
      <c r="J659" s="72">
        <v>1028214</v>
      </c>
      <c r="K659" s="1" t="s">
        <v>673</v>
      </c>
      <c r="L659" s="75" t="s">
        <v>583</v>
      </c>
      <c r="M659" s="32" t="s">
        <v>674</v>
      </c>
    </row>
    <row r="660" spans="2:13" ht="14.25" customHeight="1">
      <c r="B660" s="34"/>
      <c r="C660" s="35"/>
      <c r="D660" s="35"/>
      <c r="E660" s="26"/>
      <c r="F660" s="36"/>
      <c r="G660" s="43"/>
      <c r="H660" s="29"/>
      <c r="I660" s="72"/>
      <c r="J660" s="72"/>
      <c r="K660" s="1" t="s">
        <v>507</v>
      </c>
      <c r="L660" s="75" t="s">
        <v>583</v>
      </c>
      <c r="M660" s="161">
        <v>0.943</v>
      </c>
    </row>
    <row r="661" spans="2:13" ht="14.25" customHeight="1">
      <c r="B661" s="34"/>
      <c r="C661" s="35"/>
      <c r="D661" s="35"/>
      <c r="E661" s="26"/>
      <c r="F661" s="36"/>
      <c r="G661" s="43"/>
      <c r="H661" s="29"/>
      <c r="I661" s="72"/>
      <c r="J661" s="72"/>
      <c r="K661" s="1" t="s">
        <v>508</v>
      </c>
      <c r="L661" s="75" t="s">
        <v>583</v>
      </c>
      <c r="M661" s="161">
        <v>0.983</v>
      </c>
    </row>
    <row r="662" spans="2:13" ht="14.25" customHeight="1">
      <c r="B662" s="34"/>
      <c r="C662" s="35"/>
      <c r="D662" s="35"/>
      <c r="E662" s="26"/>
      <c r="F662" s="36"/>
      <c r="G662" s="43"/>
      <c r="H662" s="29"/>
      <c r="I662" s="72"/>
      <c r="J662" s="72"/>
      <c r="K662" s="1"/>
      <c r="L662" s="74"/>
      <c r="M662" s="32"/>
    </row>
    <row r="663" spans="2:13" ht="14.25" customHeight="1">
      <c r="B663" s="34"/>
      <c r="C663" s="35"/>
      <c r="D663" s="42"/>
      <c r="E663" s="26"/>
      <c r="F663" s="36">
        <v>3</v>
      </c>
      <c r="G663" s="37"/>
      <c r="H663" s="29" t="s">
        <v>471</v>
      </c>
      <c r="I663" s="39">
        <v>5150000</v>
      </c>
      <c r="J663" s="39">
        <v>3002979</v>
      </c>
      <c r="K663" s="31" t="s">
        <v>84</v>
      </c>
      <c r="L663" s="162" t="s">
        <v>85</v>
      </c>
      <c r="M663" s="32" t="s">
        <v>675</v>
      </c>
    </row>
    <row r="664" spans="2:13" ht="14.25" customHeight="1">
      <c r="B664" s="34"/>
      <c r="C664" s="35"/>
      <c r="D664" s="211"/>
      <c r="E664" s="26"/>
      <c r="F664" s="36"/>
      <c r="G664" s="37"/>
      <c r="H664" s="29"/>
      <c r="I664" s="39"/>
      <c r="J664" s="39"/>
      <c r="K664" s="31" t="s">
        <v>404</v>
      </c>
      <c r="L664" s="162" t="s">
        <v>86</v>
      </c>
      <c r="M664" s="32" t="s">
        <v>676</v>
      </c>
    </row>
    <row r="665" spans="2:13" ht="14.25" customHeight="1">
      <c r="B665" s="34"/>
      <c r="C665" s="35"/>
      <c r="D665" s="48"/>
      <c r="E665" s="26"/>
      <c r="F665" s="36"/>
      <c r="G665" s="37"/>
      <c r="H665" s="29"/>
      <c r="I665" s="72"/>
      <c r="J665" s="72"/>
      <c r="K665" s="1"/>
      <c r="L665" s="2"/>
      <c r="M665" s="32"/>
    </row>
    <row r="666" spans="2:13" ht="14.25" customHeight="1">
      <c r="B666" s="77"/>
      <c r="C666" s="35"/>
      <c r="D666" s="48"/>
      <c r="E666" s="26"/>
      <c r="F666" s="36">
        <v>4</v>
      </c>
      <c r="G666" s="37"/>
      <c r="H666" s="29" t="s">
        <v>474</v>
      </c>
      <c r="I666" s="72">
        <v>1403000</v>
      </c>
      <c r="J666" s="72">
        <v>1014706</v>
      </c>
      <c r="K666" s="31" t="s">
        <v>87</v>
      </c>
      <c r="L666" s="41" t="s">
        <v>88</v>
      </c>
      <c r="M666" s="32" t="s">
        <v>677</v>
      </c>
    </row>
    <row r="667" spans="2:13" ht="14.25" customHeight="1">
      <c r="B667" s="77"/>
      <c r="C667" s="35"/>
      <c r="D667" s="48"/>
      <c r="E667" s="26"/>
      <c r="F667" s="36"/>
      <c r="G667" s="37"/>
      <c r="H667" s="29"/>
      <c r="I667" s="72"/>
      <c r="J667" s="72"/>
      <c r="K667" s="31" t="s">
        <v>403</v>
      </c>
      <c r="L667" s="41" t="s">
        <v>90</v>
      </c>
      <c r="M667" s="32" t="s">
        <v>678</v>
      </c>
    </row>
    <row r="668" spans="2:13" ht="14.25" customHeight="1">
      <c r="B668" s="77"/>
      <c r="C668" s="35"/>
      <c r="D668" s="48"/>
      <c r="E668" s="26"/>
      <c r="F668" s="36"/>
      <c r="G668" s="37"/>
      <c r="H668" s="29"/>
      <c r="I668" s="72"/>
      <c r="J668" s="72"/>
      <c r="K668" s="31" t="s">
        <v>91</v>
      </c>
      <c r="L668" s="41" t="s">
        <v>92</v>
      </c>
      <c r="M668" s="32" t="s">
        <v>679</v>
      </c>
    </row>
    <row r="669" spans="2:13" ht="14.25" customHeight="1">
      <c r="B669" s="77"/>
      <c r="C669" s="35"/>
      <c r="D669" s="48"/>
      <c r="E669" s="26"/>
      <c r="F669" s="36"/>
      <c r="G669" s="37"/>
      <c r="H669" s="29"/>
      <c r="I669" s="72"/>
      <c r="J669" s="72"/>
      <c r="K669" s="31"/>
      <c r="L669" s="2"/>
      <c r="M669" s="32"/>
    </row>
    <row r="670" spans="2:13" ht="14.25" customHeight="1">
      <c r="B670" s="77"/>
      <c r="C670" s="49"/>
      <c r="D670" s="165"/>
      <c r="E670" s="26"/>
      <c r="F670" s="36">
        <v>5</v>
      </c>
      <c r="G670" s="37"/>
      <c r="H670" s="29" t="s">
        <v>464</v>
      </c>
      <c r="I670" s="72">
        <v>7694000</v>
      </c>
      <c r="J670" s="72">
        <v>6311495</v>
      </c>
      <c r="K670" s="1" t="s">
        <v>69</v>
      </c>
      <c r="L670" s="2" t="s">
        <v>680</v>
      </c>
      <c r="M670" s="32" t="s">
        <v>681</v>
      </c>
    </row>
    <row r="671" spans="2:13" ht="14.25" customHeight="1">
      <c r="B671" s="77"/>
      <c r="C671" s="35"/>
      <c r="D671" s="48"/>
      <c r="E671" s="26"/>
      <c r="F671" s="36"/>
      <c r="G671" s="37"/>
      <c r="H671" s="29"/>
      <c r="I671" s="72"/>
      <c r="J671" s="72"/>
      <c r="K671" s="1" t="s">
        <v>70</v>
      </c>
      <c r="L671" s="2" t="s">
        <v>682</v>
      </c>
      <c r="M671" s="32" t="s">
        <v>683</v>
      </c>
    </row>
    <row r="672" spans="2:13" ht="14.25" customHeight="1">
      <c r="B672" s="77"/>
      <c r="C672" s="35"/>
      <c r="D672" s="48"/>
      <c r="E672" s="26"/>
      <c r="F672" s="36"/>
      <c r="G672" s="37"/>
      <c r="H672" s="29"/>
      <c r="I672" s="72"/>
      <c r="J672" s="72"/>
      <c r="K672" s="1" t="s">
        <v>418</v>
      </c>
      <c r="L672" s="2" t="s">
        <v>121</v>
      </c>
      <c r="M672" s="32" t="s">
        <v>684</v>
      </c>
    </row>
    <row r="673" spans="2:13" ht="14.25" customHeight="1">
      <c r="B673" s="77"/>
      <c r="C673" s="35"/>
      <c r="D673" s="48"/>
      <c r="E673" s="26"/>
      <c r="F673" s="36"/>
      <c r="G673" s="37"/>
      <c r="H673" s="29"/>
      <c r="I673" s="72"/>
      <c r="J673" s="72"/>
      <c r="K673" s="1" t="s">
        <v>6</v>
      </c>
      <c r="L673" s="2"/>
      <c r="M673" s="32"/>
    </row>
    <row r="674" spans="2:13" ht="14.25" customHeight="1">
      <c r="B674" s="77"/>
      <c r="C674" s="35"/>
      <c r="D674" s="48"/>
      <c r="E674" s="26"/>
      <c r="F674" s="36"/>
      <c r="G674" s="37"/>
      <c r="H674" s="29"/>
      <c r="I674" s="72"/>
      <c r="J674" s="72"/>
      <c r="K674" s="1" t="s">
        <v>685</v>
      </c>
      <c r="L674" s="74"/>
      <c r="M674" s="45"/>
    </row>
    <row r="675" spans="2:13" ht="14.25" customHeight="1">
      <c r="B675" s="77"/>
      <c r="C675" s="35"/>
      <c r="D675" s="48"/>
      <c r="E675" s="26"/>
      <c r="F675" s="36"/>
      <c r="G675" s="37"/>
      <c r="H675" s="29"/>
      <c r="I675" s="72"/>
      <c r="J675" s="72"/>
      <c r="K675" s="1" t="s">
        <v>1056</v>
      </c>
      <c r="L675" s="74"/>
      <c r="M675" s="45"/>
    </row>
    <row r="676" spans="2:13" ht="14.25" customHeight="1">
      <c r="B676" s="77"/>
      <c r="C676" s="35"/>
      <c r="D676" s="48"/>
      <c r="E676" s="26"/>
      <c r="F676" s="36"/>
      <c r="G676" s="37"/>
      <c r="H676" s="29"/>
      <c r="I676" s="72"/>
      <c r="J676" s="72"/>
      <c r="K676" s="1"/>
      <c r="L676" s="2"/>
      <c r="M676" s="32"/>
    </row>
    <row r="677" spans="2:13" ht="14.25" customHeight="1">
      <c r="B677" s="77"/>
      <c r="C677" s="49"/>
      <c r="D677" s="165"/>
      <c r="E677" s="26"/>
      <c r="F677" s="36">
        <v>6</v>
      </c>
      <c r="G677" s="37"/>
      <c r="H677" s="29" t="s">
        <v>565</v>
      </c>
      <c r="I677" s="39">
        <v>22641000</v>
      </c>
      <c r="J677" s="39">
        <v>19765179</v>
      </c>
      <c r="K677" s="133" t="s">
        <v>93</v>
      </c>
      <c r="L677" s="80" t="s">
        <v>686</v>
      </c>
      <c r="M677" s="81" t="s">
        <v>687</v>
      </c>
    </row>
    <row r="678" spans="2:13" ht="14.25" customHeight="1">
      <c r="B678" s="77"/>
      <c r="C678" s="49"/>
      <c r="D678" s="165"/>
      <c r="E678" s="26"/>
      <c r="F678" s="36"/>
      <c r="G678" s="37"/>
      <c r="H678" s="29"/>
      <c r="I678" s="39"/>
      <c r="J678" s="39"/>
      <c r="K678" s="133" t="s">
        <v>94</v>
      </c>
      <c r="L678" s="2" t="s">
        <v>688</v>
      </c>
      <c r="M678" s="32" t="s">
        <v>689</v>
      </c>
    </row>
    <row r="679" spans="2:13" ht="14.25" customHeight="1">
      <c r="B679" s="77"/>
      <c r="C679" s="35"/>
      <c r="D679" s="48"/>
      <c r="E679" s="26"/>
      <c r="F679" s="36"/>
      <c r="G679" s="37"/>
      <c r="H679" s="29"/>
      <c r="I679" s="39"/>
      <c r="J679" s="39"/>
      <c r="K679" s="133" t="s">
        <v>175</v>
      </c>
      <c r="L679" s="125"/>
      <c r="M679" s="126"/>
    </row>
    <row r="680" spans="2:13" ht="14.25" customHeight="1">
      <c r="B680" s="77"/>
      <c r="C680" s="35"/>
      <c r="D680" s="48"/>
      <c r="E680" s="26"/>
      <c r="F680" s="36"/>
      <c r="G680" s="37"/>
      <c r="H680" s="29"/>
      <c r="I680" s="39"/>
      <c r="J680" s="39"/>
      <c r="K680" s="133" t="s">
        <v>1057</v>
      </c>
      <c r="L680" s="74"/>
      <c r="M680" s="45"/>
    </row>
    <row r="681" spans="2:13" ht="14.25" customHeight="1">
      <c r="B681" s="77"/>
      <c r="C681" s="35"/>
      <c r="D681" s="48"/>
      <c r="E681" s="26"/>
      <c r="F681" s="36"/>
      <c r="G681" s="37"/>
      <c r="H681" s="29"/>
      <c r="I681" s="72"/>
      <c r="J681" s="72"/>
      <c r="K681" s="31"/>
      <c r="L681" s="2"/>
      <c r="M681" s="32"/>
    </row>
    <row r="682" spans="2:13" ht="14.25" customHeight="1">
      <c r="B682" s="77"/>
      <c r="C682" s="49"/>
      <c r="D682" s="165"/>
      <c r="E682" s="26"/>
      <c r="F682" s="36">
        <v>7</v>
      </c>
      <c r="G682" s="37"/>
      <c r="H682" s="29" t="s">
        <v>472</v>
      </c>
      <c r="I682" s="39">
        <v>2939000</v>
      </c>
      <c r="J682" s="39">
        <v>2888000</v>
      </c>
      <c r="K682" s="40" t="s">
        <v>583</v>
      </c>
      <c r="L682" s="74"/>
      <c r="M682" s="45"/>
    </row>
    <row r="683" spans="2:13" ht="14.25" customHeight="1">
      <c r="B683" s="77"/>
      <c r="C683" s="35"/>
      <c r="D683" s="48"/>
      <c r="E683" s="26"/>
      <c r="F683" s="36"/>
      <c r="G683" s="37"/>
      <c r="H683" s="29"/>
      <c r="I683" s="39"/>
      <c r="J683" s="39"/>
      <c r="K683" s="31" t="s">
        <v>1058</v>
      </c>
      <c r="L683" s="125"/>
      <c r="M683" s="126"/>
    </row>
    <row r="684" spans="2:13" ht="14.25" customHeight="1" thickBot="1">
      <c r="B684" s="89"/>
      <c r="C684" s="91"/>
      <c r="D684" s="227"/>
      <c r="E684" s="54"/>
      <c r="F684" s="55"/>
      <c r="G684" s="56"/>
      <c r="H684" s="92"/>
      <c r="I684" s="163"/>
      <c r="J684" s="163"/>
      <c r="K684" s="164" t="s">
        <v>1059</v>
      </c>
      <c r="L684" s="119"/>
      <c r="M684" s="120"/>
    </row>
    <row r="685" spans="2:13" ht="14.25" customHeight="1">
      <c r="B685" s="77"/>
      <c r="C685" s="49"/>
      <c r="D685" s="165"/>
      <c r="E685" s="26"/>
      <c r="F685" s="36">
        <v>8</v>
      </c>
      <c r="G685" s="37"/>
      <c r="H685" s="29" t="s">
        <v>465</v>
      </c>
      <c r="I685" s="72">
        <v>3784000</v>
      </c>
      <c r="J685" s="72">
        <v>2848397</v>
      </c>
      <c r="K685" s="1" t="s">
        <v>71</v>
      </c>
      <c r="L685" s="2" t="s">
        <v>690</v>
      </c>
      <c r="M685" s="32" t="s">
        <v>691</v>
      </c>
    </row>
    <row r="686" spans="2:13" ht="14.25" customHeight="1">
      <c r="B686" s="77"/>
      <c r="C686" s="79"/>
      <c r="D686" s="165"/>
      <c r="E686" s="26"/>
      <c r="F686" s="36"/>
      <c r="G686" s="37"/>
      <c r="H686" s="29"/>
      <c r="I686" s="72"/>
      <c r="J686" s="72"/>
      <c r="K686" s="1" t="s">
        <v>72</v>
      </c>
      <c r="L686" s="2" t="s">
        <v>692</v>
      </c>
      <c r="M686" s="32" t="s">
        <v>693</v>
      </c>
    </row>
    <row r="687" spans="2:13" ht="14.25" customHeight="1">
      <c r="B687" s="77"/>
      <c r="C687" s="79"/>
      <c r="D687" s="165"/>
      <c r="E687" s="26"/>
      <c r="F687" s="36"/>
      <c r="G687" s="37"/>
      <c r="H687" s="29"/>
      <c r="I687" s="72"/>
      <c r="J687" s="72"/>
      <c r="K687" s="1"/>
      <c r="L687" s="2"/>
      <c r="M687" s="32"/>
    </row>
    <row r="688" spans="2:13" ht="14.25" customHeight="1">
      <c r="B688" s="77"/>
      <c r="C688" s="15"/>
      <c r="D688" s="49"/>
      <c r="E688" s="26"/>
      <c r="F688" s="36">
        <v>9</v>
      </c>
      <c r="G688" s="37"/>
      <c r="H688" s="29" t="s">
        <v>473</v>
      </c>
      <c r="I688" s="39">
        <v>6520000</v>
      </c>
      <c r="J688" s="39">
        <v>6141491</v>
      </c>
      <c r="K688" s="40" t="s">
        <v>583</v>
      </c>
      <c r="L688" s="74"/>
      <c r="M688" s="45"/>
    </row>
    <row r="689" spans="2:13" ht="14.25" customHeight="1">
      <c r="B689" s="77"/>
      <c r="C689" s="15"/>
      <c r="D689" s="49"/>
      <c r="E689" s="26"/>
      <c r="F689" s="36"/>
      <c r="G689" s="37"/>
      <c r="H689" s="29"/>
      <c r="I689" s="39"/>
      <c r="J689" s="39"/>
      <c r="K689" s="31" t="s">
        <v>1060</v>
      </c>
      <c r="L689" s="74"/>
      <c r="M689" s="45"/>
    </row>
    <row r="690" spans="2:13" ht="14.25" customHeight="1">
      <c r="B690" s="77"/>
      <c r="C690" s="15"/>
      <c r="D690" s="49"/>
      <c r="E690" s="26"/>
      <c r="F690" s="36"/>
      <c r="G690" s="37"/>
      <c r="H690" s="29"/>
      <c r="I690" s="39"/>
      <c r="J690" s="39"/>
      <c r="K690" s="31"/>
      <c r="L690" s="74"/>
      <c r="M690" s="45"/>
    </row>
    <row r="691" spans="2:13" ht="14.25" customHeight="1">
      <c r="B691" s="77"/>
      <c r="C691" s="15"/>
      <c r="D691" s="49"/>
      <c r="E691" s="26"/>
      <c r="F691" s="36">
        <v>10</v>
      </c>
      <c r="G691" s="37"/>
      <c r="H691" s="29" t="s">
        <v>478</v>
      </c>
      <c r="I691" s="39">
        <v>11970000</v>
      </c>
      <c r="J691" s="39">
        <v>10618000</v>
      </c>
      <c r="K691" s="40" t="s">
        <v>583</v>
      </c>
      <c r="L691" s="156"/>
      <c r="M691" s="157"/>
    </row>
    <row r="692" spans="2:13" ht="14.25" customHeight="1">
      <c r="B692" s="77"/>
      <c r="C692" s="15"/>
      <c r="D692" s="49"/>
      <c r="E692" s="26"/>
      <c r="F692" s="36"/>
      <c r="G692" s="37"/>
      <c r="H692" s="29"/>
      <c r="I692" s="39"/>
      <c r="J692" s="39"/>
      <c r="K692" s="133" t="s">
        <v>176</v>
      </c>
      <c r="L692" s="74"/>
      <c r="M692" s="45"/>
    </row>
    <row r="693" spans="2:13" ht="14.25" customHeight="1">
      <c r="B693" s="77"/>
      <c r="C693" s="15"/>
      <c r="D693" s="49"/>
      <c r="E693" s="26"/>
      <c r="F693" s="36"/>
      <c r="G693" s="37"/>
      <c r="H693" s="29"/>
      <c r="I693" s="39"/>
      <c r="J693" s="39"/>
      <c r="K693" s="133" t="s">
        <v>1061</v>
      </c>
      <c r="L693" s="74"/>
      <c r="M693" s="45"/>
    </row>
    <row r="694" spans="2:13" ht="14.25" customHeight="1">
      <c r="B694" s="77"/>
      <c r="C694" s="15"/>
      <c r="D694" s="49"/>
      <c r="E694" s="26"/>
      <c r="F694" s="36"/>
      <c r="G694" s="37"/>
      <c r="H694" s="29"/>
      <c r="I694" s="39"/>
      <c r="J694" s="39"/>
      <c r="K694" s="133"/>
      <c r="L694" s="74"/>
      <c r="M694" s="45"/>
    </row>
    <row r="695" spans="2:13" ht="14.25" customHeight="1">
      <c r="B695" s="77"/>
      <c r="C695" s="15"/>
      <c r="D695" s="49"/>
      <c r="E695" s="26"/>
      <c r="F695" s="36">
        <v>11</v>
      </c>
      <c r="G695" s="37"/>
      <c r="H695" s="29" t="s">
        <v>475</v>
      </c>
      <c r="I695" s="72">
        <v>3900000</v>
      </c>
      <c r="J695" s="72">
        <v>3900000</v>
      </c>
      <c r="K695" s="40" t="s">
        <v>583</v>
      </c>
      <c r="L695" s="74"/>
      <c r="M695" s="45"/>
    </row>
    <row r="696" spans="2:13" ht="14.25" customHeight="1">
      <c r="B696" s="77"/>
      <c r="C696" s="15"/>
      <c r="D696" s="49"/>
      <c r="E696" s="26"/>
      <c r="F696" s="36"/>
      <c r="G696" s="37"/>
      <c r="H696" s="29"/>
      <c r="I696" s="72"/>
      <c r="J696" s="72"/>
      <c r="K696" s="1" t="s">
        <v>177</v>
      </c>
      <c r="L696" s="74"/>
      <c r="M696" s="45"/>
    </row>
    <row r="697" spans="2:13" ht="14.25" customHeight="1">
      <c r="B697" s="77"/>
      <c r="C697" s="15"/>
      <c r="D697" s="49"/>
      <c r="E697" s="26"/>
      <c r="F697" s="36"/>
      <c r="G697" s="37"/>
      <c r="H697" s="29"/>
      <c r="I697" s="72"/>
      <c r="J697" s="72"/>
      <c r="K697" s="1" t="s">
        <v>1062</v>
      </c>
      <c r="L697" s="74"/>
      <c r="M697" s="45"/>
    </row>
    <row r="698" spans="2:13" ht="14.25" customHeight="1">
      <c r="B698" s="77"/>
      <c r="C698" s="15"/>
      <c r="D698" s="49"/>
      <c r="E698" s="26"/>
      <c r="F698" s="36"/>
      <c r="G698" s="37"/>
      <c r="H698" s="29"/>
      <c r="I698" s="39"/>
      <c r="J698" s="39"/>
      <c r="K698" s="133"/>
      <c r="L698" s="74"/>
      <c r="M698" s="45"/>
    </row>
    <row r="699" spans="2:13" ht="14.25" customHeight="1">
      <c r="B699" s="77"/>
      <c r="C699" s="15"/>
      <c r="D699" s="49"/>
      <c r="E699" s="26"/>
      <c r="F699" s="36">
        <v>13</v>
      </c>
      <c r="G699" s="37"/>
      <c r="H699" s="29" t="s">
        <v>477</v>
      </c>
      <c r="I699" s="39">
        <v>180000</v>
      </c>
      <c r="J699" s="39">
        <v>175862</v>
      </c>
      <c r="K699" s="40" t="s">
        <v>422</v>
      </c>
      <c r="L699" s="74"/>
      <c r="M699" s="45"/>
    </row>
    <row r="700" spans="2:13" ht="14.25" customHeight="1">
      <c r="B700" s="77"/>
      <c r="C700" s="15"/>
      <c r="D700" s="49"/>
      <c r="E700" s="26"/>
      <c r="F700" s="36"/>
      <c r="G700" s="37"/>
      <c r="H700" s="29"/>
      <c r="I700" s="39"/>
      <c r="J700" s="39"/>
      <c r="K700" s="40"/>
      <c r="L700" s="74"/>
      <c r="M700" s="45"/>
    </row>
    <row r="701" spans="2:13" ht="14.25" customHeight="1">
      <c r="B701" s="77"/>
      <c r="C701" s="15"/>
      <c r="D701" s="49"/>
      <c r="E701" s="26"/>
      <c r="F701" s="36">
        <v>14</v>
      </c>
      <c r="G701" s="37"/>
      <c r="H701" s="29" t="s">
        <v>476</v>
      </c>
      <c r="I701" s="72">
        <v>668000</v>
      </c>
      <c r="J701" s="72">
        <v>667800</v>
      </c>
      <c r="K701" s="40" t="s">
        <v>422</v>
      </c>
      <c r="L701" s="74"/>
      <c r="M701" s="45"/>
    </row>
    <row r="702" spans="2:13" ht="14.25" customHeight="1">
      <c r="B702" s="77"/>
      <c r="C702" s="15"/>
      <c r="D702" s="49"/>
      <c r="E702" s="26"/>
      <c r="F702" s="36"/>
      <c r="G702" s="37"/>
      <c r="H702" s="29"/>
      <c r="I702" s="39"/>
      <c r="J702" s="39"/>
      <c r="K702" s="40"/>
      <c r="L702" s="74"/>
      <c r="M702" s="45"/>
    </row>
    <row r="703" spans="2:13" ht="14.25" customHeight="1" thickBot="1">
      <c r="B703" s="89"/>
      <c r="C703" s="166"/>
      <c r="D703" s="91"/>
      <c r="E703" s="54"/>
      <c r="F703" s="55">
        <v>15</v>
      </c>
      <c r="G703" s="56"/>
      <c r="H703" s="92" t="s">
        <v>226</v>
      </c>
      <c r="I703" s="58">
        <v>-1867000</v>
      </c>
      <c r="J703" s="59">
        <v>0</v>
      </c>
      <c r="K703" s="60" t="s">
        <v>422</v>
      </c>
      <c r="L703" s="94"/>
      <c r="M703" s="109"/>
    </row>
    <row r="704" spans="2:13" ht="14.25" customHeight="1">
      <c r="B704" s="77"/>
      <c r="C704" s="122"/>
      <c r="D704" s="35"/>
      <c r="E704" s="26"/>
      <c r="F704" s="36"/>
      <c r="G704" s="37"/>
      <c r="H704" s="29"/>
      <c r="I704" s="73"/>
      <c r="J704" s="30"/>
      <c r="K704" s="40"/>
      <c r="L704" s="74"/>
      <c r="M704" s="45"/>
    </row>
    <row r="705" spans="2:13" ht="14.25" customHeight="1">
      <c r="B705" s="34" t="s">
        <v>14</v>
      </c>
      <c r="C705" s="35">
        <v>360514000</v>
      </c>
      <c r="D705" s="35">
        <v>330716912</v>
      </c>
      <c r="E705" s="26" t="s">
        <v>423</v>
      </c>
      <c r="F705" s="36">
        <v>1</v>
      </c>
      <c r="G705" s="37"/>
      <c r="H705" s="29" t="s">
        <v>480</v>
      </c>
      <c r="I705" s="72">
        <v>1460000</v>
      </c>
      <c r="J705" s="72">
        <v>1324976</v>
      </c>
      <c r="K705" s="40" t="s">
        <v>422</v>
      </c>
      <c r="L705" s="2"/>
      <c r="M705" s="32"/>
    </row>
    <row r="706" spans="2:13" ht="14.25" customHeight="1">
      <c r="B706" s="34" t="s">
        <v>479</v>
      </c>
      <c r="C706" s="35"/>
      <c r="D706" s="35"/>
      <c r="E706" s="26"/>
      <c r="F706" s="36"/>
      <c r="G706" s="37"/>
      <c r="H706" s="29"/>
      <c r="I706" s="72"/>
      <c r="J706" s="72"/>
      <c r="K706" s="1" t="s">
        <v>7</v>
      </c>
      <c r="L706" s="2"/>
      <c r="M706" s="32"/>
    </row>
    <row r="707" spans="2:13" ht="14.25" customHeight="1">
      <c r="B707" s="34"/>
      <c r="C707" s="35" t="s">
        <v>279</v>
      </c>
      <c r="D707" s="35" t="s">
        <v>279</v>
      </c>
      <c r="E707" s="26"/>
      <c r="F707" s="36"/>
      <c r="G707" s="37"/>
      <c r="H707" s="29"/>
      <c r="I707" s="72"/>
      <c r="J707" s="72"/>
      <c r="K707" s="1" t="s">
        <v>1063</v>
      </c>
      <c r="L707" s="2"/>
      <c r="M707" s="32"/>
    </row>
    <row r="708" spans="2:13" ht="14.25" customHeight="1">
      <c r="B708" s="34"/>
      <c r="C708" s="35">
        <v>8419000</v>
      </c>
      <c r="D708" s="42">
        <v>8433000</v>
      </c>
      <c r="E708" s="26"/>
      <c r="F708" s="36"/>
      <c r="G708" s="37"/>
      <c r="H708" s="29"/>
      <c r="I708" s="72"/>
      <c r="J708" s="72"/>
      <c r="K708" s="1"/>
      <c r="L708" s="2"/>
      <c r="M708" s="32"/>
    </row>
    <row r="709" spans="2:13" ht="14.25" customHeight="1">
      <c r="B709" s="34"/>
      <c r="C709" s="35" t="s">
        <v>280</v>
      </c>
      <c r="D709" s="35" t="s">
        <v>280</v>
      </c>
      <c r="E709" s="26"/>
      <c r="F709" s="36">
        <v>2</v>
      </c>
      <c r="G709" s="37"/>
      <c r="H709" s="29" t="s">
        <v>481</v>
      </c>
      <c r="I709" s="72">
        <v>26418000</v>
      </c>
      <c r="J709" s="72">
        <v>20935944</v>
      </c>
      <c r="K709" s="40" t="s">
        <v>422</v>
      </c>
      <c r="L709" s="2"/>
      <c r="M709" s="32"/>
    </row>
    <row r="710" spans="2:13" ht="14.25" customHeight="1">
      <c r="B710" s="34"/>
      <c r="C710" s="35">
        <v>275145000</v>
      </c>
      <c r="D710" s="35">
        <v>285560203</v>
      </c>
      <c r="E710" s="26"/>
      <c r="F710" s="36"/>
      <c r="G710" s="37"/>
      <c r="H710" s="29"/>
      <c r="I710" s="72"/>
      <c r="J710" s="72"/>
      <c r="K710" s="1" t="s">
        <v>1064</v>
      </c>
      <c r="L710" s="2"/>
      <c r="M710" s="32"/>
    </row>
    <row r="711" spans="2:13" ht="14.25" customHeight="1">
      <c r="B711" s="34"/>
      <c r="C711" s="35" t="s">
        <v>282</v>
      </c>
      <c r="D711" s="35" t="s">
        <v>282</v>
      </c>
      <c r="E711" s="26"/>
      <c r="F711" s="36"/>
      <c r="G711" s="37"/>
      <c r="H711" s="29"/>
      <c r="I711" s="72"/>
      <c r="J711" s="72"/>
      <c r="K711" s="1"/>
      <c r="L711" s="2"/>
      <c r="M711" s="32"/>
    </row>
    <row r="712" spans="2:13" ht="14.25" customHeight="1">
      <c r="B712" s="34"/>
      <c r="C712" s="35">
        <f>C705-C708-C710</f>
        <v>76950000</v>
      </c>
      <c r="D712" s="35">
        <f>D705-D708-D710</f>
        <v>36723709</v>
      </c>
      <c r="E712" s="26"/>
      <c r="F712" s="36">
        <v>3</v>
      </c>
      <c r="G712" s="37"/>
      <c r="H712" s="29" t="s">
        <v>482</v>
      </c>
      <c r="I712" s="72">
        <v>9045000</v>
      </c>
      <c r="J712" s="72">
        <v>7546958</v>
      </c>
      <c r="K712" s="40" t="s">
        <v>583</v>
      </c>
      <c r="L712" s="2"/>
      <c r="M712" s="32"/>
    </row>
    <row r="713" spans="2:13" ht="14.25" customHeight="1">
      <c r="B713" s="34"/>
      <c r="D713" s="115"/>
      <c r="E713" s="78"/>
      <c r="F713" s="36"/>
      <c r="G713" s="37"/>
      <c r="H713" s="29"/>
      <c r="I713" s="72"/>
      <c r="J713" s="72"/>
      <c r="K713" s="1" t="s">
        <v>178</v>
      </c>
      <c r="L713" s="2"/>
      <c r="M713" s="32"/>
    </row>
    <row r="714" spans="2:13" ht="14.25" customHeight="1">
      <c r="B714" s="34"/>
      <c r="C714" s="35"/>
      <c r="D714" s="48"/>
      <c r="E714" s="26"/>
      <c r="F714" s="36"/>
      <c r="G714" s="37"/>
      <c r="H714" s="29"/>
      <c r="I714" s="72"/>
      <c r="J714" s="72"/>
      <c r="K714" s="1" t="s">
        <v>1065</v>
      </c>
      <c r="L714" s="2"/>
      <c r="M714" s="32"/>
    </row>
    <row r="715" spans="2:13" ht="14.25" customHeight="1">
      <c r="B715" s="34"/>
      <c r="C715" s="79"/>
      <c r="D715" s="79"/>
      <c r="E715" s="26"/>
      <c r="F715" s="36"/>
      <c r="G715" s="37"/>
      <c r="H715" s="29"/>
      <c r="I715" s="72"/>
      <c r="J715" s="72"/>
      <c r="K715" s="1" t="s">
        <v>179</v>
      </c>
      <c r="L715" s="2"/>
      <c r="M715" s="32"/>
    </row>
    <row r="716" spans="2:13" ht="14.25" customHeight="1">
      <c r="B716" s="34"/>
      <c r="C716" s="79"/>
      <c r="D716" s="79"/>
      <c r="E716" s="26"/>
      <c r="F716" s="36"/>
      <c r="G716" s="37"/>
      <c r="H716" s="29"/>
      <c r="I716" s="72"/>
      <c r="J716" s="72"/>
      <c r="K716" s="1" t="s">
        <v>1066</v>
      </c>
      <c r="L716" s="74"/>
      <c r="M716" s="45"/>
    </row>
    <row r="717" spans="2:13" ht="14.25" customHeight="1">
      <c r="B717" s="34"/>
      <c r="C717" s="35"/>
      <c r="D717" s="35"/>
      <c r="E717" s="26"/>
      <c r="F717" s="36"/>
      <c r="G717" s="37"/>
      <c r="H717" s="29"/>
      <c r="I717" s="72"/>
      <c r="J717" s="72"/>
      <c r="K717" s="1"/>
      <c r="L717" s="74"/>
      <c r="M717" s="45"/>
    </row>
    <row r="718" spans="2:13" ht="14.25" customHeight="1">
      <c r="B718" s="77"/>
      <c r="C718" s="79"/>
      <c r="D718" s="79"/>
      <c r="E718" s="26"/>
      <c r="F718" s="36">
        <v>4</v>
      </c>
      <c r="G718" s="43"/>
      <c r="H718" s="29" t="s">
        <v>476</v>
      </c>
      <c r="I718" s="72">
        <v>1185000</v>
      </c>
      <c r="J718" s="72">
        <v>1184400</v>
      </c>
      <c r="K718" s="40" t="s">
        <v>422</v>
      </c>
      <c r="L718" s="44"/>
      <c r="M718" s="45"/>
    </row>
    <row r="719" spans="2:13" ht="14.25" customHeight="1">
      <c r="B719" s="77"/>
      <c r="C719" s="35"/>
      <c r="D719" s="35"/>
      <c r="E719" s="26"/>
      <c r="F719" s="36"/>
      <c r="G719" s="43"/>
      <c r="H719" s="29"/>
      <c r="I719" s="72"/>
      <c r="J719" s="72"/>
      <c r="K719" s="40"/>
      <c r="L719" s="44"/>
      <c r="M719" s="45"/>
    </row>
    <row r="720" spans="2:13" ht="14.25" customHeight="1">
      <c r="B720" s="77"/>
      <c r="C720" s="79"/>
      <c r="D720" s="79"/>
      <c r="E720" s="26"/>
      <c r="F720" s="36">
        <v>5</v>
      </c>
      <c r="G720" s="37"/>
      <c r="H720" s="29" t="s">
        <v>226</v>
      </c>
      <c r="I720" s="73">
        <v>-214000</v>
      </c>
      <c r="J720" s="30">
        <v>0</v>
      </c>
      <c r="K720" s="40" t="s">
        <v>422</v>
      </c>
      <c r="L720" s="44"/>
      <c r="M720" s="45"/>
    </row>
    <row r="721" spans="2:13" ht="14.25" customHeight="1">
      <c r="B721" s="77"/>
      <c r="C721" s="79"/>
      <c r="D721" s="79"/>
      <c r="E721" s="26"/>
      <c r="F721" s="36"/>
      <c r="G721" s="37"/>
      <c r="H721" s="29"/>
      <c r="I721" s="73"/>
      <c r="J721" s="30"/>
      <c r="K721" s="124"/>
      <c r="L721" s="44"/>
      <c r="M721" s="45"/>
    </row>
    <row r="722" spans="2:13" ht="14.25" customHeight="1">
      <c r="B722" s="77"/>
      <c r="C722" s="49"/>
      <c r="D722" s="49"/>
      <c r="E722" s="26" t="s">
        <v>107</v>
      </c>
      <c r="F722" s="36">
        <v>6</v>
      </c>
      <c r="G722" s="37"/>
      <c r="H722" s="29" t="s">
        <v>483</v>
      </c>
      <c r="I722" s="39">
        <v>6965000</v>
      </c>
      <c r="J722" s="39">
        <v>6259679</v>
      </c>
      <c r="K722" s="50" t="s">
        <v>535</v>
      </c>
      <c r="L722" s="41"/>
      <c r="M722" s="32"/>
    </row>
    <row r="723" spans="2:13" ht="14.25" customHeight="1">
      <c r="B723" s="77"/>
      <c r="C723" s="49"/>
      <c r="D723" s="49"/>
      <c r="E723" s="26"/>
      <c r="F723" s="36"/>
      <c r="G723" s="37"/>
      <c r="H723" s="29"/>
      <c r="I723" s="39"/>
      <c r="J723" s="39"/>
      <c r="K723" s="117" t="s">
        <v>584</v>
      </c>
      <c r="L723" s="80" t="s">
        <v>585</v>
      </c>
      <c r="M723" s="81" t="s">
        <v>585</v>
      </c>
    </row>
    <row r="724" spans="2:13" ht="14.25" customHeight="1">
      <c r="B724" s="77"/>
      <c r="C724" s="35"/>
      <c r="D724" s="35"/>
      <c r="E724" s="26"/>
      <c r="F724" s="36"/>
      <c r="G724" s="37"/>
      <c r="H724" s="29"/>
      <c r="I724" s="39"/>
      <c r="J724" s="39"/>
      <c r="K724" s="50" t="s">
        <v>586</v>
      </c>
      <c r="L724" s="167" t="s">
        <v>587</v>
      </c>
      <c r="M724" s="168" t="s">
        <v>587</v>
      </c>
    </row>
    <row r="725" spans="2:13" ht="14.25" customHeight="1">
      <c r="B725" s="77"/>
      <c r="C725" s="35"/>
      <c r="D725" s="35"/>
      <c r="E725" s="26"/>
      <c r="F725" s="36"/>
      <c r="G725" s="37"/>
      <c r="H725" s="29"/>
      <c r="I725" s="39"/>
      <c r="J725" s="39"/>
      <c r="K725" s="31" t="s">
        <v>1067</v>
      </c>
      <c r="L725" s="41"/>
      <c r="M725" s="32"/>
    </row>
    <row r="726" spans="2:13" ht="14.25" customHeight="1">
      <c r="B726" s="77"/>
      <c r="C726" s="35"/>
      <c r="D726" s="35"/>
      <c r="E726" s="26"/>
      <c r="F726" s="36"/>
      <c r="G726" s="37"/>
      <c r="H726" s="29"/>
      <c r="I726" s="39"/>
      <c r="J726" s="39"/>
      <c r="K726" s="31" t="s">
        <v>1068</v>
      </c>
      <c r="L726" s="80"/>
      <c r="M726" s="81"/>
    </row>
    <row r="727" spans="2:13" ht="14.25" customHeight="1">
      <c r="B727" s="77"/>
      <c r="C727" s="35"/>
      <c r="D727" s="35"/>
      <c r="E727" s="26"/>
      <c r="F727" s="36"/>
      <c r="G727" s="37"/>
      <c r="H727" s="29"/>
      <c r="I727" s="39"/>
      <c r="J727" s="39"/>
      <c r="K727" s="31"/>
      <c r="L727" s="80"/>
      <c r="M727" s="81"/>
    </row>
    <row r="728" spans="2:13" ht="14.25" customHeight="1">
      <c r="B728" s="77"/>
      <c r="C728" s="35"/>
      <c r="D728" s="35"/>
      <c r="E728" s="26"/>
      <c r="F728" s="36">
        <v>7</v>
      </c>
      <c r="G728" s="37"/>
      <c r="H728" s="29" t="s">
        <v>484</v>
      </c>
      <c r="I728" s="72">
        <v>2088000</v>
      </c>
      <c r="J728" s="72">
        <v>1452639</v>
      </c>
      <c r="K728" s="169" t="s">
        <v>913</v>
      </c>
      <c r="L728" s="41" t="s">
        <v>536</v>
      </c>
      <c r="M728" s="32" t="s">
        <v>536</v>
      </c>
    </row>
    <row r="729" spans="2:13" ht="14.25" customHeight="1">
      <c r="B729" s="77"/>
      <c r="C729" s="35"/>
      <c r="D729" s="35"/>
      <c r="E729" s="26"/>
      <c r="F729" s="36"/>
      <c r="G729" s="37"/>
      <c r="H729" s="29"/>
      <c r="I729" s="72"/>
      <c r="J729" s="72"/>
      <c r="K729" s="169" t="s">
        <v>914</v>
      </c>
      <c r="L729" s="2"/>
      <c r="M729" s="32"/>
    </row>
    <row r="730" spans="2:13" ht="14.25" customHeight="1" thickBot="1">
      <c r="B730" s="89"/>
      <c r="C730" s="91"/>
      <c r="D730" s="91"/>
      <c r="E730" s="54"/>
      <c r="F730" s="55"/>
      <c r="G730" s="56"/>
      <c r="H730" s="92"/>
      <c r="I730" s="93"/>
      <c r="J730" s="93"/>
      <c r="K730" s="223" t="s">
        <v>588</v>
      </c>
      <c r="L730" s="61" t="s">
        <v>589</v>
      </c>
      <c r="M730" s="62" t="s">
        <v>589</v>
      </c>
    </row>
    <row r="731" spans="2:13" ht="14.25" customHeight="1">
      <c r="B731" s="77"/>
      <c r="C731" s="49"/>
      <c r="D731" s="49"/>
      <c r="E731" s="26"/>
      <c r="F731" s="36">
        <v>8</v>
      </c>
      <c r="G731" s="37"/>
      <c r="H731" s="29" t="s">
        <v>485</v>
      </c>
      <c r="I731" s="72">
        <v>31729000</v>
      </c>
      <c r="J731" s="72">
        <v>29198514</v>
      </c>
      <c r="K731" s="170" t="s">
        <v>537</v>
      </c>
      <c r="L731" s="171" t="s">
        <v>590</v>
      </c>
      <c r="M731" s="172" t="s">
        <v>591</v>
      </c>
    </row>
    <row r="732" spans="2:13" ht="14.25" customHeight="1">
      <c r="B732" s="77"/>
      <c r="C732" s="35"/>
      <c r="D732" s="35"/>
      <c r="E732" s="26"/>
      <c r="F732" s="36"/>
      <c r="G732" s="37"/>
      <c r="H732" s="29"/>
      <c r="I732" s="72"/>
      <c r="J732" s="72"/>
      <c r="K732" s="170" t="s">
        <v>538</v>
      </c>
      <c r="L732" s="171" t="s">
        <v>592</v>
      </c>
      <c r="M732" s="172" t="s">
        <v>539</v>
      </c>
    </row>
    <row r="733" spans="2:13" ht="14.25" customHeight="1">
      <c r="B733" s="77"/>
      <c r="C733" s="35"/>
      <c r="D733" s="35"/>
      <c r="E733" s="26"/>
      <c r="F733" s="36"/>
      <c r="G733" s="37"/>
      <c r="H733" s="29"/>
      <c r="I733" s="72"/>
      <c r="J733" s="72"/>
      <c r="K733" s="170" t="s">
        <v>540</v>
      </c>
      <c r="L733" s="171" t="s">
        <v>541</v>
      </c>
      <c r="M733" s="172" t="s">
        <v>541</v>
      </c>
    </row>
    <row r="734" spans="2:13" ht="14.25" customHeight="1">
      <c r="B734" s="77"/>
      <c r="C734" s="35"/>
      <c r="D734" s="35"/>
      <c r="E734" s="26"/>
      <c r="F734" s="36"/>
      <c r="G734" s="37"/>
      <c r="H734" s="29"/>
      <c r="I734" s="72"/>
      <c r="J734" s="72"/>
      <c r="K734" s="170" t="s">
        <v>180</v>
      </c>
      <c r="L734" s="171"/>
      <c r="M734" s="172"/>
    </row>
    <row r="735" spans="2:13" ht="14.25" customHeight="1">
      <c r="B735" s="77"/>
      <c r="C735" s="35"/>
      <c r="D735" s="35"/>
      <c r="E735" s="26"/>
      <c r="F735" s="36"/>
      <c r="G735" s="37"/>
      <c r="H735" s="29"/>
      <c r="I735" s="72"/>
      <c r="J735" s="72"/>
      <c r="K735" s="170" t="s">
        <v>1069</v>
      </c>
      <c r="L735" s="171"/>
      <c r="M735" s="172"/>
    </row>
    <row r="736" spans="2:13" ht="14.25" customHeight="1">
      <c r="B736" s="77"/>
      <c r="C736" s="35"/>
      <c r="D736" s="35"/>
      <c r="E736" s="26"/>
      <c r="F736" s="36"/>
      <c r="G736" s="37"/>
      <c r="H736" s="29"/>
      <c r="I736" s="72"/>
      <c r="J736" s="72"/>
      <c r="K736" s="170"/>
      <c r="L736" s="171"/>
      <c r="M736" s="172"/>
    </row>
    <row r="737" spans="2:13" ht="14.25" customHeight="1">
      <c r="B737" s="77"/>
      <c r="C737" s="49"/>
      <c r="D737" s="49"/>
      <c r="E737" s="26"/>
      <c r="F737" s="36">
        <v>9</v>
      </c>
      <c r="G737" s="37"/>
      <c r="H737" s="29" t="s">
        <v>486</v>
      </c>
      <c r="I737" s="72">
        <v>8438000</v>
      </c>
      <c r="J737" s="72">
        <v>6010796</v>
      </c>
      <c r="K737" s="170" t="s">
        <v>22</v>
      </c>
      <c r="L737" s="173" t="s">
        <v>593</v>
      </c>
      <c r="M737" s="174" t="s">
        <v>594</v>
      </c>
    </row>
    <row r="738" spans="2:13" ht="14.25" customHeight="1">
      <c r="B738" s="77"/>
      <c r="C738" s="15"/>
      <c r="D738" s="49"/>
      <c r="E738" s="26"/>
      <c r="F738" s="36"/>
      <c r="G738" s="37"/>
      <c r="H738" s="29"/>
      <c r="I738" s="72"/>
      <c r="J738" s="72"/>
      <c r="K738" s="170"/>
      <c r="L738" s="173"/>
      <c r="M738" s="174"/>
    </row>
    <row r="739" spans="2:13" ht="14.25" customHeight="1">
      <c r="B739" s="77"/>
      <c r="C739" s="84"/>
      <c r="D739" s="35"/>
      <c r="E739" s="26"/>
      <c r="F739" s="36">
        <v>10</v>
      </c>
      <c r="G739" s="37"/>
      <c r="H739" s="29" t="s">
        <v>492</v>
      </c>
      <c r="I739" s="72">
        <v>447000</v>
      </c>
      <c r="J739" s="72">
        <v>446040</v>
      </c>
      <c r="K739" s="40" t="s">
        <v>422</v>
      </c>
      <c r="L739" s="44"/>
      <c r="M739" s="45"/>
    </row>
    <row r="740" spans="2:13" ht="14.25" customHeight="1">
      <c r="B740" s="77"/>
      <c r="C740" s="84"/>
      <c r="D740" s="35"/>
      <c r="E740" s="26"/>
      <c r="F740" s="36"/>
      <c r="G740" s="37"/>
      <c r="H740" s="29"/>
      <c r="I740" s="72"/>
      <c r="J740" s="72"/>
      <c r="K740" s="40"/>
      <c r="L740" s="44"/>
      <c r="M740" s="45"/>
    </row>
    <row r="741" spans="2:13" ht="14.25" customHeight="1">
      <c r="B741" s="77"/>
      <c r="C741" s="84"/>
      <c r="D741" s="35"/>
      <c r="E741" s="26"/>
      <c r="F741" s="36">
        <v>11</v>
      </c>
      <c r="G741" s="37"/>
      <c r="H741" s="29" t="s">
        <v>487</v>
      </c>
      <c r="I741" s="72">
        <v>16478000</v>
      </c>
      <c r="J741" s="72">
        <v>12913394</v>
      </c>
      <c r="K741" s="1" t="s">
        <v>45</v>
      </c>
      <c r="L741" s="41"/>
      <c r="M741" s="32"/>
    </row>
    <row r="742" spans="2:13" ht="14.25" customHeight="1">
      <c r="B742" s="77"/>
      <c r="C742" s="84"/>
      <c r="D742" s="35"/>
      <c r="E742" s="26"/>
      <c r="F742" s="36"/>
      <c r="G742" s="37"/>
      <c r="H742" s="29"/>
      <c r="I742" s="72"/>
      <c r="J742" s="72"/>
      <c r="K742" s="1" t="s">
        <v>292</v>
      </c>
      <c r="L742" s="175" t="s">
        <v>46</v>
      </c>
      <c r="M742" s="103" t="s">
        <v>595</v>
      </c>
    </row>
    <row r="743" spans="2:13" ht="14.25" customHeight="1">
      <c r="B743" s="77"/>
      <c r="C743" s="84"/>
      <c r="D743" s="35"/>
      <c r="E743" s="26"/>
      <c r="F743" s="36"/>
      <c r="G743" s="37"/>
      <c r="H743" s="29"/>
      <c r="I743" s="72"/>
      <c r="J743" s="72"/>
      <c r="K743" s="1" t="s">
        <v>293</v>
      </c>
      <c r="L743" s="41" t="s">
        <v>47</v>
      </c>
      <c r="M743" s="32" t="s">
        <v>596</v>
      </c>
    </row>
    <row r="744" spans="2:13" ht="14.25" customHeight="1">
      <c r="B744" s="77"/>
      <c r="C744" s="84"/>
      <c r="D744" s="35"/>
      <c r="E744" s="26"/>
      <c r="F744" s="36"/>
      <c r="G744" s="37"/>
      <c r="H744" s="29"/>
      <c r="I744" s="72"/>
      <c r="J744" s="72"/>
      <c r="K744" s="1" t="s">
        <v>23</v>
      </c>
      <c r="L744" s="41"/>
      <c r="M744" s="32"/>
    </row>
    <row r="745" spans="2:13" ht="14.25" customHeight="1">
      <c r="B745" s="77"/>
      <c r="C745" s="84"/>
      <c r="D745" s="35"/>
      <c r="E745" s="26"/>
      <c r="F745" s="36"/>
      <c r="G745" s="37"/>
      <c r="H745" s="29"/>
      <c r="I745" s="72"/>
      <c r="J745" s="72"/>
      <c r="K745" s="1" t="s">
        <v>597</v>
      </c>
      <c r="L745" s="44"/>
      <c r="M745" s="45"/>
    </row>
    <row r="746" spans="2:13" ht="14.25" customHeight="1">
      <c r="B746" s="77"/>
      <c r="C746" s="84"/>
      <c r="D746" s="35"/>
      <c r="E746" s="26"/>
      <c r="F746" s="36"/>
      <c r="G746" s="37"/>
      <c r="H746" s="29"/>
      <c r="I746" s="72"/>
      <c r="J746" s="72"/>
      <c r="K746" s="1" t="s">
        <v>181</v>
      </c>
      <c r="L746" s="176"/>
      <c r="M746" s="155"/>
    </row>
    <row r="747" spans="2:13" ht="14.25" customHeight="1">
      <c r="B747" s="77"/>
      <c r="C747" s="84"/>
      <c r="D747" s="35"/>
      <c r="E747" s="26"/>
      <c r="F747" s="36"/>
      <c r="G747" s="37"/>
      <c r="H747" s="29"/>
      <c r="I747" s="72"/>
      <c r="J747" s="72"/>
      <c r="K747" s="1" t="s">
        <v>598</v>
      </c>
      <c r="L747" s="44"/>
      <c r="M747" s="45"/>
    </row>
    <row r="748" spans="2:13" ht="14.25" customHeight="1">
      <c r="B748" s="77"/>
      <c r="C748" s="84"/>
      <c r="D748" s="35"/>
      <c r="E748" s="26"/>
      <c r="F748" s="36"/>
      <c r="G748" s="37"/>
      <c r="H748" s="29"/>
      <c r="I748" s="72"/>
      <c r="J748" s="72"/>
      <c r="K748" s="1"/>
      <c r="L748" s="44"/>
      <c r="M748" s="45"/>
    </row>
    <row r="749" spans="2:13" ht="14.25" customHeight="1">
      <c r="B749" s="77"/>
      <c r="C749" s="84"/>
      <c r="D749" s="35"/>
      <c r="E749" s="26"/>
      <c r="F749" s="36">
        <v>12</v>
      </c>
      <c r="G749" s="37"/>
      <c r="H749" s="29" t="s">
        <v>488</v>
      </c>
      <c r="I749" s="72">
        <v>2766000</v>
      </c>
      <c r="J749" s="72">
        <v>2572665</v>
      </c>
      <c r="K749" s="1" t="s">
        <v>48</v>
      </c>
      <c r="L749" s="175" t="s">
        <v>182</v>
      </c>
      <c r="M749" s="103" t="s">
        <v>183</v>
      </c>
    </row>
    <row r="750" spans="2:13" ht="14.25" customHeight="1">
      <c r="B750" s="77"/>
      <c r="C750" s="84"/>
      <c r="D750" s="35"/>
      <c r="E750" s="26"/>
      <c r="F750" s="36"/>
      <c r="G750" s="37"/>
      <c r="H750" s="29"/>
      <c r="I750" s="72"/>
      <c r="J750" s="72"/>
      <c r="K750" s="1"/>
      <c r="L750" s="82" t="s">
        <v>599</v>
      </c>
      <c r="M750" s="103" t="s">
        <v>600</v>
      </c>
    </row>
    <row r="751" spans="2:13" ht="14.25" customHeight="1">
      <c r="B751" s="77"/>
      <c r="C751" s="84"/>
      <c r="D751" s="35"/>
      <c r="E751" s="26"/>
      <c r="F751" s="36"/>
      <c r="G751" s="37"/>
      <c r="H751" s="29"/>
      <c r="I751" s="72"/>
      <c r="J751" s="72"/>
      <c r="K751" s="1"/>
      <c r="L751" s="75"/>
      <c r="M751" s="100"/>
    </row>
    <row r="752" spans="2:13" ht="14.25" customHeight="1">
      <c r="B752" s="77"/>
      <c r="C752" s="84"/>
      <c r="D752" s="35"/>
      <c r="E752" s="26"/>
      <c r="F752" s="36">
        <v>13</v>
      </c>
      <c r="G752" s="37"/>
      <c r="H752" s="29" t="s">
        <v>489</v>
      </c>
      <c r="I752" s="72">
        <v>27993000</v>
      </c>
      <c r="J752" s="72">
        <f>27256350+736650</f>
        <v>27993000</v>
      </c>
      <c r="K752" s="1" t="s">
        <v>24</v>
      </c>
      <c r="L752" s="2" t="s">
        <v>184</v>
      </c>
      <c r="M752" s="32" t="s">
        <v>601</v>
      </c>
    </row>
    <row r="753" spans="2:13" ht="14.25" customHeight="1">
      <c r="B753" s="77"/>
      <c r="C753" s="84"/>
      <c r="D753" s="35"/>
      <c r="E753" s="26"/>
      <c r="F753" s="36"/>
      <c r="G753" s="37"/>
      <c r="H753" s="29"/>
      <c r="I753" s="72"/>
      <c r="J753" s="72"/>
      <c r="K753" s="1"/>
      <c r="L753" s="2" t="s">
        <v>185</v>
      </c>
      <c r="M753" s="32" t="s">
        <v>602</v>
      </c>
    </row>
    <row r="754" spans="2:13" ht="14.25" customHeight="1">
      <c r="B754" s="77"/>
      <c r="C754" s="84"/>
      <c r="D754" s="35"/>
      <c r="E754" s="26"/>
      <c r="F754" s="36"/>
      <c r="G754" s="37"/>
      <c r="H754" s="29"/>
      <c r="I754" s="72"/>
      <c r="J754" s="72"/>
      <c r="K754" s="1" t="s">
        <v>25</v>
      </c>
      <c r="L754" s="41"/>
      <c r="M754" s="32"/>
    </row>
    <row r="755" spans="2:13" ht="14.25" customHeight="1">
      <c r="B755" s="77"/>
      <c r="C755" s="84"/>
      <c r="D755" s="35"/>
      <c r="E755" s="26"/>
      <c r="F755" s="36"/>
      <c r="G755" s="37"/>
      <c r="H755" s="29"/>
      <c r="I755" s="72"/>
      <c r="J755" s="72"/>
      <c r="K755" s="1" t="s">
        <v>798</v>
      </c>
      <c r="L755" s="2"/>
      <c r="M755" s="32"/>
    </row>
    <row r="756" spans="2:13" ht="14.25" customHeight="1">
      <c r="B756" s="77"/>
      <c r="C756" s="84"/>
      <c r="D756" s="35"/>
      <c r="E756" s="26"/>
      <c r="F756" s="36"/>
      <c r="G756" s="37"/>
      <c r="H756" s="29"/>
      <c r="I756" s="72"/>
      <c r="J756" s="72"/>
      <c r="K756" s="1"/>
      <c r="L756" s="2"/>
      <c r="M756" s="32"/>
    </row>
    <row r="757" spans="2:13" ht="14.25" customHeight="1">
      <c r="B757" s="77"/>
      <c r="C757" s="84"/>
      <c r="D757" s="35"/>
      <c r="E757" s="26"/>
      <c r="F757" s="36">
        <v>14</v>
      </c>
      <c r="G757" s="37"/>
      <c r="H757" s="29" t="s">
        <v>490</v>
      </c>
      <c r="I757" s="72">
        <v>2980000</v>
      </c>
      <c r="J757" s="72">
        <v>1949181</v>
      </c>
      <c r="K757" s="170" t="s">
        <v>26</v>
      </c>
      <c r="L757" s="171" t="s">
        <v>27</v>
      </c>
      <c r="M757" s="172" t="s">
        <v>603</v>
      </c>
    </row>
    <row r="758" spans="2:13" ht="14.25" customHeight="1">
      <c r="B758" s="77"/>
      <c r="C758" s="84"/>
      <c r="D758" s="35"/>
      <c r="E758" s="26"/>
      <c r="F758" s="36"/>
      <c r="G758" s="37"/>
      <c r="H758" s="29"/>
      <c r="I758" s="72"/>
      <c r="J758" s="72"/>
      <c r="K758" s="170" t="s">
        <v>604</v>
      </c>
      <c r="L758" s="175" t="s">
        <v>49</v>
      </c>
      <c r="M758" s="103" t="s">
        <v>605</v>
      </c>
    </row>
    <row r="759" spans="2:13" ht="14.25" customHeight="1">
      <c r="B759" s="77"/>
      <c r="C759" s="84"/>
      <c r="D759" s="35"/>
      <c r="E759" s="26"/>
      <c r="F759" s="36"/>
      <c r="G759" s="37"/>
      <c r="H759" s="29"/>
      <c r="I759" s="72"/>
      <c r="J759" s="72"/>
      <c r="K759" s="170" t="s">
        <v>192</v>
      </c>
      <c r="L759" s="177"/>
      <c r="M759" s="32"/>
    </row>
    <row r="760" spans="2:13" ht="14.25" customHeight="1">
      <c r="B760" s="77"/>
      <c r="C760" s="84"/>
      <c r="D760" s="35"/>
      <c r="E760" s="26"/>
      <c r="F760" s="36"/>
      <c r="G760" s="37"/>
      <c r="H760" s="29"/>
      <c r="I760" s="72"/>
      <c r="J760" s="72"/>
      <c r="K760" s="170" t="s">
        <v>1070</v>
      </c>
      <c r="L760" s="171"/>
      <c r="M760" s="172"/>
    </row>
    <row r="761" spans="2:13" ht="14.25" customHeight="1">
      <c r="B761" s="77"/>
      <c r="C761" s="84"/>
      <c r="D761" s="35"/>
      <c r="E761" s="26"/>
      <c r="F761" s="36"/>
      <c r="G761" s="37"/>
      <c r="H761" s="29"/>
      <c r="I761" s="72"/>
      <c r="J761" s="72"/>
      <c r="K761" s="170" t="s">
        <v>30</v>
      </c>
      <c r="L761" s="171"/>
      <c r="M761" s="172"/>
    </row>
    <row r="762" spans="2:13" ht="14.25" customHeight="1">
      <c r="B762" s="77"/>
      <c r="C762" s="84"/>
      <c r="D762" s="35"/>
      <c r="E762" s="26"/>
      <c r="F762" s="36"/>
      <c r="G762" s="37"/>
      <c r="H762" s="29"/>
      <c r="I762" s="72"/>
      <c r="J762" s="72"/>
      <c r="K762" s="170" t="s">
        <v>606</v>
      </c>
      <c r="L762" s="178" t="s">
        <v>607</v>
      </c>
      <c r="M762" s="172" t="s">
        <v>607</v>
      </c>
    </row>
    <row r="763" spans="2:13" ht="14.25" customHeight="1">
      <c r="B763" s="77"/>
      <c r="C763" s="84"/>
      <c r="D763" s="35"/>
      <c r="E763" s="26"/>
      <c r="F763" s="36"/>
      <c r="G763" s="37"/>
      <c r="H763" s="29"/>
      <c r="I763" s="72"/>
      <c r="J763" s="72"/>
      <c r="K763" s="170" t="s">
        <v>193</v>
      </c>
      <c r="L763" s="41"/>
      <c r="M763" s="32"/>
    </row>
    <row r="764" spans="2:13" ht="14.25" customHeight="1">
      <c r="B764" s="77"/>
      <c r="C764" s="84"/>
      <c r="D764" s="35"/>
      <c r="E764" s="26"/>
      <c r="F764" s="36"/>
      <c r="G764" s="37"/>
      <c r="H764" s="29"/>
      <c r="I764" s="72"/>
      <c r="J764" s="72"/>
      <c r="K764" s="170" t="s">
        <v>608</v>
      </c>
      <c r="L764" s="41"/>
      <c r="M764" s="32"/>
    </row>
    <row r="765" spans="2:13" ht="14.25" customHeight="1">
      <c r="B765" s="77"/>
      <c r="C765" s="84"/>
      <c r="D765" s="35"/>
      <c r="E765" s="26"/>
      <c r="F765" s="36"/>
      <c r="G765" s="37"/>
      <c r="H765" s="29"/>
      <c r="I765" s="72"/>
      <c r="J765" s="72"/>
      <c r="K765" s="170" t="s">
        <v>186</v>
      </c>
      <c r="L765" s="41"/>
      <c r="M765" s="32"/>
    </row>
    <row r="766" spans="2:13" ht="14.25" customHeight="1">
      <c r="B766" s="77"/>
      <c r="C766" s="84"/>
      <c r="D766" s="35"/>
      <c r="E766" s="26"/>
      <c r="F766" s="36">
        <v>15</v>
      </c>
      <c r="G766" s="37"/>
      <c r="H766" s="29" t="s">
        <v>255</v>
      </c>
      <c r="I766" s="72">
        <v>2077000</v>
      </c>
      <c r="J766" s="72">
        <v>1127230</v>
      </c>
      <c r="K766" s="170" t="s">
        <v>31</v>
      </c>
      <c r="L766" s="178" t="s">
        <v>609</v>
      </c>
      <c r="M766" s="172" t="s">
        <v>610</v>
      </c>
    </row>
    <row r="767" spans="2:13" ht="14.25" customHeight="1">
      <c r="B767" s="77"/>
      <c r="C767" s="84"/>
      <c r="D767" s="35"/>
      <c r="E767" s="26"/>
      <c r="F767" s="36"/>
      <c r="G767" s="37"/>
      <c r="H767" s="29" t="s">
        <v>256</v>
      </c>
      <c r="I767" s="72"/>
      <c r="J767" s="72"/>
      <c r="K767" s="170" t="s">
        <v>1071</v>
      </c>
      <c r="L767" s="178"/>
      <c r="M767" s="172"/>
    </row>
    <row r="768" spans="2:13" ht="14.25" customHeight="1">
      <c r="B768" s="77"/>
      <c r="C768" s="84"/>
      <c r="D768" s="35"/>
      <c r="E768" s="26"/>
      <c r="F768" s="36"/>
      <c r="G768" s="37"/>
      <c r="H768" s="29"/>
      <c r="I768" s="72"/>
      <c r="J768" s="72"/>
      <c r="K768" s="170"/>
      <c r="L768" s="171"/>
      <c r="M768" s="172"/>
    </row>
    <row r="769" spans="2:13" ht="14.25" customHeight="1">
      <c r="B769" s="77"/>
      <c r="C769" s="84"/>
      <c r="D769" s="35"/>
      <c r="E769" s="26"/>
      <c r="F769" s="36">
        <v>16</v>
      </c>
      <c r="G769" s="37"/>
      <c r="H769" s="29" t="s">
        <v>491</v>
      </c>
      <c r="I769" s="72">
        <v>20482000</v>
      </c>
      <c r="J769" s="72">
        <v>19720420</v>
      </c>
      <c r="K769" s="170" t="s">
        <v>32</v>
      </c>
      <c r="L769" s="171" t="s">
        <v>611</v>
      </c>
      <c r="M769" s="172" t="s">
        <v>612</v>
      </c>
    </row>
    <row r="770" spans="2:13" ht="14.25" customHeight="1">
      <c r="B770" s="77"/>
      <c r="C770" s="84"/>
      <c r="D770" s="35"/>
      <c r="E770" s="26"/>
      <c r="F770" s="36"/>
      <c r="G770" s="37"/>
      <c r="H770" s="29"/>
      <c r="I770" s="72"/>
      <c r="J770" s="72"/>
      <c r="K770" s="170"/>
      <c r="L770" s="171"/>
      <c r="M770" s="172"/>
    </row>
    <row r="771" spans="2:13" ht="14.25" customHeight="1">
      <c r="B771" s="77"/>
      <c r="C771" s="84"/>
      <c r="D771" s="35"/>
      <c r="E771" s="26"/>
      <c r="F771" s="36">
        <v>17</v>
      </c>
      <c r="G771" s="37"/>
      <c r="H771" s="29" t="s">
        <v>253</v>
      </c>
      <c r="I771" s="72">
        <f>21072000+849000</f>
        <v>21921000</v>
      </c>
      <c r="J771" s="72">
        <f>19177953+674100</f>
        <v>19852053</v>
      </c>
      <c r="K771" s="40" t="s">
        <v>583</v>
      </c>
      <c r="L771" s="44"/>
      <c r="M771" s="45"/>
    </row>
    <row r="772" spans="2:13" ht="14.25" customHeight="1">
      <c r="B772" s="77"/>
      <c r="C772" s="84"/>
      <c r="D772" s="35"/>
      <c r="E772" s="26"/>
      <c r="F772" s="36"/>
      <c r="G772" s="37"/>
      <c r="H772" s="29" t="s">
        <v>254</v>
      </c>
      <c r="I772" s="72"/>
      <c r="J772" s="72"/>
      <c r="K772" s="170" t="s">
        <v>187</v>
      </c>
      <c r="L772" s="212"/>
      <c r="M772" s="213"/>
    </row>
    <row r="773" spans="2:13" ht="14.25" customHeight="1">
      <c r="B773" s="77"/>
      <c r="C773" s="84"/>
      <c r="D773" s="35"/>
      <c r="E773" s="26"/>
      <c r="F773" s="36"/>
      <c r="G773" s="37"/>
      <c r="H773" s="29"/>
      <c r="I773" s="72"/>
      <c r="J773" s="72"/>
      <c r="K773" s="170"/>
      <c r="L773" s="212"/>
      <c r="M773" s="213"/>
    </row>
    <row r="774" spans="2:13" ht="14.25" customHeight="1">
      <c r="B774" s="77"/>
      <c r="C774" s="84"/>
      <c r="D774" s="35"/>
      <c r="E774" s="26"/>
      <c r="F774" s="36">
        <v>18</v>
      </c>
      <c r="G774" s="37"/>
      <c r="H774" s="29" t="s">
        <v>493</v>
      </c>
      <c r="I774" s="72">
        <f>28303000+1733000</f>
        <v>30036000</v>
      </c>
      <c r="J774" s="72">
        <f>29012390+1885993-862383</f>
        <v>30036000</v>
      </c>
      <c r="K774" s="1" t="s">
        <v>33</v>
      </c>
      <c r="L774" s="2" t="s">
        <v>189</v>
      </c>
      <c r="M774" s="32" t="s">
        <v>614</v>
      </c>
    </row>
    <row r="775" spans="2:13" ht="14.25" customHeight="1">
      <c r="B775" s="77"/>
      <c r="C775" s="15"/>
      <c r="D775" s="49"/>
      <c r="E775" s="26"/>
      <c r="F775" s="36"/>
      <c r="G775" s="37"/>
      <c r="H775" s="29"/>
      <c r="I775" s="39"/>
      <c r="J775" s="39"/>
      <c r="K775" s="1" t="s">
        <v>1124</v>
      </c>
      <c r="L775" s="2" t="s">
        <v>190</v>
      </c>
      <c r="M775" s="32" t="s">
        <v>615</v>
      </c>
    </row>
    <row r="776" spans="2:13" ht="14.25" customHeight="1" thickBot="1">
      <c r="B776" s="89"/>
      <c r="C776" s="123"/>
      <c r="D776" s="53"/>
      <c r="E776" s="54"/>
      <c r="F776" s="55"/>
      <c r="G776" s="56"/>
      <c r="H776" s="92"/>
      <c r="I776" s="163"/>
      <c r="J776" s="163"/>
      <c r="K776" s="104" t="s">
        <v>613</v>
      </c>
      <c r="L776" s="61"/>
      <c r="M776" s="62"/>
    </row>
    <row r="777" spans="2:13" ht="14.25" customHeight="1">
      <c r="B777" s="77"/>
      <c r="C777" s="84"/>
      <c r="D777" s="35"/>
      <c r="E777" s="26"/>
      <c r="F777" s="36">
        <v>19</v>
      </c>
      <c r="G777" s="37"/>
      <c r="H777" s="29" t="s">
        <v>494</v>
      </c>
      <c r="I777" s="72">
        <v>115174000</v>
      </c>
      <c r="J777" s="72">
        <v>115173072</v>
      </c>
      <c r="K777" s="40" t="s">
        <v>583</v>
      </c>
      <c r="L777" s="2"/>
      <c r="M777" s="32"/>
    </row>
    <row r="778" spans="2:13" ht="14.25" customHeight="1">
      <c r="B778" s="77"/>
      <c r="C778" s="84"/>
      <c r="D778" s="35"/>
      <c r="E778" s="26"/>
      <c r="F778" s="36"/>
      <c r="G778" s="37"/>
      <c r="H778" s="29"/>
      <c r="I778" s="72"/>
      <c r="J778" s="72"/>
      <c r="K778" s="1" t="s">
        <v>188</v>
      </c>
      <c r="L778" s="2"/>
      <c r="M778" s="32"/>
    </row>
    <row r="779" spans="2:13" ht="14.25" customHeight="1">
      <c r="B779" s="77"/>
      <c r="C779" s="84"/>
      <c r="D779" s="35"/>
      <c r="E779" s="26"/>
      <c r="F779" s="36"/>
      <c r="G779" s="37"/>
      <c r="H779" s="29"/>
      <c r="I779" s="72"/>
      <c r="J779" s="72"/>
      <c r="K779" s="1" t="s">
        <v>616</v>
      </c>
      <c r="L779" s="2"/>
      <c r="M779" s="32"/>
    </row>
    <row r="780" spans="2:13" ht="14.25" customHeight="1">
      <c r="B780" s="77"/>
      <c r="C780" s="84"/>
      <c r="D780" s="35"/>
      <c r="E780" s="26"/>
      <c r="F780" s="36"/>
      <c r="G780" s="37"/>
      <c r="H780" s="29"/>
      <c r="I780" s="72"/>
      <c r="J780" s="72"/>
      <c r="K780" s="1"/>
      <c r="L780" s="2"/>
      <c r="M780" s="32"/>
    </row>
    <row r="781" spans="2:13" ht="14.25" customHeight="1">
      <c r="B781" s="77"/>
      <c r="C781" s="84"/>
      <c r="D781" s="35"/>
      <c r="E781" s="26"/>
      <c r="F781" s="36">
        <v>20</v>
      </c>
      <c r="G781" s="37"/>
      <c r="H781" s="29" t="s">
        <v>495</v>
      </c>
      <c r="I781" s="72">
        <v>9749000</v>
      </c>
      <c r="J781" s="72">
        <v>8055943</v>
      </c>
      <c r="K781" s="1" t="s">
        <v>34</v>
      </c>
      <c r="L781" s="2" t="s">
        <v>35</v>
      </c>
      <c r="M781" s="32" t="s">
        <v>617</v>
      </c>
    </row>
    <row r="782" spans="2:13" ht="14.25" customHeight="1">
      <c r="B782" s="77"/>
      <c r="C782" s="84"/>
      <c r="D782" s="35"/>
      <c r="E782" s="26"/>
      <c r="F782" s="36"/>
      <c r="G782" s="37"/>
      <c r="H782" s="29"/>
      <c r="I782" s="72"/>
      <c r="J782" s="72"/>
      <c r="K782" s="1"/>
      <c r="L782" s="2"/>
      <c r="M782" s="32"/>
    </row>
    <row r="783" spans="2:13" ht="14.25" customHeight="1">
      <c r="B783" s="77"/>
      <c r="C783" s="84"/>
      <c r="D783" s="35"/>
      <c r="E783" s="26"/>
      <c r="F783" s="36">
        <v>21</v>
      </c>
      <c r="G783" s="37"/>
      <c r="H783" s="29" t="s">
        <v>496</v>
      </c>
      <c r="I783" s="72">
        <v>877000</v>
      </c>
      <c r="J783" s="72">
        <v>547034</v>
      </c>
      <c r="K783" s="170" t="s">
        <v>38</v>
      </c>
      <c r="L783" s="179" t="s">
        <v>39</v>
      </c>
      <c r="M783" s="180" t="s">
        <v>39</v>
      </c>
    </row>
    <row r="784" spans="2:13" ht="14.25" customHeight="1">
      <c r="B784" s="77"/>
      <c r="C784" s="84"/>
      <c r="D784" s="35"/>
      <c r="E784" s="26"/>
      <c r="F784" s="36"/>
      <c r="G784" s="37"/>
      <c r="H784" s="29"/>
      <c r="I784" s="72"/>
      <c r="J784" s="72"/>
      <c r="K784" s="170" t="s">
        <v>884</v>
      </c>
      <c r="L784" s="181"/>
      <c r="M784" s="182"/>
    </row>
    <row r="785" spans="2:13" ht="14.25" customHeight="1">
      <c r="B785" s="77"/>
      <c r="C785" s="84"/>
      <c r="D785" s="35"/>
      <c r="E785" s="26"/>
      <c r="F785" s="36"/>
      <c r="G785" s="37"/>
      <c r="H785" s="29"/>
      <c r="I785" s="72"/>
      <c r="J785" s="72"/>
      <c r="K785" s="170"/>
      <c r="L785" s="181"/>
      <c r="M785" s="182"/>
    </row>
    <row r="786" spans="2:13" ht="14.25" customHeight="1">
      <c r="B786" s="77"/>
      <c r="C786" s="84"/>
      <c r="D786" s="35"/>
      <c r="E786" s="26"/>
      <c r="F786" s="36">
        <v>22</v>
      </c>
      <c r="G786" s="37"/>
      <c r="H786" s="29" t="s">
        <v>497</v>
      </c>
      <c r="I786" s="72">
        <v>16685000</v>
      </c>
      <c r="J786" s="72">
        <f>13421471+125733</f>
        <v>13547204</v>
      </c>
      <c r="K786" s="1" t="s">
        <v>40</v>
      </c>
      <c r="L786" s="2" t="s">
        <v>41</v>
      </c>
      <c r="M786" s="32" t="s">
        <v>618</v>
      </c>
    </row>
    <row r="787" spans="2:13" ht="14.25" customHeight="1">
      <c r="B787" s="77"/>
      <c r="C787" s="84"/>
      <c r="D787" s="35"/>
      <c r="E787" s="26"/>
      <c r="F787" s="36"/>
      <c r="G787" s="37"/>
      <c r="H787" s="29"/>
      <c r="I787" s="72"/>
      <c r="J787" s="72"/>
      <c r="K787" s="1" t="s">
        <v>619</v>
      </c>
      <c r="L787" s="2"/>
      <c r="M787" s="32"/>
    </row>
    <row r="788" spans="2:13" ht="14.25" customHeight="1">
      <c r="B788" s="77"/>
      <c r="C788" s="84"/>
      <c r="D788" s="35"/>
      <c r="E788" s="26"/>
      <c r="F788" s="36"/>
      <c r="G788" s="37"/>
      <c r="H788" s="29"/>
      <c r="I788" s="72"/>
      <c r="J788" s="72"/>
      <c r="K788" s="1" t="s">
        <v>620</v>
      </c>
      <c r="L788" s="74"/>
      <c r="M788" s="45"/>
    </row>
    <row r="789" spans="2:13" ht="14.25" customHeight="1">
      <c r="B789" s="77"/>
      <c r="C789" s="84"/>
      <c r="D789" s="35"/>
      <c r="E789" s="26"/>
      <c r="F789" s="36"/>
      <c r="G789" s="37"/>
      <c r="H789" s="29"/>
      <c r="I789" s="72"/>
      <c r="J789" s="72"/>
      <c r="K789" s="1" t="s">
        <v>42</v>
      </c>
      <c r="L789" s="74"/>
      <c r="M789" s="45"/>
    </row>
    <row r="790" spans="2:13" ht="14.25" customHeight="1">
      <c r="B790" s="77"/>
      <c r="C790" s="84"/>
      <c r="D790" s="35"/>
      <c r="E790" s="26"/>
      <c r="F790" s="36"/>
      <c r="G790" s="37"/>
      <c r="H790" s="29"/>
      <c r="I790" s="72"/>
      <c r="J790" s="72"/>
      <c r="K790" s="1" t="s">
        <v>621</v>
      </c>
      <c r="L790" s="74"/>
      <c r="M790" s="45"/>
    </row>
    <row r="791" spans="2:13" ht="14.25" customHeight="1">
      <c r="B791" s="77"/>
      <c r="C791" s="84"/>
      <c r="D791" s="35"/>
      <c r="E791" s="26"/>
      <c r="F791" s="36"/>
      <c r="G791" s="37"/>
      <c r="H791" s="29"/>
      <c r="I791" s="72"/>
      <c r="J791" s="72"/>
      <c r="K791" s="1"/>
      <c r="L791" s="74"/>
      <c r="M791" s="45"/>
    </row>
    <row r="792" spans="2:13" ht="14.25" customHeight="1">
      <c r="B792" s="77"/>
      <c r="C792" s="84"/>
      <c r="D792" s="35"/>
      <c r="E792" s="26"/>
      <c r="F792" s="36">
        <v>23</v>
      </c>
      <c r="G792" s="37"/>
      <c r="H792" s="29" t="s">
        <v>498</v>
      </c>
      <c r="I792" s="72">
        <v>7215000</v>
      </c>
      <c r="J792" s="72">
        <v>2266095</v>
      </c>
      <c r="K792" s="170" t="s">
        <v>191</v>
      </c>
      <c r="L792" s="183"/>
      <c r="M792" s="184"/>
    </row>
    <row r="793" spans="2:13" ht="14.25" customHeight="1">
      <c r="B793" s="77"/>
      <c r="C793" s="84"/>
      <c r="D793" s="35"/>
      <c r="E793" s="26"/>
      <c r="F793" s="36"/>
      <c r="G793" s="37"/>
      <c r="H793" s="29"/>
      <c r="I793" s="72"/>
      <c r="J793" s="72"/>
      <c r="K793" s="1" t="s">
        <v>294</v>
      </c>
      <c r="L793" s="171" t="s">
        <v>43</v>
      </c>
      <c r="M793" s="172" t="s">
        <v>622</v>
      </c>
    </row>
    <row r="794" spans="2:13" ht="14.25" customHeight="1">
      <c r="B794" s="77"/>
      <c r="C794" s="84"/>
      <c r="D794" s="35"/>
      <c r="E794" s="26"/>
      <c r="F794" s="36"/>
      <c r="G794" s="37"/>
      <c r="H794" s="29"/>
      <c r="I794" s="72"/>
      <c r="J794" s="72"/>
      <c r="K794" s="1" t="s">
        <v>295</v>
      </c>
      <c r="L794" s="171" t="s">
        <v>39</v>
      </c>
      <c r="M794" s="172" t="s">
        <v>199</v>
      </c>
    </row>
    <row r="795" spans="2:13" ht="14.25" customHeight="1">
      <c r="B795" s="77"/>
      <c r="C795" s="84"/>
      <c r="D795" s="35"/>
      <c r="E795" s="26"/>
      <c r="F795" s="36"/>
      <c r="G795" s="37"/>
      <c r="H795" s="29"/>
      <c r="I795" s="72"/>
      <c r="J795" s="72"/>
      <c r="K795" s="50" t="s">
        <v>296</v>
      </c>
      <c r="L795" s="171" t="s">
        <v>60</v>
      </c>
      <c r="M795" s="172" t="s">
        <v>623</v>
      </c>
    </row>
    <row r="796" spans="2:13" ht="14.25" customHeight="1">
      <c r="B796" s="77"/>
      <c r="C796" s="84"/>
      <c r="D796" s="35"/>
      <c r="E796" s="26"/>
      <c r="F796" s="36"/>
      <c r="G796" s="37"/>
      <c r="H796" s="29"/>
      <c r="I796" s="72"/>
      <c r="J796" s="72"/>
      <c r="K796" s="133" t="s">
        <v>176</v>
      </c>
      <c r="L796" s="171"/>
      <c r="M796" s="172"/>
    </row>
    <row r="797" spans="2:13" ht="14.25" customHeight="1">
      <c r="B797" s="77"/>
      <c r="C797" s="84"/>
      <c r="D797" s="35"/>
      <c r="E797" s="26"/>
      <c r="F797" s="36"/>
      <c r="G797" s="37"/>
      <c r="H797" s="29"/>
      <c r="I797" s="72"/>
      <c r="J797" s="72"/>
      <c r="K797" s="170" t="s">
        <v>1072</v>
      </c>
      <c r="L797" s="183"/>
      <c r="M797" s="184"/>
    </row>
    <row r="798" spans="2:13" ht="14.25" customHeight="1">
      <c r="B798" s="77"/>
      <c r="C798" s="84"/>
      <c r="D798" s="35"/>
      <c r="E798" s="26"/>
      <c r="F798" s="36"/>
      <c r="G798" s="37"/>
      <c r="H798" s="29"/>
      <c r="I798" s="72"/>
      <c r="J798" s="72"/>
      <c r="K798" s="170"/>
      <c r="L798" s="183"/>
      <c r="M798" s="184"/>
    </row>
    <row r="799" spans="2:13" ht="14.25" customHeight="1">
      <c r="B799" s="77"/>
      <c r="C799" s="84"/>
      <c r="D799" s="35"/>
      <c r="E799" s="26"/>
      <c r="F799" s="36">
        <v>24</v>
      </c>
      <c r="G799" s="37"/>
      <c r="H799" s="29" t="s">
        <v>476</v>
      </c>
      <c r="I799" s="72">
        <v>605000</v>
      </c>
      <c r="J799" s="72">
        <v>603675</v>
      </c>
      <c r="K799" s="40" t="s">
        <v>422</v>
      </c>
      <c r="L799" s="44"/>
      <c r="M799" s="45"/>
    </row>
    <row r="800" spans="2:13" ht="14.25" customHeight="1">
      <c r="B800" s="77"/>
      <c r="C800" s="84"/>
      <c r="D800" s="35"/>
      <c r="E800" s="26"/>
      <c r="F800" s="36"/>
      <c r="G800" s="37"/>
      <c r="H800" s="29"/>
      <c r="I800" s="72"/>
      <c r="J800" s="72"/>
      <c r="K800" s="170"/>
      <c r="L800" s="183"/>
      <c r="M800" s="184"/>
    </row>
    <row r="801" spans="1:13" ht="14.25" customHeight="1" thickBot="1">
      <c r="A801" s="3"/>
      <c r="B801" s="77"/>
      <c r="C801" s="15"/>
      <c r="D801" s="49"/>
      <c r="E801" s="26"/>
      <c r="F801" s="36">
        <v>25</v>
      </c>
      <c r="G801" s="37"/>
      <c r="H801" s="29" t="s">
        <v>226</v>
      </c>
      <c r="I801" s="73">
        <v>-2085000</v>
      </c>
      <c r="J801" s="30">
        <v>0</v>
      </c>
      <c r="K801" s="40" t="s">
        <v>422</v>
      </c>
      <c r="L801" s="44"/>
      <c r="M801" s="45"/>
    </row>
    <row r="802" spans="1:13" ht="14.25" customHeight="1">
      <c r="A802" s="3"/>
      <c r="B802" s="132"/>
      <c r="C802" s="160"/>
      <c r="D802" s="63"/>
      <c r="E802" s="64"/>
      <c r="F802" s="65"/>
      <c r="G802" s="66"/>
      <c r="H802" s="67"/>
      <c r="I802" s="68"/>
      <c r="J802" s="68"/>
      <c r="K802" s="69"/>
      <c r="L802" s="70"/>
      <c r="M802" s="71"/>
    </row>
    <row r="803" spans="1:13" ht="14.25" customHeight="1">
      <c r="A803" s="3"/>
      <c r="B803" s="34" t="s">
        <v>499</v>
      </c>
      <c r="C803" s="35">
        <v>104674000</v>
      </c>
      <c r="D803" s="35">
        <v>80307328</v>
      </c>
      <c r="E803" s="26" t="s">
        <v>108</v>
      </c>
      <c r="F803" s="36">
        <v>1</v>
      </c>
      <c r="G803" s="37"/>
      <c r="H803" s="29" t="s">
        <v>500</v>
      </c>
      <c r="I803" s="72">
        <v>351000</v>
      </c>
      <c r="J803" s="72">
        <v>155270</v>
      </c>
      <c r="K803" s="1" t="s">
        <v>142</v>
      </c>
      <c r="L803" s="75" t="s">
        <v>583</v>
      </c>
      <c r="M803" s="32" t="s">
        <v>624</v>
      </c>
    </row>
    <row r="804" spans="2:13" ht="14.25" customHeight="1">
      <c r="B804" s="34"/>
      <c r="C804" s="35"/>
      <c r="D804" s="35"/>
      <c r="E804" s="26" t="s">
        <v>109</v>
      </c>
      <c r="F804" s="36"/>
      <c r="G804" s="37"/>
      <c r="H804" s="29"/>
      <c r="I804" s="72"/>
      <c r="J804" s="72"/>
      <c r="K804" s="185"/>
      <c r="L804" s="2"/>
      <c r="M804" s="157"/>
    </row>
    <row r="805" spans="2:13" ht="14.25" customHeight="1">
      <c r="B805" s="34"/>
      <c r="C805" s="35" t="s">
        <v>279</v>
      </c>
      <c r="D805" s="35" t="s">
        <v>279</v>
      </c>
      <c r="E805" s="26"/>
      <c r="F805" s="36">
        <v>2</v>
      </c>
      <c r="G805" s="37"/>
      <c r="H805" s="29" t="s">
        <v>501</v>
      </c>
      <c r="I805" s="72">
        <v>8096000</v>
      </c>
      <c r="J805" s="72">
        <v>6977314</v>
      </c>
      <c r="K805" s="83" t="s">
        <v>146</v>
      </c>
      <c r="L805" s="75" t="s">
        <v>583</v>
      </c>
      <c r="M805" s="186" t="s">
        <v>625</v>
      </c>
    </row>
    <row r="806" spans="2:13" ht="14.25" customHeight="1">
      <c r="B806" s="34"/>
      <c r="C806" s="35">
        <v>17804000</v>
      </c>
      <c r="D806" s="35">
        <v>16503000</v>
      </c>
      <c r="F806" s="36"/>
      <c r="G806" s="37"/>
      <c r="H806" s="29"/>
      <c r="I806" s="72"/>
      <c r="J806" s="72"/>
      <c r="K806" s="83" t="s">
        <v>626</v>
      </c>
      <c r="L806" s="75" t="s">
        <v>583</v>
      </c>
      <c r="M806" s="186" t="s">
        <v>627</v>
      </c>
    </row>
    <row r="807" spans="2:13" ht="14.25" customHeight="1">
      <c r="B807" s="34"/>
      <c r="C807" s="35" t="s">
        <v>280</v>
      </c>
      <c r="D807" s="35" t="s">
        <v>280</v>
      </c>
      <c r="E807" s="26"/>
      <c r="F807" s="36"/>
      <c r="G807" s="37"/>
      <c r="H807" s="29"/>
      <c r="I807" s="72"/>
      <c r="J807" s="72"/>
      <c r="K807" s="83" t="s">
        <v>145</v>
      </c>
      <c r="L807" s="75" t="s">
        <v>583</v>
      </c>
      <c r="M807" s="186" t="s">
        <v>628</v>
      </c>
    </row>
    <row r="808" spans="2:13" ht="14.25" customHeight="1">
      <c r="B808" s="34"/>
      <c r="C808" s="35">
        <v>31408000</v>
      </c>
      <c r="D808" s="35">
        <v>25594570</v>
      </c>
      <c r="E808" s="26"/>
      <c r="F808" s="36"/>
      <c r="G808" s="37"/>
      <c r="H808" s="29"/>
      <c r="I808" s="72"/>
      <c r="J808" s="72"/>
      <c r="K808" s="185" t="s">
        <v>1073</v>
      </c>
      <c r="L808" s="187"/>
      <c r="M808" s="188"/>
    </row>
    <row r="809" spans="2:13" ht="14.25" customHeight="1">
      <c r="B809" s="34"/>
      <c r="C809" s="35" t="s">
        <v>282</v>
      </c>
      <c r="D809" s="35" t="s">
        <v>282</v>
      </c>
      <c r="E809" s="26"/>
      <c r="F809" s="36"/>
      <c r="G809" s="37"/>
      <c r="H809" s="29"/>
      <c r="I809" s="72"/>
      <c r="J809" s="72"/>
      <c r="K809" s="185" t="s">
        <v>1074</v>
      </c>
      <c r="L809" s="187"/>
      <c r="M809" s="188"/>
    </row>
    <row r="810" spans="2:13" ht="14.25" customHeight="1">
      <c r="B810" s="34"/>
      <c r="C810" s="35">
        <f>C803-C806-C808</f>
        <v>55462000</v>
      </c>
      <c r="D810" s="35">
        <f>D803-D806-D808</f>
        <v>38209758</v>
      </c>
      <c r="E810" s="26"/>
      <c r="F810" s="36"/>
      <c r="G810" s="37"/>
      <c r="H810" s="29"/>
      <c r="I810" s="72"/>
      <c r="J810" s="72"/>
      <c r="K810" s="185"/>
      <c r="L810" s="187"/>
      <c r="M810" s="188"/>
    </row>
    <row r="811" spans="2:13" ht="14.25" customHeight="1">
      <c r="B811" s="34"/>
      <c r="C811" s="35"/>
      <c r="D811" s="35"/>
      <c r="E811" s="26"/>
      <c r="F811" s="36">
        <v>3</v>
      </c>
      <c r="G811" s="37"/>
      <c r="H811" s="29" t="s">
        <v>502</v>
      </c>
      <c r="I811" s="72">
        <v>1061000</v>
      </c>
      <c r="J811" s="72">
        <v>573602</v>
      </c>
      <c r="K811" s="1" t="s">
        <v>629</v>
      </c>
      <c r="L811" s="75" t="s">
        <v>281</v>
      </c>
      <c r="M811" s="188" t="s">
        <v>631</v>
      </c>
    </row>
    <row r="812" spans="2:13" ht="14.25" customHeight="1">
      <c r="B812" s="34"/>
      <c r="C812" s="35"/>
      <c r="D812" s="48"/>
      <c r="E812" s="26"/>
      <c r="F812" s="36"/>
      <c r="G812" s="37"/>
      <c r="H812" s="29"/>
      <c r="I812" s="72"/>
      <c r="J812" s="72"/>
      <c r="K812" s="40"/>
      <c r="L812" s="189"/>
      <c r="M812" s="190"/>
    </row>
    <row r="813" spans="2:13" ht="14.25" customHeight="1">
      <c r="B813" s="77"/>
      <c r="C813" s="79"/>
      <c r="D813" s="79"/>
      <c r="E813" s="26"/>
      <c r="F813" s="36">
        <v>4</v>
      </c>
      <c r="G813" s="43"/>
      <c r="H813" s="29" t="s">
        <v>503</v>
      </c>
      <c r="I813" s="72">
        <v>532000</v>
      </c>
      <c r="J813" s="72">
        <v>131824</v>
      </c>
      <c r="K813" s="1" t="s">
        <v>632</v>
      </c>
      <c r="L813" s="75" t="s">
        <v>281</v>
      </c>
      <c r="M813" s="188" t="s">
        <v>633</v>
      </c>
    </row>
    <row r="814" spans="2:13" ht="14.25" customHeight="1">
      <c r="B814" s="77"/>
      <c r="C814" s="35"/>
      <c r="D814" s="35"/>
      <c r="E814" s="26"/>
      <c r="F814" s="36"/>
      <c r="G814" s="43"/>
      <c r="H814" s="29"/>
      <c r="I814" s="72"/>
      <c r="J814" s="72"/>
      <c r="K814" s="40"/>
      <c r="L814" s="189"/>
      <c r="M814" s="190"/>
    </row>
    <row r="815" spans="2:13" ht="14.25" customHeight="1">
      <c r="B815" s="77"/>
      <c r="C815" s="79"/>
      <c r="D815" s="79"/>
      <c r="E815" s="26"/>
      <c r="F815" s="36">
        <v>5</v>
      </c>
      <c r="G815" s="37"/>
      <c r="H815" s="29" t="s">
        <v>504</v>
      </c>
      <c r="I815" s="39">
        <v>890000</v>
      </c>
      <c r="J815" s="39">
        <v>499986</v>
      </c>
      <c r="K815" s="191" t="s">
        <v>147</v>
      </c>
      <c r="L815" s="75" t="s">
        <v>583</v>
      </c>
      <c r="M815" s="188" t="s">
        <v>1075</v>
      </c>
    </row>
    <row r="816" spans="2:13" ht="14.25" customHeight="1">
      <c r="B816" s="77"/>
      <c r="C816" s="35"/>
      <c r="D816" s="35"/>
      <c r="E816" s="26"/>
      <c r="F816" s="36"/>
      <c r="G816" s="37"/>
      <c r="H816" s="29"/>
      <c r="I816" s="39"/>
      <c r="J816" s="39"/>
      <c r="K816" s="191"/>
      <c r="L816" s="189"/>
      <c r="M816" s="188"/>
    </row>
    <row r="817" spans="2:13" ht="14.25" customHeight="1">
      <c r="B817" s="77"/>
      <c r="C817" s="79"/>
      <c r="D817" s="79"/>
      <c r="E817" s="26"/>
      <c r="F817" s="36">
        <v>6</v>
      </c>
      <c r="G817" s="37"/>
      <c r="H817" s="29" t="s">
        <v>505</v>
      </c>
      <c r="I817" s="39">
        <v>3793000</v>
      </c>
      <c r="J817" s="39">
        <v>1290491</v>
      </c>
      <c r="K817" s="191" t="s">
        <v>1076</v>
      </c>
      <c r="L817" s="192" t="s">
        <v>583</v>
      </c>
      <c r="M817" s="188" t="s">
        <v>1077</v>
      </c>
    </row>
    <row r="818" spans="2:13" ht="14.25" customHeight="1">
      <c r="B818" s="77"/>
      <c r="C818" s="79"/>
      <c r="D818" s="79"/>
      <c r="E818" s="26"/>
      <c r="F818" s="36"/>
      <c r="G818" s="37"/>
      <c r="H818" s="29"/>
      <c r="I818" s="39"/>
      <c r="J818" s="39"/>
      <c r="K818" s="191"/>
      <c r="L818" s="192"/>
      <c r="M818" s="188"/>
    </row>
    <row r="819" spans="2:13" ht="14.25" customHeight="1">
      <c r="B819" s="77"/>
      <c r="C819" s="79"/>
      <c r="D819" s="79"/>
      <c r="E819" s="26"/>
      <c r="F819" s="36">
        <v>7</v>
      </c>
      <c r="G819" s="37"/>
      <c r="H819" s="29" t="s">
        <v>506</v>
      </c>
      <c r="I819" s="39">
        <v>26684000</v>
      </c>
      <c r="J819" s="39">
        <v>26684000</v>
      </c>
      <c r="K819" s="40" t="s">
        <v>422</v>
      </c>
      <c r="L819" s="189"/>
      <c r="M819" s="190"/>
    </row>
    <row r="820" spans="2:13" ht="14.25" customHeight="1">
      <c r="B820" s="77"/>
      <c r="C820" s="35"/>
      <c r="D820" s="35"/>
      <c r="E820" s="26"/>
      <c r="F820" s="36"/>
      <c r="G820" s="37"/>
      <c r="H820" s="29"/>
      <c r="I820" s="39"/>
      <c r="J820" s="39"/>
      <c r="K820" s="185" t="s">
        <v>401</v>
      </c>
      <c r="L820" s="189"/>
      <c r="M820" s="190"/>
    </row>
    <row r="821" spans="2:13" ht="14.25" customHeight="1" thickBot="1">
      <c r="B821" s="89"/>
      <c r="C821" s="91"/>
      <c r="D821" s="91"/>
      <c r="E821" s="54"/>
      <c r="F821" s="55"/>
      <c r="G821" s="56"/>
      <c r="H821" s="92"/>
      <c r="I821" s="163"/>
      <c r="J821" s="163"/>
      <c r="K821" s="218" t="s">
        <v>1090</v>
      </c>
      <c r="L821" s="193"/>
      <c r="M821" s="224"/>
    </row>
    <row r="822" spans="2:13" ht="14.25" customHeight="1">
      <c r="B822" s="77"/>
      <c r="C822" s="49"/>
      <c r="D822" s="49"/>
      <c r="E822" s="26"/>
      <c r="F822" s="36">
        <v>8</v>
      </c>
      <c r="G822" s="37"/>
      <c r="H822" s="29" t="s">
        <v>509</v>
      </c>
      <c r="I822" s="72">
        <v>34812000</v>
      </c>
      <c r="J822" s="72">
        <v>23623398</v>
      </c>
      <c r="K822" s="185" t="s">
        <v>264</v>
      </c>
      <c r="L822" s="187" t="s">
        <v>1078</v>
      </c>
      <c r="M822" s="188" t="s">
        <v>1079</v>
      </c>
    </row>
    <row r="823" spans="2:13" ht="14.25" customHeight="1">
      <c r="B823" s="77"/>
      <c r="C823" s="49"/>
      <c r="D823" s="49"/>
      <c r="E823" s="26"/>
      <c r="F823" s="36"/>
      <c r="G823" s="37"/>
      <c r="H823" s="29"/>
      <c r="I823" s="72"/>
      <c r="J823" s="72"/>
      <c r="K823" s="185" t="s">
        <v>1080</v>
      </c>
      <c r="L823" s="189"/>
      <c r="M823" s="190"/>
    </row>
    <row r="824" spans="2:13" ht="14.25" customHeight="1">
      <c r="B824" s="77"/>
      <c r="C824" s="49"/>
      <c r="D824" s="49"/>
      <c r="E824" s="26"/>
      <c r="F824" s="36"/>
      <c r="G824" s="37"/>
      <c r="H824" s="29"/>
      <c r="I824" s="72"/>
      <c r="J824" s="72"/>
      <c r="K824" s="185"/>
      <c r="L824" s="189"/>
      <c r="M824" s="190"/>
    </row>
    <row r="825" spans="2:13" ht="14.25" customHeight="1">
      <c r="B825" s="77"/>
      <c r="C825" s="49"/>
      <c r="D825" s="49"/>
      <c r="E825" s="26"/>
      <c r="F825" s="36">
        <v>9</v>
      </c>
      <c r="G825" s="37"/>
      <c r="H825" s="29" t="s">
        <v>510</v>
      </c>
      <c r="I825" s="72">
        <v>3372000</v>
      </c>
      <c r="J825" s="72">
        <v>1983692</v>
      </c>
      <c r="K825" s="1" t="s">
        <v>634</v>
      </c>
      <c r="L825" s="189" t="s">
        <v>583</v>
      </c>
      <c r="M825" s="188" t="s">
        <v>635</v>
      </c>
    </row>
    <row r="826" spans="2:13" ht="14.25" customHeight="1">
      <c r="B826" s="77"/>
      <c r="C826" s="49"/>
      <c r="D826" s="49"/>
      <c r="E826" s="26"/>
      <c r="F826" s="36"/>
      <c r="G826" s="37"/>
      <c r="H826" s="29"/>
      <c r="I826" s="72"/>
      <c r="J826" s="72"/>
      <c r="K826" s="40"/>
      <c r="L826" s="189"/>
      <c r="M826" s="190"/>
    </row>
    <row r="827" spans="2:13" ht="14.25" customHeight="1">
      <c r="B827" s="77"/>
      <c r="C827" s="49"/>
      <c r="D827" s="49"/>
      <c r="E827" s="26"/>
      <c r="F827" s="36">
        <v>10</v>
      </c>
      <c r="G827" s="37"/>
      <c r="H827" s="29" t="s">
        <v>511</v>
      </c>
      <c r="I827" s="72">
        <v>270000</v>
      </c>
      <c r="J827" s="72">
        <v>21554</v>
      </c>
      <c r="K827" s="31" t="s">
        <v>636</v>
      </c>
      <c r="L827" s="189" t="s">
        <v>583</v>
      </c>
      <c r="M827" s="188" t="s">
        <v>637</v>
      </c>
    </row>
    <row r="828" spans="2:13" ht="14.25" customHeight="1">
      <c r="B828" s="77"/>
      <c r="C828" s="49"/>
      <c r="D828" s="49"/>
      <c r="E828" s="26"/>
      <c r="F828" s="36"/>
      <c r="G828" s="37"/>
      <c r="H828" s="29"/>
      <c r="I828" s="72"/>
      <c r="J828" s="72"/>
      <c r="K828" s="50"/>
      <c r="L828" s="195"/>
      <c r="M828" s="188"/>
    </row>
    <row r="829" spans="2:13" ht="14.25" customHeight="1">
      <c r="B829" s="77"/>
      <c r="C829" s="49"/>
      <c r="D829" s="49"/>
      <c r="E829" s="26"/>
      <c r="F829" s="36">
        <v>11</v>
      </c>
      <c r="G829" s="37"/>
      <c r="H829" s="29" t="s">
        <v>512</v>
      </c>
      <c r="I829" s="39">
        <v>7858000</v>
      </c>
      <c r="J829" s="39">
        <v>3649717</v>
      </c>
      <c r="K829" s="50" t="s">
        <v>148</v>
      </c>
      <c r="L829" s="75" t="s">
        <v>583</v>
      </c>
      <c r="M829" s="32" t="s">
        <v>1081</v>
      </c>
    </row>
    <row r="830" spans="2:13" ht="14.25" customHeight="1">
      <c r="B830" s="77"/>
      <c r="C830" s="49"/>
      <c r="D830" s="165"/>
      <c r="E830" s="26"/>
      <c r="F830" s="36"/>
      <c r="G830" s="37"/>
      <c r="H830" s="29"/>
      <c r="I830" s="39"/>
      <c r="J830" s="39"/>
      <c r="K830" s="185" t="s">
        <v>1082</v>
      </c>
      <c r="L830" s="187"/>
      <c r="M830" s="188"/>
    </row>
    <row r="831" spans="2:13" ht="14.25" customHeight="1">
      <c r="B831" s="77"/>
      <c r="C831" s="49"/>
      <c r="D831" s="165"/>
      <c r="E831" s="26"/>
      <c r="F831" s="36"/>
      <c r="G831" s="37"/>
      <c r="H831" s="29"/>
      <c r="I831" s="39"/>
      <c r="J831" s="39"/>
      <c r="K831" s="185" t="s">
        <v>1083</v>
      </c>
      <c r="L831" s="187"/>
      <c r="M831" s="188"/>
    </row>
    <row r="832" spans="2:13" ht="14.25" customHeight="1">
      <c r="B832" s="77"/>
      <c r="C832" s="49"/>
      <c r="D832" s="165"/>
      <c r="E832" s="26"/>
      <c r="F832" s="36"/>
      <c r="G832" s="37"/>
      <c r="H832" s="29"/>
      <c r="I832" s="39"/>
      <c r="J832" s="39"/>
      <c r="K832" s="185"/>
      <c r="L832" s="187"/>
      <c r="M832" s="188"/>
    </row>
    <row r="833" spans="2:13" ht="14.25" customHeight="1">
      <c r="B833" s="77"/>
      <c r="C833" s="49"/>
      <c r="D833" s="165"/>
      <c r="E833" s="26"/>
      <c r="F833" s="36">
        <v>12</v>
      </c>
      <c r="G833" s="37"/>
      <c r="H833" s="29" t="s">
        <v>513</v>
      </c>
      <c r="I833" s="39">
        <v>1352000</v>
      </c>
      <c r="J833" s="39">
        <v>1207154</v>
      </c>
      <c r="K833" s="1" t="s">
        <v>638</v>
      </c>
      <c r="L833" s="189" t="s">
        <v>639</v>
      </c>
      <c r="M833" s="188" t="s">
        <v>640</v>
      </c>
    </row>
    <row r="834" spans="2:13" ht="14.25" customHeight="1">
      <c r="B834" s="77"/>
      <c r="C834" s="49"/>
      <c r="D834" s="165"/>
      <c r="E834" s="26"/>
      <c r="F834" s="36"/>
      <c r="G834" s="37"/>
      <c r="H834" s="29"/>
      <c r="I834" s="39"/>
      <c r="J834" s="39"/>
      <c r="K834" s="1"/>
      <c r="L834" s="195"/>
      <c r="M834" s="188"/>
    </row>
    <row r="835" spans="2:13" ht="14.25" customHeight="1">
      <c r="B835" s="77"/>
      <c r="C835" s="15"/>
      <c r="D835" s="49"/>
      <c r="E835" s="26"/>
      <c r="F835" s="36">
        <v>13</v>
      </c>
      <c r="G835" s="37"/>
      <c r="H835" s="29" t="s">
        <v>514</v>
      </c>
      <c r="I835" s="39">
        <v>5788000</v>
      </c>
      <c r="J835" s="39">
        <v>5337528</v>
      </c>
      <c r="K835" s="185" t="s">
        <v>149</v>
      </c>
      <c r="L835" s="75" t="s">
        <v>583</v>
      </c>
      <c r="M835" s="188" t="s">
        <v>1084</v>
      </c>
    </row>
    <row r="836" spans="2:13" ht="14.25" customHeight="1">
      <c r="B836" s="77"/>
      <c r="C836" s="15"/>
      <c r="D836" s="49"/>
      <c r="E836" s="26"/>
      <c r="F836" s="36"/>
      <c r="G836" s="37"/>
      <c r="H836" s="29"/>
      <c r="I836" s="39"/>
      <c r="J836" s="39"/>
      <c r="K836" s="185" t="s">
        <v>150</v>
      </c>
      <c r="L836" s="75" t="s">
        <v>583</v>
      </c>
      <c r="M836" s="188" t="s">
        <v>1085</v>
      </c>
    </row>
    <row r="837" spans="2:13" ht="14.25" customHeight="1">
      <c r="B837" s="77"/>
      <c r="C837" s="15"/>
      <c r="D837" s="49"/>
      <c r="E837" s="26"/>
      <c r="F837" s="36"/>
      <c r="G837" s="37"/>
      <c r="H837" s="29"/>
      <c r="I837" s="39"/>
      <c r="J837" s="39"/>
      <c r="K837" s="185"/>
      <c r="L837" s="189"/>
      <c r="M837" s="190"/>
    </row>
    <row r="838" spans="2:13" ht="14.25" customHeight="1">
      <c r="B838" s="77"/>
      <c r="C838" s="15"/>
      <c r="D838" s="49"/>
      <c r="E838" s="26"/>
      <c r="F838" s="36">
        <v>14</v>
      </c>
      <c r="G838" s="37"/>
      <c r="H838" s="29" t="s">
        <v>515</v>
      </c>
      <c r="I838" s="39">
        <v>1279000</v>
      </c>
      <c r="J838" s="39">
        <v>1118412</v>
      </c>
      <c r="K838" s="191" t="s">
        <v>641</v>
      </c>
      <c r="L838" s="194" t="s">
        <v>642</v>
      </c>
      <c r="M838" s="186" t="s">
        <v>642</v>
      </c>
    </row>
    <row r="839" spans="2:13" ht="14.25" customHeight="1">
      <c r="B839" s="77"/>
      <c r="C839" s="15"/>
      <c r="D839" s="49"/>
      <c r="E839" s="26"/>
      <c r="F839" s="36"/>
      <c r="G839" s="37"/>
      <c r="H839" s="29"/>
      <c r="I839" s="39"/>
      <c r="J839" s="39"/>
      <c r="K839" s="185" t="s">
        <v>1086</v>
      </c>
      <c r="L839" s="2"/>
      <c r="M839" s="32"/>
    </row>
    <row r="840" spans="2:13" ht="14.25" customHeight="1">
      <c r="B840" s="77"/>
      <c r="C840" s="15"/>
      <c r="D840" s="49"/>
      <c r="E840" s="26"/>
      <c r="F840" s="36"/>
      <c r="G840" s="37"/>
      <c r="H840" s="29"/>
      <c r="I840" s="39"/>
      <c r="J840" s="39"/>
      <c r="K840" s="185"/>
      <c r="L840" s="2"/>
      <c r="M840" s="32"/>
    </row>
    <row r="841" spans="2:13" ht="14.25" customHeight="1">
      <c r="B841" s="77"/>
      <c r="C841" s="15"/>
      <c r="D841" s="49"/>
      <c r="E841" s="26"/>
      <c r="F841" s="36">
        <v>15</v>
      </c>
      <c r="G841" s="37"/>
      <c r="H841" s="29" t="s">
        <v>516</v>
      </c>
      <c r="I841" s="39">
        <v>1962000</v>
      </c>
      <c r="J841" s="39">
        <v>1962000</v>
      </c>
      <c r="K841" s="1" t="s">
        <v>643</v>
      </c>
      <c r="L841" s="75" t="s">
        <v>583</v>
      </c>
      <c r="M841" s="188" t="s">
        <v>644</v>
      </c>
    </row>
    <row r="842" spans="2:13" ht="14.25" customHeight="1">
      <c r="B842" s="77"/>
      <c r="C842" s="15"/>
      <c r="D842" s="49"/>
      <c r="E842" s="26"/>
      <c r="F842" s="36"/>
      <c r="G842" s="37"/>
      <c r="H842" s="29"/>
      <c r="I842" s="39"/>
      <c r="J842" s="39"/>
      <c r="K842" s="185" t="s">
        <v>1087</v>
      </c>
      <c r="L842" s="189"/>
      <c r="M842" s="188"/>
    </row>
    <row r="843" spans="2:13" ht="14.25" customHeight="1">
      <c r="B843" s="77"/>
      <c r="C843" s="15"/>
      <c r="D843" s="49"/>
      <c r="E843" s="26"/>
      <c r="F843" s="36"/>
      <c r="G843" s="37"/>
      <c r="H843" s="29"/>
      <c r="I843" s="39"/>
      <c r="J843" s="39"/>
      <c r="K843" s="185"/>
      <c r="L843" s="187"/>
      <c r="M843" s="188"/>
    </row>
    <row r="844" spans="2:13" ht="14.25" customHeight="1">
      <c r="B844" s="77"/>
      <c r="C844" s="15"/>
      <c r="D844" s="49"/>
      <c r="E844" s="26"/>
      <c r="F844" s="36">
        <v>16</v>
      </c>
      <c r="G844" s="37"/>
      <c r="H844" s="29" t="s">
        <v>568</v>
      </c>
      <c r="I844" s="39">
        <v>5925000</v>
      </c>
      <c r="J844" s="39">
        <v>4879386</v>
      </c>
      <c r="K844" s="40" t="s">
        <v>553</v>
      </c>
      <c r="L844" s="189"/>
      <c r="M844" s="190"/>
    </row>
    <row r="845" spans="2:13" ht="14.25" customHeight="1">
      <c r="B845" s="77"/>
      <c r="C845" s="15"/>
      <c r="D845" s="49"/>
      <c r="E845" s="26"/>
      <c r="F845" s="36"/>
      <c r="G845" s="37"/>
      <c r="H845" s="29"/>
      <c r="I845" s="39"/>
      <c r="J845" s="39"/>
      <c r="K845" s="31" t="s">
        <v>645</v>
      </c>
      <c r="L845" s="195"/>
      <c r="M845" s="190"/>
    </row>
    <row r="846" spans="2:13" ht="14.25" customHeight="1">
      <c r="B846" s="77"/>
      <c r="C846" s="15"/>
      <c r="D846" s="49"/>
      <c r="E846" s="26"/>
      <c r="F846" s="36"/>
      <c r="G846" s="37"/>
      <c r="H846" s="29"/>
      <c r="I846" s="39"/>
      <c r="J846" s="39"/>
      <c r="K846" s="40" t="s">
        <v>1088</v>
      </c>
      <c r="L846" s="195"/>
      <c r="M846" s="190"/>
    </row>
    <row r="847" spans="2:13" ht="14.25" customHeight="1">
      <c r="B847" s="77"/>
      <c r="C847" s="15"/>
      <c r="D847" s="49"/>
      <c r="E847" s="26"/>
      <c r="F847" s="36"/>
      <c r="G847" s="37"/>
      <c r="H847" s="29"/>
      <c r="I847" s="39"/>
      <c r="J847" s="39"/>
      <c r="K847" s="40"/>
      <c r="L847" s="195"/>
      <c r="M847" s="190"/>
    </row>
    <row r="848" spans="2:13" ht="14.25" customHeight="1">
      <c r="B848" s="77"/>
      <c r="C848" s="15"/>
      <c r="D848" s="49"/>
      <c r="E848" s="26"/>
      <c r="F848" s="36">
        <v>17</v>
      </c>
      <c r="G848" s="37"/>
      <c r="H848" s="29" t="s">
        <v>569</v>
      </c>
      <c r="I848" s="39">
        <v>1020000</v>
      </c>
      <c r="J848" s="39">
        <v>212000</v>
      </c>
      <c r="K848" s="40" t="s">
        <v>553</v>
      </c>
      <c r="L848" s="195"/>
      <c r="M848" s="190"/>
    </row>
    <row r="849" spans="2:13" ht="14.25" customHeight="1">
      <c r="B849" s="77"/>
      <c r="C849" s="15"/>
      <c r="D849" s="49"/>
      <c r="E849" s="26"/>
      <c r="F849" s="36"/>
      <c r="G849" s="37"/>
      <c r="H849" s="29"/>
      <c r="I849" s="39"/>
      <c r="J849" s="39"/>
      <c r="K849" s="1" t="s">
        <v>176</v>
      </c>
      <c r="L849" s="75" t="s">
        <v>583</v>
      </c>
      <c r="M849" s="188" t="s">
        <v>646</v>
      </c>
    </row>
    <row r="850" spans="2:13" ht="14.25" customHeight="1">
      <c r="B850" s="77"/>
      <c r="C850" s="15"/>
      <c r="D850" s="49"/>
      <c r="E850" s="26"/>
      <c r="F850" s="36"/>
      <c r="G850" s="37"/>
      <c r="H850" s="29"/>
      <c r="I850" s="39"/>
      <c r="J850" s="39"/>
      <c r="K850" s="1" t="s">
        <v>1089</v>
      </c>
      <c r="L850" s="195"/>
      <c r="M850" s="190"/>
    </row>
    <row r="851" spans="2:13" ht="14.25" customHeight="1">
      <c r="B851" s="77"/>
      <c r="C851" s="15"/>
      <c r="D851" s="49"/>
      <c r="E851" s="26"/>
      <c r="F851" s="36"/>
      <c r="G851" s="37"/>
      <c r="H851" s="29"/>
      <c r="I851" s="39"/>
      <c r="J851" s="39"/>
      <c r="K851" s="40"/>
      <c r="L851" s="195"/>
      <c r="M851" s="190"/>
    </row>
    <row r="852" spans="2:13" ht="14.25" customHeight="1" thickBot="1">
      <c r="B852" s="77"/>
      <c r="C852" s="15"/>
      <c r="D852" s="49"/>
      <c r="E852" s="26"/>
      <c r="F852" s="36">
        <v>18</v>
      </c>
      <c r="G852" s="37"/>
      <c r="H852" s="29" t="s">
        <v>226</v>
      </c>
      <c r="I852" s="73">
        <v>-371000</v>
      </c>
      <c r="J852" s="30">
        <v>0</v>
      </c>
      <c r="K852" s="40" t="s">
        <v>422</v>
      </c>
      <c r="L852" s="125"/>
      <c r="M852" s="126"/>
    </row>
    <row r="853" spans="2:13" ht="14.25" customHeight="1">
      <c r="B853" s="132"/>
      <c r="C853" s="160"/>
      <c r="D853" s="63"/>
      <c r="E853" s="64"/>
      <c r="F853" s="65"/>
      <c r="G853" s="66"/>
      <c r="H853" s="67"/>
      <c r="I853" s="68"/>
      <c r="J853" s="68"/>
      <c r="K853" s="69"/>
      <c r="L853" s="70"/>
      <c r="M853" s="71"/>
    </row>
    <row r="854" spans="2:13" ht="14.25" customHeight="1">
      <c r="B854" s="34" t="s">
        <v>15</v>
      </c>
      <c r="C854" s="35">
        <v>508643000</v>
      </c>
      <c r="D854" s="35">
        <v>229726445</v>
      </c>
      <c r="E854" s="26" t="s">
        <v>134</v>
      </c>
      <c r="F854" s="36">
        <v>1</v>
      </c>
      <c r="G854" s="37"/>
      <c r="H854" s="29" t="s">
        <v>517</v>
      </c>
      <c r="I854" s="72">
        <v>14279000</v>
      </c>
      <c r="J854" s="72">
        <v>11614950</v>
      </c>
      <c r="K854" s="83" t="s">
        <v>381</v>
      </c>
      <c r="L854" s="2" t="s">
        <v>140</v>
      </c>
      <c r="M854" s="32" t="s">
        <v>647</v>
      </c>
    </row>
    <row r="855" spans="2:13" ht="14.25" customHeight="1">
      <c r="B855" s="34" t="s">
        <v>528</v>
      </c>
      <c r="C855" s="35"/>
      <c r="D855" s="35"/>
      <c r="E855" s="26" t="s">
        <v>135</v>
      </c>
      <c r="F855" s="36"/>
      <c r="G855" s="37"/>
      <c r="H855" s="29"/>
      <c r="I855" s="72"/>
      <c r="J855" s="72"/>
      <c r="K855" s="50" t="s">
        <v>648</v>
      </c>
      <c r="L855" s="2"/>
      <c r="M855" s="32"/>
    </row>
    <row r="856" spans="2:13" ht="14.25" customHeight="1">
      <c r="B856" s="34"/>
      <c r="C856" s="35" t="s">
        <v>279</v>
      </c>
      <c r="D856" s="35" t="s">
        <v>279</v>
      </c>
      <c r="F856" s="36"/>
      <c r="G856" s="37"/>
      <c r="H856" s="29"/>
      <c r="I856" s="72"/>
      <c r="J856" s="72"/>
      <c r="K856" s="50"/>
      <c r="L856" s="2"/>
      <c r="M856" s="32"/>
    </row>
    <row r="857" spans="2:13" ht="14.25" customHeight="1">
      <c r="B857" s="34"/>
      <c r="C857" s="35">
        <v>285644000</v>
      </c>
      <c r="D857" s="35">
        <v>15832093</v>
      </c>
      <c r="E857" s="26"/>
      <c r="F857" s="36">
        <v>2</v>
      </c>
      <c r="G857" s="37"/>
      <c r="H857" s="29" t="s">
        <v>518</v>
      </c>
      <c r="I857" s="72">
        <v>8507000</v>
      </c>
      <c r="J857" s="72">
        <v>7740374</v>
      </c>
      <c r="K857" s="40" t="s">
        <v>422</v>
      </c>
      <c r="L857" s="74"/>
      <c r="M857" s="45"/>
    </row>
    <row r="858" spans="2:13" ht="14.25" customHeight="1">
      <c r="B858" s="34"/>
      <c r="C858" s="35" t="s">
        <v>280</v>
      </c>
      <c r="D858" s="35" t="s">
        <v>280</v>
      </c>
      <c r="E858" s="26"/>
      <c r="F858" s="36"/>
      <c r="G858" s="37"/>
      <c r="H858" s="29"/>
      <c r="I858" s="72"/>
      <c r="J858" s="72"/>
      <c r="K858" s="1"/>
      <c r="L858" s="74"/>
      <c r="M858" s="45"/>
    </row>
    <row r="859" spans="2:13" ht="14.25" customHeight="1">
      <c r="B859" s="34"/>
      <c r="C859" s="35">
        <v>53259000</v>
      </c>
      <c r="D859" s="35">
        <v>53288993</v>
      </c>
      <c r="E859" s="26"/>
      <c r="F859" s="36">
        <v>3</v>
      </c>
      <c r="G859" s="37"/>
      <c r="H859" s="29" t="s">
        <v>519</v>
      </c>
      <c r="I859" s="72">
        <v>15372000</v>
      </c>
      <c r="J859" s="72">
        <v>14609641</v>
      </c>
      <c r="K859" s="40" t="s">
        <v>422</v>
      </c>
      <c r="L859" s="74"/>
      <c r="M859" s="45"/>
    </row>
    <row r="860" spans="2:13" ht="14.25" customHeight="1">
      <c r="B860" s="34"/>
      <c r="C860" s="35" t="s">
        <v>282</v>
      </c>
      <c r="D860" s="35" t="s">
        <v>282</v>
      </c>
      <c r="E860" s="26"/>
      <c r="F860" s="36"/>
      <c r="G860" s="37"/>
      <c r="H860" s="29"/>
      <c r="I860" s="72"/>
      <c r="J860" s="72"/>
      <c r="K860" s="31"/>
      <c r="L860" s="74"/>
      <c r="M860" s="45"/>
    </row>
    <row r="861" spans="2:13" ht="14.25" customHeight="1">
      <c r="B861" s="77"/>
      <c r="C861" s="35">
        <f>C854-C857-C859</f>
        <v>169740000</v>
      </c>
      <c r="D861" s="35">
        <f>D854-D857-D859</f>
        <v>160605359</v>
      </c>
      <c r="E861" s="26"/>
      <c r="F861" s="36">
        <v>4</v>
      </c>
      <c r="G861" s="43"/>
      <c r="H861" s="29" t="s">
        <v>520</v>
      </c>
      <c r="I861" s="72">
        <v>478000</v>
      </c>
      <c r="J861" s="72">
        <v>478000</v>
      </c>
      <c r="K861" s="196" t="s">
        <v>382</v>
      </c>
      <c r="L861" s="2" t="s">
        <v>649</v>
      </c>
      <c r="M861" s="32" t="s">
        <v>623</v>
      </c>
    </row>
    <row r="862" spans="2:13" ht="14.25" customHeight="1">
      <c r="B862" s="77"/>
      <c r="C862" s="79"/>
      <c r="E862" s="78"/>
      <c r="F862" s="36"/>
      <c r="G862" s="43"/>
      <c r="H862" s="29"/>
      <c r="I862" s="72"/>
      <c r="J862" s="72"/>
      <c r="K862" s="31"/>
      <c r="L862" s="2"/>
      <c r="M862" s="32"/>
    </row>
    <row r="863" spans="2:13" ht="14.25" customHeight="1">
      <c r="B863" s="77"/>
      <c r="C863" s="35"/>
      <c r="D863" s="35"/>
      <c r="E863" s="26"/>
      <c r="F863" s="36">
        <v>5</v>
      </c>
      <c r="G863" s="37"/>
      <c r="H863" s="29" t="s">
        <v>521</v>
      </c>
      <c r="I863" s="39">
        <v>503000</v>
      </c>
      <c r="J863" s="39">
        <v>492927</v>
      </c>
      <c r="K863" s="196" t="s">
        <v>383</v>
      </c>
      <c r="L863" s="2" t="s">
        <v>650</v>
      </c>
      <c r="M863" s="32" t="s">
        <v>624</v>
      </c>
    </row>
    <row r="864" spans="2:13" ht="14.25" customHeight="1">
      <c r="B864" s="77"/>
      <c r="C864" s="35"/>
      <c r="D864" s="35"/>
      <c r="E864" s="26"/>
      <c r="F864" s="36"/>
      <c r="G864" s="37"/>
      <c r="H864" s="29"/>
      <c r="I864" s="39"/>
      <c r="J864" s="39"/>
      <c r="K864" s="196"/>
      <c r="L864" s="2"/>
      <c r="M864" s="32"/>
    </row>
    <row r="865" spans="2:13" ht="14.25" customHeight="1">
      <c r="B865" s="77"/>
      <c r="C865" s="35"/>
      <c r="D865" s="35"/>
      <c r="E865" s="26"/>
      <c r="F865" s="36">
        <v>6</v>
      </c>
      <c r="G865" s="37"/>
      <c r="H865" s="29" t="s">
        <v>522</v>
      </c>
      <c r="I865" s="39">
        <v>476000</v>
      </c>
      <c r="J865" s="39">
        <v>347108</v>
      </c>
      <c r="K865" s="196" t="s">
        <v>385</v>
      </c>
      <c r="L865" s="2" t="s">
        <v>651</v>
      </c>
      <c r="M865" s="32" t="s">
        <v>652</v>
      </c>
    </row>
    <row r="866" spans="2:13" ht="14.25" customHeight="1">
      <c r="B866" s="77"/>
      <c r="C866" s="35"/>
      <c r="D866" s="35"/>
      <c r="E866" s="26"/>
      <c r="F866" s="36"/>
      <c r="G866" s="37"/>
      <c r="H866" s="29"/>
      <c r="I866" s="39"/>
      <c r="J866" s="39"/>
      <c r="K866" s="31"/>
      <c r="L866" s="2"/>
      <c r="M866" s="32"/>
    </row>
    <row r="867" spans="2:13" ht="14.25" customHeight="1" thickBot="1">
      <c r="B867" s="89"/>
      <c r="C867" s="222"/>
      <c r="D867" s="222"/>
      <c r="E867" s="54"/>
      <c r="F867" s="55">
        <v>7</v>
      </c>
      <c r="G867" s="56"/>
      <c r="H867" s="92" t="s">
        <v>523</v>
      </c>
      <c r="I867" s="163">
        <v>325000</v>
      </c>
      <c r="J867" s="163">
        <v>310000</v>
      </c>
      <c r="K867" s="221" t="s">
        <v>653</v>
      </c>
      <c r="L867" s="94"/>
      <c r="M867" s="109"/>
    </row>
    <row r="868" spans="2:13" ht="14.25" customHeight="1">
      <c r="B868" s="77"/>
      <c r="C868" s="79"/>
      <c r="D868" s="79"/>
      <c r="E868" s="26"/>
      <c r="F868" s="36">
        <v>8</v>
      </c>
      <c r="G868" s="37"/>
      <c r="H868" s="29" t="s">
        <v>524</v>
      </c>
      <c r="I868" s="72">
        <v>29739000</v>
      </c>
      <c r="J868" s="72">
        <v>29738248</v>
      </c>
      <c r="K868" s="196" t="s">
        <v>384</v>
      </c>
      <c r="L868" s="2" t="s">
        <v>654</v>
      </c>
      <c r="M868" s="32" t="s">
        <v>655</v>
      </c>
    </row>
    <row r="869" spans="2:13" ht="14.25" customHeight="1">
      <c r="B869" s="77"/>
      <c r="C869" s="79"/>
      <c r="D869" s="79"/>
      <c r="E869" s="26"/>
      <c r="F869" s="36"/>
      <c r="G869" s="37"/>
      <c r="H869" s="29"/>
      <c r="I869" s="72"/>
      <c r="J869" s="72"/>
      <c r="K869" s="31"/>
      <c r="L869" s="2"/>
      <c r="M869" s="32"/>
    </row>
    <row r="870" spans="2:13" ht="14.25" customHeight="1">
      <c r="B870" s="77"/>
      <c r="C870" s="79"/>
      <c r="D870" s="79"/>
      <c r="E870" s="26"/>
      <c r="F870" s="36">
        <v>9</v>
      </c>
      <c r="G870" s="37"/>
      <c r="H870" s="29" t="s">
        <v>525</v>
      </c>
      <c r="I870" s="72">
        <v>16775000</v>
      </c>
      <c r="J870" s="72">
        <v>16774400</v>
      </c>
      <c r="K870" s="197" t="s">
        <v>653</v>
      </c>
      <c r="L870" s="74"/>
      <c r="M870" s="45"/>
    </row>
    <row r="871" spans="2:13" ht="14.25" customHeight="1">
      <c r="B871" s="77"/>
      <c r="C871" s="35"/>
      <c r="D871" s="35"/>
      <c r="E871" s="26"/>
      <c r="F871" s="36"/>
      <c r="G871" s="37"/>
      <c r="H871" s="29"/>
      <c r="I871" s="72"/>
      <c r="J871" s="72"/>
      <c r="K871" s="117"/>
      <c r="L871" s="74"/>
      <c r="M871" s="45"/>
    </row>
    <row r="872" spans="2:13" ht="14.25" customHeight="1">
      <c r="B872" s="77"/>
      <c r="C872" s="79"/>
      <c r="D872" s="79"/>
      <c r="E872" s="26"/>
      <c r="F872" s="36">
        <v>10</v>
      </c>
      <c r="G872" s="37"/>
      <c r="H872" s="29" t="s">
        <v>526</v>
      </c>
      <c r="I872" s="72">
        <v>141344000</v>
      </c>
      <c r="J872" s="72">
        <v>136415397</v>
      </c>
      <c r="K872" s="197" t="s">
        <v>583</v>
      </c>
      <c r="L872" s="74"/>
      <c r="M872" s="45"/>
    </row>
    <row r="873" spans="2:13" ht="14.25" customHeight="1">
      <c r="B873" s="77"/>
      <c r="C873" s="35"/>
      <c r="D873" s="48"/>
      <c r="E873" s="26"/>
      <c r="F873" s="36"/>
      <c r="G873" s="37"/>
      <c r="H873" s="29"/>
      <c r="I873" s="72"/>
      <c r="J873" s="72"/>
      <c r="K873" s="50" t="s">
        <v>656</v>
      </c>
      <c r="L873" s="74"/>
      <c r="M873" s="45"/>
    </row>
    <row r="874" spans="2:13" ht="14.25" customHeight="1">
      <c r="B874" s="77"/>
      <c r="C874" s="84"/>
      <c r="D874" s="35"/>
      <c r="E874" s="26"/>
      <c r="F874" s="36"/>
      <c r="G874" s="37"/>
      <c r="H874" s="29"/>
      <c r="I874" s="72"/>
      <c r="J874" s="72"/>
      <c r="K874" s="50" t="s">
        <v>657</v>
      </c>
      <c r="L874" s="74"/>
      <c r="M874" s="45"/>
    </row>
    <row r="875" spans="2:13" ht="14.25" customHeight="1">
      <c r="B875" s="77"/>
      <c r="C875" s="84"/>
      <c r="D875" s="35"/>
      <c r="E875" s="26"/>
      <c r="F875" s="36"/>
      <c r="G875" s="37"/>
      <c r="H875" s="29"/>
      <c r="I875" s="72"/>
      <c r="J875" s="72"/>
      <c r="K875" s="50" t="s">
        <v>373</v>
      </c>
      <c r="L875" s="74"/>
      <c r="M875" s="198"/>
    </row>
    <row r="876" spans="2:13" ht="14.25" customHeight="1">
      <c r="B876" s="77"/>
      <c r="C876" s="84"/>
      <c r="D876" s="35"/>
      <c r="E876" s="26"/>
      <c r="F876" s="36"/>
      <c r="G876" s="37"/>
      <c r="H876" s="29"/>
      <c r="I876" s="72"/>
      <c r="J876" s="72"/>
      <c r="K876" s="196" t="s">
        <v>915</v>
      </c>
      <c r="L876" s="74"/>
      <c r="M876" s="198"/>
    </row>
    <row r="877" spans="2:13" ht="14.25" customHeight="1">
      <c r="B877" s="77"/>
      <c r="C877" s="84"/>
      <c r="D877" s="35"/>
      <c r="E877" s="26"/>
      <c r="F877" s="36"/>
      <c r="G877" s="37"/>
      <c r="H877" s="29"/>
      <c r="I877" s="72"/>
      <c r="J877" s="72"/>
      <c r="K877" s="196"/>
      <c r="L877" s="74"/>
      <c r="M877" s="198"/>
    </row>
    <row r="878" spans="2:13" ht="14.25" customHeight="1">
      <c r="B878" s="77"/>
      <c r="C878" s="15"/>
      <c r="D878" s="49"/>
      <c r="E878" s="26"/>
      <c r="F878" s="36">
        <v>11</v>
      </c>
      <c r="G878" s="37"/>
      <c r="H878" s="29" t="s">
        <v>527</v>
      </c>
      <c r="I878" s="39">
        <v>10265000</v>
      </c>
      <c r="J878" s="39">
        <v>9810580</v>
      </c>
      <c r="K878" s="220" t="s">
        <v>386</v>
      </c>
      <c r="L878" s="2" t="s">
        <v>65</v>
      </c>
      <c r="M878" s="32" t="s">
        <v>65</v>
      </c>
    </row>
    <row r="879" spans="2:13" ht="14.25" customHeight="1">
      <c r="B879" s="77"/>
      <c r="C879" s="15"/>
      <c r="D879" s="49"/>
      <c r="E879" s="26"/>
      <c r="F879" s="36"/>
      <c r="G879" s="37"/>
      <c r="H879" s="29"/>
      <c r="I879" s="39"/>
      <c r="J879" s="39"/>
      <c r="K879" s="220"/>
      <c r="L879" s="2"/>
      <c r="M879" s="32"/>
    </row>
    <row r="880" spans="2:13" ht="14.25" customHeight="1">
      <c r="B880" s="77"/>
      <c r="C880" s="15"/>
      <c r="D880" s="49"/>
      <c r="E880" s="26"/>
      <c r="F880" s="36">
        <v>12</v>
      </c>
      <c r="G880" s="37"/>
      <c r="H880" s="29" t="s">
        <v>476</v>
      </c>
      <c r="I880" s="39">
        <f>753000+643000</f>
        <v>1396000</v>
      </c>
      <c r="J880" s="39">
        <f>752220+642600</f>
        <v>1394820</v>
      </c>
      <c r="K880" s="197" t="s">
        <v>658</v>
      </c>
      <c r="L880" s="2"/>
      <c r="M880" s="32"/>
    </row>
    <row r="881" spans="2:13" ht="14.25" customHeight="1">
      <c r="B881" s="77"/>
      <c r="C881" s="15"/>
      <c r="D881" s="49"/>
      <c r="E881" s="26"/>
      <c r="F881" s="36"/>
      <c r="G881" s="37"/>
      <c r="H881" s="29"/>
      <c r="I881" s="39"/>
      <c r="J881" s="39"/>
      <c r="K881" s="124"/>
      <c r="L881" s="2"/>
      <c r="M881" s="32"/>
    </row>
    <row r="882" spans="2:13" ht="14.25" customHeight="1">
      <c r="B882" s="77"/>
      <c r="C882" s="15"/>
      <c r="D882" s="49"/>
      <c r="E882" s="26"/>
      <c r="F882" s="36">
        <v>13</v>
      </c>
      <c r="G882" s="37"/>
      <c r="H882" s="29" t="s">
        <v>566</v>
      </c>
      <c r="I882" s="39">
        <v>200000000</v>
      </c>
      <c r="J882" s="39">
        <v>0</v>
      </c>
      <c r="K882" s="83" t="s">
        <v>895</v>
      </c>
      <c r="L882" s="2"/>
      <c r="M882" s="32"/>
    </row>
    <row r="883" spans="2:13" ht="14.25" customHeight="1">
      <c r="B883" s="77"/>
      <c r="C883" s="15"/>
      <c r="D883" s="49"/>
      <c r="E883" s="26"/>
      <c r="F883" s="36"/>
      <c r="G883" s="37"/>
      <c r="H883" s="29"/>
      <c r="I883" s="39"/>
      <c r="J883" s="39"/>
      <c r="K883" s="83"/>
      <c r="L883" s="2"/>
      <c r="M883" s="32"/>
    </row>
    <row r="884" spans="2:13" ht="14.25" customHeight="1">
      <c r="B884" s="77"/>
      <c r="C884" s="15"/>
      <c r="D884" s="49"/>
      <c r="E884" s="26"/>
      <c r="F884" s="36">
        <v>14</v>
      </c>
      <c r="G884" s="37"/>
      <c r="H884" s="29" t="s">
        <v>567</v>
      </c>
      <c r="I884" s="39">
        <v>69813000</v>
      </c>
      <c r="J884" s="39">
        <v>0</v>
      </c>
      <c r="K884" s="83" t="s">
        <v>896</v>
      </c>
      <c r="L884" s="2"/>
      <c r="M884" s="32"/>
    </row>
    <row r="885" spans="2:13" ht="14.25" customHeight="1">
      <c r="B885" s="77"/>
      <c r="C885" s="15"/>
      <c r="D885" s="49"/>
      <c r="E885" s="26"/>
      <c r="F885" s="36"/>
      <c r="G885" s="37"/>
      <c r="H885" s="29"/>
      <c r="I885" s="39"/>
      <c r="J885" s="39"/>
      <c r="K885" s="50"/>
      <c r="L885" s="2"/>
      <c r="M885" s="32"/>
    </row>
    <row r="886" spans="2:13" ht="14.25" customHeight="1" thickBot="1">
      <c r="B886" s="77"/>
      <c r="C886" s="122"/>
      <c r="D886" s="35"/>
      <c r="E886" s="26"/>
      <c r="F886" s="36">
        <v>15</v>
      </c>
      <c r="G886" s="37"/>
      <c r="H886" s="29" t="s">
        <v>226</v>
      </c>
      <c r="I886" s="73">
        <v>-629000</v>
      </c>
      <c r="J886" s="30">
        <v>0</v>
      </c>
      <c r="K886" s="40" t="s">
        <v>422</v>
      </c>
      <c r="L886" s="125"/>
      <c r="M886" s="126"/>
    </row>
    <row r="887" spans="2:13" ht="14.25" customHeight="1">
      <c r="B887" s="95"/>
      <c r="C887" s="96"/>
      <c r="D887" s="96"/>
      <c r="E887" s="319"/>
      <c r="F887" s="322"/>
      <c r="G887" s="323"/>
      <c r="H887" s="324"/>
      <c r="I887" s="337"/>
      <c r="J887" s="337"/>
      <c r="K887" s="331"/>
      <c r="L887" s="334"/>
      <c r="M887" s="316"/>
    </row>
    <row r="888" spans="2:13" ht="14.25" customHeight="1">
      <c r="B888" s="77" t="s">
        <v>277</v>
      </c>
      <c r="C888" s="35">
        <f>C7+C51+C193+C229+C328+C515+C538+C594+C645+C705+C803+C854</f>
        <v>85300546000</v>
      </c>
      <c r="D888" s="35">
        <f>D7+D51+D193+D229+D328+D515+D538+D594+D645+D705+D803+D854</f>
        <v>79010798008</v>
      </c>
      <c r="E888" s="320"/>
      <c r="F888" s="325"/>
      <c r="G888" s="326"/>
      <c r="H888" s="327"/>
      <c r="I888" s="338"/>
      <c r="J888" s="338"/>
      <c r="K888" s="332"/>
      <c r="L888" s="335"/>
      <c r="M888" s="317"/>
    </row>
    <row r="889" spans="2:13" ht="14.25" customHeight="1" thickBot="1">
      <c r="B889" s="199"/>
      <c r="C889" s="91"/>
      <c r="D889" s="91"/>
      <c r="E889" s="321"/>
      <c r="F889" s="328"/>
      <c r="G889" s="329"/>
      <c r="H889" s="330"/>
      <c r="I889" s="339"/>
      <c r="J889" s="339"/>
      <c r="K889" s="333"/>
      <c r="L889" s="336"/>
      <c r="M889" s="318"/>
    </row>
    <row r="890" spans="9:10" ht="14.25">
      <c r="I890" s="201"/>
      <c r="J890" s="202"/>
    </row>
    <row r="891" spans="9:10" ht="14.25">
      <c r="I891" s="201"/>
      <c r="J891" s="202"/>
    </row>
    <row r="892" spans="3:11" ht="14.25">
      <c r="C892" s="203"/>
      <c r="D892" s="203"/>
      <c r="I892" s="202"/>
      <c r="J892" s="202"/>
      <c r="K892" s="124"/>
    </row>
    <row r="893" spans="9:11" ht="14.25">
      <c r="I893" s="202"/>
      <c r="J893" s="202"/>
      <c r="K893" s="117"/>
    </row>
    <row r="894" spans="9:11" ht="14.25">
      <c r="I894" s="202"/>
      <c r="J894" s="202"/>
      <c r="K894" s="117"/>
    </row>
    <row r="895" spans="9:10" ht="14.25">
      <c r="I895" s="202"/>
      <c r="J895" s="202"/>
    </row>
    <row r="896" spans="9:10" ht="14.25">
      <c r="I896" s="202"/>
      <c r="J896" s="202"/>
    </row>
    <row r="897" spans="9:10" ht="14.25">
      <c r="I897" s="202"/>
      <c r="J897" s="202"/>
    </row>
    <row r="898" spans="9:10" ht="14.25">
      <c r="I898" s="202"/>
      <c r="J898" s="202"/>
    </row>
    <row r="899" spans="9:10" ht="14.25">
      <c r="I899" s="202"/>
      <c r="J899" s="202"/>
    </row>
    <row r="900" spans="9:10" ht="14.25">
      <c r="I900" s="202"/>
      <c r="J900" s="202"/>
    </row>
    <row r="901" spans="9:10" ht="14.25">
      <c r="I901" s="202"/>
      <c r="J901" s="202"/>
    </row>
    <row r="902" spans="9:10" ht="14.25">
      <c r="I902" s="202"/>
      <c r="J902" s="202"/>
    </row>
    <row r="903" spans="9:10" ht="14.25">
      <c r="I903" s="202"/>
      <c r="J903" s="202"/>
    </row>
    <row r="904" spans="9:10" ht="14.25">
      <c r="I904" s="202"/>
      <c r="J904" s="202"/>
    </row>
    <row r="905" spans="9:10" ht="14.25">
      <c r="I905" s="202"/>
      <c r="J905" s="202"/>
    </row>
    <row r="906" spans="9:10" ht="14.25">
      <c r="I906" s="202"/>
      <c r="J906" s="202"/>
    </row>
    <row r="907" spans="9:10" ht="14.25">
      <c r="I907" s="202"/>
      <c r="J907" s="202"/>
    </row>
    <row r="908" spans="9:10" ht="14.25">
      <c r="I908" s="202"/>
      <c r="J908" s="202"/>
    </row>
    <row r="909" spans="9:10" ht="14.25">
      <c r="I909" s="202"/>
      <c r="J909" s="202"/>
    </row>
    <row r="910" spans="9:10" ht="14.25">
      <c r="I910" s="202"/>
      <c r="J910" s="202"/>
    </row>
    <row r="911" spans="9:10" ht="14.25">
      <c r="I911" s="202"/>
      <c r="J911" s="202"/>
    </row>
    <row r="912" spans="9:10" ht="14.25">
      <c r="I912" s="202"/>
      <c r="J912" s="202"/>
    </row>
    <row r="913" spans="9:10" ht="14.25">
      <c r="I913" s="202"/>
      <c r="J913" s="202"/>
    </row>
    <row r="914" spans="9:10" ht="14.25">
      <c r="I914" s="202"/>
      <c r="J914" s="202"/>
    </row>
    <row r="915" spans="9:10" ht="14.25">
      <c r="I915" s="202"/>
      <c r="J915" s="202"/>
    </row>
    <row r="916" spans="9:10" ht="14.25">
      <c r="I916" s="202"/>
      <c r="J916" s="202"/>
    </row>
    <row r="917" spans="9:10" ht="14.25">
      <c r="I917" s="202"/>
      <c r="J917" s="202"/>
    </row>
    <row r="918" spans="9:10" ht="14.25">
      <c r="I918" s="202"/>
      <c r="J918" s="202"/>
    </row>
    <row r="919" spans="9:10" ht="14.25">
      <c r="I919" s="202"/>
      <c r="J919" s="202"/>
    </row>
    <row r="920" spans="9:10" ht="14.25">
      <c r="I920" s="202"/>
      <c r="J920" s="202"/>
    </row>
    <row r="921" spans="9:10" ht="14.25">
      <c r="I921" s="202"/>
      <c r="J921" s="202"/>
    </row>
    <row r="922" spans="9:10" ht="14.25">
      <c r="I922" s="202"/>
      <c r="J922" s="202"/>
    </row>
    <row r="923" spans="9:10" ht="14.25">
      <c r="I923" s="202"/>
      <c r="J923" s="202"/>
    </row>
    <row r="924" spans="9:10" ht="14.25">
      <c r="I924" s="202"/>
      <c r="J924" s="202"/>
    </row>
    <row r="925" spans="9:10" ht="14.25">
      <c r="I925" s="202"/>
      <c r="J925" s="202"/>
    </row>
    <row r="926" spans="9:10" ht="14.25">
      <c r="I926" s="202"/>
      <c r="J926" s="202"/>
    </row>
    <row r="927" spans="9:10" ht="14.25">
      <c r="I927" s="202"/>
      <c r="J927" s="202"/>
    </row>
    <row r="928" spans="9:10" ht="14.25">
      <c r="I928" s="202"/>
      <c r="J928" s="202"/>
    </row>
    <row r="929" spans="9:10" ht="14.25">
      <c r="I929" s="202"/>
      <c r="J929" s="202"/>
    </row>
    <row r="930" spans="9:10" ht="14.25">
      <c r="I930" s="202"/>
      <c r="J930" s="202"/>
    </row>
    <row r="931" spans="9:10" ht="14.25">
      <c r="I931" s="202"/>
      <c r="J931" s="202"/>
    </row>
    <row r="932" spans="9:10" ht="14.25">
      <c r="I932" s="202"/>
      <c r="J932" s="202"/>
    </row>
    <row r="933" spans="9:10" ht="14.25">
      <c r="I933" s="202"/>
      <c r="J933" s="202"/>
    </row>
    <row r="934" spans="9:10" ht="14.25">
      <c r="I934" s="202"/>
      <c r="J934" s="202"/>
    </row>
    <row r="935" spans="9:10" ht="14.25">
      <c r="I935" s="202"/>
      <c r="J935" s="202"/>
    </row>
    <row r="936" spans="9:10" ht="14.25">
      <c r="I936" s="202"/>
      <c r="J936" s="202"/>
    </row>
    <row r="937" spans="9:10" ht="14.25">
      <c r="I937" s="202"/>
      <c r="J937" s="202"/>
    </row>
    <row r="938" spans="9:10" ht="14.25">
      <c r="I938" s="202"/>
      <c r="J938" s="202"/>
    </row>
    <row r="939" spans="9:10" ht="14.25">
      <c r="I939" s="202"/>
      <c r="J939" s="202"/>
    </row>
    <row r="940" spans="9:10" ht="14.25">
      <c r="I940" s="202"/>
      <c r="J940" s="202"/>
    </row>
    <row r="941" spans="9:10" ht="14.25">
      <c r="I941" s="202"/>
      <c r="J941" s="202"/>
    </row>
    <row r="942" spans="9:10" ht="14.25">
      <c r="I942" s="202"/>
      <c r="J942" s="202"/>
    </row>
    <row r="943" spans="9:10" ht="14.25">
      <c r="I943" s="202"/>
      <c r="J943" s="202"/>
    </row>
    <row r="944" spans="9:10" ht="14.25">
      <c r="I944" s="202"/>
      <c r="J944" s="202"/>
    </row>
    <row r="945" spans="9:10" ht="14.25">
      <c r="I945" s="202"/>
      <c r="J945" s="202"/>
    </row>
    <row r="946" spans="9:10" ht="14.25">
      <c r="I946" s="202"/>
      <c r="J946" s="202"/>
    </row>
    <row r="947" spans="9:10" ht="14.25">
      <c r="I947" s="202"/>
      <c r="J947" s="202"/>
    </row>
    <row r="948" spans="9:10" ht="14.25">
      <c r="I948" s="202"/>
      <c r="J948" s="202"/>
    </row>
    <row r="949" spans="9:10" ht="14.25">
      <c r="I949" s="202"/>
      <c r="J949" s="202"/>
    </row>
    <row r="950" spans="9:10" ht="14.25">
      <c r="I950" s="202"/>
      <c r="J950" s="202"/>
    </row>
    <row r="951" spans="9:10" ht="14.25">
      <c r="I951" s="202"/>
      <c r="J951" s="202"/>
    </row>
    <row r="952" spans="9:10" ht="14.25">
      <c r="I952" s="202"/>
      <c r="J952" s="202"/>
    </row>
    <row r="953" spans="9:10" ht="14.25">
      <c r="I953" s="202"/>
      <c r="J953" s="202"/>
    </row>
    <row r="954" spans="9:10" ht="14.25">
      <c r="I954" s="202"/>
      <c r="J954" s="202"/>
    </row>
    <row r="955" spans="9:10" ht="14.25">
      <c r="I955" s="202"/>
      <c r="J955" s="202"/>
    </row>
    <row r="956" spans="9:10" ht="14.25">
      <c r="I956" s="202"/>
      <c r="J956" s="202"/>
    </row>
    <row r="957" spans="9:10" ht="14.25">
      <c r="I957" s="202"/>
      <c r="J957" s="202"/>
    </row>
    <row r="958" spans="9:10" ht="14.25">
      <c r="I958" s="202"/>
      <c r="J958" s="202"/>
    </row>
    <row r="959" spans="9:10" ht="14.25">
      <c r="I959" s="202"/>
      <c r="J959" s="202"/>
    </row>
    <row r="960" spans="9:10" ht="14.25">
      <c r="I960" s="202"/>
      <c r="J960" s="202"/>
    </row>
    <row r="961" spans="9:10" ht="14.25">
      <c r="I961" s="202"/>
      <c r="J961" s="202"/>
    </row>
    <row r="962" spans="9:10" ht="14.25">
      <c r="I962" s="202"/>
      <c r="J962" s="202"/>
    </row>
    <row r="963" spans="9:10" ht="14.25">
      <c r="I963" s="202"/>
      <c r="J963" s="202"/>
    </row>
    <row r="964" spans="9:10" ht="14.25">
      <c r="I964" s="202"/>
      <c r="J964" s="202"/>
    </row>
    <row r="965" spans="9:10" ht="14.25">
      <c r="I965" s="202"/>
      <c r="J965" s="202"/>
    </row>
    <row r="966" spans="9:10" ht="14.25">
      <c r="I966" s="202"/>
      <c r="J966" s="202"/>
    </row>
    <row r="967" spans="9:10" ht="14.25">
      <c r="I967" s="202"/>
      <c r="J967" s="202"/>
    </row>
    <row r="968" spans="9:10" ht="14.25">
      <c r="I968" s="202"/>
      <c r="J968" s="202"/>
    </row>
    <row r="969" spans="9:10" ht="14.25">
      <c r="I969" s="202"/>
      <c r="J969" s="202"/>
    </row>
    <row r="970" spans="9:10" ht="14.25">
      <c r="I970" s="202"/>
      <c r="J970" s="202"/>
    </row>
    <row r="971" spans="9:10" ht="14.25">
      <c r="I971" s="202"/>
      <c r="J971" s="202"/>
    </row>
    <row r="972" spans="9:10" ht="14.25">
      <c r="I972" s="202"/>
      <c r="J972" s="202"/>
    </row>
    <row r="973" spans="9:10" ht="14.25">
      <c r="I973" s="202"/>
      <c r="J973" s="202"/>
    </row>
    <row r="974" spans="9:10" ht="14.25">
      <c r="I974" s="202"/>
      <c r="J974" s="202"/>
    </row>
    <row r="975" spans="9:10" ht="14.25">
      <c r="I975" s="202"/>
      <c r="J975" s="202"/>
    </row>
    <row r="976" spans="9:10" ht="14.25">
      <c r="I976" s="202"/>
      <c r="J976" s="202"/>
    </row>
    <row r="977" spans="9:10" ht="14.25">
      <c r="I977" s="202"/>
      <c r="J977" s="202"/>
    </row>
    <row r="978" spans="9:10" ht="14.25">
      <c r="I978" s="202"/>
      <c r="J978" s="202"/>
    </row>
    <row r="979" spans="9:10" ht="14.25">
      <c r="I979" s="202"/>
      <c r="J979" s="202"/>
    </row>
    <row r="980" spans="9:10" ht="14.25">
      <c r="I980" s="202"/>
      <c r="J980" s="202"/>
    </row>
    <row r="981" spans="9:10" ht="14.25">
      <c r="I981" s="202"/>
      <c r="J981" s="202"/>
    </row>
    <row r="982" spans="9:10" ht="14.25">
      <c r="I982" s="202"/>
      <c r="J982" s="202"/>
    </row>
    <row r="983" spans="9:10" ht="14.25">
      <c r="I983" s="202"/>
      <c r="J983" s="202"/>
    </row>
    <row r="984" spans="9:10" ht="14.25">
      <c r="I984" s="202"/>
      <c r="J984" s="202"/>
    </row>
    <row r="985" spans="9:10" ht="14.25">
      <c r="I985" s="202"/>
      <c r="J985" s="202"/>
    </row>
    <row r="986" spans="9:10" ht="14.25">
      <c r="I986" s="202"/>
      <c r="J986" s="202"/>
    </row>
    <row r="987" spans="9:10" ht="14.25">
      <c r="I987" s="202"/>
      <c r="J987" s="202"/>
    </row>
    <row r="988" spans="9:10" ht="14.25">
      <c r="I988" s="202"/>
      <c r="J988" s="202"/>
    </row>
    <row r="989" spans="9:10" ht="14.25">
      <c r="I989" s="202"/>
      <c r="J989" s="202"/>
    </row>
    <row r="990" spans="9:10" ht="14.25">
      <c r="I990" s="202"/>
      <c r="J990" s="202"/>
    </row>
    <row r="991" spans="9:10" ht="14.25">
      <c r="I991" s="202"/>
      <c r="J991" s="202"/>
    </row>
    <row r="992" spans="9:10" ht="14.25">
      <c r="I992" s="202"/>
      <c r="J992" s="202"/>
    </row>
    <row r="993" spans="9:10" ht="14.25">
      <c r="I993" s="202"/>
      <c r="J993" s="202"/>
    </row>
    <row r="994" spans="9:10" ht="14.25">
      <c r="I994" s="202"/>
      <c r="J994" s="202"/>
    </row>
    <row r="995" spans="9:10" ht="14.25">
      <c r="I995" s="202"/>
      <c r="J995" s="202"/>
    </row>
    <row r="996" spans="9:10" ht="14.25">
      <c r="I996" s="202"/>
      <c r="J996" s="202"/>
    </row>
    <row r="997" spans="9:10" ht="14.25">
      <c r="I997" s="202"/>
      <c r="J997" s="202"/>
    </row>
    <row r="998" spans="9:10" ht="14.25">
      <c r="I998" s="202"/>
      <c r="J998" s="202"/>
    </row>
    <row r="999" spans="9:10" ht="14.25">
      <c r="I999" s="202"/>
      <c r="J999" s="202"/>
    </row>
    <row r="1000" spans="9:10" ht="14.25">
      <c r="I1000" s="202"/>
      <c r="J1000" s="202"/>
    </row>
    <row r="1001" spans="9:10" ht="14.25">
      <c r="I1001" s="202"/>
      <c r="J1001" s="202"/>
    </row>
    <row r="1002" spans="9:10" ht="14.25">
      <c r="I1002" s="202"/>
      <c r="J1002" s="202"/>
    </row>
    <row r="1003" spans="9:10" ht="14.25">
      <c r="I1003" s="202"/>
      <c r="J1003" s="202"/>
    </row>
    <row r="1004" spans="9:10" ht="14.25">
      <c r="I1004" s="202"/>
      <c r="J1004" s="202"/>
    </row>
    <row r="1005" spans="9:10" ht="14.25">
      <c r="I1005" s="202"/>
      <c r="J1005" s="202"/>
    </row>
    <row r="1006" spans="9:10" ht="14.25">
      <c r="I1006" s="202"/>
      <c r="J1006" s="202"/>
    </row>
    <row r="1007" spans="9:10" ht="14.25">
      <c r="I1007" s="202"/>
      <c r="J1007" s="202"/>
    </row>
    <row r="1008" spans="9:10" ht="14.25">
      <c r="I1008" s="202"/>
      <c r="J1008" s="202"/>
    </row>
    <row r="1009" spans="9:10" ht="14.25">
      <c r="I1009" s="202"/>
      <c r="J1009" s="202"/>
    </row>
    <row r="1010" spans="9:10" ht="14.25">
      <c r="I1010" s="202"/>
      <c r="J1010" s="202"/>
    </row>
    <row r="1011" spans="9:10" ht="14.25">
      <c r="I1011" s="202"/>
      <c r="J1011" s="202"/>
    </row>
    <row r="1012" spans="9:10" ht="14.25">
      <c r="I1012" s="202"/>
      <c r="J1012" s="202"/>
    </row>
    <row r="1013" spans="9:10" ht="14.25">
      <c r="I1013" s="202"/>
      <c r="J1013" s="202"/>
    </row>
    <row r="1014" spans="9:10" ht="14.25">
      <c r="I1014" s="202"/>
      <c r="J1014" s="202"/>
    </row>
    <row r="1015" spans="9:10" ht="14.25">
      <c r="I1015" s="202"/>
      <c r="J1015" s="202"/>
    </row>
    <row r="1016" spans="9:10" ht="14.25">
      <c r="I1016" s="202"/>
      <c r="J1016" s="202"/>
    </row>
    <row r="1017" spans="9:10" ht="14.25">
      <c r="I1017" s="202"/>
      <c r="J1017" s="202"/>
    </row>
    <row r="1018" spans="9:10" ht="14.25">
      <c r="I1018" s="202"/>
      <c r="J1018" s="202"/>
    </row>
    <row r="1019" spans="9:10" ht="14.25">
      <c r="I1019" s="202"/>
      <c r="J1019" s="202"/>
    </row>
    <row r="1020" spans="9:10" ht="14.25">
      <c r="I1020" s="202"/>
      <c r="J1020" s="202"/>
    </row>
    <row r="1021" spans="9:10" ht="14.25">
      <c r="I1021" s="202"/>
      <c r="J1021" s="202"/>
    </row>
    <row r="1022" spans="9:10" ht="14.25">
      <c r="I1022" s="202"/>
      <c r="J1022" s="202"/>
    </row>
    <row r="1023" spans="9:10" ht="14.25">
      <c r="I1023" s="202"/>
      <c r="J1023" s="202"/>
    </row>
    <row r="1024" spans="9:10" ht="14.25">
      <c r="I1024" s="202"/>
      <c r="J1024" s="202"/>
    </row>
    <row r="1025" spans="9:10" ht="14.25">
      <c r="I1025" s="202"/>
      <c r="J1025" s="202"/>
    </row>
    <row r="1026" spans="9:10" ht="14.25">
      <c r="I1026" s="202"/>
      <c r="J1026" s="202"/>
    </row>
    <row r="1027" spans="9:10" ht="14.25">
      <c r="I1027" s="202"/>
      <c r="J1027" s="202"/>
    </row>
    <row r="1028" spans="9:10" ht="14.25">
      <c r="I1028" s="202"/>
      <c r="J1028" s="202"/>
    </row>
    <row r="1029" spans="9:10" ht="14.25">
      <c r="I1029" s="202"/>
      <c r="J1029" s="202"/>
    </row>
    <row r="1030" spans="9:10" ht="14.25">
      <c r="I1030" s="202"/>
      <c r="J1030" s="202"/>
    </row>
    <row r="1031" spans="9:10" ht="14.25">
      <c r="I1031" s="202"/>
      <c r="J1031" s="202"/>
    </row>
    <row r="1032" spans="9:10" ht="14.25">
      <c r="I1032" s="202"/>
      <c r="J1032" s="202"/>
    </row>
    <row r="1033" spans="9:10" ht="14.25">
      <c r="I1033" s="202"/>
      <c r="J1033" s="202"/>
    </row>
    <row r="1034" spans="9:10" ht="14.25">
      <c r="I1034" s="202"/>
      <c r="J1034" s="202"/>
    </row>
    <row r="1035" spans="9:10" ht="14.25">
      <c r="I1035" s="202"/>
      <c r="J1035" s="202"/>
    </row>
    <row r="1036" spans="9:10" ht="14.25">
      <c r="I1036" s="202"/>
      <c r="J1036" s="202"/>
    </row>
    <row r="1037" spans="9:10" ht="14.25">
      <c r="I1037" s="202"/>
      <c r="J1037" s="202"/>
    </row>
    <row r="1038" spans="9:10" ht="14.25">
      <c r="I1038" s="202"/>
      <c r="J1038" s="202"/>
    </row>
    <row r="1039" spans="9:10" ht="14.25">
      <c r="I1039" s="202"/>
      <c r="J1039" s="202"/>
    </row>
    <row r="1040" spans="9:10" ht="14.25">
      <c r="I1040" s="202"/>
      <c r="J1040" s="202"/>
    </row>
    <row r="1041" spans="9:10" ht="14.25">
      <c r="I1041" s="202"/>
      <c r="J1041" s="202"/>
    </row>
    <row r="1042" spans="9:10" ht="14.25">
      <c r="I1042" s="202"/>
      <c r="J1042" s="202"/>
    </row>
    <row r="1043" spans="9:10" ht="14.25">
      <c r="I1043" s="202"/>
      <c r="J1043" s="202"/>
    </row>
    <row r="1044" spans="9:10" ht="14.25">
      <c r="I1044" s="202"/>
      <c r="J1044" s="202"/>
    </row>
    <row r="1045" spans="9:10" ht="14.25">
      <c r="I1045" s="202"/>
      <c r="J1045" s="202"/>
    </row>
    <row r="1046" spans="9:10" ht="14.25">
      <c r="I1046" s="202"/>
      <c r="J1046" s="202"/>
    </row>
    <row r="1047" spans="9:10" ht="14.25">
      <c r="I1047" s="202"/>
      <c r="J1047" s="202"/>
    </row>
    <row r="1048" spans="9:10" ht="14.25">
      <c r="I1048" s="202"/>
      <c r="J1048" s="202"/>
    </row>
    <row r="1049" spans="9:10" ht="14.25">
      <c r="I1049" s="202"/>
      <c r="J1049" s="202"/>
    </row>
    <row r="1050" spans="9:10" ht="14.25">
      <c r="I1050" s="202"/>
      <c r="J1050" s="202"/>
    </row>
    <row r="1051" spans="9:10" ht="14.25">
      <c r="I1051" s="202"/>
      <c r="J1051" s="202"/>
    </row>
    <row r="1052" spans="9:10" ht="14.25">
      <c r="I1052" s="202"/>
      <c r="J1052" s="202"/>
    </row>
    <row r="1053" spans="9:10" ht="14.25">
      <c r="I1053" s="202"/>
      <c r="J1053" s="202"/>
    </row>
    <row r="1054" spans="9:10" ht="14.25">
      <c r="I1054" s="202"/>
      <c r="J1054" s="202"/>
    </row>
    <row r="1055" spans="9:10" ht="14.25">
      <c r="I1055" s="202"/>
      <c r="J1055" s="202"/>
    </row>
    <row r="1056" spans="9:10" ht="14.25">
      <c r="I1056" s="202"/>
      <c r="J1056" s="202"/>
    </row>
    <row r="1057" spans="9:10" ht="14.25">
      <c r="I1057" s="202"/>
      <c r="J1057" s="202"/>
    </row>
    <row r="1058" spans="9:10" ht="14.25">
      <c r="I1058" s="202"/>
      <c r="J1058" s="202"/>
    </row>
    <row r="1059" spans="9:10" ht="14.25">
      <c r="I1059" s="202"/>
      <c r="J1059" s="202"/>
    </row>
    <row r="1060" spans="9:10" ht="14.25">
      <c r="I1060" s="202"/>
      <c r="J1060" s="202"/>
    </row>
    <row r="1061" spans="9:10" ht="14.25">
      <c r="I1061" s="202"/>
      <c r="J1061" s="202"/>
    </row>
    <row r="1062" spans="9:10" ht="14.25">
      <c r="I1062" s="202"/>
      <c r="J1062" s="202"/>
    </row>
    <row r="1063" spans="9:10" ht="14.25">
      <c r="I1063" s="202"/>
      <c r="J1063" s="202"/>
    </row>
    <row r="1064" spans="9:10" ht="14.25">
      <c r="I1064" s="202"/>
      <c r="J1064" s="202"/>
    </row>
    <row r="1065" spans="9:10" ht="14.25">
      <c r="I1065" s="202"/>
      <c r="J1065" s="202"/>
    </row>
    <row r="1066" spans="9:10" ht="14.25">
      <c r="I1066" s="202"/>
      <c r="J1066" s="202"/>
    </row>
    <row r="1067" spans="9:10" ht="14.25">
      <c r="I1067" s="202"/>
      <c r="J1067" s="202"/>
    </row>
    <row r="1068" spans="9:10" ht="14.25">
      <c r="I1068" s="202"/>
      <c r="J1068" s="202"/>
    </row>
    <row r="1069" spans="9:10" ht="14.25">
      <c r="I1069" s="202"/>
      <c r="J1069" s="202"/>
    </row>
    <row r="1070" spans="9:10" ht="14.25">
      <c r="I1070" s="202"/>
      <c r="J1070" s="202"/>
    </row>
    <row r="1071" spans="9:10" ht="14.25">
      <c r="I1071" s="202"/>
      <c r="J1071" s="202"/>
    </row>
    <row r="1072" spans="9:10" ht="14.25">
      <c r="I1072" s="202"/>
      <c r="J1072" s="202"/>
    </row>
    <row r="1073" spans="9:10" ht="14.25">
      <c r="I1073" s="202"/>
      <c r="J1073" s="202"/>
    </row>
    <row r="1074" spans="9:10" ht="14.25">
      <c r="I1074" s="202"/>
      <c r="J1074" s="202"/>
    </row>
    <row r="1075" spans="9:10" ht="14.25">
      <c r="I1075" s="202"/>
      <c r="J1075" s="202"/>
    </row>
    <row r="1076" spans="9:10" ht="14.25">
      <c r="I1076" s="202"/>
      <c r="J1076" s="202"/>
    </row>
    <row r="1077" spans="9:10" ht="14.25">
      <c r="I1077" s="202"/>
      <c r="J1077" s="202"/>
    </row>
  </sheetData>
  <sheetProtection/>
  <mergeCells count="15">
    <mergeCell ref="B4:B5"/>
    <mergeCell ref="C4:C5"/>
    <mergeCell ref="D4:D5"/>
    <mergeCell ref="B1:D2"/>
    <mergeCell ref="E4:M4"/>
    <mergeCell ref="F5:H5"/>
    <mergeCell ref="H1:I2"/>
    <mergeCell ref="L2:M3"/>
    <mergeCell ref="M887:M889"/>
    <mergeCell ref="E887:E889"/>
    <mergeCell ref="F887:H889"/>
    <mergeCell ref="K887:K889"/>
    <mergeCell ref="L887:L889"/>
    <mergeCell ref="I887:I889"/>
    <mergeCell ref="J887:J889"/>
  </mergeCells>
  <printOptions horizontalCentered="1"/>
  <pageMargins left="0.1968503937007874" right="0.1968503937007874" top="0.984251968503937" bottom="0.5905511811023623" header="0.5118110236220472" footer="0.31496062992125984"/>
  <pageSetup firstPageNumber="6" useFirstPageNumber="1" horizontalDpi="600" verticalDpi="600" orientation="landscape" paperSize="9" scale="73" r:id="rId2"/>
  <headerFooter alignWithMargins="0">
    <oddHeader xml:space="preserve">&amp;C&amp;14&amp;P </oddHeader>
    <oddFooter xml:space="preserve">&amp;C&amp;14&amp;P </oddFooter>
  </headerFooter>
  <rowBreaks count="21" manualBreakCount="21">
    <brk id="49" min="1" max="12" man="1"/>
    <brk id="93" min="1" max="12" man="1"/>
    <brk id="138" min="1" max="12" man="1"/>
    <brk id="181" min="1" max="12" man="1"/>
    <brk id="227" min="1" max="12" man="1"/>
    <brk id="273" min="1" max="12" man="1"/>
    <brk id="320" min="1" max="12" man="1"/>
    <brk id="366" min="1" max="12" man="1"/>
    <brk id="411" min="1" max="12" man="1"/>
    <brk id="456" min="1" max="12" man="1"/>
    <brk id="501" min="1" max="12" man="1"/>
    <brk id="547" min="1" max="12" man="1"/>
    <brk id="592" min="1" max="12" man="1"/>
    <brk id="639" min="1" max="12" man="1"/>
    <brk id="684" min="1" max="12" man="1"/>
    <brk id="730" min="1" max="12" man="1"/>
    <brk id="776" min="1" max="12" man="1"/>
    <brk id="821" min="1" max="12" man="1"/>
    <brk id="867" min="1" max="12" man="1"/>
    <brk id="889" min="1" max="12" man="1"/>
    <brk id="890" min="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2011-10-17T06:25:48Z</cp:lastPrinted>
  <dcterms:created xsi:type="dcterms:W3CDTF">2006-08-09T04:20:34Z</dcterms:created>
  <dcterms:modified xsi:type="dcterms:W3CDTF">2011-10-28T01:53:12Z</dcterms:modified>
  <cp:category/>
  <cp:version/>
  <cp:contentType/>
  <cp:contentStatus/>
</cp:coreProperties>
</file>