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670" tabRatio="723" activeTab="0"/>
  </bookViews>
  <sheets>
    <sheet name="表紙" sheetId="1" r:id="rId1"/>
    <sheet name="様式１" sheetId="2" r:id="rId2"/>
    <sheet name="様式２" sheetId="3" r:id="rId3"/>
  </sheets>
  <definedNames>
    <definedName name="_xlnm.Print_Area" localSheetId="0">'表紙'!$A$1:$O$36</definedName>
    <definedName name="_xlnm.Print_Area" localSheetId="1">'様式１'!$A$1:$K$304</definedName>
    <definedName name="_xlnm.Print_Area" localSheetId="2">'様式２'!$B$1:$M$834</definedName>
    <definedName name="_xlnm.Print_Titles" localSheetId="1">'様式１'!$4:$6</definedName>
    <definedName name="_xlnm.Print_Titles" localSheetId="2">'様式２'!$4:$6</definedName>
  </definedNames>
  <calcPr fullCalcOnLoad="1"/>
</workbook>
</file>

<file path=xl/sharedStrings.xml><?xml version="1.0" encoding="utf-8"?>
<sst xmlns="http://schemas.openxmlformats.org/spreadsheetml/2006/main" count="1825" uniqueCount="1130">
  <si>
    <t>成　　　　　　　　　果</t>
  </si>
  <si>
    <t>予算事業</t>
  </si>
  <si>
    <t>予算現額</t>
  </si>
  <si>
    <t>決算額</t>
  </si>
  <si>
    <t>成果指標</t>
  </si>
  <si>
    <t>円</t>
  </si>
  <si>
    <t>計</t>
  </si>
  <si>
    <t>（国庫支出金）</t>
  </si>
  <si>
    <t>（附帯歳入）</t>
  </si>
  <si>
    <t>（一般歳入）</t>
  </si>
  <si>
    <t>（起　　債）</t>
  </si>
  <si>
    <t>目</t>
  </si>
  <si>
    <t>計画</t>
  </si>
  <si>
    <t>実績</t>
  </si>
  <si>
    <t>－</t>
  </si>
  <si>
    <t>－</t>
  </si>
  <si>
    <t>予算現額</t>
  </si>
  <si>
    <t>決算額</t>
  </si>
  <si>
    <t>施　　策　　成　　果</t>
  </si>
  <si>
    <t>頁</t>
  </si>
  <si>
    <t>（財源内訳）</t>
  </si>
  <si>
    <t>円</t>
  </si>
  <si>
    <t>（国庫支出金）</t>
  </si>
  <si>
    <t>（附帯歳入）</t>
  </si>
  <si>
    <t>（一般歳入）</t>
  </si>
  <si>
    <t>管理事業名</t>
  </si>
  <si>
    <t>（H23年度決算）</t>
  </si>
  <si>
    <t>※職員費、総務事業などの内部管理的な管理事業は、記入を省略</t>
  </si>
  <si>
    <t>予算現額
（財源内訳）</t>
  </si>
  <si>
    <t>決 算 額
（財源内訳）</t>
  </si>
  <si>
    <t>25件</t>
  </si>
  <si>
    <t>22件</t>
  </si>
  <si>
    <t>商工労働部</t>
  </si>
  <si>
    <t>商工労働部</t>
  </si>
  <si>
    <t>商工労働</t>
  </si>
  <si>
    <t>総務事業</t>
  </si>
  <si>
    <t>経済リサーチ</t>
  </si>
  <si>
    <t>センター事業</t>
  </si>
  <si>
    <t>大阪産業</t>
  </si>
  <si>
    <t>企業誘致</t>
  </si>
  <si>
    <t>調整事業</t>
  </si>
  <si>
    <t>推進事業</t>
  </si>
  <si>
    <t>推進事業</t>
  </si>
  <si>
    <t>新エネルギー</t>
  </si>
  <si>
    <t>バイオ</t>
  </si>
  <si>
    <t>商工振興</t>
  </si>
  <si>
    <t>新事業</t>
  </si>
  <si>
    <t>創造事業</t>
  </si>
  <si>
    <t>大規模</t>
  </si>
  <si>
    <t>店舗事業</t>
  </si>
  <si>
    <t>中小企業</t>
  </si>
  <si>
    <t>組織化事業</t>
  </si>
  <si>
    <t>振興事業</t>
  </si>
  <si>
    <t>製造業</t>
  </si>
  <si>
    <t>産学官連携</t>
  </si>
  <si>
    <t>販路開拓</t>
  </si>
  <si>
    <t>支援事業</t>
  </si>
  <si>
    <t>支援事業</t>
  </si>
  <si>
    <t>国際ビジネス</t>
  </si>
  <si>
    <t>交流事業</t>
  </si>
  <si>
    <t>貸金業</t>
  </si>
  <si>
    <t>対策事業</t>
  </si>
  <si>
    <t>産業技術</t>
  </si>
  <si>
    <t>総合研究所</t>
  </si>
  <si>
    <t>計量検定所</t>
  </si>
  <si>
    <t>雇用就労</t>
  </si>
  <si>
    <t>障がい者</t>
  </si>
  <si>
    <t>雇用事業</t>
  </si>
  <si>
    <t>労政・</t>
  </si>
  <si>
    <t>技術専門校</t>
  </si>
  <si>
    <t>再編事業</t>
  </si>
  <si>
    <t>労働委員会</t>
  </si>
  <si>
    <t>事業</t>
  </si>
  <si>
    <t>商工労働部</t>
  </si>
  <si>
    <t>商工業総務職員費</t>
  </si>
  <si>
    <t>商工業</t>
  </si>
  <si>
    <t>振興費</t>
  </si>
  <si>
    <t>マイドームおおさか府有部分管理費負担金</t>
  </si>
  <si>
    <t>商工行政推進費</t>
  </si>
  <si>
    <t>大阪産業振興機構運営費補助金</t>
  </si>
  <si>
    <t>事務事業の節減額</t>
  </si>
  <si>
    <t>産業経済調査事業費</t>
  </si>
  <si>
    <t>振興費</t>
  </si>
  <si>
    <t>産業立地促進費</t>
  </si>
  <si>
    <t>工場立地指導費</t>
  </si>
  <si>
    <t>泉佐野市丘陵部府有地管理費</t>
  </si>
  <si>
    <t>産業立地促進融資資金貸付金</t>
  </si>
  <si>
    <t>産業立地賃貸事業資金貸付金</t>
  </si>
  <si>
    <t>企業立地促進補助金</t>
  </si>
  <si>
    <t>燃料電池自動車普及促進事業費</t>
  </si>
  <si>
    <t>バイオビジネスアワードJAPAN分担金</t>
  </si>
  <si>
    <t>彩都バイオベンチャー設備費補助金</t>
  </si>
  <si>
    <t>知的クラスター創成推進事業費補助金</t>
  </si>
  <si>
    <t>北大阪・彩都のライフサイエンス推進事業費</t>
  </si>
  <si>
    <t>情報化基盤整備促進基金国庫返納金</t>
  </si>
  <si>
    <t>小規模事業対策費</t>
  </si>
  <si>
    <t>商工会の設立認可等移譲事務交付金</t>
  </si>
  <si>
    <t>地域貢献型企業経営相談事業</t>
  </si>
  <si>
    <t>経営力向上緊急支援事業費</t>
  </si>
  <si>
    <t>産業デザインセンター事業</t>
  </si>
  <si>
    <t>中小企業新事業活動促進支援事業費</t>
  </si>
  <si>
    <t>大阪科学賞顕彰事業負担金</t>
  </si>
  <si>
    <t>文化資産デジタルアーカイブ事業費</t>
  </si>
  <si>
    <t>Osaka起業家応援事業</t>
  </si>
  <si>
    <t>中小企業経営革新支援事業費</t>
  </si>
  <si>
    <t>採石等指導推進費</t>
  </si>
  <si>
    <t>皮革製品フェア開催負担金</t>
  </si>
  <si>
    <t>大阪オンリーワン商店街創出事業費補助金</t>
  </si>
  <si>
    <t>商店街整備計画等の認定等移譲事務交付金</t>
  </si>
  <si>
    <t>商業活性化総合補助金</t>
  </si>
  <si>
    <t>大規模小売店舗指導調整費</t>
  </si>
  <si>
    <t>中小企業組織化対策費</t>
  </si>
  <si>
    <t>石油貯蔵施設立地対策事業費</t>
  </si>
  <si>
    <t>皮革産業振興対策事業費</t>
  </si>
  <si>
    <t>大阪繊維リソースセンター府有部分管理費</t>
  </si>
  <si>
    <t>地場・伝統工芸品産業振興対策事業費</t>
  </si>
  <si>
    <t>技と知の出会い創出支援事業</t>
  </si>
  <si>
    <t>建築基準法に基づく定期点検費</t>
  </si>
  <si>
    <t>庁内知的財産管理事業費</t>
  </si>
  <si>
    <t>知財活動支援事業</t>
  </si>
  <si>
    <t>繊維関連企業連携プロジェクト</t>
  </si>
  <si>
    <t>ものづくりイノベーション推進事業</t>
  </si>
  <si>
    <t>金属系新素材試作センター運営事業</t>
  </si>
  <si>
    <t>ナノカーボン事業化推進事業</t>
  </si>
  <si>
    <t>大学発・地域産業支援力強化事業費</t>
  </si>
  <si>
    <t>ものづくり企業の販路開拓支援事業費</t>
  </si>
  <si>
    <t>小規模事業者等人権啓発推進事業</t>
  </si>
  <si>
    <t>海外事務所等運営費</t>
  </si>
  <si>
    <t>海外事務所等機能拡充費</t>
  </si>
  <si>
    <t>先端産業国際交流促進事業</t>
  </si>
  <si>
    <t>アジア地域トッププロモーション事業</t>
  </si>
  <si>
    <t>アジア販路開拓促進事業</t>
  </si>
  <si>
    <t>貿易促進事業費</t>
  </si>
  <si>
    <t>金融施策推進費</t>
  </si>
  <si>
    <t>金融相談指導費</t>
  </si>
  <si>
    <t>各種融資制度損失補償金</t>
  </si>
  <si>
    <t>中小企業向け融資資金貸付金</t>
  </si>
  <si>
    <t>中小企業振興資金特別会計繰出金</t>
  </si>
  <si>
    <t>中小企業等金融新戦略事業資金貸付金</t>
  </si>
  <si>
    <t>中小企業等金融新戦略事業損失補償金</t>
  </si>
  <si>
    <t>「元気出せ大阪ファンド」事業損失補償金</t>
  </si>
  <si>
    <t>貸金業対策費</t>
  </si>
  <si>
    <t>多重債務者対策事業費</t>
  </si>
  <si>
    <t>返済困難者相談支援事業費</t>
  </si>
  <si>
    <t>産業技術</t>
  </si>
  <si>
    <t>総合研究</t>
  </si>
  <si>
    <t>諸費</t>
  </si>
  <si>
    <t>所費</t>
  </si>
  <si>
    <t>調査研究事業費</t>
  </si>
  <si>
    <t>技術支援事業費</t>
  </si>
  <si>
    <t>指導普及事業費</t>
  </si>
  <si>
    <t>運営費</t>
  </si>
  <si>
    <t>皮革試験所技術指導研究費</t>
  </si>
  <si>
    <t>独立行政法人化準備事業費</t>
  </si>
  <si>
    <t>知の地域ものづくり技術開発機器整備事業</t>
  </si>
  <si>
    <t>計量指導普及費</t>
  </si>
  <si>
    <t>計量器検定費</t>
  </si>
  <si>
    <t>計量器定期検査費</t>
  </si>
  <si>
    <t>労政費</t>
  </si>
  <si>
    <t>雇用安定推進事業費</t>
  </si>
  <si>
    <t>公共職業安定所改修費</t>
  </si>
  <si>
    <t>労働行政推進費</t>
  </si>
  <si>
    <t>職業啓発推進事業費</t>
  </si>
  <si>
    <t>総合労働事務所等運営費</t>
  </si>
  <si>
    <t>労働福祉施設運営費</t>
  </si>
  <si>
    <t>大阪労働大学講座事業費</t>
  </si>
  <si>
    <t>勤労者生活安定化事業費</t>
  </si>
  <si>
    <t>大阪府住宅供給公社貸付金</t>
  </si>
  <si>
    <t>在宅ワーク支援事業費</t>
  </si>
  <si>
    <t>府立労働センターESCO事業費</t>
  </si>
  <si>
    <t>ふるさと雇用再生・緊急雇用創出基金事業費</t>
  </si>
  <si>
    <t>高年齢者雇用対策費</t>
  </si>
  <si>
    <t>高年齢者労働能力活用事業費</t>
  </si>
  <si>
    <t>おおさか人材雇用開発人権センター補助金</t>
  </si>
  <si>
    <t>JOBプラザOSAKA設置運営費</t>
  </si>
  <si>
    <t>ニートサポート事業</t>
  </si>
  <si>
    <t>ニート地域支援サポート事業</t>
  </si>
  <si>
    <t>大阪ハートフル基金運営事業費</t>
  </si>
  <si>
    <t>大阪府障がい者雇用促進センター事業費</t>
  </si>
  <si>
    <t>あいりん地域労働対策費</t>
  </si>
  <si>
    <t>ホームレス就労支援対策事業</t>
  </si>
  <si>
    <t>あいりん地域高齢日雇労働者特別清掃事業</t>
  </si>
  <si>
    <t>あいりん地域越年対策補助事業</t>
  </si>
  <si>
    <t>大阪社会医療センター運営助成事業</t>
  </si>
  <si>
    <t>JOBカフェOSAKA設置運営費</t>
  </si>
  <si>
    <t>職業訓練費</t>
  </si>
  <si>
    <t>技能尊重対策費</t>
  </si>
  <si>
    <t>認定訓練推進費</t>
  </si>
  <si>
    <t>「ものづくり体験教室」実施事業費</t>
  </si>
  <si>
    <t>高等職業技術専門校運営費</t>
  </si>
  <si>
    <t>大阪障害者職業能力開発校運営費</t>
  </si>
  <si>
    <t>障がい者委託訓練実施費</t>
  </si>
  <si>
    <t>高等職業技術専門校施設整備費</t>
  </si>
  <si>
    <t>緊急離職者支援能力開発事業費</t>
  </si>
  <si>
    <t>大阪府デュアルシステム訓練事業費</t>
  </si>
  <si>
    <t>障がい者雇用対策短期訓練事業費</t>
  </si>
  <si>
    <t>母子世帯の母等に対する職業訓練事業費</t>
  </si>
  <si>
    <t>高等職業技術専門校再編整備事業費</t>
  </si>
  <si>
    <t>委員会費</t>
  </si>
  <si>
    <t>事務局運営費</t>
  </si>
  <si>
    <t>資金貸付金</t>
  </si>
  <si>
    <t>小規模企業者等設備貸与資金貸付金</t>
  </si>
  <si>
    <t>中小企業振興資金管理事務費</t>
  </si>
  <si>
    <t>一般会計繰出金</t>
  </si>
  <si>
    <t>高度化等促進診断事業費</t>
  </si>
  <si>
    <t>債権管理回収促進事業費</t>
  </si>
  <si>
    <t>小規模企業者等設備貸与事業補助金</t>
  </si>
  <si>
    <t>5,744,629円</t>
  </si>
  <si>
    <t>615,300円ほか</t>
  </si>
  <si>
    <t>融資枠</t>
  </si>
  <si>
    <t>1,175,420,000円</t>
  </si>
  <si>
    <t>土地賃貸事業による操業社数</t>
  </si>
  <si>
    <t>13,492,515,000円</t>
  </si>
  <si>
    <t>補助件数</t>
  </si>
  <si>
    <t>3,476,248,000円ほか</t>
  </si>
  <si>
    <t>100,000円</t>
  </si>
  <si>
    <t>おおさかFCV推進会議総会開催回数</t>
  </si>
  <si>
    <t>普及促進活動（リース車両走行距離）</t>
  </si>
  <si>
    <t>EVタクシー購入補助件数</t>
  </si>
  <si>
    <t>連続講座</t>
  </si>
  <si>
    <t>プログラム委員会開催回数</t>
  </si>
  <si>
    <t>表彰件数</t>
  </si>
  <si>
    <t>　泉佐野丘陵部府有地用地測量委託</t>
  </si>
  <si>
    <t>　産業立地促進融資資金貸付金</t>
  </si>
  <si>
    <t>　産業立地賃貸事業資金貸付金</t>
  </si>
  <si>
    <t>　彩都バイオベンチャー設備費補助金</t>
  </si>
  <si>
    <t>8,843,060円</t>
  </si>
  <si>
    <t>研究テーマ数</t>
  </si>
  <si>
    <t>企業訪問件数</t>
  </si>
  <si>
    <t>治験相談窓口の設置（相談対応件数）</t>
  </si>
  <si>
    <t>海外からの視察来訪件数</t>
  </si>
  <si>
    <t>大阪バイオ応援団意見交換会</t>
  </si>
  <si>
    <t>（テーマ別分科会）開催回数</t>
  </si>
  <si>
    <t>イノベーションセンター入居率</t>
  </si>
  <si>
    <t>総務企画</t>
  </si>
  <si>
    <t>事業</t>
  </si>
  <si>
    <t>150,000,000円</t>
  </si>
  <si>
    <t>カルテ企業数</t>
  </si>
  <si>
    <t>　小規模事業経営支援事業費補助金</t>
  </si>
  <si>
    <t>1,926,858,428円</t>
  </si>
  <si>
    <t>商工会の設立認可等</t>
  </si>
  <si>
    <t>商工会の定款変更の認可等</t>
  </si>
  <si>
    <t>商工会議所の定款変更の認可等</t>
  </si>
  <si>
    <t>岩石採石計画許可等</t>
  </si>
  <si>
    <t>－</t>
  </si>
  <si>
    <t>デザイン相談・指導</t>
  </si>
  <si>
    <t>同　受講満足度</t>
  </si>
  <si>
    <t>研究会・サロンの開催</t>
  </si>
  <si>
    <t>デザイン研究</t>
  </si>
  <si>
    <t>経営革新計画承認</t>
  </si>
  <si>
    <t>受賞候補者推薦者数</t>
  </si>
  <si>
    <t>表彰式・講演会参加者数</t>
  </si>
  <si>
    <t>鉱業資源</t>
  </si>
  <si>
    <t>事業</t>
  </si>
  <si>
    <t>岩石採取場立入検査</t>
  </si>
  <si>
    <t>採石業務管理者試験の実施</t>
  </si>
  <si>
    <t>砂利採取業務主任者試験の実施</t>
  </si>
  <si>
    <t>　都道府県採石法連絡協議会分担金</t>
  </si>
  <si>
    <t>80,000円ほか</t>
  </si>
  <si>
    <t>商業振興</t>
  </si>
  <si>
    <t>事業</t>
  </si>
  <si>
    <t>「大阪の皮革産業展」来場者数</t>
  </si>
  <si>
    <t>　皮革産業振興イベント開催分担金</t>
  </si>
  <si>
    <t>1,115,000円</t>
  </si>
  <si>
    <t>補助金交付件数</t>
  </si>
  <si>
    <t>選定件数</t>
  </si>
  <si>
    <t>専門家派遣回数</t>
  </si>
  <si>
    <t>5,203,000円</t>
  </si>
  <si>
    <t>商店街整備計画等の認定</t>
  </si>
  <si>
    <t>大規模小売店舗の新設の届出等</t>
  </si>
  <si>
    <t>補助金活用実績</t>
  </si>
  <si>
    <t>協同組合等設立認可</t>
  </si>
  <si>
    <t>協同組合等定款変更認可</t>
  </si>
  <si>
    <t>特例民法法人定款等変更の認可</t>
  </si>
  <si>
    <t>45,000,000円ほか</t>
  </si>
  <si>
    <t>交付対象市</t>
  </si>
  <si>
    <t>　石油貯蔵施設立地対策等補助金</t>
  </si>
  <si>
    <t>201,223,389円</t>
  </si>
  <si>
    <t>　中小企業取引振興事業費補助金</t>
  </si>
  <si>
    <t>下請取引あっせん事業発注申出件数</t>
  </si>
  <si>
    <t>受講者数（延べ人数）</t>
  </si>
  <si>
    <t>修了者数</t>
  </si>
  <si>
    <t>来場者数</t>
  </si>
  <si>
    <t>相談件数</t>
  </si>
  <si>
    <t>MOBIO-Café開催回数</t>
  </si>
  <si>
    <t>MOBIO-Forum開催回数</t>
  </si>
  <si>
    <t>28,802,306円ほか</t>
  </si>
  <si>
    <t>技術支援</t>
  </si>
  <si>
    <t>建築基準法に基づく定期点検箇所数　</t>
  </si>
  <si>
    <t>府職員による発明出願件数</t>
  </si>
  <si>
    <t>民間専門家派遣件数</t>
  </si>
  <si>
    <t>技術シーズ発表会参加者数</t>
  </si>
  <si>
    <t>－</t>
  </si>
  <si>
    <t>32,607,911円</t>
  </si>
  <si>
    <t>　ものづくりイノベーション支援助成金</t>
  </si>
  <si>
    <t>個別技術相談</t>
  </si>
  <si>
    <t>　金属系新素材試作センター補助金</t>
  </si>
  <si>
    <t>3,102,000円</t>
  </si>
  <si>
    <t>技術アドバイザーヒアリング件数</t>
  </si>
  <si>
    <t>　ナノカーボン事業化推進事業負担金</t>
  </si>
  <si>
    <t>5,672,311円</t>
  </si>
  <si>
    <t>　知財顕彰事業ロゴマーク制作委託</t>
  </si>
  <si>
    <t>8,057,506円ほか</t>
  </si>
  <si>
    <t>大阪ものづくり優良企業賞応募企業数</t>
  </si>
  <si>
    <t>ものづくりB3Bネットワーク引合い件数</t>
  </si>
  <si>
    <t>　「ものづくり紹介冊子」制作業務委託</t>
  </si>
  <si>
    <t>6,916,000円ほか</t>
  </si>
  <si>
    <t>人権啓発研修参加者数</t>
  </si>
  <si>
    <t>上海事務所による中国での大阪産業</t>
  </si>
  <si>
    <t>プロモーション</t>
  </si>
  <si>
    <t>　財団法人大阪産業振興機構負担金</t>
  </si>
  <si>
    <t>知事によるトッププロモーション</t>
  </si>
  <si>
    <t>府内中小企業からの貿易投資相談</t>
  </si>
  <si>
    <t>金融相談受付業務</t>
  </si>
  <si>
    <t>中小企業向け融資資金</t>
  </si>
  <si>
    <t>（融資枠）</t>
  </si>
  <si>
    <t>（保証承諾額）</t>
  </si>
  <si>
    <t>　中小企業向け融資資金貸付金</t>
  </si>
  <si>
    <t>498,612,500,000円</t>
  </si>
  <si>
    <t>制度融資</t>
  </si>
  <si>
    <t>事業</t>
  </si>
  <si>
    <t>政策融資</t>
  </si>
  <si>
    <t>貸金業登録件数（新規）</t>
  </si>
  <si>
    <t>貸金業登録件数（更新）</t>
  </si>
  <si>
    <t>貸金業検査店舗数</t>
  </si>
  <si>
    <t>指定研究</t>
  </si>
  <si>
    <t>先行・支援・発展研究</t>
  </si>
  <si>
    <t>共創研究</t>
  </si>
  <si>
    <t>特別研究</t>
  </si>
  <si>
    <t>共同研究</t>
  </si>
  <si>
    <t>特許出願</t>
  </si>
  <si>
    <t>依頼試験</t>
  </si>
  <si>
    <t>設備開放</t>
  </si>
  <si>
    <t>受託件数</t>
  </si>
  <si>
    <t>指導相談</t>
  </si>
  <si>
    <t>人材育成（技術研修生受入）</t>
  </si>
  <si>
    <t>現地相談</t>
  </si>
  <si>
    <t>実用化指導</t>
  </si>
  <si>
    <t>各種講習等</t>
  </si>
  <si>
    <t>管理運営</t>
  </si>
  <si>
    <t>計量器製造修理販売事業届出件数</t>
  </si>
  <si>
    <t>計量証明事業登録件数</t>
  </si>
  <si>
    <t>適正計量管理事業所指定件数</t>
  </si>
  <si>
    <t>特定計量器検定個数</t>
  </si>
  <si>
    <t>基準器検査個数</t>
  </si>
  <si>
    <t>特定計量器検査個数</t>
  </si>
  <si>
    <t>・定期検査</t>
  </si>
  <si>
    <t>・計量証明検査</t>
  </si>
  <si>
    <t>立入検査事業所数</t>
  </si>
  <si>
    <t>・計量関係事業者等</t>
  </si>
  <si>
    <t>・特定計量器</t>
  </si>
  <si>
    <t>商品量目検査事業所数</t>
  </si>
  <si>
    <t>労政管理</t>
  </si>
  <si>
    <t>事業</t>
  </si>
  <si>
    <t>建築基準法に基づく定期点検箇所数</t>
  </si>
  <si>
    <t>研修受講者数</t>
  </si>
  <si>
    <t>　大阪労働大学講座事業業務委託料</t>
  </si>
  <si>
    <t>3,840,000円</t>
  </si>
  <si>
    <t>補助件数</t>
  </si>
  <si>
    <t>電話相談件数</t>
  </si>
  <si>
    <t>府内シルバー人材センター会員数</t>
  </si>
  <si>
    <t>就業率</t>
  </si>
  <si>
    <t>契約件数</t>
  </si>
  <si>
    <t>就職者数</t>
  </si>
  <si>
    <t>年間利用者数</t>
  </si>
  <si>
    <t>　ＪＯＢプラザＯＳＡＫＡ運営業務委託</t>
  </si>
  <si>
    <t>カウンセリング実施人数</t>
  </si>
  <si>
    <t>　ニート地域支援サポート事業委託料</t>
  </si>
  <si>
    <t>生きにくさ・働きにくさを持った若者応援</t>
  </si>
  <si>
    <t>プロジェクト事業</t>
  </si>
  <si>
    <t>相談件数</t>
  </si>
  <si>
    <t>訓練者数</t>
  </si>
  <si>
    <t>　大阪府障害者雇用促進基金積立金</t>
  </si>
  <si>
    <t>1,010,169円</t>
  </si>
  <si>
    <t>就職斡旋者数</t>
  </si>
  <si>
    <t>・うち日々雇用</t>
  </si>
  <si>
    <t>・うち期間雇用</t>
  </si>
  <si>
    <t>仕事の提供数</t>
  </si>
  <si>
    <t>33,331,992円</t>
  </si>
  <si>
    <t>患者数（外来）</t>
  </si>
  <si>
    <t>患者数（入院）</t>
  </si>
  <si>
    <t>技能検定受験者数</t>
  </si>
  <si>
    <t>　大阪府職業能力開発協会補助金</t>
  </si>
  <si>
    <t>61,209,086円ほか</t>
  </si>
  <si>
    <t>認定職業訓練修了者数</t>
  </si>
  <si>
    <t>入校者数</t>
  </si>
  <si>
    <t>　入校選考試験問題作成委託</t>
  </si>
  <si>
    <t>1,353,660円ほか</t>
  </si>
  <si>
    <t>受講者数</t>
  </si>
  <si>
    <t>　障がい者特別委託訓練実施委託料</t>
  </si>
  <si>
    <t>55,942,339円</t>
  </si>
  <si>
    <t>公共訓練</t>
  </si>
  <si>
    <t>民間訓練</t>
  </si>
  <si>
    <t>委託訓練</t>
  </si>
  <si>
    <t>受講者数</t>
  </si>
  <si>
    <t>・係属事件数</t>
  </si>
  <si>
    <t>　うち新規申立件数</t>
  </si>
  <si>
    <t>・終結件数</t>
  </si>
  <si>
    <t>　うち命令件数</t>
  </si>
  <si>
    <t>　うち和解件数</t>
  </si>
  <si>
    <t>調整事件（あっせん）への対応</t>
  </si>
  <si>
    <t>　うち解決件数</t>
  </si>
  <si>
    <t>【中小企業振興資金特別会計】</t>
  </si>
  <si>
    <t>設備導入金額</t>
  </si>
  <si>
    <t>債権管理件数</t>
  </si>
  <si>
    <t>刊行物作成部数</t>
  </si>
  <si>
    <t>外国企業誘致件数</t>
  </si>
  <si>
    <t>経営支援</t>
  </si>
  <si>
    <t>労働福祉</t>
  </si>
  <si>
    <t>事業</t>
  </si>
  <si>
    <t>（繰入金）</t>
  </si>
  <si>
    <t>（繰越金）</t>
  </si>
  <si>
    <t>計量検定</t>
  </si>
  <si>
    <t>所費</t>
  </si>
  <si>
    <t>一般管理費</t>
  </si>
  <si>
    <t>労働委員</t>
  </si>
  <si>
    <t>会費</t>
  </si>
  <si>
    <t>人材支援</t>
  </si>
  <si>
    <t>14件</t>
  </si>
  <si>
    <t>19件</t>
  </si>
  <si>
    <t>16件</t>
  </si>
  <si>
    <t>29件</t>
  </si>
  <si>
    <t>17件</t>
  </si>
  <si>
    <t>59,687個</t>
  </si>
  <si>
    <t>58,739個</t>
  </si>
  <si>
    <t>5,093個</t>
  </si>
  <si>
    <t>4,597個</t>
  </si>
  <si>
    <t>4,268個</t>
  </si>
  <si>
    <t>3,957個</t>
  </si>
  <si>
    <t>258個</t>
  </si>
  <si>
    <t>227個</t>
  </si>
  <si>
    <t>194事業所</t>
  </si>
  <si>
    <t>328事業所</t>
  </si>
  <si>
    <t>129事業所</t>
  </si>
  <si>
    <t>182事業所</t>
  </si>
  <si>
    <t>347事業所</t>
  </si>
  <si>
    <t>126事業所</t>
  </si>
  <si>
    <t>30人</t>
  </si>
  <si>
    <t>150件</t>
  </si>
  <si>
    <t>71件</t>
  </si>
  <si>
    <t>73件</t>
  </si>
  <si>
    <t>38件</t>
  </si>
  <si>
    <t>58件</t>
  </si>
  <si>
    <t>47件</t>
  </si>
  <si>
    <t>46件</t>
  </si>
  <si>
    <t>労働委員会事務局職員費</t>
  </si>
  <si>
    <t>6件</t>
  </si>
  <si>
    <t>5件</t>
  </si>
  <si>
    <t>13社</t>
  </si>
  <si>
    <t>11社</t>
  </si>
  <si>
    <t>25テーマ</t>
  </si>
  <si>
    <t>1件</t>
  </si>
  <si>
    <t>300件</t>
  </si>
  <si>
    <t>266件</t>
  </si>
  <si>
    <t>[250件]</t>
  </si>
  <si>
    <t>[225件]</t>
  </si>
  <si>
    <t>[50件]</t>
  </si>
  <si>
    <t>[41件]</t>
  </si>
  <si>
    <t>7件</t>
  </si>
  <si>
    <t>12件</t>
  </si>
  <si>
    <t>1～2回</t>
  </si>
  <si>
    <t>（特区の地域</t>
  </si>
  <si>
    <t>2箇所</t>
  </si>
  <si>
    <t>1,800名</t>
  </si>
  <si>
    <t>767名</t>
  </si>
  <si>
    <t>4件</t>
  </si>
  <si>
    <t>6,600件</t>
  </si>
  <si>
    <t>7,867件</t>
  </si>
  <si>
    <t>8,242,500円ほか</t>
  </si>
  <si>
    <t>1,300名</t>
  </si>
  <si>
    <t>1,385名</t>
  </si>
  <si>
    <t>57,025名</t>
  </si>
  <si>
    <t>54,267名</t>
  </si>
  <si>
    <t>135,000件</t>
  </si>
  <si>
    <t>131,613件</t>
  </si>
  <si>
    <t>30名</t>
  </si>
  <si>
    <t>1,200名</t>
  </si>
  <si>
    <t>1,246名</t>
  </si>
  <si>
    <t>81,834,656円ほか</t>
  </si>
  <si>
    <t>3,300名</t>
  </si>
  <si>
    <t>3,395名</t>
  </si>
  <si>
    <t>4,490,623円</t>
  </si>
  <si>
    <t>地域支援機関への誘導件数</t>
  </si>
  <si>
    <t>100件</t>
  </si>
  <si>
    <t>92件</t>
  </si>
  <si>
    <t>協力企業者数</t>
  </si>
  <si>
    <t>協力著名人</t>
  </si>
  <si>
    <t>100社</t>
  </si>
  <si>
    <t>101社</t>
  </si>
  <si>
    <t>20名</t>
  </si>
  <si>
    <t>34名</t>
  </si>
  <si>
    <t>1,000件</t>
  </si>
  <si>
    <t>975件</t>
  </si>
  <si>
    <t>36名</t>
  </si>
  <si>
    <t>19名</t>
  </si>
  <si>
    <t>1,315件</t>
  </si>
  <si>
    <t>1,502件</t>
  </si>
  <si>
    <t>120名</t>
  </si>
  <si>
    <t>109名</t>
  </si>
  <si>
    <t>530,000名</t>
  </si>
  <si>
    <t>500,434名</t>
  </si>
  <si>
    <t>330,000名</t>
  </si>
  <si>
    <t>200,000名</t>
  </si>
  <si>
    <t>311,927名</t>
  </si>
  <si>
    <t>188,507名</t>
  </si>
  <si>
    <t>26,508人日</t>
  </si>
  <si>
    <t>26,485人日</t>
  </si>
  <si>
    <t>7,240人日</t>
  </si>
  <si>
    <t>7,224人日</t>
  </si>
  <si>
    <t>600名</t>
  </si>
  <si>
    <t>492名</t>
  </si>
  <si>
    <t>95,170名</t>
  </si>
  <si>
    <t>83,458名</t>
  </si>
  <si>
    <t>23,790名</t>
  </si>
  <si>
    <t>17,979名</t>
  </si>
  <si>
    <t>130,000名</t>
  </si>
  <si>
    <t>5,000名</t>
  </si>
  <si>
    <t>118,633名</t>
  </si>
  <si>
    <t>5,711名</t>
  </si>
  <si>
    <t>10,000名</t>
  </si>
  <si>
    <t>10,052名</t>
  </si>
  <si>
    <t>14,000名</t>
  </si>
  <si>
    <t>12,766名</t>
  </si>
  <si>
    <t>675名</t>
  </si>
  <si>
    <t>918名</t>
  </si>
  <si>
    <t>1,120名</t>
  </si>
  <si>
    <t>1,101名</t>
  </si>
  <si>
    <t>709名</t>
  </si>
  <si>
    <t>140名</t>
  </si>
  <si>
    <t>139名</t>
  </si>
  <si>
    <t>97名</t>
  </si>
  <si>
    <t>150名</t>
  </si>
  <si>
    <t>144名</t>
  </si>
  <si>
    <t>122名</t>
  </si>
  <si>
    <t>6,120名</t>
  </si>
  <si>
    <t>5,468名</t>
  </si>
  <si>
    <t>3,573名</t>
  </si>
  <si>
    <t>1,000名</t>
  </si>
  <si>
    <t>799名</t>
  </si>
  <si>
    <t>547名</t>
  </si>
  <si>
    <t>1,002名</t>
  </si>
  <si>
    <t>558名</t>
  </si>
  <si>
    <t>173名</t>
  </si>
  <si>
    <t>180名</t>
  </si>
  <si>
    <t>55名</t>
  </si>
  <si>
    <t>38名</t>
  </si>
  <si>
    <t>12,111企業</t>
  </si>
  <si>
    <t>12,351企業</t>
  </si>
  <si>
    <t>15件</t>
  </si>
  <si>
    <t>4件</t>
  </si>
  <si>
    <t>19件</t>
  </si>
  <si>
    <t>3件</t>
  </si>
  <si>
    <t>17件</t>
  </si>
  <si>
    <t>経営相談</t>
  </si>
  <si>
    <t>60件</t>
  </si>
  <si>
    <t>51件</t>
  </si>
  <si>
    <t>500件</t>
  </si>
  <si>
    <t>447件</t>
  </si>
  <si>
    <t>360件</t>
  </si>
  <si>
    <t>475件</t>
  </si>
  <si>
    <t>5コース</t>
  </si>
  <si>
    <t>310名</t>
  </si>
  <si>
    <t>164名</t>
  </si>
  <si>
    <t>2テーマ</t>
  </si>
  <si>
    <t>ユニバーサルデザインサロン（年2回）</t>
  </si>
  <si>
    <t>60名</t>
  </si>
  <si>
    <t>62名</t>
  </si>
  <si>
    <t>同　分科会（年4回）</t>
  </si>
  <si>
    <t>80名</t>
  </si>
  <si>
    <t>46名</t>
  </si>
  <si>
    <t>161名</t>
  </si>
  <si>
    <t>8件</t>
  </si>
  <si>
    <t>300件</t>
  </si>
  <si>
    <t>139件</t>
  </si>
  <si>
    <t>26人</t>
  </si>
  <si>
    <t>184人</t>
  </si>
  <si>
    <t>13,118件</t>
  </si>
  <si>
    <t>10名</t>
  </si>
  <si>
    <t>9名</t>
  </si>
  <si>
    <t>6回</t>
  </si>
  <si>
    <t>5回</t>
  </si>
  <si>
    <t>45箇所</t>
  </si>
  <si>
    <t>41箇所</t>
  </si>
  <si>
    <t>1回</t>
  </si>
  <si>
    <t>2,200人</t>
  </si>
  <si>
    <t>1,416人</t>
  </si>
  <si>
    <t>3件</t>
  </si>
  <si>
    <t>141人日</t>
  </si>
  <si>
    <t>1件</t>
  </si>
  <si>
    <t>10件</t>
  </si>
  <si>
    <t>21市</t>
  </si>
  <si>
    <t>19市1町</t>
  </si>
  <si>
    <t>大阪府大規模小売店舗立地審議会</t>
  </si>
  <si>
    <t>－</t>
  </si>
  <si>
    <t>5件</t>
  </si>
  <si>
    <t>134件</t>
  </si>
  <si>
    <t>　組合事業向上支援事業業務委託</t>
  </si>
  <si>
    <t>中小企業取引振興事業費</t>
  </si>
  <si>
    <t>8市</t>
  </si>
  <si>
    <t>386件</t>
  </si>
  <si>
    <t>445件</t>
  </si>
  <si>
    <t>発注登録企業数</t>
  </si>
  <si>
    <t>受注登録企業数</t>
  </si>
  <si>
    <t>3,388企業</t>
  </si>
  <si>
    <t>3,435企業</t>
  </si>
  <si>
    <t>5,330企業</t>
  </si>
  <si>
    <t>5,085企業</t>
  </si>
  <si>
    <t>114,343,950円ほか</t>
  </si>
  <si>
    <t>306人</t>
  </si>
  <si>
    <t>347人</t>
  </si>
  <si>
    <t>34人</t>
  </si>
  <si>
    <t>34人</t>
  </si>
  <si>
    <t>19,165人</t>
  </si>
  <si>
    <t>24,432人</t>
  </si>
  <si>
    <t>2,434件</t>
  </si>
  <si>
    <t>4,930件</t>
  </si>
  <si>
    <t>80回</t>
  </si>
  <si>
    <t>9回</t>
  </si>
  <si>
    <t>7件</t>
  </si>
  <si>
    <t>－</t>
  </si>
  <si>
    <t>1箇所</t>
  </si>
  <si>
    <t>特許ビジネス展示会来場者数</t>
  </si>
  <si>
    <t>130名</t>
  </si>
  <si>
    <t>224名</t>
  </si>
  <si>
    <t>支援対象企業数</t>
  </si>
  <si>
    <t>国等公的機関支援施設施策活用数</t>
  </si>
  <si>
    <t>300社</t>
  </si>
  <si>
    <t>100本</t>
  </si>
  <si>
    <t>134社</t>
  </si>
  <si>
    <t>139社</t>
  </si>
  <si>
    <t>2大学</t>
  </si>
  <si>
    <t>20件</t>
  </si>
  <si>
    <t>532件</t>
  </si>
  <si>
    <t>5件</t>
  </si>
  <si>
    <t>－</t>
  </si>
  <si>
    <t>3件</t>
  </si>
  <si>
    <t>　地域産業支援力強化事業補助金</t>
  </si>
  <si>
    <t>50社</t>
  </si>
  <si>
    <t>4,000部</t>
  </si>
  <si>
    <t>400社</t>
  </si>
  <si>
    <t>50社</t>
  </si>
  <si>
    <t>55社</t>
  </si>
  <si>
    <t>400社</t>
  </si>
  <si>
    <t>57社</t>
  </si>
  <si>
    <t>534件</t>
  </si>
  <si>
    <t>20社</t>
  </si>
  <si>
    <t>200件</t>
  </si>
  <si>
    <t>74件</t>
  </si>
  <si>
    <t>10回</t>
  </si>
  <si>
    <t>25回</t>
  </si>
  <si>
    <t>700件以上</t>
  </si>
  <si>
    <t>708件</t>
  </si>
  <si>
    <t>■大阪府大規模小売店舗立地審議会を6回開催し、大規模小売店舗立地法に基づき提出された新設届17件、変更届18件について、審議を行いました。</t>
  </si>
  <si>
    <t>■大規模小売店舗の立地に関し、その周辺の地域の生活環境の保持のため、大規模小売店舗立地法の定める手続きにより、大規模小売店舗を設置する者に対して府が述べようとする意見内容について調査審議を行います。</t>
  </si>
  <si>
    <t>780件</t>
  </si>
  <si>
    <t>259件</t>
  </si>
  <si>
    <t>32件</t>
  </si>
  <si>
    <t>70店舗</t>
  </si>
  <si>
    <t>市町村会議の開催</t>
  </si>
  <si>
    <t>3回</t>
  </si>
  <si>
    <t>－</t>
  </si>
  <si>
    <t>3,022件</t>
  </si>
  <si>
    <t>164件</t>
  </si>
  <si>
    <t>政策融資</t>
  </si>
  <si>
    <t>36件</t>
  </si>
  <si>
    <t>27件</t>
  </si>
  <si>
    <t>33件</t>
  </si>
  <si>
    <t>21件</t>
  </si>
  <si>
    <t>9件</t>
  </si>
  <si>
    <t>54件</t>
  </si>
  <si>
    <t>35店舗</t>
  </si>
  <si>
    <t>5,500件</t>
  </si>
  <si>
    <t>7,500件</t>
  </si>
  <si>
    <t>30件</t>
  </si>
  <si>
    <t>6,078件</t>
  </si>
  <si>
    <t>8,049件</t>
  </si>
  <si>
    <t>31件</t>
  </si>
  <si>
    <t>17,500件</t>
  </si>
  <si>
    <t>18,120件</t>
  </si>
  <si>
    <t>350件</t>
  </si>
  <si>
    <t>152件</t>
  </si>
  <si>
    <t>35回</t>
  </si>
  <si>
    <t>67回</t>
  </si>
  <si>
    <t>45件</t>
  </si>
  <si>
    <t>20億</t>
  </si>
  <si>
    <t>－</t>
  </si>
  <si>
    <t>39社</t>
  </si>
  <si>
    <t>人権啓発支援委託事業</t>
  </si>
  <si>
    <t>70人</t>
  </si>
  <si>
    <t>6種</t>
  </si>
  <si>
    <t>8種</t>
  </si>
  <si>
    <t>8,400部</t>
  </si>
  <si>
    <t>9,250部</t>
  </si>
  <si>
    <t>年4回</t>
  </si>
  <si>
    <t>320人</t>
  </si>
  <si>
    <t>353人</t>
  </si>
  <si>
    <t>■関西広域連合の広域産業振興については、府が担う分野別事務局（広域産業振興局）として、関西が目指すべき将来像や目標、実現に向けた４つの戦略を示した「関西広域産業ビジョン2011」を策定するとともに、合同プロモーションやビジネスマッチングなど広域計画に沿った取り組みを実施しました。また、国際戦略総合特区の推進については、部内関係課や政策企画部企画室等と調整を行いました。
（１）関西広域連合における広域産業振興の取り組み
　　・関西広域産業ビジョン2011策定（平成24年3月）
　　・関西ものづくり分野のプロモーション実施　　3日間　400人超（平成23年10月）
　　・日産自動車㈱とビジネスマッチング実施　　商談件数　2日間　2,252件
　　　（平成24年1月）</t>
  </si>
  <si>
    <t>■関西広域連合の広域産業振興分野については、関西産業ビジョンを取りまとめるとともに、同ビジョンに基づき、各構成団体や産学をはじめとした関係機関と適切な役割分担と密接な連携を行い、「オール関西」により各種事業に取り組んでいきます。また、特区計画策定や税制インセンティブの創設について、総務課として部内横断的に関係課と連携しながら検討を進めていきます。
（１）関西広域連合における広域産業振興の推進</t>
  </si>
  <si>
    <t>718人</t>
  </si>
  <si>
    <t>労働相談件数</t>
  </si>
  <si>
    <t>－</t>
  </si>
  <si>
    <t>12,493件</t>
  </si>
  <si>
    <t>雇用創出数（ふるさと雇用）</t>
  </si>
  <si>
    <t>761名</t>
  </si>
  <si>
    <t>911名</t>
  </si>
  <si>
    <t>雇用創出数（緊急雇用）</t>
  </si>
  <si>
    <t>12,453名</t>
  </si>
  <si>
    <t>13,223名</t>
  </si>
  <si>
    <t>2回</t>
  </si>
  <si>
    <t>8,400Km</t>
  </si>
  <si>
    <t>9,447Km</t>
  </si>
  <si>
    <t>10件</t>
  </si>
  <si>
    <t>6回</t>
  </si>
  <si>
    <t>マッチング件数</t>
  </si>
  <si>
    <t>30件／3年</t>
  </si>
  <si>
    <t>18件</t>
  </si>
  <si>
    <t>3回</t>
  </si>
  <si>
    <t>－</t>
  </si>
  <si>
    <t>－</t>
  </si>
  <si>
    <t>－</t>
  </si>
  <si>
    <t>技術開発プロジェクト認定件数</t>
  </si>
  <si>
    <t>知財顕彰事業補助金交付件数</t>
  </si>
  <si>
    <t>津田サイエンスヒルズ共同利用施設管理</t>
  </si>
  <si>
    <t>運営補助金</t>
  </si>
  <si>
    <t>大阪EV（電気自動車）アクションプログラム</t>
  </si>
  <si>
    <t>彩都バイオイノベーションセンター運営事業</t>
  </si>
  <si>
    <t>補助金</t>
  </si>
  <si>
    <t>特別基金</t>
  </si>
  <si>
    <t>聴覚障がい者等ワークライフ（職業生活）</t>
  </si>
  <si>
    <t>障がい者雇用No．１に向けた企業の取組み</t>
  </si>
  <si>
    <t>促進事業費</t>
  </si>
  <si>
    <t>事業費</t>
  </si>
  <si>
    <t>労働福祉</t>
  </si>
  <si>
    <t>労働対策</t>
  </si>
  <si>
    <t>■金融新戦略事業において、取扱金融機関の債権管理に対する指導・監督を行うとともに、適正な損失補償を実施しました。
（１）金融新戦略事業
　損失補償額　1,827,213,338円</t>
  </si>
  <si>
    <t>政策融資</t>
  </si>
  <si>
    <t>■「ふるさと雇用再生基金事業」「緊急雇用創出基金事業」を実施し、新たな雇用創出として14,134人の雇用を創出しました。</t>
  </si>
  <si>
    <t>■「ふるさと雇用再生基金事業」「緊急雇用創出基金事業」を実施し、新たな雇用創出として13,214人の雇用を創出します。</t>
  </si>
  <si>
    <t>産業推進</t>
  </si>
  <si>
    <t>経済</t>
  </si>
  <si>
    <t>リサーチ</t>
  </si>
  <si>
    <t>センター</t>
  </si>
  <si>
    <t>新エネル</t>
  </si>
  <si>
    <t>ギー産業</t>
  </si>
  <si>
    <t>推進事業</t>
  </si>
  <si>
    <t>新エネルギー産業ものづくりエントリー推進</t>
  </si>
  <si>
    <t>大阪スマートエネルギープロジェクト推進</t>
  </si>
  <si>
    <t>大阪新エネルギーフォーラム２０１２開催</t>
  </si>
  <si>
    <t>等で実施）</t>
  </si>
  <si>
    <t>拠点協議会</t>
  </si>
  <si>
    <t>商工会議所による特定商工業者に対</t>
  </si>
  <si>
    <t>する負担金賦課の許可</t>
  </si>
  <si>
    <t xml:space="preserve">　大阪科学賞顕彰事業負担金 </t>
  </si>
  <si>
    <t>1,200,000円</t>
  </si>
  <si>
    <t>95,000円</t>
  </si>
  <si>
    <t>大阪府ものづくり支援拠点（MOBIO)推進</t>
  </si>
  <si>
    <t>地域産業支援力強化事業補助金</t>
  </si>
  <si>
    <t>交付件数</t>
  </si>
  <si>
    <t>百万円</t>
  </si>
  <si>
    <t>（設備貸与補助）</t>
  </si>
  <si>
    <t>小規模企業者等設備資金貸付金事業損失</t>
  </si>
  <si>
    <r>
      <t>依頼試験（2</t>
    </r>
    <r>
      <rPr>
        <sz val="11"/>
        <rFont val="ＭＳ Ｐゴシック"/>
        <family val="3"/>
      </rPr>
      <t xml:space="preserve"> </t>
    </r>
    <r>
      <rPr>
        <sz val="11"/>
        <rFont val="ＭＳ Ｐゴシック"/>
        <family val="3"/>
      </rPr>
      <t>技術支援事業費に含む）</t>
    </r>
  </si>
  <si>
    <t>障がい者就職準備（短期職場適応）訓練</t>
  </si>
  <si>
    <t>認定職業訓練運営等補助金国庫補助</t>
  </si>
  <si>
    <t>返還金</t>
  </si>
  <si>
    <t>千円</t>
  </si>
  <si>
    <t>歳入歳出差引残額</t>
  </si>
  <si>
    <t>翌年度への繰越</t>
  </si>
  <si>
    <t>独立行政法人中小企業基盤整備機構への</t>
  </si>
  <si>
    <t>償還等事業費</t>
  </si>
  <si>
    <t>小規模企業者等設備資金貸付事業費</t>
  </si>
  <si>
    <t>管理事業名</t>
  </si>
  <si>
    <t>　大阪府立労働センター建物共益費負担金</t>
  </si>
  <si>
    <t>292,659円</t>
  </si>
  <si>
    <t>給料　　　　　　　　　                  2,788,602,194円</t>
  </si>
  <si>
    <t>　財団法人大阪産業振興機構運営費補助金</t>
  </si>
  <si>
    <t>10,481,266円</t>
  </si>
  <si>
    <t>　旧津田サイエンスコア機械警備業務委託</t>
  </si>
  <si>
    <t>　大阪対外ビジネス・プロモーション協議会</t>
  </si>
  <si>
    <t>工場の新・増設に関する届出受理、変更命令等</t>
  </si>
  <si>
    <t>　　　　　　　 　 2,425,000円</t>
  </si>
  <si>
    <t>　大阪府版地方分権制度による移譲事務交付金</t>
  </si>
  <si>
    <t>226,800円ほか</t>
  </si>
  <si>
    <t>　　　　　　　　　　　 510,300円</t>
  </si>
  <si>
    <t>　泉佐野丘陵部府有地フェンス設置工事</t>
  </si>
  <si>
    <t>　企業立地促進補助金（先端産業補助金）</t>
  </si>
  <si>
    <t>　大阪府ＥＶビジネス用急速充電設備設置事業</t>
  </si>
  <si>
    <t>（水素・燃料電池、スマートエネルギー技術）</t>
  </si>
  <si>
    <t xml:space="preserve">  　　　　　　　　　　　　500,000円</t>
  </si>
  <si>
    <t>　バイオビジネスアワードＪＡＰＡＮ分担金</t>
  </si>
  <si>
    <t>　　　　　　　33,747,206円</t>
  </si>
  <si>
    <t>　バイオ知的クラスター創成推進事業費補助金</t>
  </si>
  <si>
    <t>大阪バイオファンドによるバイオベンチャー</t>
  </si>
  <si>
    <t>への投資</t>
  </si>
  <si>
    <r>
      <t xml:space="preserve">　　　　　　　　　　　 </t>
    </r>
    <r>
      <rPr>
        <sz val="11"/>
        <rFont val="ＭＳ Ｐゴシック"/>
        <family val="3"/>
      </rPr>
      <t xml:space="preserve">                 </t>
    </r>
    <r>
      <rPr>
        <sz val="11"/>
        <rFont val="ＭＳ Ｐゴシック"/>
        <family val="3"/>
      </rPr>
      <t>　[内訳]医療機器</t>
    </r>
  </si>
  <si>
    <t>　　　　　　　　　　　　　　                      医薬品</t>
  </si>
  <si>
    <t>　北大阪バイオクラスターホームページ</t>
  </si>
  <si>
    <t>　保守管理業務委託                 645,750円ほか</t>
  </si>
  <si>
    <t>　彩都バイオインキュベ―ション施設集積促進</t>
  </si>
  <si>
    <t>　事業補助金                             23,145,148円</t>
  </si>
  <si>
    <t>－</t>
  </si>
  <si>
    <t>一般管理費</t>
  </si>
  <si>
    <t>　　　　　　　　　　　　　41,605,000円</t>
  </si>
  <si>
    <t>デジタルアーカイブ・ウェブサイトアクセス件数</t>
  </si>
  <si>
    <t>　ＰＲチラシデザイン委託　　              157,500円</t>
  </si>
  <si>
    <t>　大阪オンリーワン商店街創出事業情報発信</t>
  </si>
  <si>
    <r>
      <t xml:space="preserve">  </t>
    </r>
    <r>
      <rPr>
        <sz val="11"/>
        <rFont val="ＭＳ Ｐゴシック"/>
        <family val="3"/>
      </rPr>
      <t xml:space="preserve">  </t>
    </r>
    <r>
      <rPr>
        <sz val="11"/>
        <rFont val="ＭＳ Ｐゴシック"/>
        <family val="3"/>
      </rPr>
      <t xml:space="preserve">               9,443,753円</t>
    </r>
  </si>
  <si>
    <t>　府有部分鑑定料　　　　　              　421,050円</t>
  </si>
  <si>
    <t>　大阪繊維リソースセンター管理負担金</t>
  </si>
  <si>
    <t>　　　　　 13,726,298円</t>
  </si>
  <si>
    <t>　　　　　　　　　　　　4,119,000円</t>
  </si>
  <si>
    <t>　大阪府地場産業等総合活性化補助金</t>
  </si>
  <si>
    <t>　　　　　　　　　　　　696,000円</t>
  </si>
  <si>
    <t>　建築基準法に基づく定期点検委託料</t>
  </si>
  <si>
    <t>　特許ビジネス展示会展示会用パネルの</t>
  </si>
  <si>
    <t>　　　　　　 　1,474,930円</t>
  </si>
  <si>
    <t>　「ものづくりＭａｇａｚｉｎｅ」制作業務委託</t>
  </si>
  <si>
    <t>　　　　13,619,590円ほか</t>
  </si>
  <si>
    <t>　国際的大規模展示商談会活用事業費補助金</t>
  </si>
  <si>
    <t>ものづくりプロモーションツール制作部数</t>
  </si>
  <si>
    <t>ものづくりプロモーションツール掲載企業数</t>
  </si>
  <si>
    <t>国際的大規模展示商談会でのプロモーション</t>
  </si>
  <si>
    <t>活動</t>
  </si>
  <si>
    <t>国際的大規模展示商談会出展補助利用企業数</t>
  </si>
  <si>
    <t>ものづくりB2Bネットワーク引合い相談等件数</t>
  </si>
  <si>
    <t>ものづくりB3Bネットワーク参加金融機関数</t>
  </si>
  <si>
    <t>大阪プロモーションデスクの府内企業利用実績</t>
  </si>
  <si>
    <t>　　　　　　　　　　 11,524,763円</t>
  </si>
  <si>
    <t>　大阪プロモーションデスク業務委託料</t>
  </si>
  <si>
    <r>
      <t>　 　　　　　</t>
    </r>
    <r>
      <rPr>
        <sz val="11"/>
        <rFont val="ＭＳ Ｐゴシック"/>
        <family val="3"/>
      </rPr>
      <t xml:space="preserve">   </t>
    </r>
    <r>
      <rPr>
        <sz val="11"/>
        <rFont val="ＭＳ Ｐゴシック"/>
        <family val="3"/>
      </rPr>
      <t>33,376,163円ほか</t>
    </r>
  </si>
  <si>
    <t>　アジア統括マネージャープロモーション</t>
  </si>
  <si>
    <t>ミッション団派遣</t>
  </si>
  <si>
    <t>海外で実施される国際見本市への大阪企業</t>
  </si>
  <si>
    <t>　　　　　　 　9,384,000円</t>
  </si>
  <si>
    <t>　アジア地域トッププロモーション事業負担金</t>
  </si>
  <si>
    <t>　　　　　　5,000,000円ほか</t>
  </si>
  <si>
    <t>　　　　　　　　 25,000,000,000円</t>
  </si>
  <si>
    <t>　中小企業等金融新戦略事業資金貸付金</t>
  </si>
  <si>
    <t>　　　　　　　　　 1,827,213,338円</t>
  </si>
  <si>
    <t>　中小企業等金融新戦略事業損失補償金</t>
  </si>
  <si>
    <t>　　　　　　　　91,609,024円</t>
  </si>
  <si>
    <t>　「元気出せ大阪ファンド」事業損失補償金</t>
  </si>
  <si>
    <t>　大阪府貸金業者登録管理システム運用保守</t>
  </si>
  <si>
    <t>　返済困難者（多重債務者）相談支援マニュアル</t>
  </si>
  <si>
    <t>　高純度鉄箔と極細金属線のマイクロ溶接</t>
  </si>
  <si>
    <t>　フラーレン・ナノチューブ・グラフェン</t>
  </si>
  <si>
    <t>　特殊環境試験装置（人工気象室・変温室・</t>
  </si>
  <si>
    <r>
      <t xml:space="preserve">　　　　　　　 </t>
    </r>
    <r>
      <rPr>
        <sz val="11"/>
        <rFont val="ＭＳ Ｐゴシック"/>
        <family val="3"/>
      </rPr>
      <t>4,273,500円ほか</t>
    </r>
  </si>
  <si>
    <t>　加減圧室）保守点検業務委託</t>
  </si>
  <si>
    <t>　　　　  62,000円ほか</t>
  </si>
  <si>
    <t>　エックス線作業主任者受験準備講習会受講</t>
  </si>
  <si>
    <t>　国立情報学研究所ＩＬＬ文献複写等料金相殺</t>
  </si>
  <si>
    <t>　　　　　　　　　　986,495円ほか</t>
  </si>
  <si>
    <t>一般管理費</t>
  </si>
  <si>
    <t>　地方独立行政法人大阪府立産業技術</t>
  </si>
  <si>
    <t>　                        30,397,500円ほか</t>
  </si>
  <si>
    <t>　都道府県計量行政協議会会費　　　　16,000円</t>
  </si>
  <si>
    <t>　　　　　　　　47,400円</t>
  </si>
  <si>
    <t>　玉掛け及びクレーン運転業務特別教習受講料</t>
  </si>
  <si>
    <t>　　　　　　　　　　　　　26,628,016円</t>
  </si>
  <si>
    <t>　特定計量器に係る定期検査業務等委託</t>
  </si>
  <si>
    <t>　枚方公共職業安定所分電盤設備改修工事</t>
  </si>
  <si>
    <t>　枚方公共職業安定所分電盤設備改修工事　</t>
  </si>
  <si>
    <t>　大阪府総合労働事務所北大阪センターの廃止</t>
  </si>
  <si>
    <t>　に伴う原状回復工事　　　　　　1,890,000円ほか</t>
  </si>
  <si>
    <t>　労働センター南館現状復旧工事費用に関する</t>
  </si>
  <si>
    <t>　　　　　　　　　　 2,434,345円ほか</t>
  </si>
  <si>
    <t>　上汐会館本館・別館取合部分分離工事</t>
  </si>
  <si>
    <t>　関する協定に伴う負担金　</t>
  </si>
  <si>
    <t>　オオサカサンパレス消防設備改修工事に</t>
  </si>
  <si>
    <t>　　　　　　　　　　　　6,246,415円</t>
  </si>
  <si>
    <t>　大阪府働く環境整備推進事業補助金</t>
  </si>
  <si>
    <t>　　　　　　　　　　　　7,347,000円</t>
  </si>
  <si>
    <t>　緊急雇用創出事業臨時特例基金事業</t>
  </si>
  <si>
    <r>
      <t xml:space="preserve">　　　　　　　　　　　　　　  </t>
    </r>
    <r>
      <rPr>
        <sz val="11"/>
        <rFont val="ＭＳ Ｐゴシック"/>
        <family val="3"/>
      </rPr>
      <t xml:space="preserve"> 21,000円</t>
    </r>
  </si>
  <si>
    <t>　労働センター南館４階電話配線撤去工事</t>
  </si>
  <si>
    <t>　緊急雇用創出事業臨時特例交付金基金</t>
  </si>
  <si>
    <t>高年齢者雇用促進フェア来場者数（4地域）</t>
  </si>
  <si>
    <t>　「高年齢者雇用促進フェア」会場設営</t>
  </si>
  <si>
    <t>　公益社団法人大阪府シルバー人材センター</t>
  </si>
  <si>
    <t>　社団法人おおさか人材雇用開発人権センター</t>
  </si>
  <si>
    <t>　　　　　　　　　　　 569,100円</t>
  </si>
  <si>
    <t>　ハートフル事業所ネットワーク事業委託料</t>
  </si>
  <si>
    <t>　大阪府障がい者就業支援人材養成支援</t>
  </si>
  <si>
    <t>　「企業に対する支援学校等生徒の雇用支援</t>
  </si>
  <si>
    <t>　　　　　　　　　　　　240,000,000円</t>
  </si>
  <si>
    <t>　高齢日雇労働者就労自立支援事業委託</t>
  </si>
  <si>
    <t>　大阪ホームレス就業支援センター運営協議会</t>
  </si>
  <si>
    <t>　あいりん地域高齢日雇労働者特別清掃</t>
  </si>
  <si>
    <r>
      <t xml:space="preserve">　　　　　　　　　 </t>
    </r>
    <r>
      <rPr>
        <sz val="11"/>
        <rFont val="ＭＳ Ｐゴシック"/>
        <family val="3"/>
      </rPr>
      <t>12,341,000円</t>
    </r>
  </si>
  <si>
    <t>　ＪＯＢカフェＯＳＡＫＡ管理運営業務委託</t>
  </si>
  <si>
    <r>
      <t xml:space="preserve">　　　　　　　　　 </t>
    </r>
    <r>
      <rPr>
        <sz val="11"/>
        <rFont val="ＭＳ Ｐゴシック"/>
        <family val="3"/>
      </rPr>
      <t xml:space="preserve"> </t>
    </r>
    <r>
      <rPr>
        <sz val="11"/>
        <rFont val="ＭＳ Ｐゴシック"/>
        <family val="3"/>
      </rPr>
      <t>　84,850,000円</t>
    </r>
  </si>
  <si>
    <t>　ＪＯＢカフェＯＳＡＫＡコンソーシアム負担金</t>
  </si>
  <si>
    <r>
      <t xml:space="preserve">                  </t>
    </r>
    <r>
      <rPr>
        <sz val="11"/>
        <rFont val="ＭＳ Ｐゴシック"/>
        <family val="3"/>
      </rPr>
      <t xml:space="preserve">  </t>
    </r>
    <r>
      <rPr>
        <sz val="11"/>
        <rFont val="ＭＳ Ｐゴシック"/>
        <family val="3"/>
      </rPr>
      <t xml:space="preserve">   136,080円</t>
    </r>
  </si>
  <si>
    <t>　大阪府職業能力開発促進大会会場設営委託</t>
  </si>
  <si>
    <r>
      <t xml:space="preserve">　　　　　　  </t>
    </r>
    <r>
      <rPr>
        <sz val="11"/>
        <rFont val="ＭＳ Ｐゴシック"/>
        <family val="3"/>
      </rPr>
      <t xml:space="preserve"> </t>
    </r>
    <r>
      <rPr>
        <sz val="11"/>
        <rFont val="ＭＳ Ｐゴシック"/>
        <family val="3"/>
      </rPr>
      <t>2,961,840円</t>
    </r>
  </si>
  <si>
    <t>　「匠の技！ものづくり体験教室」実施業務委託</t>
  </si>
  <si>
    <r>
      <t xml:space="preserve">              </t>
    </r>
    <r>
      <rPr>
        <sz val="11"/>
        <rFont val="ＭＳ Ｐゴシック"/>
        <family val="3"/>
      </rPr>
      <t xml:space="preserve">  </t>
    </r>
    <r>
      <rPr>
        <sz val="11"/>
        <rFont val="ＭＳ Ｐゴシック"/>
        <family val="3"/>
      </rPr>
      <t xml:space="preserve">  1,773,968円</t>
    </r>
  </si>
  <si>
    <t>　認定職業訓練助成事業費補助金国庫返還金</t>
  </si>
  <si>
    <t>　大阪府立東大阪高等職業技術専門校</t>
  </si>
  <si>
    <t>　　　　　　　 1,575,000円ほか</t>
  </si>
  <si>
    <t>　（テクノセンター東大阪）空調設備設置工事</t>
  </si>
  <si>
    <t>　指導員研修受講料　               134,100円ほか</t>
  </si>
  <si>
    <t>　離職者等再就職訓練事業訓練委託料</t>
  </si>
  <si>
    <t>　　　　　　　 156,034,803円</t>
  </si>
  <si>
    <t>　デュアルシステム訓練事業訓練実施委託料</t>
  </si>
  <si>
    <t>　障がい者の態様に応じた多様な委託訓練</t>
  </si>
  <si>
    <t>　事業委託　　　　　　　　　　　　　　   63,110,397円</t>
  </si>
  <si>
    <t>　母子家庭の母等を対象とした職業訓練</t>
  </si>
  <si>
    <t>　事業委託                          　　 　7,324,356円</t>
  </si>
  <si>
    <t>　大阪府立高等職業技術専門校北部校（仮称）</t>
  </si>
  <si>
    <t>　事前家屋調査業務委託料           1,442,700円</t>
  </si>
  <si>
    <t>　建設工事　　                           63,200,000円</t>
  </si>
  <si>
    <t>　大阪府立高等職業技術専門校北部校（仮称）</t>
  </si>
  <si>
    <t>　電気引込工事費負担金              2,792,580円</t>
  </si>
  <si>
    <t>一般管理費</t>
  </si>
  <si>
    <t>　給料　　　　　　　　   　　　　　　　　126,496,051円</t>
  </si>
  <si>
    <r>
      <t xml:space="preserve">　職員手当　　　　　　　　　　　　　 </t>
    </r>
    <r>
      <rPr>
        <sz val="11"/>
        <rFont val="ＭＳ Ｐゴシック"/>
        <family val="3"/>
      </rPr>
      <t>　 92,484,262円</t>
    </r>
  </si>
  <si>
    <t>審査事件（不当労働行為救済申立）への対応</t>
  </si>
  <si>
    <t>　電話交換機保守点検委託料　        252,000円</t>
  </si>
  <si>
    <r>
      <t xml:space="preserve">　共益費及び電気料金負担金 </t>
    </r>
    <r>
      <rPr>
        <sz val="11"/>
        <rFont val="ＭＳ Ｐゴシック"/>
        <family val="3"/>
      </rPr>
      <t xml:space="preserve"> </t>
    </r>
    <r>
      <rPr>
        <sz val="11"/>
        <rFont val="ＭＳ Ｐゴシック"/>
        <family val="3"/>
      </rPr>
      <t>4,069,087円ほか</t>
    </r>
  </si>
  <si>
    <t>　　　　　　　　　 1,001,173,000円</t>
  </si>
  <si>
    <t>　小規模企業者等設備貸与事業貸付金</t>
  </si>
  <si>
    <t>　中小企業振興資金債権管理システム</t>
  </si>
  <si>
    <t>　　　　　　　　　　　9,701,467円</t>
  </si>
  <si>
    <t>　小規模企業者等設備資金貸付事業補助金　</t>
  </si>
  <si>
    <r>
      <t xml:space="preserve">　「おおさかＦＣＶ推進会議」負担金 </t>
    </r>
    <r>
      <rPr>
        <sz val="11"/>
        <rFont val="ＭＳ Ｐゴシック"/>
        <family val="3"/>
      </rPr>
      <t xml:space="preserve">    100,000</t>
    </r>
    <r>
      <rPr>
        <sz val="11"/>
        <rFont val="ＭＳ Ｐゴシック"/>
        <family val="3"/>
      </rPr>
      <t>円</t>
    </r>
  </si>
  <si>
    <t>　交付金                         　　  2,964,000円ほか</t>
  </si>
  <si>
    <t>　作成委託　　　　　　　　　 　　　　　 97,650円ほか</t>
  </si>
  <si>
    <r>
      <t>　アジア販路開拓促進事業負担金</t>
    </r>
    <r>
      <rPr>
        <sz val="11"/>
        <rFont val="ＭＳ Ｐゴシック"/>
        <family val="3"/>
      </rPr>
      <t xml:space="preserve">   </t>
    </r>
    <r>
      <rPr>
        <sz val="11"/>
        <rFont val="ＭＳ Ｐゴシック"/>
        <family val="3"/>
      </rPr>
      <t>1,407,958</t>
    </r>
    <r>
      <rPr>
        <sz val="11"/>
        <rFont val="ＭＳ Ｐゴシック"/>
        <family val="3"/>
      </rPr>
      <t>円</t>
    </r>
  </si>
  <si>
    <r>
      <t xml:space="preserve">　各種融資制度損失補償金　 </t>
    </r>
    <r>
      <rPr>
        <sz val="11"/>
        <rFont val="ＭＳ Ｐゴシック"/>
        <family val="3"/>
      </rPr>
      <t xml:space="preserve">   </t>
    </r>
    <r>
      <rPr>
        <sz val="11"/>
        <rFont val="ＭＳ Ｐゴシック"/>
        <family val="3"/>
      </rPr>
      <t>6,603,382,759円</t>
    </r>
  </si>
  <si>
    <t>　施設管理業務等委託料 　　　　　　 3,020,016円</t>
  </si>
  <si>
    <t>　在宅ワーク支援事業委託            2,539,744円</t>
  </si>
  <si>
    <t>　積立金　　                    5,110,000,000円ほか</t>
  </si>
  <si>
    <t>　業務委託　　　　　　 　                  　 53,460円</t>
  </si>
  <si>
    <t>　会費　　　                                 8,610,000円</t>
  </si>
  <si>
    <t>　事業補助金                           　67,557,000円</t>
  </si>
  <si>
    <r>
      <t xml:space="preserve">　保守委託料                        </t>
    </r>
    <r>
      <rPr>
        <sz val="11"/>
        <rFont val="ＭＳ Ｐゴシック"/>
        <family val="3"/>
      </rPr>
      <t>　</t>
    </r>
    <r>
      <rPr>
        <sz val="11"/>
        <rFont val="ＭＳ Ｐゴシック"/>
        <family val="3"/>
      </rPr>
      <t xml:space="preserve"> </t>
    </r>
    <r>
      <rPr>
        <sz val="11"/>
        <rFont val="ＭＳ Ｐゴシック"/>
        <family val="3"/>
      </rPr>
      <t>378,000円ほか</t>
    </r>
  </si>
  <si>
    <t>　　　　　　　　　 　  199,710円</t>
  </si>
  <si>
    <t>■金融新戦略事業において、取扱金融機関の債権管理に対する指導・監督と、適正な損失補償を行います。</t>
  </si>
  <si>
    <t>1,089,860,393円ほか</t>
  </si>
  <si>
    <t>　企業立地により生じる経済波及効果の調査</t>
  </si>
  <si>
    <r>
      <t>6</t>
    </r>
    <r>
      <rPr>
        <sz val="11"/>
        <rFont val="ＭＳ Ｐゴシック"/>
        <family val="3"/>
      </rPr>
      <t>90</t>
    </r>
    <r>
      <rPr>
        <sz val="11"/>
        <rFont val="ＭＳ Ｐゴシック"/>
        <family val="3"/>
      </rPr>
      <t>人</t>
    </r>
  </si>
  <si>
    <t>■補助金や融資等産業立地の支援に関する事業を実施します。
（１）大阪経済を牽引する大規模な先端産業分野の企業立地を目的とした先端産業の誘致
（２）地元大阪で頑張るものづくり企業の再投資・流出防止を目的とした投資促進
（３）対日投資を促進し大阪産業の高度化及び活性化を目的とした外資系企業等の誘致</t>
  </si>
  <si>
    <t>■国プロジェクト等を活用して新市場を創出し、その拡大したマーケットに中小企業の参入を促すという好循環を生み出すことにより、新エネルギー産業の振興を図りました。
（１）新エネ産業エントリー連続講座
　　　出席者数：570名
　　　　　　　　　　（水素・燃料電池分野：299名、スマートエネルギー分野：271名）
（２）大阪ＥＶアクションプログラム推進事業
　　　府内EV・PHV保有台数：1,198台
　　　（大阪ＥＶアクションプログラムの目標：平成23年度までに1,000台）
　　　府内急速充電器設置数：38基
（３）スマートエネルギープロジェクト推進事業
　　　マッチング件数：18件</t>
  </si>
  <si>
    <t>■ものづくりＢ2Ｂネットワークの運営では、国内外から寄せられる問い合わせや引き合いに、的確に応えられる大阪のものづくり企業を、ネットワーク参加金融機関との緊密な連携のもとで、探索し、紹介する取組みを行った。展示会や飛び込み営業で得た情報をＤＭ等も交えて有効活用し、発注ニーズの掘り起こし、大規模展示商談会での効果的な営業方法の確立に取り組む等あらゆる面から販路開拓を展開しました。　
　・ものづくりＢ2Ｂネットワークの運営
　　引合い相談数534件、紹介依頼件数150件を達成。
　　①紹介依頼件数は4件に止まるも、海外案件が増加。
　　②18業種に及ぶ他業界から発注を受注
　　③ネットワーク金融機関は年度当初の16金融機関から20金融機関に拡大。</t>
  </si>
  <si>
    <t xml:space="preserve">■金融機関提案型融資は、17機関32メニュー（平成24年3月現在）を実施し、金融機関のノウハウを発揮して、成長に向けて頑張る中小事業を支援しました。平成23年5月には、東日本大震災に起因して売上げが減少している中小企業者の経営の安定に必要な資金を融資するため、「東日本大震災対策資金」を創設して実施しました。また、併せて成長支援融資及びセーフティネット融資を実施し、金融の円滑化を図りました。
（１）金融機関提案型融資　　融資実績額　　187億円
（２）成長支援型融資　　　　　融資実績額  　215億円
（３）セーフティネット融資　　 融資実績額　3,128億円
　　　　　　（うち、東日本大震災対策資金　1,709億円）
</t>
  </si>
  <si>
    <t>■信用補完をベースとした金融セーフティネットを維持するとともに、金融機関が主体的に商品設計する「金融機関提案型融資」を創設するなど、産業振興と政策誘導の観点をより強化した制度融資を構築し、様々に頑張る・頑張ろうとする府内中小企業を資金面で支援します。
（１）金融機関提案型融資　　融資目標額　1,500億円
（２）成長支援型融資　　　　　融資目標額  　420億円
（３）セーフティネット融資　　 融資目標額　6,000億円　　　　</t>
  </si>
  <si>
    <t>■大阪府におけるものづくりのテクノ･パートナーとして、頑張る中小企業の新製品開発等を技術面でサポートしました。また、ものづくり中小企業の新エネルギー産業への参入促進を図りました。
（１）新エネ技術の開発支援機能の整備及び新エネ開発支援チームによる新エネ産業への参入促進に向けた技術情報等の普及・発信　
　・「走査型透過電子顕微鏡」等の新エネ分野のハイエンド機器の整備；6台
　・技術ｾﾐﾅｰ・講習会・見学会・ﾎﾟｽﾀｰ展の開催　；　27回　(395社）
（２）頑張る中小企業の新製品開発等の技術支援
　・来所相談　　　  ； 18,120件
　・依頼試験　　　  ；  6,078件
　・設備開放　　 　 ；  8,049件
　・共創・受託研究；      37件</t>
  </si>
  <si>
    <t>■大阪府におけるものづくりのテクノ･パートナーとして、頑張る中小企業の新製品開発等を技術面でサポートしていきます。また、ものづくり中小企業の新エネルギー産業への参入促進を図ります。
（１）新エネ技術の開発支援機能の整備及び新エネ開発支援チームによる新エネ産業への参入促進に向けた技術情報等の普及・発信
　・「走査型透過電子顕微鏡」等の新エネ分野のハイエンド機器の整備　；　7台
　・技術ｾﾐﾅｰ・講習会の開催　；　5回
（２）頑張る中小企業の新製品開発等の技術支援
　・来所相談　　　  ； 17,500件
　・依頼試験　　　  ； 　5,500件
　・設備開放　　　  ；   7,500件
　・共創・受託研究；       40件</t>
  </si>
  <si>
    <t>■計量法に基づく届出書等を受理するとともに、取引又は証明に使用されている特定計量器の検定・検査、立入検査等を実施し、適正検量の確保に努めました。
（１）計量器製造修理販売事業届出件数　　22件
（２）特定計量器検定個数　　58,739個
（３）特定計量器検査個数
　　　・定期検査　　3,957個　　　・計量証明検査　227個
（４）立入検査事業所数
　　　・計量関係事業者等　　182事業所　　　・特定計量器　347事業所</t>
  </si>
  <si>
    <t>■計量法に基づく届出・登録・指定制度の円滑な運用と、計量器の検定や定期検査、立入検査の実施等、正しい計量を確保するための業務を実施します。
（１）計量器製造修理販売事業届出件数　　14件
（２）特定計量器検定個数　　59,687個
（３）特定計量器検査個数
　　　・定期検査　　4,268個　　　・計量証明検査　258個
（４）立入検査事業所数
　　　・計量関係事業者等　　194事業所　　　・特定計量器　328事業所</t>
  </si>
  <si>
    <t>■就職困難者等への就労支援機関として「JOBプラザOSAKA」設置運営事業を実施しました。
（１）年間延べ利用者数21,571人、就職者数1,246人
　　（就職者内訳　中高年齢者712人、障がい者240人、高齢者196人、母子家庭の母親89人など）
（２）出かける支援事業105回
■ニートサポート事業については、国の地域サポートステーション事業と一体的に実施しました。
（１）カウンセリング人数　延べ3,395人
（２）就労訓練・体験人数　延べ1,684人　訓練体験先の確保　82ヶ所
（３）ピアワークサポート相談人数　延べ303人　((１)の内数）　</t>
  </si>
  <si>
    <t xml:space="preserve">■みんなが就職できる大阪を目指し、障がい者雇用を増やします。
（１）障がい者雇用促進センターによる未達成事業主への働きかけとサポート
　　 　・府と関係のある法定雇用率未達成事業主への働きかけとサポート（約300社）
（２）ハートフル税制による特例子会社の設立等や雇用維持・拡大の働きかけ
　　 　・特例子会社や重度障がい者多数雇用法人の設立等を働きかけ（15社）
　 　　・中小事業主における障がい者の雇用維持及び拡大を働きかけ（約900社）
（３）ハートフル条例対象外の企業（小売業等）に対する実雇用者数の増加を働きかけ
　 　　・ハートフル条例対象外の小売業等に対する働きかけとサポート（100社）
■大阪ハートフル基金を活用し、雇用主の取り組みを促進させる事業を行います。
（１）対象事業者が知的障がい者及び精神障が い者の雇用拡大のために、特例子会社又
       は重度障がい者多数雇用事業所が自社において就業支援人材を養成する場合、その
       養成経費の一部を助成します。 
　  　　・就業支援人材の育成支援事業補助金（6社）
（２）府内を4地域に分け、雇用管理事例等の研修会、全体研修会等の開催 、障がい者雇
       用に関する情報の提供
　  　　・ハートフル事業所ネットワーク事業への参画（25社）
</t>
  </si>
  <si>
    <t>■みんなが就職できる大阪を目指し、障がい者雇用を増やしました。ハートフル条例の対象事業主のうち、419社の法定雇用率未達成事業主から1,800人分の障がい者の雇入れ計画の提出を受け、これまでに571人の障がい者が雇用されました。また、ハートフル条例対象外の事業主（特例子会社、小売業・運輸業等）においても、平成23年度に府内で92人（実数）の障がい者が雇用されました。
（１）府と関係のある法定雇用率未達成事業主への働きかけとサポート（435社）
（２）特例子会社や重度障がい者多数雇用法人の設立等を働きかけ（23社）
　　 中小事業主における障がい者の雇用維持及び拡大を働きかけ（延べ944社）
（３）ハートフル条例対象外の小売業等に対する働きかけとサポート（100社）
■大阪ハートフル基金を活用し、雇用主の取り組みを促進させる事業を行いました。
（１）就業支援人材の育成支援事業補助金（4社）
（２）ハートフル事業所ネットワーク事業への参画（14社）</t>
  </si>
  <si>
    <t xml:space="preserve">■　あいりん地域労働対策
（財）西成労働福祉センターを通じ「あいりん地域」の労働者の就労の安定を図るとともに、労働相談などの各種の支援を行い地域の日雇労働者の福祉の向上を図ります。　
　　・就労斡旋数　530,000名（日々雇用　330,000名、期間雇用　200,000名）
■　ホームレス就労支援対策
ホームレスの人等の自立やホームレス化の防止のために、就業支援対策を行います。
（１）高齢日雇労働者就労自立支援事業
就労環境が厳しい高齢日雇労働者の雇用を安定させるとともに、就労自立の促進を図るため公的な就労機会を提供します。
　・仕事の提供数　26,508人日　
（２）高齢日雇労働者特別清掃事業　
就労環境が厳しい高齢日雇労働者の雇用の安定と「あいりん労働福祉センター」の環境美化を図ります。
　・仕事の提供数　 7,240人日　
</t>
  </si>
  <si>
    <t>■技能労働者の技能及び社会的地位の向上を図るため、技能検定の実施等を行うとともに、事業主等の行う職業訓練で、国の定める基準（教科・期間・設備など）に基づいて行われる認定職業訓練に対し、補助を行い、民間職業訓練の水準向上を図りました。
（１）技能検定受検者数　　10,052人
（２）認定職業訓練修了者数　12,766人</t>
  </si>
  <si>
    <t>■小規模企業等に対し、経営基盤強化等に必要な設備を貸与することにより、その経営基盤強化等を促進しました。
（１）小規模企業者等設備貸与事業
　・貸与実績額　（23年度実績）　2,002,346千円</t>
  </si>
  <si>
    <t xml:space="preserve">■大阪外国企業誘致センター（O-BIC）を活用したプロモーション活動や工場立地法に関する事務などを実施しました。
（１）Ｏ－ＢＩＣ
　・外資系企業誘致件数　　　32件
（２）工場立地法
　・工場立地法に係る市町村への権限委譲
　・工場立地法に基づく市町村の届出等件数　45件
</t>
  </si>
  <si>
    <t>■補助金や融資等産業立地の支援策に関する事業などを実施しました。
【補助金交付実績（25件）】
（１）先端産業補助金(6件)　3,476,248,000円
（２）府内投資促進補助金：再投資（15件）252,920,000円
　　　　　　　　　　　　　　　　　先端産業の研究開発施設（1件）25,000,000円
（３）外資系企業等進出促進補助金（0件）　
（４）新規事業補助金（3件）143,489,000円　（平成20年8月に制度廃止）</t>
  </si>
  <si>
    <t>　　　　　　　　　　               　30,887,000円</t>
  </si>
  <si>
    <t>　マイドームおおさか府有部分管理費負担金</t>
  </si>
  <si>
    <t>大阪府・大阪市経済動向報告会開催回数</t>
  </si>
  <si>
    <t>大阪府・大阪市経済動向報告会参加者数</t>
  </si>
  <si>
    <t>　大阪府景気観測調査データパンチ処理業務</t>
  </si>
  <si>
    <t>　不用物品廃棄業務委託　　　　　 15,120円ほか</t>
  </si>
  <si>
    <t>　公益財団法人日本経済研究センター会費</t>
  </si>
  <si>
    <t>　負担金　　　　　　　　　　　　　　　 315,000円ほか</t>
  </si>
  <si>
    <t>　業務委託　　　　　　　　　　　　　　　 　 980,000円</t>
  </si>
  <si>
    <t>　分担金　　　　　　　　             7,547,643円ほか</t>
  </si>
  <si>
    <t>　津田サイエンスコア管理運営費補助金</t>
  </si>
  <si>
    <t>　大阪新エネルギーフォーラム実行委員会</t>
  </si>
  <si>
    <t xml:space="preserve"> 2,451,828円ほか</t>
  </si>
  <si>
    <t>　ヘッドクォーター事務局運営費負担金</t>
  </si>
  <si>
    <t>　収納家具など耐震補強工事　　　　　  67,200円</t>
  </si>
  <si>
    <t>　情報化基盤整備促進基金清算事業償還金</t>
  </si>
  <si>
    <t>　大阪版地方分権推進制度による移譲事務</t>
  </si>
  <si>
    <t>　経営力向上緊急支援事業業務委託</t>
  </si>
  <si>
    <t>大阪府デザイン・オープン・カレッジ事業の開催</t>
  </si>
  <si>
    <t>ビジネスマッチングブログ勉強会（年4回）</t>
  </si>
  <si>
    <t>ビジネスマッチングブログでのマッチング件数</t>
  </si>
  <si>
    <t>　ウェブサイト管理運用業務委託　</t>
  </si>
  <si>
    <t>起業家サポーターの結成セミナー及び交流会の</t>
  </si>
  <si>
    <t>開催</t>
  </si>
  <si>
    <t>　中小企業経営資源強化対策費補助金返納</t>
  </si>
  <si>
    <t>　命令額の一部返納           　　  950,000円ほか</t>
  </si>
  <si>
    <t>　業務委託                            4,876,850円ほか</t>
  </si>
  <si>
    <t>　大阪オンリーワン商店街創出事業補助金</t>
  </si>
  <si>
    <t xml:space="preserve"> 4,070,000円</t>
  </si>
  <si>
    <t>　大阪府商業活性化総合補助金　 38,076,000円</t>
  </si>
  <si>
    <t>　大阪府中小企業連携組織対策事業費補助金</t>
  </si>
  <si>
    <t>　ものづくりビジネスセンター大阪　（ＭＯＢＩＯ）</t>
  </si>
  <si>
    <t>　業務運営補助金</t>
  </si>
  <si>
    <t>公設試支援型研究開発事業・23年度応募</t>
  </si>
  <si>
    <t>公設試支援型研究開発事業・23年度採択</t>
  </si>
  <si>
    <t>公設試支援型研究開発事業・21年度評価</t>
  </si>
  <si>
    <t>大阪ものづくりイノベーションネットワーク</t>
  </si>
  <si>
    <t>参加企業数</t>
  </si>
  <si>
    <t>　財団法人大阪産業振興機構補助金</t>
  </si>
  <si>
    <t>1,560,000円</t>
  </si>
  <si>
    <t>　先端産業国際交流促進事業負担金</t>
  </si>
  <si>
    <t>　9,278,882円</t>
  </si>
  <si>
    <t>知事トッププロモーション実施地域への国際</t>
  </si>
  <si>
    <t>見本市出展等　</t>
  </si>
  <si>
    <t>　独立行政法人日本貿易振興機構大阪本部</t>
  </si>
  <si>
    <t>　海外環境ビジネスプラットフォーム事業補助金</t>
  </si>
  <si>
    <t>　小規模企業者等設備資金貸付事業損失</t>
  </si>
  <si>
    <t>　補償金         　　     　　　　　　　　20,375,596円</t>
  </si>
  <si>
    <t>　総合シンポジウム参加              20,000円ほか</t>
  </si>
  <si>
    <t>　業務委託　                            477,750円ほか</t>
  </si>
  <si>
    <t>　サービスに係る負担金                      6,300円</t>
  </si>
  <si>
    <t>　施設管理業務等委託料              85,967,257円</t>
  </si>
  <si>
    <t>　雑誌製本委託料　　　　　             　   23,100円</t>
  </si>
  <si>
    <t>　総合研究所運営システム開発業務委託</t>
  </si>
  <si>
    <t>　物損事故に対する示談及びこれに要する補償</t>
  </si>
  <si>
    <t>　経費　　　　　　　　　　　　　　　　　　　　  60,000円</t>
  </si>
  <si>
    <t>　建築基準法に基づく定期点検委託　</t>
  </si>
  <si>
    <t>571,000円ほか</t>
  </si>
  <si>
    <t>　労働組合基礎調査集計事務及び調査システム</t>
  </si>
  <si>
    <t>　保守管理業務委託　　　　　　　1,454,000円ほか</t>
  </si>
  <si>
    <t>　総合労働事務所用労働センター南館の建物</t>
  </si>
  <si>
    <t>　合意書に基づく補償金　 　　　　　　 　840,000円</t>
  </si>
  <si>
    <r>
      <t xml:space="preserve">　大阪府住宅供給公社貸付金 </t>
    </r>
    <r>
      <rPr>
        <sz val="11"/>
        <rFont val="ＭＳ Ｐゴシック"/>
        <family val="3"/>
      </rPr>
      <t xml:space="preserve">  </t>
    </r>
    <r>
      <rPr>
        <sz val="11"/>
        <rFont val="ＭＳ Ｐゴシック"/>
        <family val="3"/>
      </rPr>
      <t>2,900,000,000円</t>
    </r>
  </si>
  <si>
    <t>　府立労働センターＥＳＣＯ事業委託</t>
  </si>
  <si>
    <t>　緊急雇用創出基金事業費市町村実施事業</t>
  </si>
  <si>
    <t>　建物賃貸借契約書の変更契約に伴う補償経費</t>
  </si>
  <si>
    <t>402,150円</t>
  </si>
  <si>
    <t>　ＯＳＡＫＡしごと館にかかる共益費及び電気</t>
  </si>
  <si>
    <t>　料金負担金　　　                      　6,380,116円</t>
  </si>
  <si>
    <t>　若者応援プロジェクト委託料　　　 74,220,000円</t>
  </si>
  <si>
    <t>支援事業費</t>
  </si>
  <si>
    <t>　聴覚障がい者等ワークライフ（職業生活）支援</t>
  </si>
  <si>
    <t>　職業紹介責任者講習受講料負担金   13,000円</t>
  </si>
  <si>
    <t>　障がい者就職準備訓練委託料        206,280円</t>
  </si>
  <si>
    <t>　事業委託　　　　　　　　　　　　         7,168,250円</t>
  </si>
  <si>
    <r>
      <t>企業への</t>
    </r>
    <r>
      <rPr>
        <sz val="11"/>
        <rFont val="ＭＳ Ｐゴシック"/>
        <family val="3"/>
      </rPr>
      <t>働きかけ件数</t>
    </r>
  </si>
  <si>
    <t>　あいりん労働福祉センター電動シャッター</t>
  </si>
  <si>
    <t>　修理工事　　　　　　　　　　　　　1,815,870円ほか</t>
  </si>
  <si>
    <t>　財団法人西成労働福祉センター職業紹介等</t>
  </si>
  <si>
    <t>　補助金　　　　　　　　　　　　  357,306,093円ほか</t>
  </si>
  <si>
    <t>受け入れ人数</t>
  </si>
  <si>
    <t>　あいりん地域越年対策事業補助金</t>
  </si>
  <si>
    <t>　社会福祉法人大阪社会医療センター運営</t>
  </si>
  <si>
    <t>参加人数</t>
  </si>
  <si>
    <t>　中小企業高度化資金貸付金にかかる違約金</t>
  </si>
  <si>
    <t xml:space="preserve"> 133,427円</t>
  </si>
  <si>
    <t>　中小企業高度化資金貸付金に係る償還金</t>
  </si>
  <si>
    <t xml:space="preserve"> 2,585,701,513円</t>
  </si>
  <si>
    <t>　中小企業振興資金債権管理回収業務委託</t>
  </si>
  <si>
    <t>15,750,000円</t>
  </si>
  <si>
    <t>　小規模企業者等設備貸与事業円滑化補助金</t>
  </si>
  <si>
    <t xml:space="preserve">  　38,892,000円</t>
  </si>
  <si>
    <t>　補助金　　                           8,542,857円ほか</t>
  </si>
  <si>
    <t>　分担金　　                                70,000,000円</t>
  </si>
  <si>
    <t>　業務委託                                     650,000円</t>
  </si>
  <si>
    <t>　業務委託　　　                         　   511,875円</t>
  </si>
  <si>
    <t>　作成業務委託                        　  1,291,500円</t>
  </si>
  <si>
    <t>　電子天秤保守点検委託　　　　  816,480円ほか</t>
  </si>
  <si>
    <t>　設計委託　　　　　　　　　　　　　　  68,472円ほか</t>
  </si>
  <si>
    <t>　賃貸借（共益費含む）　　　　 18,303,768円ほか</t>
  </si>
  <si>
    <t>　委託    　　　                  1,925,314,130円ほか</t>
  </si>
  <si>
    <t>　協議会補助金　　　　　　　　　　　　　6,472,000円</t>
  </si>
  <si>
    <t>　大阪府ニート支援事業委託　 9,470,505円ほか</t>
  </si>
  <si>
    <t>　補助金　 　                    6,199,970,385円ほか</t>
  </si>
  <si>
    <t>　事業」委託料                            11,970,000円</t>
  </si>
  <si>
    <t>　事業費補助金　　　                      4,800,000円</t>
  </si>
  <si>
    <t xml:space="preserve">  管理運営補助金                         4,229,803円</t>
  </si>
  <si>
    <t>　補助金　　　　 　　　                    53,666,602円</t>
  </si>
  <si>
    <t>　認定職業訓練運営費等補助金　 34,680,817円</t>
  </si>
  <si>
    <t>　機械設備保守点検業務委託　3,286,500円ほか</t>
  </si>
  <si>
    <t>　指導員研修受講料　　               49,000円ほか</t>
  </si>
  <si>
    <t>■世界トップクラスのバイオクラスターの実現に向け、ライフサイエンス関連産業を集積するための環境を整備しました。
（１）大阪バイオ戦略2011と主要テーマに関するロードマップに基づきオール大阪で推進
（２）バイオ・ベンチャー等への支援・発掘
　　・「研究シーズ・企業ニーズ発掘隊」訪問実績300件
　　・大阪バイオファンドの投資実績1件
（３）治験の促進
　　・医療機器相談に加えて23年8月から医薬品の相談事業も実施（治験相談窓口）
（４）「関西イノベーション国際戦略総合特区」を活用し、ベンチャー投資や研究開発における法人税の軽減等を検討。
（５）「関西イノベーション国際戦略総合特区」の採択（23年11月）、一次計画の認定　
（24年3月）を受ける。</t>
  </si>
  <si>
    <t xml:space="preserve">■国プロジェクト等を活用して新市場を創出し、その拡大したマーケットに中小企業の参入を促すという好循環を生み出すことにより、新エネルギー産業の振興を図ります。
（１）新エネ産業エントリー連続講座
（２）大阪ＥＶアクションプログラム推進事業
（３）スマートエネルギープロジェクト推進事業
</t>
  </si>
  <si>
    <t xml:space="preserve">■健全で安定的な労使関係の構築に向け、労働争議の調整（あっせん・調停・仲裁）を通して紛争の早期・円満な解決に、また、不当労働行為事件の迅速かつ的確な処理に努めました。
（１）審査事件(不当労働行為救済申立）への対応（平成23年度実績）
　　・係属事件数：150件（うち新規申立件数：71件）
　　・終結件数：73件（うち命令件数：38件、和解件数：19件）
（２）調整事件（あっせん）への対応（平成23年度実績）
　　・係属事件数：58件（うち新規申請件数：47件）
　　・終結件数：46件（うち解決件数：19件）
</t>
  </si>
  <si>
    <t xml:space="preserve">■健全で安定的な労使関係の構築に向け、労働争議の調整（あっせん・調停・仲裁）を通して紛争の早期・円満な解決に、また、不当労働行為事件の迅速かつ速やかで的確な処理に努めます。
（１）審査事件の審査の迅速化・的確化
 （２）調整業務の円滑な推進
</t>
  </si>
  <si>
    <t>■商工振興室の総務及び企画調整に関すること、他の管理事業に属さない業務の推進を通じて、商工関連施策の総合調整を図る。</t>
  </si>
  <si>
    <t xml:space="preserve">■本府が大阪産業振興機構に出資し造成した「情報化基盤整備促進基金」について、事業廃止に伴い出資金相当額の返還を受けたため、返還を受けた額の1/2について国庫返納を行いました。
  ・国庫返納金 150,000千円 </t>
  </si>
  <si>
    <t xml:space="preserve">■中小企業の組織化に向けて、頑張る中小企業に重点を置いた支援を行い、組合事業を通じてエンドユーザーである中小企業を支援します。
（１）組合事業向上支援事業
課題解決に積極的に取り組む頑張る中小企業組合を支援するため、大阪府中小企業団体中央会指導員、中小企業診断士等の民間専門家を直接派遣します。
（２）組合先進事業創出事業
中小企業組合の活性化となる新たな事業を支援します。
</t>
  </si>
  <si>
    <t xml:space="preserve">■中小企業の組織化に向けて、頑張る中小企業に重点を置いた支援を行い、組合事業を通じてエンドユーザーである中小企業の支援を行いました。
（１）組合事業向上支援事業
民間専門家派遣件数　371件
（２）組合先進事業創出事業
補助金を活用し、中小企業組合の活性化となる新たな事業を支援　11組合
</t>
  </si>
  <si>
    <t>－</t>
  </si>
  <si>
    <r>
      <rPr>
        <sz val="11"/>
        <rFont val="ＭＳ Ｐゴシック"/>
        <family val="3"/>
      </rPr>
      <t>■事業者の発展のために、商工会等と民間専門家が良い意味で競い合える環境を創出し、取組みの成果の検証を行い、小規模事業者の発展にとって、より効果的な事業として公的な支援サービスの改善をすすめていく。 
（１）小規模事業経営支援事業
商工会・商工会議所と連携し、小規模事業者が経営の安定・改善・革新に向けた取組みができるよう支援するとともに、まとまりとして地域産業の活性化を支援します。
（２）経営力向上緊急支援事業
中小企業診断士等の民間専門家を直接派遣する制度を運営し、小規模事業者の経営力向上を支援。</t>
    </r>
  </si>
  <si>
    <r>
      <t xml:space="preserve">■創業者支援策として、「起業力を高めよう！サポートプロジェクト」交流会を開催しました。この事業は、創業間もない者に対して、先輩起業家との「出会いと交流の場」を提供することで、参加者の課題解決や、参加者同士のネットワーク形成を目的に実施しました。
</t>
    </r>
    <r>
      <rPr>
        <sz val="11"/>
        <rFont val="ＭＳ Ｐゴシック"/>
        <family val="3"/>
      </rPr>
      <t xml:space="preserve">
（１）９名のサポーターによる起業家支援
（２）セミナー及び交流会を５回開催　</t>
    </r>
  </si>
  <si>
    <r>
      <t xml:space="preserve">■先輩起業家などで構成する「起業家サポーター」を立ち上げるとともに、交流会等の開催や各支援機関との連携により、起業家を応援するためのプラットフォームを形成します。
</t>
    </r>
    <r>
      <rPr>
        <sz val="11"/>
        <rFont val="ＭＳ Ｐゴシック"/>
        <family val="3"/>
      </rPr>
      <t>（１）「Ｏｓａｋａ起業家サポーター」による起業家支援のため、１０名程度のサポーターを結成
（２）ネットワーク形成のため、年間６回セミナー等を開催</t>
    </r>
  </si>
  <si>
    <r>
      <rPr>
        <sz val="11"/>
        <rFont val="ＭＳ Ｐゴシック"/>
        <family val="3"/>
      </rPr>
      <t>■活性化を目指す商店街のモデルとなる事業の創出を目指す「大阪オンリーワン商店街創出事業」や市町村を主体とした商店街サポート体制を構築する「大阪府商業活性化総合補助金」等を通じて商店街等の活性化支援を実施した。
（１）大阪オンリーワン商店街創出事業
　　（支援実績）
　　・モデル商店街の創出：3商店街
　　・支援実績：3商店街
　　・情報発信：ＴＶ取材（4社）、新聞掲載（5誌）、情報誌掲載（1誌【2回】）、
　　　業界誌掲載（1誌）、フリーペーパー（2誌）、ネットマガジン（3誌）、事例集掲載（3商店街）
（２）大阪府商業活性化総合補助金
　　・補助金活用実績：19市1町</t>
    </r>
  </si>
  <si>
    <r>
      <t xml:space="preserve">■府立特許情報センターにおいて行われていた知的財産支援施策を再構築し、府内中小企業の財産戦略の実践に向けた取り組みを行いました。
(１)知的財産マッチング事業
　展示数：34団体（企業13、研究所３、大学3、個人8、関係団体7）
　来場者数224名
(２)知財支援ネットワーク事業
　特許ビジネス展示会における相談会の実施　相談件数：45件
  MOBIO-Café知財セミナー開催回数　11回
</t>
    </r>
    <r>
      <rPr>
        <sz val="11"/>
        <rFont val="ＭＳ Ｐゴシック"/>
        <family val="3"/>
      </rPr>
      <t>■繊維ＲＣ関係
特別清算による法人の整理に向け代表者や国、地元市等と協議、調整を進めた。</t>
    </r>
  </si>
  <si>
    <r>
      <t xml:space="preserve">■府立特許情報センターを22年12月末に廃止、23年4月からMOBIOにおいて知的財産支援施策を展開します。
</t>
    </r>
    <r>
      <rPr>
        <sz val="11"/>
        <rFont val="ＭＳ Ｐゴシック"/>
        <family val="3"/>
      </rPr>
      <t>（１）知的財産マッチング事業　　　展示数　２８団体、来場者数　１３０名
（２）知財支援ネットワーク事業　　弁護士、弁理士によるセミナー回数　１０回
■繊維ＲＣ関係
法人の自主解散等による円満な解決を目指し、代表者や国、地元市等と協議、調整を図る。</t>
    </r>
  </si>
  <si>
    <r>
      <t>■情報発信と技術交流を通じ、中小企業の技術高度化と事業化を支援しました。
（１）ＭＯＢＩＯ交流事業
　　　ＭＯＢＩＯ－Ｃａｆｅ（フォーラム）×年9回
　　　大企業等との技術交流会×年2回
（２）</t>
    </r>
    <r>
      <rPr>
        <sz val="11"/>
        <rFont val="ＭＳ Ｐゴシック"/>
        <family val="3"/>
      </rPr>
      <t>技術開発プロジェクト認定・支援
　　　採択：19件（基盤：7件、新エネ：12件※うち1件は認定のみ）</t>
    </r>
  </si>
  <si>
    <r>
      <t xml:space="preserve">■府内ものづくり中小企業の新技術・新製品（イノベーション）を創出するため、産学官の支援機関・ものづくり企業を幅広く結集したネットワーク組織「MOBIOネットワーク」を構築し、環境・新エネルギー等の成長有望分野における技術開発を、プロジェクトの創出から事業化まで支援します。
</t>
    </r>
    <r>
      <rPr>
        <sz val="11"/>
        <rFont val="ＭＳ Ｐゴシック"/>
        <family val="3"/>
      </rPr>
      <t xml:space="preserve">
（１）ＭＯＢＩＯ交流事業
　　　ＭＯＢＩＯ－Ｃａｆｅ（フォーラム）×年10回
　　　大企業等との技術交流会×年2回
（２）技術開発プロジェクト認定・支援
　　　採択：20件
</t>
    </r>
  </si>
  <si>
    <r>
      <rPr>
        <sz val="11"/>
        <rFont val="ＭＳ Ｐゴシック"/>
        <family val="3"/>
      </rPr>
      <t>■借金問題の根本的な解決に資するため、「再チャレンジ支援プラザ（お金の悩み相談室）」を設置し、債務者の自立・再チャレンジを支援する総合的な取組みの推進を図るとともに、登録貸金業者に対する指導・監督等を行いました。
（１）23年4月に「再チャレンジ支援プラザ（お金の悩み相談室）」を開設
　　・相談延べ件数　3,022件
　　　【内訳】電話相談 2,593件（うち新規1,141件）
　　　　　 　　来庁相談   429件（うち新規　267件）
（２）登録貸金業者に対する指導・検査を実施
　　・検査件数　35件
　　・行政処分　登録取消し　3件</t>
    </r>
  </si>
  <si>
    <r>
      <rPr>
        <sz val="11"/>
        <rFont val="ＭＳ Ｐゴシック"/>
        <family val="3"/>
      </rPr>
      <t>■借金問題の根本的な解決に資するため、「再チャレンジ支援プラザ（お金の悩み相談室）」を設置し、債務者の自立・再チャレンジを支援する総合的な取組みの推進を図るとともに、登録貸金業者に対する指導・監督等を行います。
（１）再チャレンジ支援プラザの役割
　・債務整理に関する支援の充実
　・総合的な相談の実施
　・アフターフォローの充実
　・予防のための金融経済教育
（２）登録貸金業者に対する指導・検査</t>
    </r>
  </si>
  <si>
    <r>
      <t>■</t>
    </r>
    <r>
      <rPr>
        <sz val="11"/>
        <rFont val="ＭＳ Ｐゴシック"/>
        <family val="3"/>
      </rPr>
      <t>労働行政を円滑に行うため、雇用推進室内の管理運営業務を行います。
（１）中小企業者等が創業及び異業種に進出する際の人材の確保・育成等について支援することを目的とする中小企業労働力確保法に基づき、事業主が作成する雇用管理に関する改善計画の認定を実施します。
（２）各公共職業安定所庁舎等の安全確保及び維持保全を図るために改修工事を行うとともに公有財産の有効活用を図ります。</t>
    </r>
  </si>
  <si>
    <r>
      <t>■就職困難者等への就労支援機関として「JOBプラザOSAKA」設置運営事業を実施します。
（１）就職者数　：　1,200人以上
（２）出かける支援　：　95回以上
■</t>
    </r>
    <r>
      <rPr>
        <sz val="11"/>
        <rFont val="ＭＳ Ｐゴシック"/>
        <family val="3"/>
      </rPr>
      <t>ニートサポート事業については、国の地域サポートステーション事業と一体的に実施します。
（１）カウンセリング人数　延べ3,300人
（２）就労訓練・体験人数　延べ300人以上　訓練体験先の確保　50ヶ所</t>
    </r>
  </si>
  <si>
    <r>
      <t>■　あいりん地域労働対策
　（財）西成労働福祉センターを通じ「あいりん地域」の労働者の就労の安定を図るとともに、労働相談などの各種の支援を行い地域の日雇労働者の福祉の向上を図りました。　
　・就労斡旋数　500,434名（日々雇用　311,927名、期間雇用　188,507名）
■　ホームレス就労支援対策</t>
    </r>
    <r>
      <rPr>
        <b/>
        <sz val="11"/>
        <rFont val="ＭＳ Ｐゴシック"/>
        <family val="3"/>
      </rPr>
      <t xml:space="preserve">
</t>
    </r>
    <r>
      <rPr>
        <sz val="11"/>
        <rFont val="ＭＳ Ｐゴシック"/>
        <family val="3"/>
      </rPr>
      <t xml:space="preserve">ホームレスの人等の自立やホームレス化の防止のために、就業支援対策を行いました。
（１）高齢日雇労働者就労自立支援事業
就労環境が厳しい高齢日雇労働者の雇用を安定させるとともに、就労自立の促進を図るため公的な就労機会を提供しました。　
　・仕事の提供数　26,485人日　
（２）高齢日雇労働者特別清掃事業　
就労環境が厳しい高齢日雇労働者の雇用の安定と「あいりん労働福祉センター」の環境美化を図りました。
　・仕事の提供数　 7,224人日　
</t>
    </r>
  </si>
  <si>
    <r>
      <t>■</t>
    </r>
    <r>
      <rPr>
        <sz val="11"/>
        <rFont val="ＭＳ Ｐゴシック"/>
        <family val="3"/>
      </rPr>
      <t xml:space="preserve">新規学校卒業者及び中高年齢者等に対し、基礎的な技能訓練を実施し、就職の促進を図り、産業界の要求する技能労働者の養成を図りました。
　また、障がい者の就職と生活の安定を図るため、障がい特性及び時代のニーズに対応する職業能力開発訓練を実施しました。
（１）高等職業技術専門校の運営
　・就職者数 709名
（２）大阪障害者職業能力開発校の運営
  ・就職者数　97名
（３）障がい者委託訓練の実施
　・就職者数　122名
</t>
    </r>
  </si>
  <si>
    <r>
      <t>■</t>
    </r>
    <r>
      <rPr>
        <sz val="11"/>
        <rFont val="ＭＳ Ｐゴシック"/>
        <family val="3"/>
      </rPr>
      <t>新規学校卒業者及び中高年齢者等に対し、基礎的な技能訓練を実施し、就職の促進を図り、産業界の要求する技能労働者の養成を図ります。
　また、障がい者の就職と生活の安定を図るため、障がい特性及び時代のニーズに対応する職業能力開発訓練を実施します。
（１）高等職業技術専門校の運営
　・募集定員　1,120名
（２）大阪障害者職業能力開発校の運営
　・募集定員　140名
（３）障がい者委託訓練の実施
　・募集定員　150名</t>
    </r>
  </si>
  <si>
    <r>
      <t>■</t>
    </r>
    <r>
      <rPr>
        <sz val="11"/>
        <rFont val="ＭＳ Ｐゴシック"/>
        <family val="3"/>
      </rPr>
      <t>離職者や求職者等の早期再就職を支援するため、民間教育訓練機関等の機動性を有効に活用して、多様な職業訓練を提供するとともに、職業訓練受講機会の確保・拡大を図りました。 
（１）緊急離職者支援能力開発事業
　・受講者数　5,468名　就職者数　3,573名
（２）大阪府デュアルシステム訓練事業
　・受講者数　799名　就職者数　547名
（３）障がい者雇用対策短期訓練事業
　・受講者数　558名　就職者数　173名
（４）母子世帯の母等に対する職業訓練事業
　・受講者数　55名　就職者数　38名</t>
    </r>
  </si>
  <si>
    <r>
      <t>■</t>
    </r>
    <r>
      <rPr>
        <sz val="11"/>
        <rFont val="ＭＳ Ｐゴシック"/>
        <family val="3"/>
      </rPr>
      <t>離職者や求職者等の早期再就職を支援するため、民間教育訓練機関等の機動性を有効に活用して、多様な職業訓練を提供するとともに、職業訓練受講機会の確保・拡大を図ります。 
（１）緊急離職者支援能力開発事業
　　計画定員　6,120名
（２）大阪府デュアルシステム訓練事業
　  計画定員　1,000名
（３）障がい者雇用対策短期訓練事業
　  計画定員　1,002名
（４）母子世帯の母等に対する職業訓練事業
　  計画定員　180名</t>
    </r>
  </si>
  <si>
    <r>
      <t>■</t>
    </r>
    <r>
      <rPr>
        <sz val="11"/>
        <rFont val="ＭＳ Ｐゴシック"/>
        <family val="3"/>
      </rPr>
      <t>府立高等職業技術専門校再編基本構想（H14.12月）に基づき、大阪府域とりわけ北河内・北大阪地域における中小企業の人材ニーズに応える職業能力開発施設として、津田サイエンスヒルズ（枚方市）に府立北大阪高等職業技術専門校（仮称）を建設します。
（整備概要）
　・敷地面積：18,165.77㎡
　・延床面積：10,400.05㎡
　・構　　　造：RC・一部鉄骨造4階建て
　・訓練科目：8科目
　・訓練期間：1年間
　・年間定員：230名
　</t>
    </r>
  </si>
  <si>
    <r>
      <t>■</t>
    </r>
    <r>
      <rPr>
        <sz val="11"/>
        <rFont val="ＭＳ Ｐゴシック"/>
        <family val="3"/>
      </rPr>
      <t>平成25年4月に津田サイエンスヒルズ（枚方市）に開校を予定している府立北大阪高等職業技術専門校（仮称）の建設工事に着手しました。
（工事進捗状況）
　・工事着工：Ｈ２３年１０月
　・建設工事の進捗率：４．６％</t>
    </r>
  </si>
  <si>
    <t>参　考（部局長マニフェスト等で掲載した目標等）</t>
  </si>
  <si>
    <t>■商工会等及び民間専門家を通じて、小規模事業者等の経営課題を整理・分析し、課題解決に向けた適切な支援施策や支援機関の活用の提案を行うとともに、地域の独自性、主体性を活かした地域産業の活性化を図る事業を実施するなど、必要な経営支援を行った。
（１）小規模事業経営支援事業
　　（経営相談事業）
　　・商工会、商工会議所でのカルテ化企業数　12,351件
　　（地域活性化事業）
　　・商工会、商工会議所での実施事業数　324事業
（２）経営力向上緊急支援事業
　　・民間専門家派遣申込件数　447件</t>
  </si>
  <si>
    <t xml:space="preserve">■大阪外国企業誘致センター（O-BIC）を活用したプロモーション活動や工場立地法に関する事務等を実施します。
（１）大阪外国企業誘致センター（O-BIC）を通じた、外国企業への情報提供、各種サービスの提供等
（２）工場立地法に関る市町村事務交付金の支出
</t>
  </si>
  <si>
    <t xml:space="preserve">■世界トップクラスのバイオクラスターの実現に向けて、バイオベンチャー等のビジネスが育つ環境を整備します。
（１）大阪のバイオ振興にかかるヘッドクオーター機能の発揮
（２）バイオ・ベンチャーの発掘・投資推進
（３）治験促進や高度専門人材の確保支援などビジネス環境の向上
（４）彩都・北大阪におけるバイオ・イノベーション関連企業・研究施設等の立地促進
（５）これらの取組みを加速させるため、京阪神で「関西イノベーション国際戦略総合特区」に関する共同提案（PMDA機能の関西移転等）
</t>
  </si>
  <si>
    <t>■岩石並びに砂利の採取事業を行う者の登録・認可・その他の規制及び災害防止対策の指導・監督を行い、岩石等の採取に伴う災害を未然に防止するとともに、事業の健全な発達と公共の福祉の増進を図る。
（１）関係法令に基づき、業者の登録、採取計画の認可、また、同採取の業を行う場合に選任が必要となる業務管理者等の資格試験を実施します。
（２）出水期を迎える前に、岩石採取場への立入検査を実施し、災害発生の未然防止についての指導を実施します。</t>
  </si>
  <si>
    <r>
      <t xml:space="preserve">■府内ものづくり企業の技術革新や活性化のため、イノベーションの創出、産学官ネットワークの構築、ビジネスマッチング支援、人材育成など総合的な支援を行うため、ものづくり支援拠点であるＭＯＢＩＯ（ものづくりビジネスセンター大阪）の運営補助、及び下請中小企業のセーフティネットである下請取引適正化や取引あっせん事業などの支援事業に補助します。
</t>
    </r>
    <r>
      <rPr>
        <sz val="11"/>
        <color indexed="10"/>
        <rFont val="ＭＳ Ｐゴシック"/>
        <family val="3"/>
      </rPr>
      <t xml:space="preserve">
（１）MOBIO（ものづくりビジネスセンター大阪）の運営</t>
    </r>
    <r>
      <rPr>
        <sz val="11"/>
        <rFont val="ＭＳ Ｐゴシック"/>
        <family val="3"/>
      </rPr>
      <t xml:space="preserve">
　　</t>
    </r>
    <r>
      <rPr>
        <sz val="11"/>
        <color indexed="10"/>
        <rFont val="ＭＳ Ｐゴシック"/>
        <family val="3"/>
      </rPr>
      <t>・</t>
    </r>
    <r>
      <rPr>
        <sz val="11"/>
        <rFont val="ＭＳ Ｐゴシック"/>
        <family val="3"/>
      </rPr>
      <t>来場者数　19,165人
　</t>
    </r>
    <r>
      <rPr>
        <sz val="11"/>
        <color indexed="10"/>
        <rFont val="ＭＳ Ｐゴシック"/>
        <family val="3"/>
      </rPr>
      <t>　・</t>
    </r>
    <r>
      <rPr>
        <sz val="11"/>
        <rFont val="ＭＳ Ｐゴシック"/>
        <family val="3"/>
      </rPr>
      <t>相談件数　2,434件
　</t>
    </r>
    <r>
      <rPr>
        <sz val="11"/>
        <color indexed="10"/>
        <rFont val="ＭＳ Ｐゴシック"/>
        <family val="3"/>
      </rPr>
      <t>　・</t>
    </r>
    <r>
      <rPr>
        <sz val="11"/>
        <rFont val="ＭＳ Ｐゴシック"/>
        <family val="3"/>
      </rPr>
      <t xml:space="preserve">ＭＯＢＩＯ－Ｃａｆｅ開催
</t>
    </r>
    <r>
      <rPr>
        <sz val="11"/>
        <color indexed="10"/>
        <rFont val="ＭＳ Ｐゴシック"/>
        <family val="3"/>
      </rPr>
      <t>（２）取引あっせん事業</t>
    </r>
    <r>
      <rPr>
        <sz val="11"/>
        <rFont val="ＭＳ Ｐゴシック"/>
        <family val="3"/>
      </rPr>
      <t xml:space="preserve">
　　</t>
    </r>
    <r>
      <rPr>
        <sz val="11"/>
        <color indexed="10"/>
        <rFont val="ＭＳ Ｐゴシック"/>
        <family val="3"/>
      </rPr>
      <t>・</t>
    </r>
    <r>
      <rPr>
        <sz val="11"/>
        <rFont val="ＭＳ Ｐゴシック"/>
        <family val="3"/>
      </rPr>
      <t>発注申出件数　386件
　</t>
    </r>
    <r>
      <rPr>
        <sz val="11"/>
        <color indexed="10"/>
        <rFont val="ＭＳ Ｐゴシック"/>
        <family val="3"/>
      </rPr>
      <t>　・</t>
    </r>
    <r>
      <rPr>
        <sz val="11"/>
        <rFont val="ＭＳ Ｐゴシック"/>
        <family val="3"/>
      </rPr>
      <t>発注登録企業数　3,388企業
　　</t>
    </r>
    <r>
      <rPr>
        <sz val="11"/>
        <color indexed="10"/>
        <rFont val="ＭＳ Ｐゴシック"/>
        <family val="3"/>
      </rPr>
      <t>・</t>
    </r>
    <r>
      <rPr>
        <sz val="11"/>
        <rFont val="ＭＳ Ｐゴシック"/>
        <family val="3"/>
      </rPr>
      <t>受注登録企業数　5,330企業</t>
    </r>
  </si>
  <si>
    <r>
      <t xml:space="preserve">■MOBIO（ものづくりビジネスセンター大阪）の運営、下請取引適正化や取引あっせん事業及びビジネスマッチング支援事業等を実施することにより、中小ものづくり企業を支援しました。
</t>
    </r>
    <r>
      <rPr>
        <sz val="11"/>
        <color indexed="10"/>
        <rFont val="ＭＳ Ｐゴシック"/>
        <family val="3"/>
      </rPr>
      <t>（１）MOBIO（ものづくりビジネスセンター大阪）の運営</t>
    </r>
    <r>
      <rPr>
        <sz val="11"/>
        <rFont val="ＭＳ Ｐゴシック"/>
        <family val="3"/>
      </rPr>
      <t xml:space="preserve">
　　</t>
    </r>
    <r>
      <rPr>
        <sz val="11"/>
        <color indexed="10"/>
        <rFont val="ＭＳ Ｐゴシック"/>
        <family val="3"/>
      </rPr>
      <t>・</t>
    </r>
    <r>
      <rPr>
        <sz val="11"/>
        <rFont val="ＭＳ Ｐゴシック"/>
        <family val="3"/>
      </rPr>
      <t>来場者数　24,432人
　　</t>
    </r>
    <r>
      <rPr>
        <sz val="11"/>
        <color indexed="10"/>
        <rFont val="ＭＳ Ｐゴシック"/>
        <family val="3"/>
      </rPr>
      <t>・</t>
    </r>
    <r>
      <rPr>
        <sz val="11"/>
        <rFont val="ＭＳ Ｐゴシック"/>
        <family val="3"/>
      </rPr>
      <t>相談件数　4,930件
　　</t>
    </r>
    <r>
      <rPr>
        <sz val="11"/>
        <color indexed="10"/>
        <rFont val="ＭＳ Ｐゴシック"/>
        <family val="3"/>
      </rPr>
      <t>・</t>
    </r>
    <r>
      <rPr>
        <sz val="11"/>
        <rFont val="ＭＳ Ｐゴシック"/>
        <family val="3"/>
      </rPr>
      <t xml:space="preserve">ＭＯＢＩＯ－Ｃａｆｅ開催数　80回
</t>
    </r>
    <r>
      <rPr>
        <sz val="11"/>
        <color indexed="10"/>
        <rFont val="ＭＳ Ｐゴシック"/>
        <family val="3"/>
      </rPr>
      <t>（２）取引あっせん事業</t>
    </r>
    <r>
      <rPr>
        <sz val="11"/>
        <rFont val="ＭＳ Ｐゴシック"/>
        <family val="3"/>
      </rPr>
      <t xml:space="preserve">
　　</t>
    </r>
    <r>
      <rPr>
        <sz val="11"/>
        <color indexed="10"/>
        <rFont val="ＭＳ Ｐゴシック"/>
        <family val="3"/>
      </rPr>
      <t>・</t>
    </r>
    <r>
      <rPr>
        <sz val="11"/>
        <rFont val="ＭＳ Ｐゴシック"/>
        <family val="3"/>
      </rPr>
      <t>発注申出件数　445件
　</t>
    </r>
    <r>
      <rPr>
        <sz val="11"/>
        <color indexed="10"/>
        <rFont val="ＭＳ Ｐゴシック"/>
        <family val="3"/>
      </rPr>
      <t>　・</t>
    </r>
    <r>
      <rPr>
        <sz val="11"/>
        <rFont val="ＭＳ Ｐゴシック"/>
        <family val="3"/>
      </rPr>
      <t>発注登録企業数　3,435企業
　</t>
    </r>
    <r>
      <rPr>
        <sz val="11"/>
        <color indexed="10"/>
        <rFont val="ＭＳ Ｐゴシック"/>
        <family val="3"/>
      </rPr>
      <t>　・</t>
    </r>
    <r>
      <rPr>
        <sz val="11"/>
        <rFont val="ＭＳ Ｐゴシック"/>
        <family val="3"/>
      </rPr>
      <t>受注登録企業数　5,085企業</t>
    </r>
  </si>
  <si>
    <r>
      <t>■岩石並びに砂利の採取事業を行う者の登録・認可・その他の規制及び災害防止対策の指導・監督を行い、岩石等の採取に伴う災害を未然に防止するとともに、事業の健全な発達と公共の福祉の増進を図った。
（１）関係法令に基づき、業者の登録、採取計画の認可、また、同採取の業を行う場合に選任が必要となる業務管理者等の資格試験を実施し、岩石、砂利採取に伴う災害を防止し、同採取業の健全な発達に資するよう努めました。
　</t>
    </r>
    <r>
      <rPr>
        <sz val="11"/>
        <color indexed="10"/>
        <rFont val="ＭＳ Ｐゴシック"/>
        <family val="3"/>
      </rPr>
      <t>　・採石業務管理者試験　1回
　　・砂利採取業務主任者試験の実施　1回</t>
    </r>
    <r>
      <rPr>
        <sz val="11"/>
        <rFont val="ＭＳ Ｐゴシック"/>
        <family val="3"/>
      </rPr>
      <t xml:space="preserve">
（２）梅雨期及び台風期を迎える前に、関係各課と合同で岩石採取場への立入検査を実施し、災害発生の未然防止についての業者指導を実施した。岩石採取場の状況等によっては、随時の立入検査も実施しました｡
　</t>
    </r>
    <r>
      <rPr>
        <sz val="11"/>
        <color indexed="10"/>
        <rFont val="ＭＳ Ｐゴシック"/>
        <family val="3"/>
      </rPr>
      <t>　・岩石採取場立入検査　41箇所</t>
    </r>
  </si>
  <si>
    <r>
      <t>■活性化を目指す商店街のモデルとなる事業の創出を目指す「大阪オンリーワン商店街創出事業」や市町村を主体とした商店街サポート体制を構築する「大阪府商業活性化総合補助金」等を通じて商店街等の活性化支援を実施します。
（１）大阪オンリーワン商店街創出事業
　</t>
    </r>
    <r>
      <rPr>
        <sz val="11"/>
        <color indexed="10"/>
        <rFont val="ＭＳ Ｐゴシック"/>
        <family val="3"/>
      </rPr>
      <t xml:space="preserve">　・モデル商店街を創出し、これらモデル商店街の取組みを有名情報誌に掲載。
</t>
    </r>
    <r>
      <rPr>
        <sz val="11"/>
        <rFont val="ＭＳ Ｐゴシック"/>
        <family val="3"/>
      </rPr>
      <t xml:space="preserve">
（２）大阪府商業活性化総合補助金
　　・市町村を主体とした商店街サポート体制の構築
</t>
    </r>
  </si>
  <si>
    <r>
      <t>■国際的な大規模展示商談会等における「ものづくりのまち・大阪」のプロモーションや国内外からの引合いに一括対応する窓口</t>
    </r>
    <r>
      <rPr>
        <sz val="11"/>
        <color indexed="10"/>
        <rFont val="ＭＳ Ｐゴシック"/>
        <family val="3"/>
      </rPr>
      <t>（ものづくりB2Bネットワーク）</t>
    </r>
    <r>
      <rPr>
        <sz val="11"/>
        <rFont val="ＭＳ Ｐゴシック"/>
        <family val="3"/>
      </rPr>
      <t>の運営などを行い、大阪のものづくり中小企業の技術・製品情報を内外へ発信するとともに販路開拓を支援します。
　・ものづくりＢ2Ｂネットワークの運営
　　　引合い相談数500件、紹介依頼件数150件
　　　①海外案件の対応強化
　　　②製造業を中心にあらゆる業種の販路開拓を支援
　　　③金融機関・民間との連携による事業の拡大・充実</t>
    </r>
  </si>
  <si>
    <t>■労働行政を円滑に行うため、雇用推進室内の管理運営業務を行いました。
（１）中小企業者等が創業及び異業種に進出する際の人材の確保・育成等について支援することを目的とする中小企業労働力確保法に基づき、事業主が作成する雇用管理に関する改善計画の認定を実施しました。
　　・Ｈ23年度認定実績　95件
（２）枚方職業安定所分電盤設備改修工事を実施</t>
  </si>
  <si>
    <r>
      <t xml:space="preserve">■インドネシア、中国にて現地政府・大阪企業の魅力をアピールし、大阪企業と現地企業の交流（商談会）を開催しました。
インドネシアから金型企業ミッション団を受入れ、大阪企業等と商談を実施するなど、大阪企業の商談機会拡大を図りました。
（１）知事によるプロモーション　2箇所
　　平成23年6月：インドネシア、平成24年2月：中国
（２）海外経済ミッション団の誘致　8回
</t>
    </r>
    <r>
      <rPr>
        <sz val="11"/>
        <rFont val="ＭＳ Ｐゴシック"/>
        <family val="3"/>
      </rPr>
      <t xml:space="preserve">
</t>
    </r>
  </si>
  <si>
    <t xml:space="preserve">■知事の発信力を最大限に活用し、現地政府、企業、メディアに直接、大阪企業の魅力をアピールするとともに、経済分野におけるアジア地域との交流拡大を目指します。
また、知事によるプロモーションを実施した地域をはじめとし、アジア各地域から広く経済ミッション団を誘致することにより大阪企業の商談機会拡大を図ります。
（１）知事によるプロモーション　2箇所
（２）海外経済ミッション団の誘致　7回
</t>
  </si>
  <si>
    <t>■厳しい雇用情況に置かれている就職困難者を対象に、雇用就業相談・カウンセリングからキャリア形成を図るセミナー、講習・職場実習、求職者の人材情報の登録･提供及び職業紹介等まで一貫した総合的な雇用就業支援を実施します。 
（１）ＪＯＢカフェＯＳＡＫＡ利用者向上
ＪＯＢカフェＯＳＡＫＡコンソーシアム構成団体等との連携を強化を図り、22年度以上の利用者数の確保を目標として、各種事業、会議等を積極的に活用した戦略的広報を実施します。
　　・事業参加者は、セミナー等利用者年間6,000人以上を目標。
（２）若年者の就職支援強化
基金事業、国からの受託事業等を通じ、大学等関連団体との事業連携構築方策を検討し実施します。
　　・若年者就職決定を年間5,000人以上を目標。</t>
  </si>
  <si>
    <t xml:space="preserve">■若年者の就労意識が多様化する中、引き続き次代を担う産業人材の育成と若者の仕事探しの支援拠点であるＪＯＢカフェＯＳＡＫＡの運営に取り組み、カウンセリング、各種就職支援セミナー等を実施しました。
（１）ＪＯＢカフェＯＳＡＫＡ利用者向上
　　・セミナー等利用者数 　19,216人 
（２）若年者の就職支援強化
　　・就職者数　　　　　　　　　5,711人
</t>
  </si>
  <si>
    <t xml:space="preserve">■府民のセーフティネットとして使用者及び労働者からの労働に関する相談を受けるとともに、府内の労働組合に関する調査等を行い、労働問題をめぐるトラブルや労使紛争の未然防止、早期解決の促進を図り、労使関係の安定と働きやすい職場環境づくりを推進します。 
また府立労働センターの効率的な運営を進めるとともに、公正採用などに関する各種啓発事業・在宅ワーク支援事業、労働福祉関連事業を行います。
（１）総合労働事務所運営費
　　　労働行政を効率的・効果的に推進するため、総合労働事務所などの管理運営を行なう
（２）在宅ワーク支援事業費
　　　ポータルサイトによる在宅ワークに関する情報を24時間提供するとともに、電話相談を実施しワーカー希望者のニーズにあった仕事情報を提供する。
（３）労働福祉施設運営費
　　　大阪府立労働センター労働福祉施設の賃貸事業を実施
</t>
  </si>
  <si>
    <t>■府民のセーフティネットとして使用者及び労働者からの労働に関する相談を受けるとともに、府内の労働組合に関する調査等を行い、労働問題をめぐるトラブルや労使紛争の未然防止、早期解決の促進を図り、労使関係の安定と働きやすい職場環境づくりを推進しました。 
また府立労働センターの効率的な運営を進めるとともに、公正採用などに関する各種啓発事業・在宅ワーク支援事業、労働福祉関連事業を行いました。
（１）労働相談件数　　　　　　　　 　　　　12,493件
　　　･個別労使紛争処理件数　　  　　　  　44件
（２）在宅ワーク相談件数　　　　　　　　 　7,867件
　　　・ポータルサイトアクセス件数　　 148,860件
　　　・仕事情報提供件数　　　　　　　　 　2,464件
（３）労働福祉施設利用状況
　　　・会議室　　12,284件　　　　 ・ホール　245件
　　　・駐車場　　37,308件</t>
  </si>
  <si>
    <t>■小規模企業等に対し、経営基盤強化等に必要な設備を貸与することにより、その経営基盤強化等を促進します。
（１）小規模企業者等設備貸与事業　2,000,000千円</t>
  </si>
  <si>
    <t>返済困難者相談件数（再チャレンジ支援プラザ）</t>
  </si>
  <si>
    <t>大阪府立労働センター会議室利用件数</t>
  </si>
  <si>
    <t>12,284件</t>
  </si>
  <si>
    <t>大阪府立労働センターホール利用件数</t>
  </si>
  <si>
    <t>245件</t>
  </si>
  <si>
    <t>大阪府立労働センター駐車場利用件数</t>
  </si>
  <si>
    <t>37,308件</t>
  </si>
  <si>
    <t xml:space="preserve">■大阪の産業・経済・雇用の発展と中小企業の振興を図るために経済・経営に関する各種の調査を実施し、これらの調査研究の成果を広く普及するとともに、府施策に反映させることを通じて、中小企業等を支援します。
（１）調査研究の実施
（２）調査研究成果の普及等
（３）調査研究成果の施策への反映や効果の検証等への活用等
</t>
  </si>
  <si>
    <t>職員手当　　　　　　　                2,176,603,044円</t>
  </si>
  <si>
    <t>　委託　　　　　　　　　　　　　　　　　　　 138,379円</t>
  </si>
  <si>
    <t>■技能労働者の技能及び社会的地位の向上を図るため、技能検定の実施等を行うとともに、事業主等の行う職業訓練で、国の定める基準（教科・期間・設備など）に基づいて行われる認定職業訓練に対し、補助を行い、民間職業訓練の水準向上を図ります。
（１）技能検定受検者数　　10,000人
（２）認定職業訓練修了者数　14,000人</t>
  </si>
  <si>
    <t xml:space="preserve">■大阪産業経済リサーチセンターにおいて、大阪の産業・経済や企業経営等に関する調査・分析を行い、調査研究成果の普及等を行いました。
（１）調査研究報告書等の発行
　　　・「なにわの経済データ　統計でみる大阪経済の現状」　2,000部
　　　・報告書「製造空間としての大阪の強みと弱み」ほか5種　計3,050部
　　　・「おおさか経済の動き」　年5回発行　計4,000部
（２）大阪府・大阪市経済動向報告会の開催
　　　・年4回開催　参加者数　353人
（３）庁内施策立案支援
　　　・部内各課および一部の部外からの照会・相談対応、委員・講師派遣　計95件
</t>
  </si>
  <si>
    <t>金融対策費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</si>
</sst>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quot;▲&quot;#,##0"/>
    <numFmt numFmtId="178" formatCode="#,##0;&quot;▲ &quot;#,##0"/>
  </numFmts>
  <fonts count="62">
    <font>
      <sz val="11"/>
      <name val="ＭＳ Ｐゴシック"/>
      <family val="3"/>
    </font>
    <font>
      <sz val="11"/>
      <color indexed="8"/>
      <name val="ＭＳ Ｐゴシック"/>
      <family val="3"/>
    </font>
    <font>
      <sz val="16"/>
      <name val="ＭＳ 明朝"/>
      <family val="1"/>
    </font>
    <font>
      <sz val="6"/>
      <name val="ＭＳ 明朝"/>
      <family val="1"/>
    </font>
    <font>
      <sz val="10"/>
      <name val="ＭＳ 明朝"/>
      <family val="1"/>
    </font>
    <font>
      <sz val="9"/>
      <name val="ＭＳ 明朝"/>
      <family val="1"/>
    </font>
    <font>
      <sz val="11"/>
      <name val="ＭＳ 明朝"/>
      <family val="1"/>
    </font>
    <font>
      <b/>
      <sz val="11"/>
      <name val="ＭＳ Ｐゴシック"/>
      <family val="3"/>
    </font>
    <font>
      <sz val="14"/>
      <name val="ＭＳ 明朝"/>
      <family val="1"/>
    </font>
    <font>
      <b/>
      <i/>
      <sz val="16"/>
      <name val="ＭＳ 明朝"/>
      <family val="1"/>
    </font>
    <font>
      <b/>
      <i/>
      <sz val="11"/>
      <name val="ＭＳ 明朝"/>
      <family val="1"/>
    </font>
    <font>
      <b/>
      <i/>
      <sz val="12"/>
      <name val="ＭＳ 明朝"/>
      <family val="1"/>
    </font>
    <font>
      <sz val="12"/>
      <name val="ＭＳ 明朝"/>
      <family val="1"/>
    </font>
    <font>
      <b/>
      <sz val="16"/>
      <name val="ＭＳ ゴシック"/>
      <family val="3"/>
    </font>
    <font>
      <b/>
      <sz val="11"/>
      <name val="ＭＳ ゴシック"/>
      <family val="3"/>
    </font>
    <font>
      <sz val="6"/>
      <name val="ＭＳ Ｐゴシック"/>
      <family val="3"/>
    </font>
    <font>
      <sz val="10"/>
      <name val="ＭＳ Ｐゴシック"/>
      <family val="3"/>
    </font>
    <font>
      <b/>
      <sz val="28"/>
      <name val="ＭＳ Ｐゴシック"/>
      <family val="3"/>
    </font>
    <font>
      <sz val="28"/>
      <name val="ＭＳ Ｐゴシック"/>
      <family val="3"/>
    </font>
    <font>
      <sz val="12"/>
      <name val="ＭＳ Ｐゴシック"/>
      <family val="3"/>
    </font>
    <font>
      <b/>
      <sz val="18"/>
      <name val="ＭＳ Ｐゴシック"/>
      <family val="3"/>
    </font>
    <font>
      <sz val="8"/>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b/>
      <sz val="36"/>
      <color indexed="8"/>
      <name val="ＭＳ Ｐゴシック"/>
      <family val="3"/>
    </font>
    <font>
      <sz val="2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name val="Calibri"/>
      <family val="3"/>
    </font>
    <font>
      <b/>
      <sz val="11"/>
      <name val="Calibri"/>
      <family val="3"/>
    </font>
    <font>
      <sz val="8"/>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medium"/>
    </border>
    <border>
      <left style="thin"/>
      <right style="medium"/>
      <top style="thin"/>
      <bottom style="medium"/>
    </border>
    <border>
      <left style="medium"/>
      <right style="thin"/>
      <top/>
      <bottom/>
    </border>
    <border>
      <left style="thin"/>
      <right style="thin"/>
      <top/>
      <bottom/>
    </border>
    <border>
      <left/>
      <right style="thin"/>
      <top/>
      <bottom/>
    </border>
    <border>
      <left style="thin"/>
      <right/>
      <top/>
      <bottom/>
    </border>
    <border>
      <left style="thin"/>
      <right style="medium"/>
      <top/>
      <bottom/>
    </border>
    <border>
      <left style="thin"/>
      <right/>
      <top/>
      <bottom style="medium"/>
    </border>
    <border>
      <left/>
      <right style="thin"/>
      <top/>
      <bottom style="medium"/>
    </border>
    <border>
      <left style="thin"/>
      <right style="thin"/>
      <top/>
      <bottom style="medium"/>
    </border>
    <border>
      <left style="thin"/>
      <right style="medium"/>
      <top/>
      <bottom style="medium"/>
    </border>
    <border>
      <left/>
      <right/>
      <top style="medium"/>
      <bottom/>
    </border>
    <border>
      <left style="thin"/>
      <right/>
      <top style="thin"/>
      <bottom style="medium"/>
    </border>
    <border>
      <left style="medium"/>
      <right style="thin"/>
      <top/>
      <bottom style="medium"/>
    </border>
    <border>
      <left style="medium"/>
      <right style="thin"/>
      <top style="medium"/>
      <bottom/>
    </border>
    <border>
      <left style="thin"/>
      <right style="thin"/>
      <top style="medium"/>
      <bottom/>
    </border>
    <border>
      <left style="thin"/>
      <right/>
      <top style="medium"/>
      <bottom/>
    </border>
    <border>
      <left/>
      <right style="medium"/>
      <top style="medium"/>
      <botto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right style="medium"/>
      <top/>
      <bottom/>
    </border>
    <border>
      <left/>
      <right style="medium"/>
      <top/>
      <bottom style="medium"/>
    </border>
    <border>
      <left style="medium"/>
      <right/>
      <top/>
      <bottom/>
    </border>
    <border>
      <left style="medium"/>
      <right/>
      <top/>
      <bottom style="medium"/>
    </border>
    <border>
      <left style="thin"/>
      <right style="thin"/>
      <top style="medium"/>
      <bottom style="thin"/>
    </border>
    <border>
      <left style="thin"/>
      <right style="medium"/>
      <top style="medium"/>
      <bottom style="thin"/>
    </border>
    <border diagonalDown="1">
      <left style="thin"/>
      <right style="thin"/>
      <top style="medium"/>
      <bottom/>
      <diagonal style="thin"/>
    </border>
    <border diagonalDown="1">
      <left style="thin"/>
      <right style="thin"/>
      <top/>
      <bottom/>
      <diagonal style="thin"/>
    </border>
    <border diagonalDown="1">
      <left style="thin"/>
      <right style="thin"/>
      <top/>
      <bottom style="medium"/>
      <diagonal style="thin"/>
    </border>
    <border diagonalDown="1">
      <left style="thin"/>
      <right/>
      <top style="medium"/>
      <bottom/>
      <diagonal style="thin"/>
    </border>
    <border diagonalDown="1">
      <left/>
      <right/>
      <top style="medium"/>
      <bottom/>
      <diagonal style="thin"/>
    </border>
    <border diagonalDown="1">
      <left/>
      <right style="thin"/>
      <top style="medium"/>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medium"/>
      <diagonal style="thin"/>
    </border>
    <border diagonalDown="1">
      <left/>
      <right/>
      <top/>
      <bottom style="medium"/>
      <diagonal style="thin"/>
    </border>
    <border diagonalDown="1">
      <left/>
      <right style="thin"/>
      <top/>
      <bottom style="medium"/>
      <diagonal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thin"/>
      <top style="thin"/>
      <bottom style="medium"/>
    </border>
    <border diagonalDown="1">
      <left style="thin"/>
      <right style="medium"/>
      <top style="medium"/>
      <bottom/>
      <diagonal style="thin"/>
    </border>
    <border diagonalDown="1">
      <left style="thin"/>
      <right style="medium"/>
      <top/>
      <bottom/>
      <diagonal style="thin"/>
    </border>
    <border diagonalDown="1">
      <left style="thin"/>
      <right style="medium"/>
      <top/>
      <bottom style="medium"/>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lignment/>
      <protection/>
    </xf>
    <xf numFmtId="0" fontId="57" fillId="32" borderId="0" applyNumberFormat="0" applyBorder="0" applyAlignment="0" applyProtection="0"/>
  </cellStyleXfs>
  <cellXfs count="354">
    <xf numFmtId="0" fontId="0" fillId="0" borderId="0" xfId="0" applyAlignment="1">
      <alignment vertical="center"/>
    </xf>
    <xf numFmtId="0" fontId="4" fillId="0" borderId="0" xfId="60" applyFont="1">
      <alignment/>
      <protection/>
    </xf>
    <xf numFmtId="0" fontId="5" fillId="0" borderId="0" xfId="60" applyFont="1" applyBorder="1" applyAlignment="1">
      <alignment horizontal="right"/>
      <protection/>
    </xf>
    <xf numFmtId="0" fontId="5" fillId="0" borderId="0" xfId="60" applyFont="1" applyFill="1" applyBorder="1" applyAlignment="1">
      <alignment horizontal="right"/>
      <protection/>
    </xf>
    <xf numFmtId="0" fontId="5" fillId="0" borderId="0" xfId="60" applyFont="1" applyBorder="1" applyAlignment="1">
      <alignment horizontal="center"/>
      <protection/>
    </xf>
    <xf numFmtId="0" fontId="2" fillId="0" borderId="0" xfId="60" applyFont="1" applyBorder="1" applyAlignment="1">
      <alignment horizontal="left" vertical="center" indent="3"/>
      <protection/>
    </xf>
    <xf numFmtId="0" fontId="8" fillId="0" borderId="0" xfId="0" applyFont="1" applyAlignment="1">
      <alignment horizontal="right" vertical="center"/>
    </xf>
    <xf numFmtId="0" fontId="6" fillId="0" borderId="0" xfId="60" applyFont="1">
      <alignment/>
      <protection/>
    </xf>
    <xf numFmtId="0" fontId="2" fillId="0" borderId="0" xfId="60" applyFont="1" applyBorder="1" applyAlignment="1">
      <alignment horizontal="right" vertical="center"/>
      <protection/>
    </xf>
    <xf numFmtId="0" fontId="11" fillId="0" borderId="0" xfId="60" applyFont="1" applyBorder="1" applyAlignment="1">
      <alignment horizontal="left" vertical="center" indent="3"/>
      <protection/>
    </xf>
    <xf numFmtId="0" fontId="6" fillId="0" borderId="0" xfId="60" applyFont="1" applyBorder="1">
      <alignment/>
      <protection/>
    </xf>
    <xf numFmtId="176" fontId="5" fillId="0" borderId="0" xfId="60" applyNumberFormat="1" applyFont="1" applyFill="1" applyBorder="1" applyAlignment="1">
      <alignment horizontal="center"/>
      <protection/>
    </xf>
    <xf numFmtId="0" fontId="2" fillId="0" borderId="0" xfId="60" applyFont="1" applyBorder="1" applyAlignment="1">
      <alignment horizontal="right" vertical="center"/>
      <protection/>
    </xf>
    <xf numFmtId="0" fontId="2" fillId="0" borderId="0" xfId="60" applyFont="1" applyAlignment="1">
      <alignment horizontal="right" vertical="center"/>
      <protection/>
    </xf>
    <xf numFmtId="0" fontId="6" fillId="0" borderId="0" xfId="60" applyFont="1" applyFill="1">
      <alignment/>
      <protection/>
    </xf>
    <xf numFmtId="0" fontId="19" fillId="0" borderId="10" xfId="60" applyFont="1" applyBorder="1" applyAlignment="1">
      <alignment horizontal="center"/>
      <protection/>
    </xf>
    <xf numFmtId="0" fontId="19" fillId="0" borderId="11" xfId="60" applyFont="1" applyBorder="1" applyAlignment="1">
      <alignment horizontal="center" vertical="center"/>
      <protection/>
    </xf>
    <xf numFmtId="0" fontId="19" fillId="0" borderId="12" xfId="60" applyFont="1" applyBorder="1" applyAlignment="1">
      <alignment horizontal="center" vertical="center"/>
      <protection/>
    </xf>
    <xf numFmtId="0" fontId="16" fillId="0" borderId="13" xfId="60" applyFont="1" applyBorder="1" applyAlignment="1">
      <alignment horizontal="distributed"/>
      <protection/>
    </xf>
    <xf numFmtId="176" fontId="16" fillId="0" borderId="14" xfId="60" applyNumberFormat="1" applyFont="1" applyFill="1" applyBorder="1" applyAlignment="1">
      <alignment horizontal="right"/>
      <protection/>
    </xf>
    <xf numFmtId="176" fontId="16" fillId="0" borderId="0" xfId="60" applyNumberFormat="1" applyFont="1" applyBorder="1" applyAlignment="1">
      <alignment horizontal="distributed"/>
      <protection/>
    </xf>
    <xf numFmtId="0" fontId="0" fillId="0" borderId="0" xfId="60" applyFont="1" applyBorder="1">
      <alignment/>
      <protection/>
    </xf>
    <xf numFmtId="0" fontId="0" fillId="0" borderId="15" xfId="60" applyFont="1" applyBorder="1">
      <alignment/>
      <protection/>
    </xf>
    <xf numFmtId="0" fontId="0" fillId="0" borderId="14" xfId="60" applyFont="1" applyBorder="1">
      <alignment/>
      <protection/>
    </xf>
    <xf numFmtId="0" fontId="0" fillId="0" borderId="16" xfId="60" applyFont="1" applyBorder="1" applyAlignment="1">
      <alignment horizontal="right"/>
      <protection/>
    </xf>
    <xf numFmtId="0" fontId="0" fillId="0" borderId="17" xfId="60" applyFont="1" applyBorder="1" applyAlignment="1">
      <alignment horizontal="right"/>
      <protection/>
    </xf>
    <xf numFmtId="0" fontId="19" fillId="0" borderId="13" xfId="60" applyFont="1" applyBorder="1" applyAlignment="1">
      <alignment horizontal="distributed"/>
      <protection/>
    </xf>
    <xf numFmtId="0" fontId="0" fillId="0" borderId="16" xfId="60" applyFont="1" applyBorder="1" applyAlignment="1">
      <alignment/>
      <protection/>
    </xf>
    <xf numFmtId="0" fontId="0" fillId="0" borderId="0" xfId="60" applyFont="1" applyBorder="1" applyAlignment="1">
      <alignment/>
      <protection/>
    </xf>
    <xf numFmtId="0" fontId="0" fillId="0" borderId="14" xfId="60" applyFont="1" applyBorder="1" applyAlignment="1">
      <alignment horizontal="center"/>
      <protection/>
    </xf>
    <xf numFmtId="0" fontId="0" fillId="0" borderId="17" xfId="60" applyFont="1" applyBorder="1" applyAlignment="1">
      <alignment horizontal="center"/>
      <protection/>
    </xf>
    <xf numFmtId="176" fontId="16" fillId="0" borderId="0" xfId="60" applyNumberFormat="1" applyFont="1" applyFill="1" applyBorder="1" applyAlignment="1">
      <alignment horizontal="distributed"/>
      <protection/>
    </xf>
    <xf numFmtId="0" fontId="0" fillId="0" borderId="14" xfId="60" applyFont="1" applyFill="1" applyBorder="1" applyAlignment="1">
      <alignment/>
      <protection/>
    </xf>
    <xf numFmtId="0" fontId="0" fillId="0" borderId="14" xfId="60" applyFont="1" applyFill="1" applyBorder="1" applyAlignment="1">
      <alignment horizontal="center"/>
      <protection/>
    </xf>
    <xf numFmtId="0" fontId="0" fillId="0" borderId="17" xfId="60" applyFont="1" applyFill="1" applyBorder="1" applyAlignment="1">
      <alignment horizontal="center"/>
      <protection/>
    </xf>
    <xf numFmtId="0" fontId="0" fillId="0" borderId="15" xfId="60" applyFont="1" applyBorder="1" applyAlignment="1">
      <alignment/>
      <protection/>
    </xf>
    <xf numFmtId="0" fontId="0" fillId="0" borderId="17" xfId="60" applyFont="1" applyFill="1" applyBorder="1" applyAlignment="1">
      <alignment horizontal="right"/>
      <protection/>
    </xf>
    <xf numFmtId="0" fontId="0" fillId="0" borderId="16" xfId="60" applyFont="1" applyFill="1" applyBorder="1" applyAlignment="1">
      <alignment horizontal="right"/>
      <protection/>
    </xf>
    <xf numFmtId="0" fontId="0" fillId="0" borderId="14" xfId="60" applyFont="1" applyBorder="1" applyAlignment="1">
      <alignment horizontal="left"/>
      <protection/>
    </xf>
    <xf numFmtId="176" fontId="0" fillId="0" borderId="16" xfId="60" applyNumberFormat="1" applyFont="1" applyFill="1" applyBorder="1" applyAlignment="1">
      <alignment horizontal="center"/>
      <protection/>
    </xf>
    <xf numFmtId="176" fontId="0" fillId="0" borderId="17" xfId="60" applyNumberFormat="1" applyFont="1" applyFill="1" applyBorder="1" applyAlignment="1">
      <alignment horizontal="center"/>
      <protection/>
    </xf>
    <xf numFmtId="0" fontId="0" fillId="0" borderId="16" xfId="60" applyFont="1" applyBorder="1" applyAlignment="1">
      <alignment horizontal="center"/>
      <protection/>
    </xf>
    <xf numFmtId="176" fontId="16" fillId="0" borderId="10" xfId="60" applyNumberFormat="1" applyFont="1" applyFill="1" applyBorder="1" applyAlignment="1">
      <alignment horizontal="distributed"/>
      <protection/>
    </xf>
    <xf numFmtId="0" fontId="0" fillId="0" borderId="18" xfId="60" applyFont="1" applyBorder="1" applyAlignment="1">
      <alignment/>
      <protection/>
    </xf>
    <xf numFmtId="0" fontId="0" fillId="0" borderId="10" xfId="60" applyFont="1" applyBorder="1" applyAlignment="1">
      <alignment/>
      <protection/>
    </xf>
    <xf numFmtId="0" fontId="0" fillId="0" borderId="19" xfId="60" applyFont="1" applyBorder="1">
      <alignment/>
      <protection/>
    </xf>
    <xf numFmtId="176" fontId="0" fillId="0" borderId="20" xfId="60" applyNumberFormat="1" applyFont="1" applyFill="1" applyBorder="1" applyAlignment="1">
      <alignment horizontal="left"/>
      <protection/>
    </xf>
    <xf numFmtId="0" fontId="0" fillId="0" borderId="18" xfId="60" applyFont="1" applyBorder="1" applyAlignment="1">
      <alignment horizontal="center"/>
      <protection/>
    </xf>
    <xf numFmtId="0" fontId="0" fillId="0" borderId="21" xfId="60" applyFont="1" applyBorder="1" applyAlignment="1">
      <alignment horizontal="center"/>
      <protection/>
    </xf>
    <xf numFmtId="176" fontId="16" fillId="0" borderId="14" xfId="60" applyNumberFormat="1" applyFont="1" applyBorder="1">
      <alignment/>
      <protection/>
    </xf>
    <xf numFmtId="0" fontId="16" fillId="0" borderId="0" xfId="60" applyFont="1">
      <alignment/>
      <protection/>
    </xf>
    <xf numFmtId="0" fontId="6" fillId="0" borderId="0" xfId="60" applyFont="1" applyAlignment="1">
      <alignment shrinkToFit="1"/>
      <protection/>
    </xf>
    <xf numFmtId="38" fontId="6" fillId="0" borderId="0" xfId="60" applyNumberFormat="1" applyFont="1" applyAlignment="1">
      <alignment shrinkToFit="1"/>
      <protection/>
    </xf>
    <xf numFmtId="38" fontId="6" fillId="0" borderId="0" xfId="60" applyNumberFormat="1" applyFont="1">
      <alignment/>
      <protection/>
    </xf>
    <xf numFmtId="0" fontId="0" fillId="0" borderId="22"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19" fillId="0" borderId="23" xfId="60" applyFont="1" applyBorder="1" applyAlignment="1">
      <alignment horizontal="center" vertical="center"/>
      <protection/>
    </xf>
    <xf numFmtId="0" fontId="19" fillId="0" borderId="13" xfId="0" applyFont="1" applyBorder="1" applyAlignment="1">
      <alignment horizontal="distributed" vertical="center"/>
    </xf>
    <xf numFmtId="0" fontId="19" fillId="0" borderId="13" xfId="60" applyFont="1" applyBorder="1" applyAlignment="1">
      <alignment horizontal="center"/>
      <protection/>
    </xf>
    <xf numFmtId="0" fontId="19" fillId="0" borderId="24" xfId="60" applyFont="1" applyBorder="1" applyAlignment="1">
      <alignment horizontal="center"/>
      <protection/>
    </xf>
    <xf numFmtId="0" fontId="19" fillId="0" borderId="25" xfId="60" applyFont="1" applyBorder="1" applyAlignment="1">
      <alignment horizontal="center"/>
      <protection/>
    </xf>
    <xf numFmtId="0" fontId="19" fillId="0" borderId="24" xfId="60" applyFont="1" applyBorder="1">
      <alignment/>
      <protection/>
    </xf>
    <xf numFmtId="0" fontId="19" fillId="0" borderId="0" xfId="60" applyFont="1">
      <alignment/>
      <protection/>
    </xf>
    <xf numFmtId="0" fontId="19" fillId="0" borderId="0" xfId="0" applyFont="1" applyBorder="1" applyAlignment="1">
      <alignment horizontal="center" vertical="center"/>
    </xf>
    <xf numFmtId="0" fontId="19" fillId="0" borderId="0" xfId="60" applyFont="1" applyBorder="1" applyAlignment="1">
      <alignment horizontal="center" vertical="center"/>
      <protection/>
    </xf>
    <xf numFmtId="0" fontId="16" fillId="0" borderId="16" xfId="60" applyFont="1" applyBorder="1">
      <alignment/>
      <protection/>
    </xf>
    <xf numFmtId="0" fontId="16" fillId="0" borderId="0" xfId="60" applyFont="1" applyBorder="1">
      <alignment/>
      <protection/>
    </xf>
    <xf numFmtId="0" fontId="16" fillId="0" borderId="15" xfId="60" applyFont="1" applyBorder="1">
      <alignment/>
      <protection/>
    </xf>
    <xf numFmtId="0" fontId="16" fillId="0" borderId="14" xfId="60" applyFont="1" applyBorder="1" applyAlignment="1">
      <alignment horizontal="center"/>
      <protection/>
    </xf>
    <xf numFmtId="0" fontId="16" fillId="0" borderId="16" xfId="60" applyFont="1" applyBorder="1" applyAlignment="1">
      <alignment horizontal="center"/>
      <protection/>
    </xf>
    <xf numFmtId="0" fontId="16" fillId="0" borderId="17" xfId="60" applyFont="1" applyBorder="1" applyAlignment="1">
      <alignment horizontal="center"/>
      <protection/>
    </xf>
    <xf numFmtId="0" fontId="16" fillId="0" borderId="0" xfId="60" applyFont="1" applyBorder="1" applyAlignment="1">
      <alignment horizontal="right"/>
      <protection/>
    </xf>
    <xf numFmtId="176" fontId="0" fillId="0" borderId="14" xfId="60" applyNumberFormat="1" applyFont="1" applyFill="1" applyBorder="1" applyAlignment="1">
      <alignment horizontal="right"/>
      <protection/>
    </xf>
    <xf numFmtId="176" fontId="4" fillId="0" borderId="20" xfId="60" applyNumberFormat="1" applyFont="1" applyBorder="1">
      <alignment/>
      <protection/>
    </xf>
    <xf numFmtId="176" fontId="4" fillId="0" borderId="26" xfId="60" applyNumberFormat="1" applyFont="1" applyBorder="1">
      <alignment/>
      <protection/>
    </xf>
    <xf numFmtId="0" fontId="0" fillId="0" borderId="19" xfId="60" applyFont="1" applyBorder="1" applyAlignment="1">
      <alignment/>
      <protection/>
    </xf>
    <xf numFmtId="0" fontId="0" fillId="0" borderId="14" xfId="60" applyFont="1" applyFill="1" applyBorder="1" applyAlignment="1">
      <alignment horizontal="right"/>
      <protection/>
    </xf>
    <xf numFmtId="0" fontId="0" fillId="0" borderId="14" xfId="60" applyFont="1" applyBorder="1" applyAlignment="1">
      <alignment/>
      <protection/>
    </xf>
    <xf numFmtId="0" fontId="0" fillId="0" borderId="14" xfId="60" applyFont="1" applyBorder="1" applyAlignment="1">
      <alignment horizontal="right"/>
      <protection/>
    </xf>
    <xf numFmtId="0" fontId="0" fillId="0" borderId="20" xfId="60" applyFont="1" applyBorder="1" applyAlignment="1">
      <alignment/>
      <protection/>
    </xf>
    <xf numFmtId="0" fontId="0" fillId="0" borderId="18" xfId="60" applyFont="1" applyBorder="1" applyAlignment="1">
      <alignment horizontal="right"/>
      <protection/>
    </xf>
    <xf numFmtId="0" fontId="0" fillId="0" borderId="21" xfId="60" applyFont="1" applyBorder="1" applyAlignment="1">
      <alignment horizontal="right"/>
      <protection/>
    </xf>
    <xf numFmtId="176" fontId="0" fillId="0" borderId="14" xfId="60" applyNumberFormat="1" applyFont="1" applyFill="1" applyBorder="1" applyAlignment="1">
      <alignment horizontal="left"/>
      <protection/>
    </xf>
    <xf numFmtId="38" fontId="0" fillId="0" borderId="16" xfId="48" applyFont="1" applyBorder="1" applyAlignment="1">
      <alignment horizontal="right"/>
    </xf>
    <xf numFmtId="38" fontId="0" fillId="0" borderId="17" xfId="48" applyFont="1" applyBorder="1" applyAlignment="1">
      <alignment horizontal="right"/>
    </xf>
    <xf numFmtId="0" fontId="0" fillId="0" borderId="20" xfId="60" applyFont="1" applyBorder="1">
      <alignment/>
      <protection/>
    </xf>
    <xf numFmtId="0" fontId="0" fillId="0" borderId="14" xfId="60" applyFont="1" applyBorder="1" applyAlignment="1">
      <alignment wrapText="1"/>
      <protection/>
    </xf>
    <xf numFmtId="176" fontId="0" fillId="0" borderId="17" xfId="60" applyNumberFormat="1" applyFont="1" applyFill="1" applyBorder="1" applyAlignment="1">
      <alignment horizontal="left"/>
      <protection/>
    </xf>
    <xf numFmtId="9" fontId="0" fillId="0" borderId="16" xfId="42" applyFont="1" applyFill="1" applyBorder="1" applyAlignment="1">
      <alignment horizontal="center"/>
    </xf>
    <xf numFmtId="9" fontId="0" fillId="0" borderId="17" xfId="42" applyFont="1" applyFill="1" applyBorder="1" applyAlignment="1">
      <alignment horizontal="center"/>
    </xf>
    <xf numFmtId="10" fontId="0" fillId="0" borderId="14" xfId="60" applyNumberFormat="1" applyFont="1" applyBorder="1" applyAlignment="1">
      <alignment horizontal="center"/>
      <protection/>
    </xf>
    <xf numFmtId="10" fontId="0" fillId="0" borderId="17" xfId="60" applyNumberFormat="1" applyFont="1" applyBorder="1" applyAlignment="1">
      <alignment horizontal="center"/>
      <protection/>
    </xf>
    <xf numFmtId="176" fontId="0" fillId="0" borderId="14" xfId="60" applyNumberFormat="1" applyFont="1" applyFill="1" applyBorder="1" applyAlignment="1">
      <alignment horizontal="center"/>
      <protection/>
    </xf>
    <xf numFmtId="10" fontId="0" fillId="0" borderId="16" xfId="60" applyNumberFormat="1" applyFont="1" applyBorder="1" applyAlignment="1">
      <alignment horizontal="center"/>
      <protection/>
    </xf>
    <xf numFmtId="10" fontId="0" fillId="0" borderId="17" xfId="60" applyNumberFormat="1" applyFont="1" applyFill="1" applyBorder="1" applyAlignment="1">
      <alignment horizontal="center"/>
      <protection/>
    </xf>
    <xf numFmtId="0" fontId="0" fillId="0" borderId="14" xfId="60" applyFont="1" applyBorder="1" applyAlignment="1">
      <alignment horizontal="left"/>
      <protection/>
    </xf>
    <xf numFmtId="0" fontId="0" fillId="0" borderId="14" xfId="60" applyFont="1" applyBorder="1" applyAlignment="1">
      <alignment/>
      <protection/>
    </xf>
    <xf numFmtId="0" fontId="0" fillId="0" borderId="14" xfId="60" applyFont="1" applyBorder="1" applyAlignment="1">
      <alignment horizontal="right"/>
      <protection/>
    </xf>
    <xf numFmtId="176" fontId="0" fillId="0" borderId="14" xfId="60" applyNumberFormat="1" applyFont="1" applyFill="1" applyBorder="1" applyAlignment="1">
      <alignment horizontal="right"/>
      <protection/>
    </xf>
    <xf numFmtId="176" fontId="0" fillId="0" borderId="14" xfId="60" applyNumberFormat="1" applyFont="1" applyFill="1" applyBorder="1" applyAlignment="1">
      <alignment horizontal="left"/>
      <protection/>
    </xf>
    <xf numFmtId="0" fontId="0" fillId="0" borderId="15" xfId="60" applyFont="1" applyBorder="1" applyAlignment="1">
      <alignment/>
      <protection/>
    </xf>
    <xf numFmtId="176" fontId="0" fillId="0" borderId="17" xfId="60" applyNumberFormat="1" applyFont="1" applyFill="1" applyBorder="1" applyAlignment="1">
      <alignment horizontal="left"/>
      <protection/>
    </xf>
    <xf numFmtId="176" fontId="0" fillId="0" borderId="17" xfId="60" applyNumberFormat="1" applyFont="1" applyFill="1" applyBorder="1" applyAlignment="1">
      <alignment horizontal="center"/>
      <protection/>
    </xf>
    <xf numFmtId="0" fontId="0" fillId="0" borderId="14" xfId="60" applyFont="1" applyBorder="1" applyAlignment="1">
      <alignment wrapText="1"/>
      <protection/>
    </xf>
    <xf numFmtId="3" fontId="0" fillId="0" borderId="16" xfId="60" applyNumberFormat="1" applyFont="1" applyBorder="1" applyAlignment="1">
      <alignment horizontal="center"/>
      <protection/>
    </xf>
    <xf numFmtId="3" fontId="0" fillId="0" borderId="17" xfId="60" applyNumberFormat="1" applyFont="1" applyBorder="1" applyAlignment="1">
      <alignment horizontal="center"/>
      <protection/>
    </xf>
    <xf numFmtId="0" fontId="0" fillId="0" borderId="15" xfId="60" applyFont="1" applyBorder="1">
      <alignment/>
      <protection/>
    </xf>
    <xf numFmtId="0" fontId="0" fillId="0" borderId="14" xfId="60" applyFont="1" applyBorder="1" applyAlignment="1">
      <alignment horizontal="right" wrapText="1"/>
      <protection/>
    </xf>
    <xf numFmtId="0" fontId="0" fillId="0" borderId="16" xfId="60" applyFont="1" applyBorder="1" applyAlignment="1">
      <alignment horizontal="distributed"/>
      <protection/>
    </xf>
    <xf numFmtId="0" fontId="0" fillId="0" borderId="14" xfId="60" applyFont="1" applyBorder="1" applyAlignment="1">
      <alignment horizontal="left" wrapText="1"/>
      <protection/>
    </xf>
    <xf numFmtId="3" fontId="0" fillId="0" borderId="17" xfId="60" applyNumberFormat="1" applyFont="1" applyFill="1" applyBorder="1" applyAlignment="1">
      <alignment horizontal="center"/>
      <protection/>
    </xf>
    <xf numFmtId="0" fontId="0" fillId="0" borderId="16" xfId="60" applyFont="1" applyBorder="1" applyAlignment="1">
      <alignment horizontal="distributed"/>
      <protection/>
    </xf>
    <xf numFmtId="0" fontId="0" fillId="0" borderId="17" xfId="60" applyFont="1" applyBorder="1" applyAlignment="1">
      <alignment horizontal="distributed"/>
      <protection/>
    </xf>
    <xf numFmtId="0" fontId="0" fillId="0" borderId="13" xfId="0" applyFont="1" applyBorder="1" applyAlignment="1">
      <alignment horizontal="distributed" vertical="center"/>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16" xfId="0" applyFont="1" applyBorder="1" applyAlignment="1">
      <alignment vertical="center"/>
    </xf>
    <xf numFmtId="0" fontId="0" fillId="0" borderId="0" xfId="0" applyFont="1" applyBorder="1" applyAlignment="1">
      <alignment vertical="center"/>
    </xf>
    <xf numFmtId="176" fontId="0" fillId="0" borderId="18" xfId="60" applyNumberFormat="1" applyFont="1" applyFill="1" applyBorder="1" applyAlignment="1">
      <alignment horizontal="center"/>
      <protection/>
    </xf>
    <xf numFmtId="176" fontId="0" fillId="0" borderId="21" xfId="60" applyNumberFormat="1" applyFont="1" applyFill="1" applyBorder="1" applyAlignment="1">
      <alignment horizontal="center"/>
      <protection/>
    </xf>
    <xf numFmtId="0" fontId="6" fillId="0" borderId="0" xfId="60" applyFont="1" applyFill="1" applyBorder="1">
      <alignment/>
      <protection/>
    </xf>
    <xf numFmtId="178" fontId="16" fillId="0" borderId="14" xfId="48" applyNumberFormat="1" applyFont="1" applyBorder="1" applyAlignment="1">
      <alignment horizontal="right"/>
    </xf>
    <xf numFmtId="178" fontId="16" fillId="0" borderId="14" xfId="48" applyNumberFormat="1" applyFont="1" applyFill="1" applyBorder="1" applyAlignment="1">
      <alignment horizontal="right"/>
    </xf>
    <xf numFmtId="178" fontId="16" fillId="0" borderId="20" xfId="48" applyNumberFormat="1" applyFont="1" applyBorder="1" applyAlignment="1">
      <alignment horizontal="right"/>
    </xf>
    <xf numFmtId="178" fontId="16" fillId="0" borderId="20" xfId="48" applyNumberFormat="1" applyFont="1" applyFill="1" applyBorder="1" applyAlignment="1">
      <alignment horizontal="right"/>
    </xf>
    <xf numFmtId="178" fontId="16" fillId="33" borderId="14" xfId="48" applyNumberFormat="1" applyFont="1" applyFill="1" applyBorder="1" applyAlignment="1">
      <alignment horizontal="right"/>
    </xf>
    <xf numFmtId="178" fontId="16" fillId="0" borderId="14" xfId="48" applyNumberFormat="1" applyFont="1" applyBorder="1" applyAlignment="1">
      <alignment horizontal="right" vertical="center"/>
    </xf>
    <xf numFmtId="178" fontId="16" fillId="0" borderId="14" xfId="60" applyNumberFormat="1" applyFont="1" applyBorder="1">
      <alignment/>
      <protection/>
    </xf>
    <xf numFmtId="178" fontId="16" fillId="0" borderId="14" xfId="60" applyNumberFormat="1" applyFont="1" applyFill="1" applyBorder="1" applyAlignment="1">
      <alignment horizontal="right"/>
      <protection/>
    </xf>
    <xf numFmtId="178" fontId="4" fillId="0" borderId="14" xfId="60" applyNumberFormat="1" applyFont="1" applyBorder="1">
      <alignment/>
      <protection/>
    </xf>
    <xf numFmtId="178" fontId="4" fillId="0" borderId="20" xfId="60" applyNumberFormat="1" applyFont="1" applyBorder="1">
      <alignment/>
      <protection/>
    </xf>
    <xf numFmtId="178" fontId="4" fillId="0" borderId="0" xfId="60" applyNumberFormat="1" applyFont="1" applyBorder="1">
      <alignment/>
      <protection/>
    </xf>
    <xf numFmtId="178" fontId="16" fillId="0" borderId="14" xfId="48" applyNumberFormat="1" applyFont="1" applyBorder="1" applyAlignment="1">
      <alignment horizontal="center" vertical="center"/>
    </xf>
    <xf numFmtId="178" fontId="4" fillId="0" borderId="10" xfId="60" applyNumberFormat="1" applyFont="1" applyBorder="1">
      <alignment/>
      <protection/>
    </xf>
    <xf numFmtId="178" fontId="16" fillId="0" borderId="14" xfId="60" applyNumberFormat="1" applyFont="1" applyBorder="1" applyAlignment="1">
      <alignment horizontal="center"/>
      <protection/>
    </xf>
    <xf numFmtId="0" fontId="0" fillId="0" borderId="14" xfId="60" applyFont="1" applyBorder="1" applyAlignment="1">
      <alignment horizontal="center"/>
      <protection/>
    </xf>
    <xf numFmtId="176" fontId="16" fillId="0" borderId="20" xfId="60" applyNumberFormat="1" applyFont="1" applyBorder="1" applyAlignment="1">
      <alignment horizontal="distributed"/>
      <protection/>
    </xf>
    <xf numFmtId="178" fontId="0" fillId="0" borderId="20" xfId="48" applyNumberFormat="1" applyFont="1" applyBorder="1" applyAlignment="1">
      <alignment horizontal="right" vertical="center"/>
    </xf>
    <xf numFmtId="0" fontId="0" fillId="0" borderId="17" xfId="60" applyFont="1" applyFill="1" applyBorder="1" applyAlignment="1">
      <alignment horizontal="right"/>
      <protection/>
    </xf>
    <xf numFmtId="176" fontId="16" fillId="0" borderId="19" xfId="60" applyNumberFormat="1" applyFont="1" applyFill="1" applyBorder="1" applyAlignment="1">
      <alignment horizontal="distributed"/>
      <protection/>
    </xf>
    <xf numFmtId="176" fontId="16" fillId="0" borderId="14" xfId="60" applyNumberFormat="1" applyFont="1" applyFill="1" applyBorder="1" applyAlignment="1">
      <alignment horizontal="distributed"/>
      <protection/>
    </xf>
    <xf numFmtId="0" fontId="0" fillId="0" borderId="27" xfId="0" applyFont="1" applyBorder="1" applyAlignment="1">
      <alignment vertical="center" wrapText="1"/>
    </xf>
    <xf numFmtId="0" fontId="0" fillId="0" borderId="28" xfId="0" applyFont="1" applyBorder="1" applyAlignment="1">
      <alignment vertical="center"/>
    </xf>
    <xf numFmtId="0" fontId="0" fillId="0" borderId="0" xfId="0" applyFont="1" applyBorder="1" applyAlignment="1">
      <alignment horizontal="center" vertical="center"/>
    </xf>
    <xf numFmtId="0" fontId="58" fillId="0" borderId="0" xfId="0" applyFont="1" applyAlignment="1">
      <alignment/>
    </xf>
    <xf numFmtId="178" fontId="0" fillId="0" borderId="0" xfId="0" applyNumberFormat="1" applyFont="1" applyAlignment="1">
      <alignment vertical="center"/>
    </xf>
    <xf numFmtId="0" fontId="0" fillId="0" borderId="0" xfId="0" applyFont="1" applyAlignment="1">
      <alignment vertical="center"/>
    </xf>
    <xf numFmtId="178" fontId="59" fillId="0" borderId="26" xfId="0" applyNumberFormat="1" applyFont="1" applyBorder="1" applyAlignment="1">
      <alignment horizontal="center" vertical="center"/>
    </xf>
    <xf numFmtId="0" fontId="0" fillId="0" borderId="0" xfId="0" applyFont="1" applyAlignment="1">
      <alignment horizontal="center" vertical="center"/>
    </xf>
    <xf numFmtId="178" fontId="59" fillId="0" borderId="20" xfId="0" applyNumberFormat="1" applyFont="1" applyBorder="1" applyAlignment="1">
      <alignment horizontal="center" vertical="center"/>
    </xf>
    <xf numFmtId="178" fontId="60" fillId="0" borderId="26" xfId="0" applyNumberFormat="1" applyFont="1" applyBorder="1" applyAlignment="1">
      <alignment horizontal="right" vertical="center"/>
    </xf>
    <xf numFmtId="0" fontId="0" fillId="0" borderId="29" xfId="0" applyFont="1" applyBorder="1" applyAlignment="1">
      <alignment vertical="center" wrapText="1"/>
    </xf>
    <xf numFmtId="178" fontId="0" fillId="0" borderId="14" xfId="48" applyNumberFormat="1" applyFont="1" applyBorder="1" applyAlignment="1">
      <alignment horizontal="right" vertical="center"/>
    </xf>
    <xf numFmtId="0" fontId="0" fillId="0" borderId="0" xfId="0" applyFont="1" applyBorder="1" applyAlignment="1">
      <alignment vertical="center"/>
    </xf>
    <xf numFmtId="178" fontId="0" fillId="0" borderId="14" xfId="48" applyNumberFormat="1" applyFont="1" applyBorder="1" applyAlignment="1">
      <alignment horizontal="center" vertical="center"/>
    </xf>
    <xf numFmtId="178" fontId="0" fillId="0" borderId="14" xfId="48" applyNumberFormat="1" applyFont="1" applyBorder="1" applyAlignment="1">
      <alignment horizontal="left" vertical="center"/>
    </xf>
    <xf numFmtId="38" fontId="0" fillId="0" borderId="0" xfId="0" applyNumberFormat="1" applyFont="1" applyAlignment="1">
      <alignment horizontal="center" vertical="center"/>
    </xf>
    <xf numFmtId="178" fontId="0" fillId="0" borderId="26" xfId="48" applyNumberFormat="1" applyFont="1" applyBorder="1" applyAlignment="1">
      <alignment horizontal="right" vertical="center"/>
    </xf>
    <xf numFmtId="178" fontId="0" fillId="0" borderId="20" xfId="48" applyNumberFormat="1" applyFont="1" applyBorder="1" applyAlignment="1">
      <alignment horizontal="right" vertical="top"/>
    </xf>
    <xf numFmtId="178" fontId="0" fillId="0" borderId="14" xfId="48" applyNumberFormat="1" applyFont="1" applyBorder="1" applyAlignment="1">
      <alignment horizontal="right" vertical="top"/>
    </xf>
    <xf numFmtId="178" fontId="0" fillId="0" borderId="20" xfId="48" applyNumberFormat="1" applyFont="1" applyBorder="1" applyAlignment="1">
      <alignment horizontal="center" vertical="center"/>
    </xf>
    <xf numFmtId="178" fontId="0" fillId="0" borderId="14" xfId="60" applyNumberFormat="1" applyFont="1" applyBorder="1">
      <alignment/>
      <protection/>
    </xf>
    <xf numFmtId="178" fontId="0" fillId="0" borderId="14" xfId="60" applyNumberFormat="1" applyFont="1" applyBorder="1" applyAlignment="1">
      <alignment horizontal="center"/>
      <protection/>
    </xf>
    <xf numFmtId="0" fontId="61" fillId="0" borderId="0" xfId="0" applyFont="1" applyAlignment="1">
      <alignment vertical="center"/>
    </xf>
    <xf numFmtId="0" fontId="0" fillId="0" borderId="17" xfId="60" applyFont="1" applyBorder="1" applyAlignment="1">
      <alignment horizontal="center"/>
      <protection/>
    </xf>
    <xf numFmtId="0" fontId="19" fillId="0" borderId="13" xfId="60" applyFont="1" applyFill="1" applyBorder="1" applyAlignment="1">
      <alignment horizontal="center"/>
      <protection/>
    </xf>
    <xf numFmtId="178" fontId="4" fillId="0" borderId="14" xfId="60" applyNumberFormat="1" applyFont="1" applyFill="1" applyBorder="1">
      <alignment/>
      <protection/>
    </xf>
    <xf numFmtId="0" fontId="0" fillId="0" borderId="16" xfId="60" applyFont="1" applyFill="1" applyBorder="1" applyAlignment="1">
      <alignment/>
      <protection/>
    </xf>
    <xf numFmtId="0" fontId="0" fillId="0" borderId="0" xfId="60" applyFont="1" applyFill="1" applyBorder="1" applyAlignment="1">
      <alignment/>
      <protection/>
    </xf>
    <xf numFmtId="0" fontId="0" fillId="0" borderId="15" xfId="60" applyFont="1" applyFill="1" applyBorder="1" applyAlignment="1">
      <alignment/>
      <protection/>
    </xf>
    <xf numFmtId="178" fontId="16" fillId="0" borderId="20" xfId="60" applyNumberFormat="1" applyFont="1" applyBorder="1">
      <alignment/>
      <protection/>
    </xf>
    <xf numFmtId="0" fontId="0" fillId="0" borderId="20" xfId="60" applyFont="1" applyBorder="1" applyAlignment="1">
      <alignment horizontal="center"/>
      <protection/>
    </xf>
    <xf numFmtId="176" fontId="16" fillId="0" borderId="10" xfId="60" applyNumberFormat="1" applyFont="1" applyBorder="1" applyAlignment="1">
      <alignment horizontal="distributed"/>
      <protection/>
    </xf>
    <xf numFmtId="0" fontId="0" fillId="0" borderId="20" xfId="60" applyFont="1" applyBorder="1" applyAlignment="1">
      <alignment horizontal="right"/>
      <protection/>
    </xf>
    <xf numFmtId="0" fontId="0" fillId="0" borderId="20" xfId="60" applyFont="1" applyBorder="1" applyAlignment="1">
      <alignment horizontal="right"/>
      <protection/>
    </xf>
    <xf numFmtId="0" fontId="0" fillId="0" borderId="20" xfId="60" applyFont="1" applyBorder="1" applyAlignment="1">
      <alignment horizontal="left"/>
      <protection/>
    </xf>
    <xf numFmtId="0" fontId="0" fillId="0" borderId="20" xfId="60" applyFont="1" applyBorder="1" applyAlignment="1">
      <alignment horizontal="left" wrapText="1"/>
      <protection/>
    </xf>
    <xf numFmtId="0" fontId="0" fillId="0" borderId="10" xfId="60" applyFont="1" applyBorder="1">
      <alignment/>
      <protection/>
    </xf>
    <xf numFmtId="0" fontId="0" fillId="0" borderId="0" xfId="0" applyFont="1" applyBorder="1" applyAlignment="1">
      <alignment vertical="center" wrapText="1"/>
    </xf>
    <xf numFmtId="178" fontId="0" fillId="0" borderId="0" xfId="0" applyNumberFormat="1" applyFont="1" applyBorder="1" applyAlignment="1">
      <alignment vertical="center"/>
    </xf>
    <xf numFmtId="38" fontId="0" fillId="0" borderId="0" xfId="0" applyNumberFormat="1" applyFont="1" applyBorder="1" applyAlignment="1">
      <alignment vertical="center"/>
    </xf>
    <xf numFmtId="0" fontId="0" fillId="0" borderId="0" xfId="0" applyFont="1" applyFill="1" applyBorder="1" applyAlignment="1">
      <alignment vertical="center" wrapText="1"/>
    </xf>
    <xf numFmtId="0" fontId="17" fillId="0" borderId="0" xfId="0" applyFont="1" applyAlignment="1">
      <alignment horizontal="center" vertical="center"/>
    </xf>
    <xf numFmtId="0" fontId="18" fillId="0" borderId="0" xfId="0" applyFont="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wrapText="1"/>
    </xf>
    <xf numFmtId="0" fontId="0" fillId="0" borderId="27" xfId="0" applyFont="1" applyBorder="1" applyAlignment="1">
      <alignment horizontal="left" vertical="top" wrapText="1"/>
    </xf>
    <xf numFmtId="0" fontId="0" fillId="0" borderId="22" xfId="0" applyFont="1" applyBorder="1" applyAlignment="1">
      <alignment horizontal="left" vertical="top" wrapText="1"/>
    </xf>
    <xf numFmtId="0" fontId="0" fillId="0" borderId="28"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33" xfId="0" applyFont="1" applyBorder="1" applyAlignment="1">
      <alignment horizontal="left" vertical="top" wrapText="1"/>
    </xf>
    <xf numFmtId="0" fontId="0" fillId="0" borderId="30" xfId="0" applyFont="1" applyBorder="1" applyAlignment="1">
      <alignment horizontal="center" vertical="center"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33" xfId="0" applyFont="1" applyFill="1" applyBorder="1" applyAlignment="1">
      <alignment horizontal="left" vertical="top"/>
    </xf>
    <xf numFmtId="0" fontId="0" fillId="0" borderId="16" xfId="0" applyFont="1" applyFill="1" applyBorder="1" applyAlignment="1">
      <alignment horizontal="left" vertical="top"/>
    </xf>
    <xf numFmtId="0" fontId="0" fillId="0" borderId="18" xfId="0" applyFont="1" applyFill="1" applyBorder="1" applyAlignment="1">
      <alignment horizontal="left" vertical="top"/>
    </xf>
    <xf numFmtId="0" fontId="0" fillId="0" borderId="10" xfId="0" applyFont="1" applyFill="1" applyBorder="1" applyAlignment="1">
      <alignment horizontal="left" vertical="top"/>
    </xf>
    <xf numFmtId="0" fontId="0" fillId="0" borderId="34" xfId="0" applyFont="1" applyFill="1" applyBorder="1" applyAlignment="1">
      <alignment horizontal="left" vertical="top"/>
    </xf>
    <xf numFmtId="0" fontId="0" fillId="0" borderId="35" xfId="0" applyFont="1" applyFill="1" applyBorder="1" applyAlignment="1">
      <alignment vertical="top" wrapText="1"/>
    </xf>
    <xf numFmtId="0" fontId="0" fillId="0" borderId="0" xfId="0" applyFont="1" applyFill="1" applyBorder="1" applyAlignment="1">
      <alignment vertical="top" wrapText="1"/>
    </xf>
    <xf numFmtId="0" fontId="0" fillId="0" borderId="33" xfId="0" applyFont="1" applyFill="1" applyBorder="1" applyAlignment="1">
      <alignment vertical="top" wrapText="1"/>
    </xf>
    <xf numFmtId="0" fontId="0" fillId="0" borderId="36" xfId="0" applyFont="1" applyFill="1" applyBorder="1" applyAlignment="1">
      <alignment vertical="top" wrapText="1"/>
    </xf>
    <xf numFmtId="0" fontId="0" fillId="0" borderId="10" xfId="0" applyFont="1" applyFill="1" applyBorder="1" applyAlignment="1">
      <alignment vertical="top" wrapText="1"/>
    </xf>
    <xf numFmtId="0" fontId="0" fillId="0" borderId="34" xfId="0" applyFont="1" applyFill="1" applyBorder="1" applyAlignment="1">
      <alignment vertical="top" wrapText="1"/>
    </xf>
    <xf numFmtId="0" fontId="0" fillId="0" borderId="18" xfId="0" applyFont="1" applyBorder="1" applyAlignment="1">
      <alignment horizontal="left" vertical="top" wrapText="1"/>
    </xf>
    <xf numFmtId="0" fontId="0" fillId="0" borderId="10" xfId="0" applyFont="1" applyBorder="1" applyAlignment="1">
      <alignment horizontal="left" vertical="top" wrapText="1"/>
    </xf>
    <xf numFmtId="0" fontId="0" fillId="0" borderId="34" xfId="0" applyFont="1" applyBorder="1" applyAlignment="1">
      <alignment horizontal="left" vertical="top" wrapText="1"/>
    </xf>
    <xf numFmtId="0" fontId="0" fillId="0" borderId="29"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29"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0" xfId="0" applyFont="1" applyFill="1" applyBorder="1" applyAlignment="1">
      <alignment vertical="top"/>
    </xf>
    <xf numFmtId="0" fontId="0" fillId="0" borderId="33" xfId="0" applyFont="1" applyFill="1" applyBorder="1" applyAlignment="1">
      <alignment vertical="top"/>
    </xf>
    <xf numFmtId="0" fontId="0" fillId="0" borderId="16" xfId="0" applyFont="1" applyFill="1" applyBorder="1" applyAlignment="1">
      <alignment vertical="top"/>
    </xf>
    <xf numFmtId="0" fontId="0" fillId="0" borderId="18" xfId="0" applyFont="1" applyFill="1" applyBorder="1" applyAlignment="1">
      <alignment vertical="top"/>
    </xf>
    <xf numFmtId="0" fontId="0" fillId="0" borderId="10" xfId="0" applyFont="1" applyFill="1" applyBorder="1" applyAlignment="1">
      <alignment vertical="top"/>
    </xf>
    <xf numFmtId="0" fontId="0" fillId="0" borderId="34" xfId="0" applyFont="1" applyFill="1" applyBorder="1" applyAlignment="1">
      <alignment vertical="top"/>
    </xf>
    <xf numFmtId="0" fontId="0" fillId="0" borderId="35" xfId="0" applyFont="1" applyFill="1" applyBorder="1" applyAlignment="1">
      <alignment vertical="top"/>
    </xf>
    <xf numFmtId="0" fontId="0" fillId="0" borderId="36" xfId="0" applyFont="1" applyFill="1" applyBorder="1" applyAlignment="1">
      <alignment vertical="top"/>
    </xf>
    <xf numFmtId="0" fontId="0" fillId="0" borderId="22" xfId="0" applyFont="1" applyFill="1" applyBorder="1" applyAlignment="1">
      <alignment horizontal="left" vertical="top"/>
    </xf>
    <xf numFmtId="0" fontId="0" fillId="0" borderId="28" xfId="0" applyFont="1" applyFill="1" applyBorder="1" applyAlignment="1">
      <alignment horizontal="left" vertical="top"/>
    </xf>
    <xf numFmtId="0" fontId="0" fillId="0" borderId="35" xfId="0" applyFont="1" applyFill="1" applyBorder="1" applyAlignment="1">
      <alignment horizontal="left" vertical="top"/>
    </xf>
    <xf numFmtId="0" fontId="0" fillId="0" borderId="36" xfId="0" applyFont="1" applyFill="1" applyBorder="1" applyAlignment="1">
      <alignment horizontal="left" vertical="top"/>
    </xf>
    <xf numFmtId="0" fontId="12" fillId="0" borderId="0" xfId="60" applyFont="1" applyBorder="1" applyAlignment="1">
      <alignment horizontal="right" vertical="center"/>
      <protection/>
    </xf>
    <xf numFmtId="0" fontId="2" fillId="0" borderId="0" xfId="60" applyFont="1" applyBorder="1" applyAlignment="1">
      <alignment horizontal="right" vertical="center"/>
      <protection/>
    </xf>
    <xf numFmtId="0" fontId="0" fillId="0" borderId="10" xfId="0" applyFont="1" applyBorder="1" applyAlignment="1">
      <alignment horizontal="right" vertical="center"/>
    </xf>
    <xf numFmtId="0" fontId="0" fillId="0" borderId="27" xfId="0" applyFont="1" applyBorder="1" applyAlignment="1">
      <alignment vertical="top" wrapText="1"/>
    </xf>
    <xf numFmtId="0" fontId="0" fillId="0" borderId="22" xfId="0" applyFont="1" applyBorder="1" applyAlignment="1">
      <alignment vertical="top" wrapText="1"/>
    </xf>
    <xf numFmtId="0" fontId="0" fillId="0" borderId="28" xfId="0" applyFont="1"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vertical="top" wrapText="1"/>
    </xf>
    <xf numFmtId="0" fontId="0" fillId="0" borderId="33" xfId="0" applyFont="1" applyBorder="1" applyAlignment="1">
      <alignment vertical="top" wrapText="1"/>
    </xf>
    <xf numFmtId="0" fontId="0" fillId="0" borderId="18" xfId="0" applyFont="1" applyBorder="1" applyAlignment="1">
      <alignment vertical="top" wrapText="1"/>
    </xf>
    <xf numFmtId="0" fontId="0" fillId="0" borderId="10" xfId="0" applyFont="1" applyBorder="1" applyAlignment="1">
      <alignment vertical="top" wrapText="1"/>
    </xf>
    <xf numFmtId="0" fontId="0" fillId="0" borderId="34" xfId="0" applyFont="1" applyBorder="1" applyAlignment="1">
      <alignment vertical="top" wrapText="1"/>
    </xf>
    <xf numFmtId="0" fontId="59" fillId="0" borderId="29" xfId="0" applyFont="1" applyBorder="1" applyAlignment="1">
      <alignment horizontal="center" vertical="center"/>
    </xf>
    <xf numFmtId="0" fontId="59" fillId="0" borderId="36" xfId="0" applyFont="1" applyBorder="1" applyAlignment="1">
      <alignment horizontal="center" vertical="center"/>
    </xf>
    <xf numFmtId="0" fontId="59" fillId="0" borderId="37" xfId="0" applyFont="1" applyBorder="1" applyAlignment="1">
      <alignment horizontal="center" vertical="center"/>
    </xf>
    <xf numFmtId="0" fontId="59" fillId="0" borderId="38"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30" xfId="0" applyFont="1" applyBorder="1" applyAlignment="1">
      <alignment horizontal="center" vertical="center"/>
    </xf>
    <xf numFmtId="0" fontId="59" fillId="0" borderId="32" xfId="0" applyFont="1" applyBorder="1" applyAlignment="1">
      <alignment horizontal="center" vertical="center"/>
    </xf>
    <xf numFmtId="0" fontId="0" fillId="0" borderId="0" xfId="0" applyFont="1" applyAlignment="1">
      <alignment vertical="top" wrapText="1"/>
    </xf>
    <xf numFmtId="0" fontId="0" fillId="0" borderId="29" xfId="0" applyFont="1" applyBorder="1" applyAlignment="1">
      <alignment vertical="top" wrapText="1"/>
    </xf>
    <xf numFmtId="0" fontId="0" fillId="0" borderId="28" xfId="0" applyFont="1" applyBorder="1" applyAlignment="1">
      <alignment vertical="center"/>
    </xf>
    <xf numFmtId="0" fontId="0" fillId="0" borderId="35" xfId="0" applyFont="1" applyBorder="1" applyAlignment="1">
      <alignment vertical="top" wrapText="1"/>
    </xf>
    <xf numFmtId="0" fontId="0" fillId="0" borderId="33" xfId="0" applyFont="1" applyBorder="1" applyAlignment="1">
      <alignment vertical="center"/>
    </xf>
    <xf numFmtId="0" fontId="0" fillId="0" borderId="36" xfId="0" applyFont="1" applyBorder="1" applyAlignment="1">
      <alignment vertical="top" wrapText="1"/>
    </xf>
    <xf numFmtId="0" fontId="0" fillId="0" borderId="34" xfId="0" applyFont="1" applyBorder="1" applyAlignment="1">
      <alignment vertical="center"/>
    </xf>
    <xf numFmtId="0" fontId="0" fillId="0" borderId="35" xfId="0" applyFont="1" applyBorder="1" applyAlignment="1">
      <alignment horizontal="left" vertical="top" wrapText="1" readingOrder="1"/>
    </xf>
    <xf numFmtId="0" fontId="0" fillId="0" borderId="0" xfId="0" applyFont="1" applyBorder="1" applyAlignment="1">
      <alignment horizontal="left" vertical="top" wrapText="1" readingOrder="1"/>
    </xf>
    <xf numFmtId="0" fontId="0" fillId="0" borderId="33" xfId="0" applyFont="1" applyBorder="1" applyAlignment="1">
      <alignment horizontal="left" vertical="top" wrapText="1" readingOrder="1"/>
    </xf>
    <xf numFmtId="0" fontId="0" fillId="0" borderId="36" xfId="0" applyFont="1" applyBorder="1" applyAlignment="1">
      <alignment horizontal="left" vertical="top" wrapText="1" readingOrder="1"/>
    </xf>
    <xf numFmtId="0" fontId="0" fillId="0" borderId="10" xfId="0" applyFont="1" applyBorder="1" applyAlignment="1">
      <alignment horizontal="left" vertical="top" wrapText="1" readingOrder="1"/>
    </xf>
    <xf numFmtId="0" fontId="0" fillId="0" borderId="34" xfId="0" applyFont="1" applyBorder="1" applyAlignment="1">
      <alignment horizontal="left" vertical="top" wrapText="1" readingOrder="1"/>
    </xf>
    <xf numFmtId="0" fontId="0" fillId="0" borderId="29" xfId="0" applyFont="1" applyBorder="1" applyAlignment="1">
      <alignment vertical="center" wrapText="1"/>
    </xf>
    <xf numFmtId="0" fontId="0" fillId="0" borderId="22" xfId="0" applyFont="1" applyBorder="1" applyAlignment="1">
      <alignment vertical="center" wrapText="1"/>
    </xf>
    <xf numFmtId="0" fontId="0" fillId="0" borderId="28" xfId="0" applyFont="1" applyBorder="1" applyAlignment="1">
      <alignment vertical="center" wrapText="1"/>
    </xf>
    <xf numFmtId="0" fontId="0" fillId="0" borderId="35" xfId="0" applyFont="1" applyBorder="1" applyAlignment="1">
      <alignment vertical="center" wrapText="1"/>
    </xf>
    <xf numFmtId="0" fontId="0" fillId="0" borderId="0" xfId="0" applyFont="1" applyBorder="1" applyAlignment="1">
      <alignment vertical="center" wrapText="1"/>
    </xf>
    <xf numFmtId="0" fontId="0" fillId="0" borderId="33" xfId="0" applyFont="1" applyBorder="1" applyAlignment="1">
      <alignment vertical="center" wrapText="1"/>
    </xf>
    <xf numFmtId="0" fontId="0" fillId="0" borderId="16" xfId="0" applyFont="1" applyFill="1" applyBorder="1" applyAlignment="1">
      <alignment vertical="top" wrapText="1"/>
    </xf>
    <xf numFmtId="0" fontId="0" fillId="0" borderId="18" xfId="0" applyFont="1" applyFill="1" applyBorder="1" applyAlignment="1">
      <alignment vertical="top" wrapText="1"/>
    </xf>
    <xf numFmtId="0" fontId="0" fillId="0" borderId="27" xfId="0" applyFont="1" applyFill="1" applyBorder="1" applyAlignment="1">
      <alignment vertical="top" wrapText="1"/>
    </xf>
    <xf numFmtId="0" fontId="0" fillId="0" borderId="22" xfId="0" applyFont="1" applyFill="1" applyBorder="1" applyAlignment="1">
      <alignment vertical="top" wrapText="1"/>
    </xf>
    <xf numFmtId="0" fontId="0" fillId="0" borderId="28" xfId="0" applyFont="1" applyFill="1" applyBorder="1" applyAlignment="1">
      <alignment vertical="top" wrapText="1"/>
    </xf>
    <xf numFmtId="0" fontId="0" fillId="0" borderId="0" xfId="0" applyFont="1" applyFill="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pplyProtection="1">
      <alignment vertical="top" wrapText="1"/>
      <protection locked="0"/>
    </xf>
    <xf numFmtId="0" fontId="0" fillId="0" borderId="22" xfId="0" applyFont="1" applyFill="1" applyBorder="1" applyAlignment="1" applyProtection="1">
      <alignment vertical="top" wrapText="1"/>
      <protection locked="0"/>
    </xf>
    <xf numFmtId="0" fontId="0" fillId="0" borderId="28" xfId="0" applyFont="1" applyFill="1" applyBorder="1" applyAlignment="1" applyProtection="1">
      <alignment vertical="top" wrapText="1"/>
      <protection locked="0"/>
    </xf>
    <xf numFmtId="0" fontId="0" fillId="0" borderId="16"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33" xfId="0" applyFont="1" applyFill="1"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0" fillId="0" borderId="34" xfId="0" applyFont="1" applyFill="1" applyBorder="1" applyAlignment="1" applyProtection="1">
      <alignment vertical="top" wrapText="1"/>
      <protection locked="0"/>
    </xf>
    <xf numFmtId="0" fontId="0" fillId="0" borderId="29" xfId="0" applyFont="1" applyFill="1" applyBorder="1" applyAlignment="1" applyProtection="1">
      <alignment vertical="top" wrapText="1"/>
      <protection locked="0"/>
    </xf>
    <xf numFmtId="0" fontId="0" fillId="0" borderId="35" xfId="0" applyFont="1" applyFill="1" applyBorder="1" applyAlignment="1" applyProtection="1">
      <alignment vertical="top" wrapText="1"/>
      <protection locked="0"/>
    </xf>
    <xf numFmtId="0" fontId="0" fillId="0" borderId="36" xfId="0" applyFont="1" applyFill="1" applyBorder="1" applyAlignment="1" applyProtection="1">
      <alignment vertical="top" wrapText="1"/>
      <protection locked="0"/>
    </xf>
    <xf numFmtId="0" fontId="0" fillId="0" borderId="22" xfId="0" applyFont="1" applyFill="1" applyBorder="1" applyAlignment="1">
      <alignment vertical="top"/>
    </xf>
    <xf numFmtId="0" fontId="0" fillId="0" borderId="28" xfId="0" applyFont="1" applyFill="1" applyBorder="1" applyAlignment="1">
      <alignment vertical="top"/>
    </xf>
    <xf numFmtId="0" fontId="0" fillId="0" borderId="22" xfId="0" applyFont="1" applyFill="1" applyBorder="1" applyAlignment="1">
      <alignment horizontal="left" vertical="center"/>
    </xf>
    <xf numFmtId="0" fontId="0" fillId="0" borderId="28" xfId="0" applyFont="1" applyFill="1" applyBorder="1" applyAlignment="1">
      <alignment horizontal="left" vertical="center"/>
    </xf>
    <xf numFmtId="0" fontId="0" fillId="0" borderId="35" xfId="0" applyFont="1" applyFill="1" applyBorder="1" applyAlignment="1">
      <alignment horizontal="left" vertical="center"/>
    </xf>
    <xf numFmtId="0" fontId="0" fillId="0" borderId="0" xfId="0" applyFont="1" applyFill="1" applyBorder="1" applyAlignment="1">
      <alignment horizontal="left" vertical="center"/>
    </xf>
    <xf numFmtId="0" fontId="0" fillId="0" borderId="33" xfId="0" applyFont="1" applyFill="1" applyBorder="1" applyAlignment="1">
      <alignment horizontal="left" vertical="center"/>
    </xf>
    <xf numFmtId="0" fontId="0" fillId="0" borderId="36" xfId="0" applyFont="1" applyFill="1" applyBorder="1" applyAlignment="1">
      <alignment horizontal="left" vertical="center"/>
    </xf>
    <xf numFmtId="0" fontId="0" fillId="0" borderId="10" xfId="0" applyFont="1" applyFill="1" applyBorder="1" applyAlignment="1">
      <alignment horizontal="left" vertical="center"/>
    </xf>
    <xf numFmtId="0" fontId="0" fillId="0" borderId="34" xfId="0" applyFont="1" applyFill="1" applyBorder="1" applyAlignment="1">
      <alignment horizontal="left" vertical="center"/>
    </xf>
    <xf numFmtId="0" fontId="0" fillId="33" borderId="16" xfId="0" applyFont="1" applyFill="1" applyBorder="1" applyAlignment="1">
      <alignment horizontal="left" vertical="top" wrapText="1"/>
    </xf>
    <xf numFmtId="0" fontId="0" fillId="33" borderId="0" xfId="0" applyFont="1" applyFill="1" applyBorder="1" applyAlignment="1">
      <alignment horizontal="left" vertical="top"/>
    </xf>
    <xf numFmtId="0" fontId="0" fillId="33" borderId="33" xfId="0" applyFont="1" applyFill="1" applyBorder="1" applyAlignment="1">
      <alignment horizontal="left" vertical="top"/>
    </xf>
    <xf numFmtId="0" fontId="0" fillId="33" borderId="16" xfId="0" applyFont="1" applyFill="1" applyBorder="1" applyAlignment="1">
      <alignment horizontal="left" vertical="top"/>
    </xf>
    <xf numFmtId="0" fontId="0" fillId="33" borderId="18" xfId="0" applyFont="1" applyFill="1" applyBorder="1" applyAlignment="1">
      <alignment horizontal="left" vertical="top"/>
    </xf>
    <xf numFmtId="0" fontId="0" fillId="33" borderId="10" xfId="0" applyFont="1" applyFill="1" applyBorder="1" applyAlignment="1">
      <alignment horizontal="left" vertical="top"/>
    </xf>
    <xf numFmtId="0" fontId="0" fillId="33" borderId="34" xfId="0" applyFont="1" applyFill="1" applyBorder="1" applyAlignment="1">
      <alignment horizontal="left" vertical="top"/>
    </xf>
    <xf numFmtId="0" fontId="13" fillId="0" borderId="0" xfId="60" applyFont="1" applyAlignment="1">
      <alignment horizontal="left" vertical="center" indent="3"/>
      <protection/>
    </xf>
    <xf numFmtId="0" fontId="14" fillId="0" borderId="0" xfId="0" applyFont="1" applyAlignment="1">
      <alignment horizontal="left" vertical="center" indent="3"/>
    </xf>
    <xf numFmtId="0" fontId="19" fillId="0" borderId="25" xfId="60" applyFont="1" applyBorder="1" applyAlignment="1">
      <alignment horizontal="center" vertical="center"/>
      <protection/>
    </xf>
    <xf numFmtId="0" fontId="19" fillId="0" borderId="24" xfId="0" applyFont="1" applyBorder="1" applyAlignment="1">
      <alignment horizontal="center" vertical="center"/>
    </xf>
    <xf numFmtId="0" fontId="19" fillId="0" borderId="26" xfId="60" applyFont="1" applyBorder="1" applyAlignment="1">
      <alignment horizontal="center" vertical="center" wrapText="1"/>
      <protection/>
    </xf>
    <xf numFmtId="0" fontId="19" fillId="0" borderId="20" xfId="0" applyFont="1" applyBorder="1" applyAlignment="1">
      <alignment horizontal="center" vertical="center"/>
    </xf>
    <xf numFmtId="0" fontId="8" fillId="0" borderId="0" xfId="60" applyFont="1" applyAlignment="1">
      <alignment horizontal="right" vertical="center"/>
      <protection/>
    </xf>
    <xf numFmtId="0" fontId="6" fillId="0" borderId="0" xfId="0" applyFont="1" applyAlignment="1">
      <alignment horizontal="right" vertical="center"/>
    </xf>
    <xf numFmtId="176" fontId="16" fillId="0" borderId="39" xfId="60" applyNumberFormat="1" applyFont="1" applyBorder="1" applyAlignment="1">
      <alignment horizontal="center"/>
      <protection/>
    </xf>
    <xf numFmtId="176" fontId="16" fillId="0" borderId="40" xfId="60" applyNumberFormat="1" applyFont="1" applyBorder="1" applyAlignment="1">
      <alignment horizontal="center"/>
      <protection/>
    </xf>
    <xf numFmtId="176" fontId="16" fillId="0" borderId="41" xfId="60" applyNumberFormat="1" applyFont="1" applyBorder="1" applyAlignment="1">
      <alignment horizontal="center"/>
      <protection/>
    </xf>
    <xf numFmtId="0" fontId="0" fillId="0" borderId="42" xfId="60" applyFont="1" applyBorder="1" applyAlignment="1">
      <alignment horizontal="center"/>
      <protection/>
    </xf>
    <xf numFmtId="0" fontId="0" fillId="0" borderId="43" xfId="60" applyFont="1" applyBorder="1" applyAlignment="1">
      <alignment horizontal="center"/>
      <protection/>
    </xf>
    <xf numFmtId="0" fontId="0" fillId="0" borderId="44" xfId="60" applyFont="1" applyBorder="1" applyAlignment="1">
      <alignment horizontal="center"/>
      <protection/>
    </xf>
    <xf numFmtId="0" fontId="0" fillId="0" borderId="45" xfId="60" applyFont="1" applyBorder="1" applyAlignment="1">
      <alignment horizontal="center"/>
      <protection/>
    </xf>
    <xf numFmtId="0" fontId="0" fillId="0" borderId="46" xfId="60" applyFont="1" applyBorder="1" applyAlignment="1">
      <alignment horizontal="center"/>
      <protection/>
    </xf>
    <xf numFmtId="0" fontId="0" fillId="0" borderId="47" xfId="60" applyFont="1" applyBorder="1" applyAlignment="1">
      <alignment horizontal="center"/>
      <protection/>
    </xf>
    <xf numFmtId="0" fontId="0" fillId="0" borderId="48" xfId="60" applyFont="1" applyBorder="1" applyAlignment="1">
      <alignment horizontal="center"/>
      <protection/>
    </xf>
    <xf numFmtId="0" fontId="0" fillId="0" borderId="49" xfId="60" applyFont="1" applyBorder="1" applyAlignment="1">
      <alignment horizontal="center"/>
      <protection/>
    </xf>
    <xf numFmtId="0" fontId="0" fillId="0" borderId="50" xfId="60" applyFont="1" applyBorder="1" applyAlignment="1">
      <alignment horizontal="center"/>
      <protection/>
    </xf>
    <xf numFmtId="0" fontId="2" fillId="0" borderId="0" xfId="60" applyFont="1" applyAlignment="1">
      <alignment horizontal="right" vertical="center" wrapText="1"/>
      <protection/>
    </xf>
    <xf numFmtId="0" fontId="2" fillId="0" borderId="0" xfId="60" applyFont="1" applyAlignment="1">
      <alignment horizontal="right" vertical="center"/>
      <protection/>
    </xf>
    <xf numFmtId="0" fontId="19" fillId="0" borderId="51" xfId="60" applyFont="1" applyBorder="1" applyAlignment="1">
      <alignment horizontal="center" vertical="center"/>
      <protection/>
    </xf>
    <xf numFmtId="0" fontId="19" fillId="0" borderId="52" xfId="0" applyFont="1" applyBorder="1" applyAlignment="1">
      <alignment vertical="center"/>
    </xf>
    <xf numFmtId="0" fontId="19" fillId="0" borderId="53" xfId="0" applyFont="1" applyBorder="1" applyAlignment="1">
      <alignment vertical="center"/>
    </xf>
    <xf numFmtId="0" fontId="19" fillId="0" borderId="23" xfId="60" applyFont="1" applyBorder="1" applyAlignment="1">
      <alignment horizontal="center" vertical="center"/>
      <protection/>
    </xf>
    <xf numFmtId="0" fontId="19" fillId="0" borderId="54" xfId="60" applyFont="1" applyBorder="1" applyAlignment="1">
      <alignment horizontal="center" vertical="center"/>
      <protection/>
    </xf>
    <xf numFmtId="0" fontId="19" fillId="0" borderId="55" xfId="60" applyFont="1" applyBorder="1" applyAlignment="1">
      <alignment horizontal="center" vertical="center"/>
      <protection/>
    </xf>
    <xf numFmtId="0" fontId="9" fillId="0" borderId="0" xfId="60" applyFont="1" applyFill="1" applyBorder="1" applyAlignment="1">
      <alignment horizontal="center" vertical="center"/>
      <protection/>
    </xf>
    <xf numFmtId="0" fontId="10" fillId="0" borderId="0" xfId="0" applyFont="1" applyFill="1" applyBorder="1" applyAlignment="1">
      <alignment horizontal="center" vertical="center"/>
    </xf>
    <xf numFmtId="177" fontId="16" fillId="0" borderId="39" xfId="48" applyNumberFormat="1" applyFont="1" applyBorder="1" applyAlignment="1">
      <alignment horizontal="center"/>
    </xf>
    <xf numFmtId="177" fontId="16" fillId="0" borderId="40" xfId="48" applyNumberFormat="1" applyFont="1" applyBorder="1" applyAlignment="1">
      <alignment horizontal="center"/>
    </xf>
    <xf numFmtId="177" fontId="16" fillId="0" borderId="41" xfId="48" applyNumberFormat="1" applyFont="1" applyBorder="1" applyAlignment="1">
      <alignment horizontal="center"/>
    </xf>
    <xf numFmtId="0" fontId="0" fillId="0" borderId="39" xfId="60" applyFont="1" applyBorder="1" applyAlignment="1">
      <alignment horizontal="center"/>
      <protection/>
    </xf>
    <xf numFmtId="0" fontId="0" fillId="0" borderId="40" xfId="60" applyFont="1" applyBorder="1" applyAlignment="1">
      <alignment horizontal="center"/>
      <protection/>
    </xf>
    <xf numFmtId="0" fontId="0" fillId="0" borderId="41" xfId="60" applyFont="1" applyBorder="1" applyAlignment="1">
      <alignment horizontal="center"/>
      <protection/>
    </xf>
    <xf numFmtId="0" fontId="0" fillId="0" borderId="56" xfId="60" applyFont="1" applyBorder="1" applyAlignment="1">
      <alignment horizontal="center"/>
      <protection/>
    </xf>
    <xf numFmtId="0" fontId="0" fillId="0" borderId="57" xfId="60" applyFont="1" applyBorder="1" applyAlignment="1">
      <alignment horizontal="center"/>
      <protection/>
    </xf>
    <xf numFmtId="0" fontId="0" fillId="0" borderId="58" xfId="60" applyFont="1" applyBorder="1" applyAlignment="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主要施策成果報告書（様式）_府民文化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0</xdr:rowOff>
    </xdr:from>
    <xdr:to>
      <xdr:col>13</xdr:col>
      <xdr:colOff>352425</xdr:colOff>
      <xdr:row>11</xdr:row>
      <xdr:rowOff>19050</xdr:rowOff>
    </xdr:to>
    <xdr:sp>
      <xdr:nvSpPr>
        <xdr:cNvPr id="1"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平成２３年度　主要施策成果報告書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2162175</xdr:colOff>
      <xdr:row>0</xdr:row>
      <xdr:rowOff>66675</xdr:rowOff>
    </xdr:from>
    <xdr:to>
      <xdr:col>7</xdr:col>
      <xdr:colOff>1457325</xdr:colOff>
      <xdr:row>2</xdr:row>
      <xdr:rowOff>47625</xdr:rowOff>
    </xdr:to>
    <xdr:sp>
      <xdr:nvSpPr>
        <xdr:cNvPr id="1" name="正方形/長方形 2"/>
        <xdr:cNvSpPr>
          <a:spLocks/>
        </xdr:cNvSpPr>
      </xdr:nvSpPr>
      <xdr:spPr>
        <a:xfrm>
          <a:off x="5629275" y="66675"/>
          <a:ext cx="5572125" cy="485775"/>
        </a:xfrm>
        <a:prstGeom prst="rect">
          <a:avLst/>
        </a:prstGeom>
        <a:solidFill>
          <a:srgbClr val="FFFFFF"/>
        </a:solidFill>
        <a:ln w="25400" cmpd="sng">
          <a:noFill/>
        </a:ln>
      </xdr:spPr>
      <xdr:txBody>
        <a:bodyPr vertOverflow="clip" wrap="square"/>
        <a:p>
          <a:pPr algn="ctr">
            <a:defRPr/>
          </a:pPr>
          <a:r>
            <a:rPr lang="en-US" cap="none" sz="2300" b="0" i="0" u="none" baseline="0">
              <a:solidFill>
                <a:srgbClr val="000000"/>
              </a:solidFill>
            </a:rPr>
            <a:t>（</a:t>
          </a:r>
          <a:r>
            <a:rPr lang="en-US" cap="none" sz="2300" b="0" i="0" u="none" baseline="0">
              <a:solidFill>
                <a:srgbClr val="000000"/>
              </a:solidFill>
            </a:rPr>
            <a:t> </a:t>
          </a:r>
          <a:r>
            <a:rPr lang="en-US" cap="none" sz="2300" b="0" i="0" u="none" baseline="0">
              <a:solidFill>
                <a:srgbClr val="000000"/>
              </a:solidFill>
            </a:rPr>
            <a:t>主　な　施　策　成　果</a:t>
          </a:r>
          <a:r>
            <a:rPr lang="en-US" cap="none" sz="2300" b="0" i="0" u="none" baseline="0">
              <a:solidFill>
                <a:srgbClr val="000000"/>
              </a:solidFill>
            </a:rPr>
            <a:t> </a:t>
          </a:r>
          <a:r>
            <a:rPr lang="en-US" cap="none" sz="2300" b="0" i="0" u="none" baseline="0">
              <a:solidFill>
                <a:srgbClr val="000000"/>
              </a:solidFill>
            </a:rPr>
            <a:t>）</a:t>
          </a:r>
        </a:p>
      </xdr:txBody>
    </xdr:sp>
    <xdr:clientData/>
  </xdr:twoCellAnchor>
  <xdr:twoCellAnchor>
    <xdr:from>
      <xdr:col>1</xdr:col>
      <xdr:colOff>1209675</xdr:colOff>
      <xdr:row>298</xdr:row>
      <xdr:rowOff>9525</xdr:rowOff>
    </xdr:from>
    <xdr:to>
      <xdr:col>3</xdr:col>
      <xdr:colOff>38100</xdr:colOff>
      <xdr:row>301</xdr:row>
      <xdr:rowOff>0</xdr:rowOff>
    </xdr:to>
    <xdr:sp>
      <xdr:nvSpPr>
        <xdr:cNvPr id="2" name="大かっこ 4"/>
        <xdr:cNvSpPr>
          <a:spLocks/>
        </xdr:cNvSpPr>
      </xdr:nvSpPr>
      <xdr:spPr>
        <a:xfrm>
          <a:off x="2162175" y="80657700"/>
          <a:ext cx="1343025" cy="5619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0</xdr:rowOff>
    </xdr:from>
    <xdr:to>
      <xdr:col>1</xdr:col>
      <xdr:colOff>962025</xdr:colOff>
      <xdr:row>4</xdr:row>
      <xdr:rowOff>0</xdr:rowOff>
    </xdr:to>
    <xdr:sp>
      <xdr:nvSpPr>
        <xdr:cNvPr id="1" name="AutoShape 1"/>
        <xdr:cNvSpPr>
          <a:spLocks/>
        </xdr:cNvSpPr>
      </xdr:nvSpPr>
      <xdr:spPr>
        <a:xfrm>
          <a:off x="400050" y="72390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802</xdr:row>
      <xdr:rowOff>9525</xdr:rowOff>
    </xdr:from>
    <xdr:to>
      <xdr:col>3</xdr:col>
      <xdr:colOff>1143000</xdr:colOff>
      <xdr:row>805</xdr:row>
      <xdr:rowOff>0</xdr:rowOff>
    </xdr:to>
    <xdr:sp>
      <xdr:nvSpPr>
        <xdr:cNvPr id="2" name="大かっこ 3"/>
        <xdr:cNvSpPr>
          <a:spLocks/>
        </xdr:cNvSpPr>
      </xdr:nvSpPr>
      <xdr:spPr>
        <a:xfrm>
          <a:off x="2371725" y="145151475"/>
          <a:ext cx="1133475" cy="5334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O31"/>
  <sheetViews>
    <sheetView tabSelected="1" view="pageBreakPreview" zoomScale="70" zoomScaleSheetLayoutView="70" zoomScalePageLayoutView="0" workbookViewId="0" topLeftCell="A1">
      <selection activeCell="S12" sqref="S12"/>
    </sheetView>
  </sheetViews>
  <sheetFormatPr defaultColWidth="9.00390625" defaultRowHeight="13.5"/>
  <sheetData>
    <row r="1" ht="13.5">
      <c r="O1" s="185">
        <v>3</v>
      </c>
    </row>
    <row r="2" ht="13.5">
      <c r="O2" s="185"/>
    </row>
    <row r="27" spans="3:13" ht="13.5" customHeight="1">
      <c r="C27" s="186" t="s">
        <v>32</v>
      </c>
      <c r="D27" s="186"/>
      <c r="E27" s="186"/>
      <c r="F27" s="186"/>
      <c r="G27" s="186"/>
      <c r="H27" s="186"/>
      <c r="I27" s="186"/>
      <c r="J27" s="186"/>
      <c r="K27" s="186"/>
      <c r="L27" s="186"/>
      <c r="M27" s="186"/>
    </row>
    <row r="28" spans="3:13" ht="13.5" customHeight="1">
      <c r="C28" s="186"/>
      <c r="D28" s="186"/>
      <c r="E28" s="186"/>
      <c r="F28" s="186"/>
      <c r="G28" s="186"/>
      <c r="H28" s="186"/>
      <c r="I28" s="186"/>
      <c r="J28" s="186"/>
      <c r="K28" s="186"/>
      <c r="L28" s="186"/>
      <c r="M28" s="186"/>
    </row>
    <row r="29" spans="3:13" ht="13.5" customHeight="1">
      <c r="C29" s="186"/>
      <c r="D29" s="186"/>
      <c r="E29" s="186"/>
      <c r="F29" s="186"/>
      <c r="G29" s="186"/>
      <c r="H29" s="186"/>
      <c r="I29" s="186"/>
      <c r="J29" s="186"/>
      <c r="K29" s="186"/>
      <c r="L29" s="186"/>
      <c r="M29" s="186"/>
    </row>
    <row r="30" spans="3:13" ht="13.5" customHeight="1">
      <c r="C30" s="186"/>
      <c r="D30" s="186"/>
      <c r="E30" s="186"/>
      <c r="F30" s="186"/>
      <c r="G30" s="186"/>
      <c r="H30" s="186"/>
      <c r="I30" s="186"/>
      <c r="J30" s="186"/>
      <c r="K30" s="186"/>
      <c r="L30" s="186"/>
      <c r="M30" s="186"/>
    </row>
    <row r="31" spans="3:13" ht="13.5">
      <c r="C31" s="186"/>
      <c r="D31" s="186"/>
      <c r="E31" s="186"/>
      <c r="F31" s="186"/>
      <c r="G31" s="186"/>
      <c r="H31" s="186"/>
      <c r="I31" s="186"/>
      <c r="J31" s="186"/>
      <c r="K31" s="186"/>
      <c r="L31" s="186"/>
      <c r="M31" s="186"/>
    </row>
  </sheetData>
  <sheetProtection/>
  <mergeCells count="2">
    <mergeCell ref="O1:O2"/>
    <mergeCell ref="C27:M31"/>
  </mergeCells>
  <printOptions horizontalCentered="1"/>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L320"/>
  <sheetViews>
    <sheetView showGridLines="0" view="pageBreakPreview" zoomScale="70" zoomScaleNormal="55" zoomScaleSheetLayoutView="70" zoomScalePageLayoutView="0" workbookViewId="0" topLeftCell="A1">
      <selection activeCell="H2" sqref="H2"/>
    </sheetView>
  </sheetViews>
  <sheetFormatPr defaultColWidth="9.00390625" defaultRowHeight="13.5" outlineLevelRow="1"/>
  <cols>
    <col min="1" max="1" width="12.50390625" style="149" customWidth="1"/>
    <col min="2" max="3" width="16.50390625" style="148" customWidth="1"/>
    <col min="4" max="4" width="44.125" style="149" customWidth="1"/>
    <col min="5" max="5" width="13.125" style="149" customWidth="1"/>
    <col min="6" max="6" width="13.375" style="149" customWidth="1"/>
    <col min="7" max="7" width="11.75390625" style="149" customWidth="1"/>
    <col min="8" max="8" width="36.00390625" style="149" customWidth="1"/>
    <col min="9" max="10" width="15.375" style="149" customWidth="1"/>
    <col min="11" max="11" width="7.75390625" style="149" customWidth="1"/>
    <col min="12" max="12" width="13.75390625" style="149" customWidth="1"/>
    <col min="13" max="16384" width="9.00390625" style="149" customWidth="1"/>
  </cols>
  <sheetData>
    <row r="2" ht="26.25" customHeight="1">
      <c r="A2" s="147" t="s">
        <v>33</v>
      </c>
    </row>
    <row r="3" spans="5:11" ht="19.5" thickBot="1">
      <c r="E3" s="242"/>
      <c r="F3" s="242"/>
      <c r="J3" s="240" t="s">
        <v>26</v>
      </c>
      <c r="K3" s="241"/>
    </row>
    <row r="4" spans="1:12" ht="16.5" customHeight="1">
      <c r="A4" s="252" t="s">
        <v>25</v>
      </c>
      <c r="B4" s="150" t="s">
        <v>16</v>
      </c>
      <c r="C4" s="150" t="s">
        <v>17</v>
      </c>
      <c r="D4" s="254" t="s">
        <v>18</v>
      </c>
      <c r="E4" s="254"/>
      <c r="F4" s="255"/>
      <c r="G4" s="254" t="s">
        <v>1099</v>
      </c>
      <c r="H4" s="254"/>
      <c r="I4" s="254"/>
      <c r="J4" s="254"/>
      <c r="K4" s="258" t="s">
        <v>19</v>
      </c>
      <c r="L4" s="151"/>
    </row>
    <row r="5" spans="1:12" ht="16.5" customHeight="1" thickBot="1">
      <c r="A5" s="253"/>
      <c r="B5" s="152" t="s">
        <v>20</v>
      </c>
      <c r="C5" s="152" t="s">
        <v>20</v>
      </c>
      <c r="D5" s="256"/>
      <c r="E5" s="256"/>
      <c r="F5" s="257"/>
      <c r="G5" s="256"/>
      <c r="H5" s="256"/>
      <c r="I5" s="256"/>
      <c r="J5" s="256"/>
      <c r="K5" s="259"/>
      <c r="L5" s="151"/>
    </row>
    <row r="6" spans="1:12" ht="15" customHeight="1">
      <c r="A6" s="118"/>
      <c r="B6" s="153" t="s">
        <v>21</v>
      </c>
      <c r="C6" s="153" t="s">
        <v>21</v>
      </c>
      <c r="D6" s="144"/>
      <c r="E6" s="54"/>
      <c r="F6" s="145"/>
      <c r="G6" s="154"/>
      <c r="H6" s="54"/>
      <c r="I6" s="54"/>
      <c r="J6" s="145"/>
      <c r="K6" s="187"/>
      <c r="L6" s="151"/>
    </row>
    <row r="7" spans="1:12" s="156" customFormat="1" ht="15" customHeight="1" outlineLevel="1">
      <c r="A7" s="116" t="s">
        <v>34</v>
      </c>
      <c r="B7" s="155">
        <f>73399000+6082674000+9359716</f>
        <v>6165432716</v>
      </c>
      <c r="C7" s="155">
        <f>62444218+6044002437+1909767</f>
        <v>6108356422</v>
      </c>
      <c r="D7" s="194" t="s">
        <v>696</v>
      </c>
      <c r="E7" s="195"/>
      <c r="F7" s="196"/>
      <c r="G7" s="215" t="s">
        <v>697</v>
      </c>
      <c r="H7" s="195"/>
      <c r="I7" s="195"/>
      <c r="J7" s="196"/>
      <c r="K7" s="188"/>
      <c r="L7" s="146"/>
    </row>
    <row r="8" spans="1:12" ht="15" customHeight="1" outlineLevel="1">
      <c r="A8" s="116" t="s">
        <v>35</v>
      </c>
      <c r="B8" s="157"/>
      <c r="C8" s="157"/>
      <c r="D8" s="194"/>
      <c r="E8" s="195"/>
      <c r="F8" s="196"/>
      <c r="G8" s="215"/>
      <c r="H8" s="195"/>
      <c r="I8" s="195"/>
      <c r="J8" s="196"/>
      <c r="K8" s="188"/>
      <c r="L8" s="151"/>
    </row>
    <row r="9" spans="1:12" ht="15" customHeight="1" outlineLevel="1">
      <c r="A9" s="116"/>
      <c r="B9" s="158" t="s">
        <v>22</v>
      </c>
      <c r="C9" s="158" t="s">
        <v>22</v>
      </c>
      <c r="D9" s="194"/>
      <c r="E9" s="195"/>
      <c r="F9" s="196"/>
      <c r="G9" s="215"/>
      <c r="H9" s="195"/>
      <c r="I9" s="195"/>
      <c r="J9" s="196"/>
      <c r="K9" s="188"/>
      <c r="L9" s="151"/>
    </row>
    <row r="10" spans="1:12" ht="15" customHeight="1" outlineLevel="1">
      <c r="A10" s="116"/>
      <c r="B10" s="155">
        <f>239000+448362000</f>
        <v>448601000</v>
      </c>
      <c r="C10" s="155">
        <f>'様式２'!D10</f>
        <v>600541483</v>
      </c>
      <c r="D10" s="194"/>
      <c r="E10" s="195"/>
      <c r="F10" s="196"/>
      <c r="G10" s="215"/>
      <c r="H10" s="195"/>
      <c r="I10" s="195"/>
      <c r="J10" s="196"/>
      <c r="K10" s="188"/>
      <c r="L10" s="151"/>
    </row>
    <row r="11" spans="1:12" ht="15" customHeight="1" outlineLevel="1">
      <c r="A11" s="116"/>
      <c r="B11" s="158" t="s">
        <v>23</v>
      </c>
      <c r="C11" s="158" t="s">
        <v>23</v>
      </c>
      <c r="D11" s="194"/>
      <c r="E11" s="195"/>
      <c r="F11" s="196"/>
      <c r="G11" s="215"/>
      <c r="H11" s="195"/>
      <c r="I11" s="195"/>
      <c r="J11" s="196"/>
      <c r="K11" s="188"/>
      <c r="L11" s="151"/>
    </row>
    <row r="12" spans="1:12" ht="15" customHeight="1" outlineLevel="1">
      <c r="A12" s="116"/>
      <c r="B12" s="155">
        <v>18719000</v>
      </c>
      <c r="C12" s="155">
        <v>19411316</v>
      </c>
      <c r="D12" s="194"/>
      <c r="E12" s="195"/>
      <c r="F12" s="196"/>
      <c r="G12" s="215"/>
      <c r="H12" s="195"/>
      <c r="I12" s="195"/>
      <c r="J12" s="196"/>
      <c r="K12" s="188"/>
      <c r="L12" s="151"/>
    </row>
    <row r="13" spans="1:12" ht="15" customHeight="1" outlineLevel="1">
      <c r="A13" s="116"/>
      <c r="B13" s="158" t="s">
        <v>24</v>
      </c>
      <c r="C13" s="158" t="s">
        <v>24</v>
      </c>
      <c r="D13" s="194"/>
      <c r="E13" s="195"/>
      <c r="F13" s="196"/>
      <c r="G13" s="215"/>
      <c r="H13" s="195"/>
      <c r="I13" s="195"/>
      <c r="J13" s="196"/>
      <c r="K13" s="188"/>
      <c r="L13" s="151"/>
    </row>
    <row r="14" spans="1:12" ht="15" customHeight="1" outlineLevel="1">
      <c r="A14" s="116"/>
      <c r="B14" s="155">
        <f>B7-B10-B12</f>
        <v>5698112716</v>
      </c>
      <c r="C14" s="155">
        <f>C7-C10-C12</f>
        <v>5488403623</v>
      </c>
      <c r="D14" s="194"/>
      <c r="E14" s="195"/>
      <c r="F14" s="196"/>
      <c r="G14" s="215"/>
      <c r="H14" s="195"/>
      <c r="I14" s="195"/>
      <c r="J14" s="196"/>
      <c r="K14" s="188"/>
      <c r="L14" s="151"/>
    </row>
    <row r="15" spans="1:12" ht="15" customHeight="1" outlineLevel="1">
      <c r="A15" s="116"/>
      <c r="B15" s="155"/>
      <c r="C15" s="158"/>
      <c r="D15" s="194"/>
      <c r="E15" s="195"/>
      <c r="F15" s="196"/>
      <c r="G15" s="215"/>
      <c r="H15" s="195"/>
      <c r="I15" s="195"/>
      <c r="J15" s="196"/>
      <c r="K15" s="188"/>
      <c r="L15" s="151"/>
    </row>
    <row r="16" spans="1:12" ht="15" customHeight="1" outlineLevel="1">
      <c r="A16" s="116"/>
      <c r="B16" s="155"/>
      <c r="C16" s="158"/>
      <c r="D16" s="194"/>
      <c r="E16" s="195"/>
      <c r="F16" s="196"/>
      <c r="G16" s="215"/>
      <c r="H16" s="195"/>
      <c r="I16" s="195"/>
      <c r="J16" s="196"/>
      <c r="K16" s="188"/>
      <c r="L16" s="151"/>
    </row>
    <row r="17" spans="1:12" ht="15" customHeight="1" outlineLevel="1">
      <c r="A17" s="116"/>
      <c r="B17" s="155"/>
      <c r="C17" s="155"/>
      <c r="D17" s="194"/>
      <c r="E17" s="195"/>
      <c r="F17" s="196"/>
      <c r="G17" s="215"/>
      <c r="H17" s="195"/>
      <c r="I17" s="195"/>
      <c r="J17" s="196"/>
      <c r="K17" s="188"/>
      <c r="L17" s="159"/>
    </row>
    <row r="18" spans="1:12" ht="15" customHeight="1">
      <c r="A18" s="116" t="s">
        <v>38</v>
      </c>
      <c r="B18" s="155">
        <v>14583000</v>
      </c>
      <c r="C18" s="155">
        <v>10426257</v>
      </c>
      <c r="D18" s="194" t="s">
        <v>1128</v>
      </c>
      <c r="E18" s="195"/>
      <c r="F18" s="196"/>
      <c r="G18" s="215" t="s">
        <v>1124</v>
      </c>
      <c r="H18" s="195"/>
      <c r="I18" s="195"/>
      <c r="J18" s="196"/>
      <c r="K18" s="188">
        <v>11</v>
      </c>
      <c r="L18" s="151"/>
    </row>
    <row r="19" spans="1:12" ht="15" customHeight="1">
      <c r="A19" s="116" t="s">
        <v>36</v>
      </c>
      <c r="B19" s="157"/>
      <c r="C19" s="157"/>
      <c r="D19" s="194"/>
      <c r="E19" s="195"/>
      <c r="F19" s="196"/>
      <c r="G19" s="215"/>
      <c r="H19" s="195"/>
      <c r="I19" s="195"/>
      <c r="J19" s="196"/>
      <c r="K19" s="188"/>
      <c r="L19" s="151"/>
    </row>
    <row r="20" spans="1:12" ht="15" customHeight="1">
      <c r="A20" s="116" t="s">
        <v>37</v>
      </c>
      <c r="B20" s="158" t="s">
        <v>24</v>
      </c>
      <c r="C20" s="158" t="s">
        <v>24</v>
      </c>
      <c r="D20" s="194"/>
      <c r="E20" s="195"/>
      <c r="F20" s="196"/>
      <c r="G20" s="215"/>
      <c r="H20" s="195"/>
      <c r="I20" s="195"/>
      <c r="J20" s="196"/>
      <c r="K20" s="188"/>
      <c r="L20" s="151"/>
    </row>
    <row r="21" spans="1:12" ht="15" customHeight="1">
      <c r="A21" s="116"/>
      <c r="B21" s="155">
        <f>B18</f>
        <v>14583000</v>
      </c>
      <c r="C21" s="155">
        <f>C18</f>
        <v>10426257</v>
      </c>
      <c r="D21" s="194"/>
      <c r="E21" s="195"/>
      <c r="F21" s="196"/>
      <c r="G21" s="215"/>
      <c r="H21" s="195"/>
      <c r="I21" s="195"/>
      <c r="J21" s="196"/>
      <c r="K21" s="188"/>
      <c r="L21" s="151"/>
    </row>
    <row r="22" spans="1:12" ht="15" customHeight="1">
      <c r="A22" s="116"/>
      <c r="B22" s="158"/>
      <c r="C22" s="158"/>
      <c r="D22" s="194"/>
      <c r="E22" s="195"/>
      <c r="F22" s="196"/>
      <c r="G22" s="215"/>
      <c r="H22" s="195"/>
      <c r="I22" s="195"/>
      <c r="J22" s="196"/>
      <c r="K22" s="188"/>
      <c r="L22" s="151"/>
    </row>
    <row r="23" spans="1:12" ht="15" customHeight="1">
      <c r="A23" s="116"/>
      <c r="B23" s="155"/>
      <c r="C23" s="155"/>
      <c r="D23" s="194"/>
      <c r="E23" s="195"/>
      <c r="F23" s="196"/>
      <c r="G23" s="215"/>
      <c r="H23" s="195"/>
      <c r="I23" s="195"/>
      <c r="J23" s="196"/>
      <c r="K23" s="188"/>
      <c r="L23" s="151"/>
    </row>
    <row r="24" spans="1:12" ht="15" customHeight="1">
      <c r="A24" s="116"/>
      <c r="B24" s="158"/>
      <c r="C24" s="158"/>
      <c r="D24" s="194"/>
      <c r="E24" s="195"/>
      <c r="F24" s="196"/>
      <c r="G24" s="215"/>
      <c r="H24" s="195"/>
      <c r="I24" s="195"/>
      <c r="J24" s="196"/>
      <c r="K24" s="188"/>
      <c r="L24" s="151"/>
    </row>
    <row r="25" spans="1:12" ht="15" customHeight="1">
      <c r="A25" s="116"/>
      <c r="B25" s="155"/>
      <c r="C25" s="155"/>
      <c r="D25" s="194"/>
      <c r="E25" s="195"/>
      <c r="F25" s="196"/>
      <c r="G25" s="215"/>
      <c r="H25" s="195"/>
      <c r="I25" s="195"/>
      <c r="J25" s="196"/>
      <c r="K25" s="188"/>
      <c r="L25" s="159"/>
    </row>
    <row r="26" spans="1:12" ht="15" customHeight="1">
      <c r="A26" s="116"/>
      <c r="B26" s="155"/>
      <c r="C26" s="158"/>
      <c r="D26" s="194"/>
      <c r="E26" s="195"/>
      <c r="F26" s="196"/>
      <c r="G26" s="215"/>
      <c r="H26" s="195"/>
      <c r="I26" s="195"/>
      <c r="J26" s="196"/>
      <c r="K26" s="188"/>
      <c r="L26" s="151"/>
    </row>
    <row r="27" spans="1:12" ht="15" customHeight="1">
      <c r="A27" s="116"/>
      <c r="B27" s="155"/>
      <c r="C27" s="158"/>
      <c r="D27" s="194"/>
      <c r="E27" s="195"/>
      <c r="F27" s="196"/>
      <c r="G27" s="215"/>
      <c r="H27" s="195"/>
      <c r="I27" s="195"/>
      <c r="J27" s="196"/>
      <c r="K27" s="188"/>
      <c r="L27" s="151"/>
    </row>
    <row r="28" spans="1:12" ht="15" customHeight="1">
      <c r="A28" s="116"/>
      <c r="B28" s="155"/>
      <c r="C28" s="158"/>
      <c r="D28" s="194"/>
      <c r="E28" s="195"/>
      <c r="F28" s="196"/>
      <c r="G28" s="215"/>
      <c r="H28" s="195"/>
      <c r="I28" s="195"/>
      <c r="J28" s="196"/>
      <c r="K28" s="188"/>
      <c r="L28" s="151"/>
    </row>
    <row r="29" spans="1:12" ht="15" customHeight="1" thickBot="1">
      <c r="A29" s="117"/>
      <c r="B29" s="140"/>
      <c r="C29" s="140"/>
      <c r="D29" s="211"/>
      <c r="E29" s="212"/>
      <c r="F29" s="213"/>
      <c r="G29" s="216"/>
      <c r="H29" s="212"/>
      <c r="I29" s="212"/>
      <c r="J29" s="213"/>
      <c r="K29" s="189"/>
      <c r="L29" s="159"/>
    </row>
    <row r="30" spans="1:12" ht="15" customHeight="1">
      <c r="A30" s="116" t="s">
        <v>39</v>
      </c>
      <c r="B30" s="155">
        <v>27835000</v>
      </c>
      <c r="C30" s="155">
        <v>23555788</v>
      </c>
      <c r="D30" s="226" t="s">
        <v>958</v>
      </c>
      <c r="E30" s="218"/>
      <c r="F30" s="219"/>
      <c r="G30" s="217" t="s">
        <v>1101</v>
      </c>
      <c r="H30" s="218"/>
      <c r="I30" s="218"/>
      <c r="J30" s="219"/>
      <c r="K30" s="187">
        <v>11</v>
      </c>
      <c r="L30" s="151"/>
    </row>
    <row r="31" spans="1:12" ht="15" customHeight="1">
      <c r="A31" s="116" t="s">
        <v>40</v>
      </c>
      <c r="B31" s="157"/>
      <c r="C31" s="157"/>
      <c r="D31" s="198"/>
      <c r="E31" s="221"/>
      <c r="F31" s="222"/>
      <c r="G31" s="220"/>
      <c r="H31" s="221"/>
      <c r="I31" s="221"/>
      <c r="J31" s="222"/>
      <c r="K31" s="188"/>
      <c r="L31" s="151"/>
    </row>
    <row r="32" spans="1:12" ht="15" customHeight="1">
      <c r="A32" s="116"/>
      <c r="B32" s="158" t="s">
        <v>24</v>
      </c>
      <c r="C32" s="158" t="s">
        <v>24</v>
      </c>
      <c r="D32" s="198"/>
      <c r="E32" s="221"/>
      <c r="F32" s="222"/>
      <c r="G32" s="220"/>
      <c r="H32" s="221"/>
      <c r="I32" s="221"/>
      <c r="J32" s="222"/>
      <c r="K32" s="188"/>
      <c r="L32" s="151"/>
    </row>
    <row r="33" spans="1:12" ht="15" customHeight="1">
      <c r="A33" s="116"/>
      <c r="B33" s="155">
        <f>B30</f>
        <v>27835000</v>
      </c>
      <c r="C33" s="155">
        <f>C30</f>
        <v>23555788</v>
      </c>
      <c r="D33" s="198"/>
      <c r="E33" s="221"/>
      <c r="F33" s="222"/>
      <c r="G33" s="220"/>
      <c r="H33" s="221"/>
      <c r="I33" s="221"/>
      <c r="J33" s="222"/>
      <c r="K33" s="188"/>
      <c r="L33" s="151"/>
    </row>
    <row r="34" spans="1:12" ht="15" customHeight="1">
      <c r="A34" s="116"/>
      <c r="B34" s="158"/>
      <c r="C34" s="158"/>
      <c r="D34" s="198"/>
      <c r="E34" s="221"/>
      <c r="F34" s="222"/>
      <c r="G34" s="220"/>
      <c r="H34" s="221"/>
      <c r="I34" s="221"/>
      <c r="J34" s="222"/>
      <c r="K34" s="188"/>
      <c r="L34" s="151"/>
    </row>
    <row r="35" spans="1:12" ht="15" customHeight="1">
      <c r="A35" s="116"/>
      <c r="B35" s="155"/>
      <c r="C35" s="155"/>
      <c r="D35" s="198"/>
      <c r="E35" s="221"/>
      <c r="F35" s="222"/>
      <c r="G35" s="220"/>
      <c r="H35" s="221"/>
      <c r="I35" s="221"/>
      <c r="J35" s="222"/>
      <c r="K35" s="188"/>
      <c r="L35" s="151"/>
    </row>
    <row r="36" spans="1:12" ht="15" customHeight="1">
      <c r="A36" s="116"/>
      <c r="B36" s="158"/>
      <c r="C36" s="158"/>
      <c r="D36" s="198"/>
      <c r="E36" s="221"/>
      <c r="F36" s="222"/>
      <c r="G36" s="220"/>
      <c r="H36" s="221"/>
      <c r="I36" s="221"/>
      <c r="J36" s="222"/>
      <c r="K36" s="188"/>
      <c r="L36" s="151"/>
    </row>
    <row r="37" spans="1:12" ht="50.25" customHeight="1" thickBot="1">
      <c r="A37" s="117"/>
      <c r="B37" s="140"/>
      <c r="C37" s="140"/>
      <c r="D37" s="227"/>
      <c r="E37" s="224"/>
      <c r="F37" s="225"/>
      <c r="G37" s="223"/>
      <c r="H37" s="224"/>
      <c r="I37" s="224"/>
      <c r="J37" s="225"/>
      <c r="K37" s="189"/>
      <c r="L37" s="159"/>
    </row>
    <row r="38" spans="1:12" ht="15" customHeight="1">
      <c r="A38" s="118" t="s">
        <v>39</v>
      </c>
      <c r="B38" s="155">
        <v>18598998000</v>
      </c>
      <c r="C38" s="155">
        <v>18565592000</v>
      </c>
      <c r="D38" s="226" t="s">
        <v>959</v>
      </c>
      <c r="E38" s="218"/>
      <c r="F38" s="219"/>
      <c r="G38" s="217" t="s">
        <v>943</v>
      </c>
      <c r="H38" s="218"/>
      <c r="I38" s="218"/>
      <c r="J38" s="219"/>
      <c r="K38" s="187">
        <v>12</v>
      </c>
      <c r="L38" s="151"/>
    </row>
    <row r="39" spans="1:12" ht="15" customHeight="1">
      <c r="A39" s="116" t="s">
        <v>42</v>
      </c>
      <c r="B39" s="157"/>
      <c r="C39" s="157"/>
      <c r="D39" s="198"/>
      <c r="E39" s="221"/>
      <c r="F39" s="222"/>
      <c r="G39" s="220"/>
      <c r="H39" s="221"/>
      <c r="I39" s="221"/>
      <c r="J39" s="222"/>
      <c r="K39" s="188"/>
      <c r="L39" s="151"/>
    </row>
    <row r="40" spans="1:12" ht="15" customHeight="1">
      <c r="A40" s="116"/>
      <c r="B40" s="158" t="s">
        <v>23</v>
      </c>
      <c r="C40" s="158" t="s">
        <v>23</v>
      </c>
      <c r="D40" s="198"/>
      <c r="E40" s="221"/>
      <c r="F40" s="222"/>
      <c r="G40" s="220"/>
      <c r="H40" s="221"/>
      <c r="I40" s="221"/>
      <c r="J40" s="222"/>
      <c r="K40" s="188"/>
      <c r="L40" s="151"/>
    </row>
    <row r="41" spans="1:12" ht="15" customHeight="1">
      <c r="A41" s="116"/>
      <c r="B41" s="155">
        <v>14735397000</v>
      </c>
      <c r="C41" s="155">
        <v>14735213251</v>
      </c>
      <c r="D41" s="198"/>
      <c r="E41" s="221"/>
      <c r="F41" s="222"/>
      <c r="G41" s="220"/>
      <c r="H41" s="221"/>
      <c r="I41" s="221"/>
      <c r="J41" s="222"/>
      <c r="K41" s="188"/>
      <c r="L41" s="151"/>
    </row>
    <row r="42" spans="1:12" ht="15" customHeight="1">
      <c r="A42" s="116"/>
      <c r="B42" s="158" t="s">
        <v>24</v>
      </c>
      <c r="C42" s="158" t="s">
        <v>24</v>
      </c>
      <c r="D42" s="198"/>
      <c r="E42" s="221"/>
      <c r="F42" s="222"/>
      <c r="G42" s="220"/>
      <c r="H42" s="221"/>
      <c r="I42" s="221"/>
      <c r="J42" s="222"/>
      <c r="K42" s="188"/>
      <c r="L42" s="151"/>
    </row>
    <row r="43" spans="1:12" ht="15" customHeight="1">
      <c r="A43" s="116"/>
      <c r="B43" s="155">
        <f>B38-B41</f>
        <v>3863601000</v>
      </c>
      <c r="C43" s="155">
        <f>C38-C41</f>
        <v>3830378749</v>
      </c>
      <c r="D43" s="198"/>
      <c r="E43" s="221"/>
      <c r="F43" s="222"/>
      <c r="G43" s="220"/>
      <c r="H43" s="221"/>
      <c r="I43" s="221"/>
      <c r="J43" s="222"/>
      <c r="K43" s="188"/>
      <c r="L43" s="151"/>
    </row>
    <row r="44" spans="1:12" ht="15" customHeight="1">
      <c r="A44" s="116"/>
      <c r="B44" s="158"/>
      <c r="C44" s="158"/>
      <c r="D44" s="198"/>
      <c r="E44" s="221"/>
      <c r="F44" s="222"/>
      <c r="G44" s="220"/>
      <c r="H44" s="221"/>
      <c r="I44" s="221"/>
      <c r="J44" s="222"/>
      <c r="K44" s="188"/>
      <c r="L44" s="151"/>
    </row>
    <row r="45" spans="1:12" ht="42" customHeight="1" thickBot="1">
      <c r="A45" s="117"/>
      <c r="B45" s="140"/>
      <c r="C45" s="140"/>
      <c r="D45" s="227"/>
      <c r="E45" s="224"/>
      <c r="F45" s="225"/>
      <c r="G45" s="223"/>
      <c r="H45" s="224"/>
      <c r="I45" s="224"/>
      <c r="J45" s="225"/>
      <c r="K45" s="189"/>
      <c r="L45" s="159"/>
    </row>
    <row r="46" spans="1:12" s="156" customFormat="1" ht="15" customHeight="1">
      <c r="A46" s="118" t="s">
        <v>43</v>
      </c>
      <c r="B46" s="160">
        <v>118298000</v>
      </c>
      <c r="C46" s="160">
        <v>93642097</v>
      </c>
      <c r="D46" s="191" t="s">
        <v>944</v>
      </c>
      <c r="E46" s="192"/>
      <c r="F46" s="193"/>
      <c r="G46" s="214" t="s">
        <v>1072</v>
      </c>
      <c r="H46" s="192"/>
      <c r="I46" s="192"/>
      <c r="J46" s="193"/>
      <c r="K46" s="187">
        <v>12</v>
      </c>
      <c r="L46" s="146"/>
    </row>
    <row r="47" spans="1:12" ht="15" customHeight="1">
      <c r="A47" s="116" t="s">
        <v>738</v>
      </c>
      <c r="B47" s="157"/>
      <c r="C47" s="157"/>
      <c r="D47" s="194"/>
      <c r="E47" s="195"/>
      <c r="F47" s="196"/>
      <c r="G47" s="215"/>
      <c r="H47" s="195"/>
      <c r="I47" s="195"/>
      <c r="J47" s="196"/>
      <c r="K47" s="188"/>
      <c r="L47" s="151"/>
    </row>
    <row r="48" spans="1:12" ht="15" customHeight="1">
      <c r="A48" s="116" t="s">
        <v>72</v>
      </c>
      <c r="B48" s="158" t="s">
        <v>22</v>
      </c>
      <c r="C48" s="158" t="s">
        <v>22</v>
      </c>
      <c r="D48" s="194"/>
      <c r="E48" s="195"/>
      <c r="F48" s="196"/>
      <c r="G48" s="215"/>
      <c r="H48" s="195"/>
      <c r="I48" s="195"/>
      <c r="J48" s="196"/>
      <c r="K48" s="188"/>
      <c r="L48" s="151"/>
    </row>
    <row r="49" spans="1:12" ht="15" customHeight="1">
      <c r="A49" s="116"/>
      <c r="B49" s="155">
        <v>4788000</v>
      </c>
      <c r="C49" s="155">
        <v>0</v>
      </c>
      <c r="D49" s="194"/>
      <c r="E49" s="195"/>
      <c r="F49" s="196"/>
      <c r="G49" s="215"/>
      <c r="H49" s="195"/>
      <c r="I49" s="195"/>
      <c r="J49" s="196"/>
      <c r="K49" s="188"/>
      <c r="L49" s="151"/>
    </row>
    <row r="50" spans="1:12" ht="15" customHeight="1">
      <c r="A50" s="116"/>
      <c r="B50" s="158" t="s">
        <v>23</v>
      </c>
      <c r="C50" s="158" t="s">
        <v>23</v>
      </c>
      <c r="D50" s="194"/>
      <c r="E50" s="195"/>
      <c r="F50" s="196"/>
      <c r="G50" s="215"/>
      <c r="H50" s="195"/>
      <c r="I50" s="195"/>
      <c r="J50" s="196"/>
      <c r="K50" s="188"/>
      <c r="L50" s="151"/>
    </row>
    <row r="51" spans="1:12" ht="15" customHeight="1">
      <c r="A51" s="116"/>
      <c r="B51" s="155">
        <v>20000000</v>
      </c>
      <c r="C51" s="155">
        <v>8823857</v>
      </c>
      <c r="D51" s="194"/>
      <c r="E51" s="195"/>
      <c r="F51" s="196"/>
      <c r="G51" s="215"/>
      <c r="H51" s="195"/>
      <c r="I51" s="195"/>
      <c r="J51" s="196"/>
      <c r="K51" s="188"/>
      <c r="L51" s="151"/>
    </row>
    <row r="52" spans="1:12" ht="15" customHeight="1">
      <c r="A52" s="116"/>
      <c r="B52" s="158" t="s">
        <v>24</v>
      </c>
      <c r="C52" s="158" t="s">
        <v>24</v>
      </c>
      <c r="D52" s="194"/>
      <c r="E52" s="195"/>
      <c r="F52" s="196"/>
      <c r="G52" s="215"/>
      <c r="H52" s="195"/>
      <c r="I52" s="195"/>
      <c r="J52" s="196"/>
      <c r="K52" s="188"/>
      <c r="L52" s="151"/>
    </row>
    <row r="53" spans="1:12" ht="75.75" customHeight="1" thickBot="1">
      <c r="A53" s="117"/>
      <c r="B53" s="140">
        <f>B46-B49-B51</f>
        <v>93510000</v>
      </c>
      <c r="C53" s="140">
        <f>C46-C49-C51</f>
        <v>84818240</v>
      </c>
      <c r="D53" s="211"/>
      <c r="E53" s="212"/>
      <c r="F53" s="213"/>
      <c r="G53" s="216"/>
      <c r="H53" s="212"/>
      <c r="I53" s="212"/>
      <c r="J53" s="213"/>
      <c r="K53" s="189"/>
      <c r="L53" s="159"/>
    </row>
    <row r="54" spans="1:12" ht="15" customHeight="1">
      <c r="A54" s="116" t="s">
        <v>44</v>
      </c>
      <c r="B54" s="155">
        <f>89783000+15000</f>
        <v>89798000</v>
      </c>
      <c r="C54" s="155">
        <f>81003459+14140</f>
        <v>81017599</v>
      </c>
      <c r="D54" s="198" t="s">
        <v>1071</v>
      </c>
      <c r="E54" s="221"/>
      <c r="F54" s="222"/>
      <c r="G54" s="220" t="s">
        <v>1102</v>
      </c>
      <c r="H54" s="221"/>
      <c r="I54" s="221"/>
      <c r="J54" s="222"/>
      <c r="K54" s="188">
        <v>13</v>
      </c>
      <c r="L54" s="151"/>
    </row>
    <row r="55" spans="1:12" ht="15" customHeight="1">
      <c r="A55" s="116" t="s">
        <v>41</v>
      </c>
      <c r="B55" s="157"/>
      <c r="C55" s="157"/>
      <c r="D55" s="198"/>
      <c r="E55" s="221"/>
      <c r="F55" s="222"/>
      <c r="G55" s="220"/>
      <c r="H55" s="221"/>
      <c r="I55" s="221"/>
      <c r="J55" s="222"/>
      <c r="K55" s="188"/>
      <c r="L55" s="151"/>
    </row>
    <row r="56" spans="1:12" ht="15" customHeight="1">
      <c r="A56" s="116"/>
      <c r="B56" s="158" t="s">
        <v>24</v>
      </c>
      <c r="C56" s="158" t="s">
        <v>24</v>
      </c>
      <c r="D56" s="198"/>
      <c r="E56" s="221"/>
      <c r="F56" s="222"/>
      <c r="G56" s="220"/>
      <c r="H56" s="221"/>
      <c r="I56" s="221"/>
      <c r="J56" s="222"/>
      <c r="K56" s="188"/>
      <c r="L56" s="151"/>
    </row>
    <row r="57" spans="1:12" ht="15" customHeight="1">
      <c r="A57" s="116"/>
      <c r="B57" s="155">
        <f>B54</f>
        <v>89798000</v>
      </c>
      <c r="C57" s="155">
        <f>C54</f>
        <v>81017599</v>
      </c>
      <c r="D57" s="198"/>
      <c r="E57" s="221"/>
      <c r="F57" s="222"/>
      <c r="G57" s="220"/>
      <c r="H57" s="221"/>
      <c r="I57" s="221"/>
      <c r="J57" s="222"/>
      <c r="K57" s="188"/>
      <c r="L57" s="151"/>
    </row>
    <row r="58" spans="1:12" ht="15" customHeight="1">
      <c r="A58" s="116"/>
      <c r="B58" s="158"/>
      <c r="C58" s="158"/>
      <c r="D58" s="198"/>
      <c r="E58" s="221"/>
      <c r="F58" s="222"/>
      <c r="G58" s="220"/>
      <c r="H58" s="221"/>
      <c r="I58" s="221"/>
      <c r="J58" s="222"/>
      <c r="K58" s="188"/>
      <c r="L58" s="151"/>
    </row>
    <row r="59" spans="1:12" ht="15" customHeight="1">
      <c r="A59" s="116"/>
      <c r="B59" s="155"/>
      <c r="C59" s="155"/>
      <c r="D59" s="198"/>
      <c r="E59" s="221"/>
      <c r="F59" s="222"/>
      <c r="G59" s="220"/>
      <c r="H59" s="221"/>
      <c r="I59" s="221"/>
      <c r="J59" s="222"/>
      <c r="K59" s="188"/>
      <c r="L59" s="151"/>
    </row>
    <row r="60" spans="1:12" ht="15" customHeight="1">
      <c r="A60" s="116"/>
      <c r="B60" s="158"/>
      <c r="C60" s="158"/>
      <c r="D60" s="198"/>
      <c r="E60" s="221"/>
      <c r="F60" s="222"/>
      <c r="G60" s="220"/>
      <c r="H60" s="221"/>
      <c r="I60" s="221"/>
      <c r="J60" s="222"/>
      <c r="K60" s="188"/>
      <c r="L60" s="151"/>
    </row>
    <row r="61" spans="1:12" ht="96" customHeight="1" thickBot="1">
      <c r="A61" s="117"/>
      <c r="B61" s="140"/>
      <c r="C61" s="140"/>
      <c r="D61" s="227"/>
      <c r="E61" s="224"/>
      <c r="F61" s="225"/>
      <c r="G61" s="223"/>
      <c r="H61" s="224"/>
      <c r="I61" s="224"/>
      <c r="J61" s="225"/>
      <c r="K61" s="189"/>
      <c r="L61" s="159"/>
    </row>
    <row r="62" spans="1:12" ht="15" customHeight="1" outlineLevel="1">
      <c r="A62" s="116" t="s">
        <v>45</v>
      </c>
      <c r="B62" s="155">
        <f>164618000+736000</f>
        <v>165354000</v>
      </c>
      <c r="C62" s="155">
        <f>159451933+165200</f>
        <v>159617133</v>
      </c>
      <c r="D62" s="191" t="s">
        <v>1076</v>
      </c>
      <c r="E62" s="192"/>
      <c r="F62" s="193"/>
      <c r="G62" s="273" t="s">
        <v>1075</v>
      </c>
      <c r="H62" s="274"/>
      <c r="I62" s="274"/>
      <c r="J62" s="275"/>
      <c r="K62" s="187">
        <v>13</v>
      </c>
      <c r="L62" s="151"/>
    </row>
    <row r="63" spans="1:12" ht="15" customHeight="1" outlineLevel="1">
      <c r="A63" s="116" t="s">
        <v>234</v>
      </c>
      <c r="B63" s="157"/>
      <c r="C63" s="157"/>
      <c r="D63" s="194"/>
      <c r="E63" s="195"/>
      <c r="F63" s="196"/>
      <c r="G63" s="276"/>
      <c r="H63" s="277"/>
      <c r="I63" s="277"/>
      <c r="J63" s="278"/>
      <c r="K63" s="188"/>
      <c r="L63" s="151"/>
    </row>
    <row r="64" spans="1:12" ht="15" customHeight="1" outlineLevel="1">
      <c r="A64" s="116" t="s">
        <v>72</v>
      </c>
      <c r="B64" s="158" t="s">
        <v>23</v>
      </c>
      <c r="C64" s="158" t="s">
        <v>23</v>
      </c>
      <c r="D64" s="194"/>
      <c r="E64" s="195"/>
      <c r="F64" s="196"/>
      <c r="G64" s="119"/>
      <c r="H64" s="120"/>
      <c r="I64" s="120"/>
      <c r="J64" s="57"/>
      <c r="K64" s="188"/>
      <c r="L64" s="151"/>
    </row>
    <row r="65" spans="1:12" ht="15" customHeight="1" outlineLevel="1">
      <c r="A65" s="116"/>
      <c r="B65" s="155">
        <v>300000000</v>
      </c>
      <c r="C65" s="155">
        <v>300000000</v>
      </c>
      <c r="D65" s="194"/>
      <c r="E65" s="195"/>
      <c r="F65" s="196"/>
      <c r="G65" s="119"/>
      <c r="H65" s="120"/>
      <c r="I65" s="120"/>
      <c r="J65" s="57"/>
      <c r="K65" s="188"/>
      <c r="L65" s="151"/>
    </row>
    <row r="66" spans="1:12" ht="15" customHeight="1" outlineLevel="1">
      <c r="A66" s="116"/>
      <c r="B66" s="158" t="s">
        <v>24</v>
      </c>
      <c r="C66" s="158" t="s">
        <v>24</v>
      </c>
      <c r="D66" s="194"/>
      <c r="E66" s="195"/>
      <c r="F66" s="196"/>
      <c r="G66" s="119"/>
      <c r="H66" s="120"/>
      <c r="I66" s="120"/>
      <c r="J66" s="57"/>
      <c r="K66" s="188"/>
      <c r="L66" s="151"/>
    </row>
    <row r="67" spans="1:12" ht="15" customHeight="1" outlineLevel="1">
      <c r="A67" s="116"/>
      <c r="B67" s="155">
        <f>B62-B65</f>
        <v>-134646000</v>
      </c>
      <c r="C67" s="155">
        <f>C62-C65</f>
        <v>-140382867</v>
      </c>
      <c r="D67" s="194"/>
      <c r="E67" s="195"/>
      <c r="F67" s="196"/>
      <c r="G67" s="119"/>
      <c r="H67" s="120"/>
      <c r="I67" s="120"/>
      <c r="J67" s="57"/>
      <c r="K67" s="188"/>
      <c r="L67" s="151"/>
    </row>
    <row r="68" spans="1:12" ht="15" customHeight="1" outlineLevel="1">
      <c r="A68" s="116"/>
      <c r="B68" s="158"/>
      <c r="C68" s="158"/>
      <c r="D68" s="194"/>
      <c r="E68" s="195"/>
      <c r="F68" s="196"/>
      <c r="G68" s="119"/>
      <c r="H68" s="120"/>
      <c r="I68" s="120"/>
      <c r="J68" s="57"/>
      <c r="K68" s="188"/>
      <c r="L68" s="151"/>
    </row>
    <row r="69" spans="1:12" ht="18" customHeight="1" outlineLevel="1" thickBot="1">
      <c r="A69" s="117"/>
      <c r="B69" s="140"/>
      <c r="C69" s="140"/>
      <c r="D69" s="211"/>
      <c r="E69" s="212"/>
      <c r="F69" s="213"/>
      <c r="G69" s="55"/>
      <c r="H69" s="58"/>
      <c r="I69" s="58"/>
      <c r="J69" s="56"/>
      <c r="K69" s="189"/>
      <c r="L69" s="159"/>
    </row>
    <row r="70" spans="1:12" ht="15" customHeight="1">
      <c r="A70" s="116" t="s">
        <v>407</v>
      </c>
      <c r="B70" s="155">
        <v>2031665000</v>
      </c>
      <c r="C70" s="155">
        <v>1975266393</v>
      </c>
      <c r="D70" s="191" t="s">
        <v>1100</v>
      </c>
      <c r="E70" s="192"/>
      <c r="F70" s="193"/>
      <c r="G70" s="214" t="s">
        <v>1080</v>
      </c>
      <c r="H70" s="192"/>
      <c r="I70" s="192"/>
      <c r="J70" s="193"/>
      <c r="K70" s="187">
        <v>14</v>
      </c>
      <c r="L70" s="151"/>
    </row>
    <row r="71" spans="1:12" ht="15" customHeight="1">
      <c r="A71" s="116" t="s">
        <v>72</v>
      </c>
      <c r="B71" s="157"/>
      <c r="C71" s="157"/>
      <c r="D71" s="194"/>
      <c r="E71" s="195"/>
      <c r="F71" s="196"/>
      <c r="G71" s="215"/>
      <c r="H71" s="195"/>
      <c r="I71" s="195"/>
      <c r="J71" s="196"/>
      <c r="K71" s="188"/>
      <c r="L71" s="151"/>
    </row>
    <row r="72" spans="1:12" ht="15" customHeight="1">
      <c r="A72" s="116"/>
      <c r="B72" s="158" t="s">
        <v>22</v>
      </c>
      <c r="C72" s="158" t="s">
        <v>22</v>
      </c>
      <c r="D72" s="194"/>
      <c r="E72" s="195"/>
      <c r="F72" s="196"/>
      <c r="G72" s="215"/>
      <c r="H72" s="195"/>
      <c r="I72" s="195"/>
      <c r="J72" s="196"/>
      <c r="K72" s="188"/>
      <c r="L72" s="151"/>
    </row>
    <row r="73" spans="1:12" ht="15" customHeight="1">
      <c r="A73" s="116"/>
      <c r="B73" s="155">
        <v>6000000</v>
      </c>
      <c r="C73" s="155">
        <v>648815</v>
      </c>
      <c r="D73" s="194"/>
      <c r="E73" s="195"/>
      <c r="F73" s="196"/>
      <c r="G73" s="215"/>
      <c r="H73" s="195"/>
      <c r="I73" s="195"/>
      <c r="J73" s="196"/>
      <c r="K73" s="188"/>
      <c r="L73" s="151"/>
    </row>
    <row r="74" spans="1:12" ht="15" customHeight="1">
      <c r="A74" s="116"/>
      <c r="B74" s="158" t="s">
        <v>24</v>
      </c>
      <c r="C74" s="158" t="s">
        <v>24</v>
      </c>
      <c r="D74" s="194"/>
      <c r="E74" s="195"/>
      <c r="F74" s="196"/>
      <c r="G74" s="215"/>
      <c r="H74" s="195"/>
      <c r="I74" s="195"/>
      <c r="J74" s="196"/>
      <c r="K74" s="188"/>
      <c r="L74" s="151"/>
    </row>
    <row r="75" spans="1:12" ht="15" customHeight="1">
      <c r="A75" s="116"/>
      <c r="B75" s="155">
        <f>B70-B73</f>
        <v>2025665000</v>
      </c>
      <c r="C75" s="155">
        <f>C70-C73</f>
        <v>1974617578</v>
      </c>
      <c r="D75" s="194"/>
      <c r="E75" s="195"/>
      <c r="F75" s="196"/>
      <c r="G75" s="215"/>
      <c r="H75" s="195"/>
      <c r="I75" s="195"/>
      <c r="J75" s="196"/>
      <c r="K75" s="188"/>
      <c r="L75" s="151"/>
    </row>
    <row r="76" spans="1:12" ht="15" customHeight="1">
      <c r="A76" s="116"/>
      <c r="B76" s="158"/>
      <c r="C76" s="158"/>
      <c r="D76" s="194"/>
      <c r="E76" s="195"/>
      <c r="F76" s="196"/>
      <c r="G76" s="215"/>
      <c r="H76" s="195"/>
      <c r="I76" s="195"/>
      <c r="J76" s="196"/>
      <c r="K76" s="188"/>
      <c r="L76" s="151"/>
    </row>
    <row r="77" spans="1:12" ht="15.75" customHeight="1">
      <c r="A77" s="116"/>
      <c r="B77" s="155"/>
      <c r="C77" s="155"/>
      <c r="D77" s="194"/>
      <c r="E77" s="195"/>
      <c r="F77" s="196"/>
      <c r="G77" s="215"/>
      <c r="H77" s="195"/>
      <c r="I77" s="195"/>
      <c r="J77" s="196"/>
      <c r="K77" s="188"/>
      <c r="L77" s="159"/>
    </row>
    <row r="78" spans="1:12" ht="76.5" customHeight="1" thickBot="1">
      <c r="A78" s="117"/>
      <c r="B78" s="140"/>
      <c r="C78" s="140"/>
      <c r="D78" s="211"/>
      <c r="E78" s="212"/>
      <c r="F78" s="213"/>
      <c r="G78" s="216"/>
      <c r="H78" s="212"/>
      <c r="I78" s="212"/>
      <c r="J78" s="213"/>
      <c r="K78" s="189"/>
      <c r="L78" s="151"/>
    </row>
    <row r="79" spans="1:12" ht="15" customHeight="1">
      <c r="A79" s="116" t="s">
        <v>46</v>
      </c>
      <c r="B79" s="155">
        <v>19380000</v>
      </c>
      <c r="C79" s="155">
        <v>11630131</v>
      </c>
      <c r="D79" s="191" t="s">
        <v>1081</v>
      </c>
      <c r="E79" s="192"/>
      <c r="F79" s="193"/>
      <c r="G79" s="214" t="s">
        <v>1082</v>
      </c>
      <c r="H79" s="192"/>
      <c r="I79" s="192"/>
      <c r="J79" s="193"/>
      <c r="K79" s="187">
        <v>14</v>
      </c>
      <c r="L79" s="151"/>
    </row>
    <row r="80" spans="1:12" ht="15" customHeight="1">
      <c r="A80" s="116" t="s">
        <v>47</v>
      </c>
      <c r="B80" s="157"/>
      <c r="C80" s="157"/>
      <c r="D80" s="194"/>
      <c r="E80" s="195"/>
      <c r="F80" s="196"/>
      <c r="G80" s="215"/>
      <c r="H80" s="195"/>
      <c r="I80" s="195"/>
      <c r="J80" s="196"/>
      <c r="K80" s="188"/>
      <c r="L80" s="151"/>
    </row>
    <row r="81" spans="1:12" ht="15" customHeight="1">
      <c r="A81" s="116"/>
      <c r="B81" s="158" t="s">
        <v>23</v>
      </c>
      <c r="C81" s="158" t="s">
        <v>23</v>
      </c>
      <c r="D81" s="194"/>
      <c r="E81" s="195"/>
      <c r="F81" s="196"/>
      <c r="G81" s="215"/>
      <c r="H81" s="195"/>
      <c r="I81" s="195"/>
      <c r="J81" s="196"/>
      <c r="K81" s="188"/>
      <c r="L81" s="151"/>
    </row>
    <row r="82" spans="1:12" ht="15" customHeight="1">
      <c r="A82" s="116"/>
      <c r="B82" s="155">
        <v>4300000</v>
      </c>
      <c r="C82" s="155">
        <v>3300813</v>
      </c>
      <c r="D82" s="194"/>
      <c r="E82" s="195"/>
      <c r="F82" s="196"/>
      <c r="G82" s="215"/>
      <c r="H82" s="195"/>
      <c r="I82" s="195"/>
      <c r="J82" s="196"/>
      <c r="K82" s="188"/>
      <c r="L82" s="151"/>
    </row>
    <row r="83" spans="1:12" ht="15" customHeight="1">
      <c r="A83" s="116"/>
      <c r="B83" s="158" t="s">
        <v>24</v>
      </c>
      <c r="C83" s="158" t="s">
        <v>24</v>
      </c>
      <c r="D83" s="194"/>
      <c r="E83" s="195"/>
      <c r="F83" s="196"/>
      <c r="G83" s="215"/>
      <c r="H83" s="195"/>
      <c r="I83" s="195"/>
      <c r="J83" s="196"/>
      <c r="K83" s="188"/>
      <c r="L83" s="151"/>
    </row>
    <row r="84" spans="1:12" ht="15" customHeight="1">
      <c r="A84" s="116"/>
      <c r="B84" s="155">
        <f>B79-B82</f>
        <v>15080000</v>
      </c>
      <c r="C84" s="155">
        <f>C79-C82</f>
        <v>8329318</v>
      </c>
      <c r="D84" s="194"/>
      <c r="E84" s="195"/>
      <c r="F84" s="196"/>
      <c r="G84" s="215"/>
      <c r="H84" s="195"/>
      <c r="I84" s="195"/>
      <c r="J84" s="196"/>
      <c r="K84" s="188"/>
      <c r="L84" s="151"/>
    </row>
    <row r="85" spans="1:12" ht="15" customHeight="1">
      <c r="A85" s="116"/>
      <c r="B85" s="158"/>
      <c r="C85" s="158"/>
      <c r="D85" s="194"/>
      <c r="E85" s="195"/>
      <c r="F85" s="196"/>
      <c r="G85" s="215"/>
      <c r="H85" s="195"/>
      <c r="I85" s="195"/>
      <c r="J85" s="196"/>
      <c r="K85" s="188"/>
      <c r="L85" s="151"/>
    </row>
    <row r="86" spans="1:12" ht="15" customHeight="1" thickBot="1">
      <c r="A86" s="117"/>
      <c r="B86" s="140"/>
      <c r="C86" s="140"/>
      <c r="D86" s="211"/>
      <c r="E86" s="212"/>
      <c r="F86" s="213"/>
      <c r="G86" s="216"/>
      <c r="H86" s="212"/>
      <c r="I86" s="212"/>
      <c r="J86" s="213"/>
      <c r="K86" s="189"/>
      <c r="L86" s="159"/>
    </row>
    <row r="87" spans="1:12" ht="15" customHeight="1">
      <c r="A87" s="118" t="s">
        <v>252</v>
      </c>
      <c r="B87" s="160">
        <v>639000</v>
      </c>
      <c r="C87" s="160">
        <v>321000</v>
      </c>
      <c r="D87" s="243" t="s">
        <v>1106</v>
      </c>
      <c r="E87" s="244"/>
      <c r="F87" s="245"/>
      <c r="G87" s="214" t="s">
        <v>1103</v>
      </c>
      <c r="H87" s="192"/>
      <c r="I87" s="192"/>
      <c r="J87" s="193"/>
      <c r="K87" s="187">
        <v>15</v>
      </c>
      <c r="L87" s="151"/>
    </row>
    <row r="88" spans="1:12" ht="15" customHeight="1">
      <c r="A88" s="116" t="s">
        <v>72</v>
      </c>
      <c r="B88" s="157"/>
      <c r="C88" s="157"/>
      <c r="D88" s="246"/>
      <c r="E88" s="247"/>
      <c r="F88" s="248"/>
      <c r="G88" s="215"/>
      <c r="H88" s="195"/>
      <c r="I88" s="195"/>
      <c r="J88" s="196"/>
      <c r="K88" s="188"/>
      <c r="L88" s="151"/>
    </row>
    <row r="89" spans="1:12" ht="15" customHeight="1">
      <c r="A89" s="116"/>
      <c r="B89" s="158" t="s">
        <v>23</v>
      </c>
      <c r="C89" s="158" t="s">
        <v>23</v>
      </c>
      <c r="D89" s="246"/>
      <c r="E89" s="247"/>
      <c r="F89" s="248"/>
      <c r="G89" s="215"/>
      <c r="H89" s="195"/>
      <c r="I89" s="195"/>
      <c r="J89" s="196"/>
      <c r="K89" s="188"/>
      <c r="L89" s="151"/>
    </row>
    <row r="90" spans="1:12" ht="15" customHeight="1">
      <c r="A90" s="116"/>
      <c r="B90" s="155">
        <v>775000</v>
      </c>
      <c r="C90" s="155">
        <v>300000</v>
      </c>
      <c r="D90" s="246"/>
      <c r="E90" s="247"/>
      <c r="F90" s="248"/>
      <c r="G90" s="215"/>
      <c r="H90" s="195"/>
      <c r="I90" s="195"/>
      <c r="J90" s="196"/>
      <c r="K90" s="188"/>
      <c r="L90" s="151"/>
    </row>
    <row r="91" spans="1:12" ht="15" customHeight="1">
      <c r="A91" s="116"/>
      <c r="B91" s="158" t="s">
        <v>24</v>
      </c>
      <c r="C91" s="158" t="s">
        <v>24</v>
      </c>
      <c r="D91" s="246"/>
      <c r="E91" s="247"/>
      <c r="F91" s="248"/>
      <c r="G91" s="215"/>
      <c r="H91" s="195"/>
      <c r="I91" s="195"/>
      <c r="J91" s="196"/>
      <c r="K91" s="188"/>
      <c r="L91" s="151"/>
    </row>
    <row r="92" spans="1:12" ht="15" customHeight="1">
      <c r="A92" s="116"/>
      <c r="B92" s="155">
        <f>B87-B90</f>
        <v>-136000</v>
      </c>
      <c r="C92" s="155">
        <f>C87-C90</f>
        <v>21000</v>
      </c>
      <c r="D92" s="246"/>
      <c r="E92" s="247"/>
      <c r="F92" s="248"/>
      <c r="G92" s="215"/>
      <c r="H92" s="195"/>
      <c r="I92" s="195"/>
      <c r="J92" s="196"/>
      <c r="K92" s="188"/>
      <c r="L92" s="151"/>
    </row>
    <row r="93" spans="1:12" ht="15" customHeight="1">
      <c r="A93" s="116"/>
      <c r="B93" s="158"/>
      <c r="C93" s="158"/>
      <c r="D93" s="246"/>
      <c r="E93" s="247"/>
      <c r="F93" s="248"/>
      <c r="G93" s="215"/>
      <c r="H93" s="195"/>
      <c r="I93" s="195"/>
      <c r="J93" s="196"/>
      <c r="K93" s="188"/>
      <c r="L93" s="151"/>
    </row>
    <row r="94" spans="1:12" ht="100.5" customHeight="1" thickBot="1">
      <c r="A94" s="117"/>
      <c r="B94" s="140"/>
      <c r="C94" s="140"/>
      <c r="D94" s="249"/>
      <c r="E94" s="250"/>
      <c r="F94" s="251"/>
      <c r="G94" s="216"/>
      <c r="H94" s="212"/>
      <c r="I94" s="212"/>
      <c r="J94" s="213"/>
      <c r="K94" s="189"/>
      <c r="L94" s="159"/>
    </row>
    <row r="95" spans="1:12" ht="15" customHeight="1">
      <c r="A95" s="116" t="s">
        <v>259</v>
      </c>
      <c r="B95" s="155">
        <v>66932000</v>
      </c>
      <c r="C95" s="155">
        <v>57073990</v>
      </c>
      <c r="D95" s="194" t="s">
        <v>1083</v>
      </c>
      <c r="E95" s="195"/>
      <c r="F95" s="196"/>
      <c r="G95" s="267" t="s">
        <v>1107</v>
      </c>
      <c r="H95" s="268"/>
      <c r="I95" s="268"/>
      <c r="J95" s="269"/>
      <c r="K95" s="188">
        <v>15</v>
      </c>
      <c r="L95" s="151"/>
    </row>
    <row r="96" spans="1:12" ht="15" customHeight="1">
      <c r="A96" s="116" t="s">
        <v>72</v>
      </c>
      <c r="B96" s="157"/>
      <c r="C96" s="157"/>
      <c r="D96" s="194"/>
      <c r="E96" s="195"/>
      <c r="F96" s="196"/>
      <c r="G96" s="267"/>
      <c r="H96" s="268"/>
      <c r="I96" s="268"/>
      <c r="J96" s="269"/>
      <c r="K96" s="188"/>
      <c r="L96" s="151"/>
    </row>
    <row r="97" spans="1:12" ht="15" customHeight="1">
      <c r="A97" s="116"/>
      <c r="B97" s="158" t="s">
        <v>24</v>
      </c>
      <c r="C97" s="158" t="s">
        <v>24</v>
      </c>
      <c r="D97" s="194"/>
      <c r="E97" s="195"/>
      <c r="F97" s="196"/>
      <c r="G97" s="267"/>
      <c r="H97" s="268"/>
      <c r="I97" s="268"/>
      <c r="J97" s="269"/>
      <c r="K97" s="188"/>
      <c r="L97" s="151"/>
    </row>
    <row r="98" spans="1:12" ht="15" customHeight="1">
      <c r="A98" s="116"/>
      <c r="B98" s="155">
        <f>B95</f>
        <v>66932000</v>
      </c>
      <c r="C98" s="155">
        <f>C95</f>
        <v>57073990</v>
      </c>
      <c r="D98" s="194"/>
      <c r="E98" s="195"/>
      <c r="F98" s="196"/>
      <c r="G98" s="267"/>
      <c r="H98" s="268"/>
      <c r="I98" s="268"/>
      <c r="J98" s="269"/>
      <c r="K98" s="188"/>
      <c r="L98" s="151"/>
    </row>
    <row r="99" spans="1:12" ht="15" customHeight="1">
      <c r="A99" s="116"/>
      <c r="B99" s="158"/>
      <c r="C99" s="158"/>
      <c r="D99" s="194"/>
      <c r="E99" s="195"/>
      <c r="F99" s="196"/>
      <c r="G99" s="267"/>
      <c r="H99" s="268"/>
      <c r="I99" s="268"/>
      <c r="J99" s="269"/>
      <c r="K99" s="188"/>
      <c r="L99" s="151"/>
    </row>
    <row r="100" spans="1:12" ht="15" customHeight="1">
      <c r="A100" s="116"/>
      <c r="B100" s="155"/>
      <c r="C100" s="155"/>
      <c r="D100" s="194"/>
      <c r="E100" s="195"/>
      <c r="F100" s="196"/>
      <c r="G100" s="267"/>
      <c r="H100" s="268"/>
      <c r="I100" s="268"/>
      <c r="J100" s="269"/>
      <c r="K100" s="188"/>
      <c r="L100" s="151"/>
    </row>
    <row r="101" spans="1:12" ht="15" customHeight="1">
      <c r="A101" s="116"/>
      <c r="B101" s="158"/>
      <c r="C101" s="158"/>
      <c r="D101" s="194"/>
      <c r="E101" s="195"/>
      <c r="F101" s="196"/>
      <c r="G101" s="267"/>
      <c r="H101" s="268"/>
      <c r="I101" s="268"/>
      <c r="J101" s="269"/>
      <c r="K101" s="188"/>
      <c r="L101" s="151"/>
    </row>
    <row r="102" spans="1:12" ht="15" customHeight="1">
      <c r="A102" s="116"/>
      <c r="B102" s="155"/>
      <c r="C102" s="155"/>
      <c r="D102" s="194"/>
      <c r="E102" s="195"/>
      <c r="F102" s="196"/>
      <c r="G102" s="267"/>
      <c r="H102" s="268"/>
      <c r="I102" s="268"/>
      <c r="J102" s="269"/>
      <c r="K102" s="188"/>
      <c r="L102" s="159"/>
    </row>
    <row r="103" spans="1:12" ht="64.5" customHeight="1" thickBot="1">
      <c r="A103" s="117"/>
      <c r="B103" s="140"/>
      <c r="C103" s="140"/>
      <c r="D103" s="211"/>
      <c r="E103" s="212"/>
      <c r="F103" s="213"/>
      <c r="G103" s="270"/>
      <c r="H103" s="271"/>
      <c r="I103" s="271"/>
      <c r="J103" s="272"/>
      <c r="K103" s="189"/>
      <c r="L103" s="151"/>
    </row>
    <row r="104" spans="1:12" ht="15" customHeight="1">
      <c r="A104" s="116" t="s">
        <v>48</v>
      </c>
      <c r="B104" s="155">
        <v>1630000</v>
      </c>
      <c r="C104" s="155">
        <v>519594</v>
      </c>
      <c r="D104" s="243" t="s">
        <v>652</v>
      </c>
      <c r="E104" s="244"/>
      <c r="F104" s="245"/>
      <c r="G104" s="261" t="s">
        <v>653</v>
      </c>
      <c r="H104" s="244"/>
      <c r="I104" s="244"/>
      <c r="J104" s="262"/>
      <c r="K104" s="187">
        <v>16</v>
      </c>
      <c r="L104" s="151"/>
    </row>
    <row r="105" spans="1:12" ht="15" customHeight="1">
      <c r="A105" s="116" t="s">
        <v>49</v>
      </c>
      <c r="B105" s="157"/>
      <c r="C105" s="157"/>
      <c r="D105" s="246"/>
      <c r="E105" s="260"/>
      <c r="F105" s="248"/>
      <c r="G105" s="263"/>
      <c r="H105" s="260"/>
      <c r="I105" s="247"/>
      <c r="J105" s="264"/>
      <c r="K105" s="188"/>
      <c r="L105" s="151"/>
    </row>
    <row r="106" spans="1:12" ht="15" customHeight="1">
      <c r="A106" s="116"/>
      <c r="B106" s="158" t="s">
        <v>24</v>
      </c>
      <c r="C106" s="158" t="s">
        <v>24</v>
      </c>
      <c r="D106" s="246"/>
      <c r="E106" s="260"/>
      <c r="F106" s="248"/>
      <c r="G106" s="263"/>
      <c r="H106" s="260"/>
      <c r="I106" s="247"/>
      <c r="J106" s="264"/>
      <c r="K106" s="188"/>
      <c r="L106" s="151"/>
    </row>
    <row r="107" spans="1:12" ht="15" customHeight="1">
      <c r="A107" s="116"/>
      <c r="B107" s="155">
        <f>B104</f>
        <v>1630000</v>
      </c>
      <c r="C107" s="155">
        <f>C104</f>
        <v>519594</v>
      </c>
      <c r="D107" s="246"/>
      <c r="E107" s="260"/>
      <c r="F107" s="248"/>
      <c r="G107" s="263"/>
      <c r="H107" s="260"/>
      <c r="I107" s="247"/>
      <c r="J107" s="264"/>
      <c r="K107" s="188"/>
      <c r="L107" s="151"/>
    </row>
    <row r="108" spans="1:12" ht="15" customHeight="1" thickBot="1">
      <c r="A108" s="117"/>
      <c r="B108" s="140"/>
      <c r="C108" s="140"/>
      <c r="D108" s="249"/>
      <c r="E108" s="250"/>
      <c r="F108" s="251"/>
      <c r="G108" s="265"/>
      <c r="H108" s="250"/>
      <c r="I108" s="250"/>
      <c r="J108" s="266"/>
      <c r="K108" s="189"/>
      <c r="L108" s="159"/>
    </row>
    <row r="109" spans="1:12" ht="15" customHeight="1">
      <c r="A109" s="116" t="s">
        <v>50</v>
      </c>
      <c r="B109" s="155">
        <v>82742000</v>
      </c>
      <c r="C109" s="155">
        <v>80027732</v>
      </c>
      <c r="D109" s="191" t="s">
        <v>1078</v>
      </c>
      <c r="E109" s="192"/>
      <c r="F109" s="193"/>
      <c r="G109" s="214" t="s">
        <v>1077</v>
      </c>
      <c r="H109" s="192"/>
      <c r="I109" s="192"/>
      <c r="J109" s="193"/>
      <c r="K109" s="187">
        <v>16</v>
      </c>
      <c r="L109" s="151"/>
    </row>
    <row r="110" spans="1:12" ht="15" customHeight="1">
      <c r="A110" s="116" t="s">
        <v>51</v>
      </c>
      <c r="B110" s="157"/>
      <c r="C110" s="157"/>
      <c r="D110" s="194"/>
      <c r="E110" s="195"/>
      <c r="F110" s="196"/>
      <c r="G110" s="215"/>
      <c r="H110" s="195"/>
      <c r="I110" s="195"/>
      <c r="J110" s="196"/>
      <c r="K110" s="188"/>
      <c r="L110" s="151"/>
    </row>
    <row r="111" spans="1:12" ht="15" customHeight="1">
      <c r="A111" s="116"/>
      <c r="B111" s="158" t="s">
        <v>24</v>
      </c>
      <c r="C111" s="158" t="s">
        <v>24</v>
      </c>
      <c r="D111" s="194"/>
      <c r="E111" s="195"/>
      <c r="F111" s="196"/>
      <c r="G111" s="215"/>
      <c r="H111" s="195"/>
      <c r="I111" s="195"/>
      <c r="J111" s="196"/>
      <c r="K111" s="188"/>
      <c r="L111" s="151"/>
    </row>
    <row r="112" spans="1:12" ht="15" customHeight="1">
      <c r="A112" s="116"/>
      <c r="B112" s="155">
        <f>B109</f>
        <v>82742000</v>
      </c>
      <c r="C112" s="155">
        <f>C109</f>
        <v>80027732</v>
      </c>
      <c r="D112" s="194"/>
      <c r="E112" s="195"/>
      <c r="F112" s="196"/>
      <c r="G112" s="215"/>
      <c r="H112" s="195"/>
      <c r="I112" s="195"/>
      <c r="J112" s="196"/>
      <c r="K112" s="188"/>
      <c r="L112" s="151"/>
    </row>
    <row r="113" spans="1:12" ht="15" customHeight="1">
      <c r="A113" s="116"/>
      <c r="B113" s="158"/>
      <c r="C113" s="158"/>
      <c r="D113" s="194"/>
      <c r="E113" s="195"/>
      <c r="F113" s="196"/>
      <c r="G113" s="215"/>
      <c r="H113" s="195"/>
      <c r="I113" s="195"/>
      <c r="J113" s="196"/>
      <c r="K113" s="188"/>
      <c r="L113" s="151"/>
    </row>
    <row r="114" spans="1:12" ht="15" customHeight="1">
      <c r="A114" s="116"/>
      <c r="B114" s="155"/>
      <c r="C114" s="155"/>
      <c r="D114" s="194"/>
      <c r="E114" s="195"/>
      <c r="F114" s="196"/>
      <c r="G114" s="215"/>
      <c r="H114" s="195"/>
      <c r="I114" s="195"/>
      <c r="J114" s="196"/>
      <c r="K114" s="188"/>
      <c r="L114" s="151"/>
    </row>
    <row r="115" spans="1:12" ht="38.25" customHeight="1" thickBot="1">
      <c r="A115" s="116"/>
      <c r="B115" s="158"/>
      <c r="C115" s="158"/>
      <c r="D115" s="194"/>
      <c r="E115" s="195"/>
      <c r="F115" s="196"/>
      <c r="G115" s="215"/>
      <c r="H115" s="195"/>
      <c r="I115" s="195"/>
      <c r="J115" s="196"/>
      <c r="K115" s="188"/>
      <c r="L115" s="151"/>
    </row>
    <row r="116" spans="1:12" ht="15" customHeight="1">
      <c r="A116" s="118" t="s">
        <v>53</v>
      </c>
      <c r="B116" s="160">
        <v>403110000</v>
      </c>
      <c r="C116" s="160">
        <v>389020742</v>
      </c>
      <c r="D116" s="226" t="s">
        <v>1105</v>
      </c>
      <c r="E116" s="218"/>
      <c r="F116" s="219"/>
      <c r="G116" s="217" t="s">
        <v>1104</v>
      </c>
      <c r="H116" s="218"/>
      <c r="I116" s="218"/>
      <c r="J116" s="219"/>
      <c r="K116" s="187">
        <v>16</v>
      </c>
      <c r="L116" s="151"/>
    </row>
    <row r="117" spans="1:12" ht="15" customHeight="1">
      <c r="A117" s="116" t="s">
        <v>52</v>
      </c>
      <c r="B117" s="157"/>
      <c r="C117" s="157"/>
      <c r="D117" s="198"/>
      <c r="E117" s="221"/>
      <c r="F117" s="222"/>
      <c r="G117" s="220"/>
      <c r="H117" s="221"/>
      <c r="I117" s="221"/>
      <c r="J117" s="222"/>
      <c r="K117" s="188"/>
      <c r="L117" s="151"/>
    </row>
    <row r="118" spans="1:12" ht="15" customHeight="1">
      <c r="A118" s="116"/>
      <c r="B118" s="158" t="s">
        <v>22</v>
      </c>
      <c r="C118" s="158" t="s">
        <v>22</v>
      </c>
      <c r="D118" s="198"/>
      <c r="E118" s="221"/>
      <c r="F118" s="222"/>
      <c r="G118" s="220"/>
      <c r="H118" s="221"/>
      <c r="I118" s="221"/>
      <c r="J118" s="222"/>
      <c r="K118" s="188"/>
      <c r="L118" s="151"/>
    </row>
    <row r="119" spans="1:12" ht="15" customHeight="1">
      <c r="A119" s="116"/>
      <c r="B119" s="155">
        <v>237905000</v>
      </c>
      <c r="C119" s="155">
        <v>226783721</v>
      </c>
      <c r="D119" s="198"/>
      <c r="E119" s="221"/>
      <c r="F119" s="222"/>
      <c r="G119" s="220"/>
      <c r="H119" s="221"/>
      <c r="I119" s="221"/>
      <c r="J119" s="222"/>
      <c r="K119" s="188"/>
      <c r="L119" s="151"/>
    </row>
    <row r="120" spans="1:12" ht="15" customHeight="1">
      <c r="A120" s="116"/>
      <c r="B120" s="158" t="s">
        <v>23</v>
      </c>
      <c r="C120" s="158" t="s">
        <v>23</v>
      </c>
      <c r="D120" s="198"/>
      <c r="E120" s="221"/>
      <c r="F120" s="222"/>
      <c r="G120" s="220"/>
      <c r="H120" s="221"/>
      <c r="I120" s="221"/>
      <c r="J120" s="222"/>
      <c r="K120" s="188"/>
      <c r="L120" s="151"/>
    </row>
    <row r="121" spans="1:12" ht="15" customHeight="1">
      <c r="A121" s="116"/>
      <c r="B121" s="155">
        <v>28341000</v>
      </c>
      <c r="C121" s="155">
        <v>23585000</v>
      </c>
      <c r="D121" s="198"/>
      <c r="E121" s="221"/>
      <c r="F121" s="222"/>
      <c r="G121" s="220"/>
      <c r="H121" s="221"/>
      <c r="I121" s="221"/>
      <c r="J121" s="222"/>
      <c r="K121" s="188"/>
      <c r="L121" s="151"/>
    </row>
    <row r="122" spans="1:12" ht="15" customHeight="1">
      <c r="A122" s="116"/>
      <c r="B122" s="158" t="s">
        <v>24</v>
      </c>
      <c r="C122" s="158" t="s">
        <v>24</v>
      </c>
      <c r="D122" s="198"/>
      <c r="E122" s="221"/>
      <c r="F122" s="222"/>
      <c r="G122" s="220"/>
      <c r="H122" s="221"/>
      <c r="I122" s="221"/>
      <c r="J122" s="222"/>
      <c r="K122" s="188"/>
      <c r="L122" s="151"/>
    </row>
    <row r="123" spans="1:12" ht="90" customHeight="1" thickBot="1">
      <c r="A123" s="117"/>
      <c r="B123" s="161">
        <f>B116-B119-B121</f>
        <v>136864000</v>
      </c>
      <c r="C123" s="161">
        <f>C116-C119-C121</f>
        <v>138652021</v>
      </c>
      <c r="D123" s="227"/>
      <c r="E123" s="224"/>
      <c r="F123" s="225"/>
      <c r="G123" s="223"/>
      <c r="H123" s="224"/>
      <c r="I123" s="224"/>
      <c r="J123" s="225"/>
      <c r="K123" s="189"/>
      <c r="L123" s="159"/>
    </row>
    <row r="124" spans="1:12" ht="15" customHeight="1">
      <c r="A124" s="116" t="s">
        <v>287</v>
      </c>
      <c r="B124" s="155">
        <v>22342000</v>
      </c>
      <c r="C124" s="155">
        <v>16639448</v>
      </c>
      <c r="D124" s="194" t="s">
        <v>1084</v>
      </c>
      <c r="E124" s="195"/>
      <c r="F124" s="196"/>
      <c r="G124" s="215" t="s">
        <v>1085</v>
      </c>
      <c r="H124" s="195"/>
      <c r="I124" s="195"/>
      <c r="J124" s="196"/>
      <c r="K124" s="188">
        <v>17</v>
      </c>
      <c r="L124" s="151"/>
    </row>
    <row r="125" spans="1:12" ht="15" customHeight="1">
      <c r="A125" s="116" t="s">
        <v>72</v>
      </c>
      <c r="B125" s="157"/>
      <c r="C125" s="157"/>
      <c r="D125" s="194"/>
      <c r="E125" s="195"/>
      <c r="F125" s="196"/>
      <c r="G125" s="215"/>
      <c r="H125" s="195"/>
      <c r="I125" s="195"/>
      <c r="J125" s="196"/>
      <c r="K125" s="188"/>
      <c r="L125" s="151"/>
    </row>
    <row r="126" spans="1:12" ht="15" customHeight="1">
      <c r="A126" s="116"/>
      <c r="B126" s="158" t="s">
        <v>23</v>
      </c>
      <c r="C126" s="158" t="s">
        <v>23</v>
      </c>
      <c r="D126" s="194"/>
      <c r="E126" s="195"/>
      <c r="F126" s="196"/>
      <c r="G126" s="215"/>
      <c r="H126" s="195"/>
      <c r="I126" s="195"/>
      <c r="J126" s="196"/>
      <c r="K126" s="188"/>
      <c r="L126" s="151"/>
    </row>
    <row r="127" spans="1:12" ht="15" customHeight="1">
      <c r="A127" s="116"/>
      <c r="B127" s="155">
        <v>1460000</v>
      </c>
      <c r="C127" s="155">
        <v>2217568</v>
      </c>
      <c r="D127" s="194"/>
      <c r="E127" s="195"/>
      <c r="F127" s="196"/>
      <c r="G127" s="215"/>
      <c r="H127" s="195"/>
      <c r="I127" s="195"/>
      <c r="J127" s="196"/>
      <c r="K127" s="188"/>
      <c r="L127" s="151"/>
    </row>
    <row r="128" spans="1:12" ht="15" customHeight="1">
      <c r="A128" s="116"/>
      <c r="B128" s="158" t="s">
        <v>24</v>
      </c>
      <c r="C128" s="158" t="s">
        <v>24</v>
      </c>
      <c r="D128" s="194"/>
      <c r="E128" s="195"/>
      <c r="F128" s="196"/>
      <c r="G128" s="215"/>
      <c r="H128" s="195"/>
      <c r="I128" s="195"/>
      <c r="J128" s="196"/>
      <c r="K128" s="188"/>
      <c r="L128" s="151"/>
    </row>
    <row r="129" spans="1:12" ht="15" customHeight="1">
      <c r="A129" s="116"/>
      <c r="B129" s="155">
        <f>B124-B127</f>
        <v>20882000</v>
      </c>
      <c r="C129" s="155">
        <f>C124-C127</f>
        <v>14421880</v>
      </c>
      <c r="D129" s="194"/>
      <c r="E129" s="195"/>
      <c r="F129" s="196"/>
      <c r="G129" s="215"/>
      <c r="H129" s="195"/>
      <c r="I129" s="195"/>
      <c r="J129" s="196"/>
      <c r="K129" s="188"/>
      <c r="L129" s="151"/>
    </row>
    <row r="130" spans="1:12" ht="15" customHeight="1">
      <c r="A130" s="116"/>
      <c r="B130" s="158"/>
      <c r="C130" s="158"/>
      <c r="D130" s="194"/>
      <c r="E130" s="195"/>
      <c r="F130" s="196"/>
      <c r="G130" s="215"/>
      <c r="H130" s="195"/>
      <c r="I130" s="195"/>
      <c r="J130" s="196"/>
      <c r="K130" s="188"/>
      <c r="L130" s="151"/>
    </row>
    <row r="131" spans="1:12" ht="97.5" customHeight="1" thickBot="1">
      <c r="A131" s="117"/>
      <c r="B131" s="140"/>
      <c r="C131" s="140"/>
      <c r="D131" s="211"/>
      <c r="E131" s="212"/>
      <c r="F131" s="213"/>
      <c r="G131" s="216"/>
      <c r="H131" s="212"/>
      <c r="I131" s="212"/>
      <c r="J131" s="213"/>
      <c r="K131" s="189"/>
      <c r="L131" s="159"/>
    </row>
    <row r="132" spans="1:12" ht="15" customHeight="1">
      <c r="A132" s="116" t="s">
        <v>54</v>
      </c>
      <c r="B132" s="155">
        <v>78538000</v>
      </c>
      <c r="C132" s="155">
        <v>56307628</v>
      </c>
      <c r="D132" s="198" t="s">
        <v>1086</v>
      </c>
      <c r="E132" s="199"/>
      <c r="F132" s="200"/>
      <c r="G132" s="220" t="s">
        <v>1087</v>
      </c>
      <c r="H132" s="221"/>
      <c r="I132" s="221"/>
      <c r="J132" s="222"/>
      <c r="K132" s="188">
        <v>17</v>
      </c>
      <c r="L132" s="151"/>
    </row>
    <row r="133" spans="1:12" ht="15" customHeight="1">
      <c r="A133" s="116" t="s">
        <v>42</v>
      </c>
      <c r="B133" s="157"/>
      <c r="C133" s="157"/>
      <c r="D133" s="201"/>
      <c r="E133" s="199"/>
      <c r="F133" s="200"/>
      <c r="G133" s="220"/>
      <c r="H133" s="221"/>
      <c r="I133" s="221"/>
      <c r="J133" s="222"/>
      <c r="K133" s="188"/>
      <c r="L133" s="151"/>
    </row>
    <row r="134" spans="1:12" ht="15" customHeight="1">
      <c r="A134" s="116"/>
      <c r="B134" s="158" t="s">
        <v>24</v>
      </c>
      <c r="C134" s="158" t="s">
        <v>24</v>
      </c>
      <c r="D134" s="201"/>
      <c r="E134" s="199"/>
      <c r="F134" s="200"/>
      <c r="G134" s="220"/>
      <c r="H134" s="221"/>
      <c r="I134" s="221"/>
      <c r="J134" s="222"/>
      <c r="K134" s="188"/>
      <c r="L134" s="151"/>
    </row>
    <row r="135" spans="1:12" ht="15" customHeight="1">
      <c r="A135" s="116"/>
      <c r="B135" s="155">
        <f>B132</f>
        <v>78538000</v>
      </c>
      <c r="C135" s="155">
        <f>C132</f>
        <v>56307628</v>
      </c>
      <c r="D135" s="201"/>
      <c r="E135" s="199"/>
      <c r="F135" s="200"/>
      <c r="G135" s="220"/>
      <c r="H135" s="221"/>
      <c r="I135" s="221"/>
      <c r="J135" s="222"/>
      <c r="K135" s="188"/>
      <c r="L135" s="151"/>
    </row>
    <row r="136" spans="1:12" ht="15" customHeight="1">
      <c r="A136" s="116"/>
      <c r="B136" s="158"/>
      <c r="C136" s="158"/>
      <c r="D136" s="201"/>
      <c r="E136" s="199"/>
      <c r="F136" s="200"/>
      <c r="G136" s="220"/>
      <c r="H136" s="221"/>
      <c r="I136" s="221"/>
      <c r="J136" s="222"/>
      <c r="K136" s="188"/>
      <c r="L136" s="151"/>
    </row>
    <row r="137" spans="1:12" ht="15" customHeight="1">
      <c r="A137" s="116"/>
      <c r="B137" s="155"/>
      <c r="C137" s="155"/>
      <c r="D137" s="201"/>
      <c r="E137" s="199"/>
      <c r="F137" s="200"/>
      <c r="G137" s="220"/>
      <c r="H137" s="221"/>
      <c r="I137" s="221"/>
      <c r="J137" s="222"/>
      <c r="K137" s="188"/>
      <c r="L137" s="151"/>
    </row>
    <row r="138" spans="1:12" ht="15" customHeight="1">
      <c r="A138" s="116"/>
      <c r="B138" s="158"/>
      <c r="C138" s="158"/>
      <c r="D138" s="201"/>
      <c r="E138" s="199"/>
      <c r="F138" s="200"/>
      <c r="G138" s="220"/>
      <c r="H138" s="221"/>
      <c r="I138" s="221"/>
      <c r="J138" s="222"/>
      <c r="K138" s="188"/>
      <c r="L138" s="151"/>
    </row>
    <row r="139" spans="1:12" ht="55.5" customHeight="1" thickBot="1">
      <c r="A139" s="117"/>
      <c r="B139" s="140"/>
      <c r="C139" s="140"/>
      <c r="D139" s="202"/>
      <c r="E139" s="203"/>
      <c r="F139" s="204"/>
      <c r="G139" s="223"/>
      <c r="H139" s="224"/>
      <c r="I139" s="224"/>
      <c r="J139" s="225"/>
      <c r="K139" s="189"/>
      <c r="L139" s="159"/>
    </row>
    <row r="140" spans="1:12" ht="15" customHeight="1">
      <c r="A140" s="116" t="s">
        <v>55</v>
      </c>
      <c r="B140" s="155">
        <v>42069000</v>
      </c>
      <c r="C140" s="155">
        <v>38551825</v>
      </c>
      <c r="D140" s="191" t="s">
        <v>945</v>
      </c>
      <c r="E140" s="192"/>
      <c r="F140" s="193"/>
      <c r="G140" s="214" t="s">
        <v>1108</v>
      </c>
      <c r="H140" s="192"/>
      <c r="I140" s="192"/>
      <c r="J140" s="193"/>
      <c r="K140" s="187">
        <v>18</v>
      </c>
      <c r="L140" s="151"/>
    </row>
    <row r="141" spans="1:12" ht="15" customHeight="1">
      <c r="A141" s="116" t="s">
        <v>57</v>
      </c>
      <c r="B141" s="157"/>
      <c r="C141" s="157"/>
      <c r="D141" s="194"/>
      <c r="E141" s="195"/>
      <c r="F141" s="196"/>
      <c r="G141" s="215"/>
      <c r="H141" s="195"/>
      <c r="I141" s="195"/>
      <c r="J141" s="196"/>
      <c r="K141" s="188"/>
      <c r="L141" s="151"/>
    </row>
    <row r="142" spans="1:12" ht="15" customHeight="1">
      <c r="A142" s="116"/>
      <c r="B142" s="158" t="s">
        <v>23</v>
      </c>
      <c r="C142" s="158" t="s">
        <v>23</v>
      </c>
      <c r="D142" s="194"/>
      <c r="E142" s="195"/>
      <c r="F142" s="196"/>
      <c r="G142" s="215"/>
      <c r="H142" s="195"/>
      <c r="I142" s="195"/>
      <c r="J142" s="196"/>
      <c r="K142" s="188"/>
      <c r="L142" s="151"/>
    </row>
    <row r="143" spans="1:12" ht="15" customHeight="1">
      <c r="A143" s="116"/>
      <c r="B143" s="155">
        <v>1200000</v>
      </c>
      <c r="C143" s="155">
        <v>1200000</v>
      </c>
      <c r="D143" s="194"/>
      <c r="E143" s="195"/>
      <c r="F143" s="196"/>
      <c r="G143" s="215"/>
      <c r="H143" s="195"/>
      <c r="I143" s="195"/>
      <c r="J143" s="196"/>
      <c r="K143" s="188"/>
      <c r="L143" s="151"/>
    </row>
    <row r="144" spans="1:12" ht="15" customHeight="1">
      <c r="A144" s="116"/>
      <c r="B144" s="158" t="s">
        <v>24</v>
      </c>
      <c r="C144" s="158" t="s">
        <v>24</v>
      </c>
      <c r="D144" s="194"/>
      <c r="E144" s="195"/>
      <c r="F144" s="196"/>
      <c r="G144" s="215"/>
      <c r="H144" s="195"/>
      <c r="I144" s="195"/>
      <c r="J144" s="196"/>
      <c r="K144" s="188"/>
      <c r="L144" s="151"/>
    </row>
    <row r="145" spans="1:12" ht="15" customHeight="1">
      <c r="A145" s="116"/>
      <c r="B145" s="162">
        <f>B140-B143</f>
        <v>40869000</v>
      </c>
      <c r="C145" s="162">
        <f>C140-C143</f>
        <v>37351825</v>
      </c>
      <c r="D145" s="194"/>
      <c r="E145" s="195"/>
      <c r="F145" s="196"/>
      <c r="G145" s="215"/>
      <c r="H145" s="195"/>
      <c r="I145" s="195"/>
      <c r="J145" s="196"/>
      <c r="K145" s="188"/>
      <c r="L145" s="151"/>
    </row>
    <row r="146" spans="1:12" ht="15" customHeight="1">
      <c r="A146" s="116"/>
      <c r="B146" s="158"/>
      <c r="C146" s="158"/>
      <c r="D146" s="194"/>
      <c r="E146" s="195"/>
      <c r="F146" s="196"/>
      <c r="G146" s="215"/>
      <c r="H146" s="195"/>
      <c r="I146" s="195"/>
      <c r="J146" s="196"/>
      <c r="K146" s="188"/>
      <c r="L146" s="151"/>
    </row>
    <row r="147" spans="1:12" ht="68.25" customHeight="1" thickBot="1">
      <c r="A147" s="117"/>
      <c r="B147" s="161"/>
      <c r="C147" s="161"/>
      <c r="D147" s="211"/>
      <c r="E147" s="212"/>
      <c r="F147" s="213"/>
      <c r="G147" s="216"/>
      <c r="H147" s="212"/>
      <c r="I147" s="212"/>
      <c r="J147" s="213"/>
      <c r="K147" s="189"/>
      <c r="L147" s="159"/>
    </row>
    <row r="148" spans="1:12" ht="15" customHeight="1">
      <c r="A148" s="118" t="s">
        <v>58</v>
      </c>
      <c r="B148" s="160">
        <v>140782000</v>
      </c>
      <c r="C148" s="160">
        <v>118637211</v>
      </c>
      <c r="D148" s="226" t="s">
        <v>1110</v>
      </c>
      <c r="E148" s="218"/>
      <c r="F148" s="219"/>
      <c r="G148" s="217" t="s">
        <v>1111</v>
      </c>
      <c r="H148" s="218"/>
      <c r="I148" s="218"/>
      <c r="J148" s="219"/>
      <c r="K148" s="187">
        <v>18</v>
      </c>
      <c r="L148" s="151"/>
    </row>
    <row r="149" spans="1:12" ht="15" customHeight="1">
      <c r="A149" s="116" t="s">
        <v>59</v>
      </c>
      <c r="B149" s="157"/>
      <c r="C149" s="157"/>
      <c r="D149" s="198"/>
      <c r="E149" s="221"/>
      <c r="F149" s="222"/>
      <c r="G149" s="220"/>
      <c r="H149" s="221"/>
      <c r="I149" s="221"/>
      <c r="J149" s="222"/>
      <c r="K149" s="188"/>
      <c r="L149" s="151"/>
    </row>
    <row r="150" spans="1:12" ht="15" customHeight="1">
      <c r="A150" s="116"/>
      <c r="B150" s="158" t="s">
        <v>22</v>
      </c>
      <c r="C150" s="158" t="s">
        <v>22</v>
      </c>
      <c r="D150" s="198"/>
      <c r="E150" s="221"/>
      <c r="F150" s="222"/>
      <c r="G150" s="220"/>
      <c r="H150" s="221"/>
      <c r="I150" s="221"/>
      <c r="J150" s="222"/>
      <c r="K150" s="188"/>
      <c r="L150" s="151"/>
    </row>
    <row r="151" spans="1:12" ht="15" customHeight="1">
      <c r="A151" s="116"/>
      <c r="B151" s="155">
        <v>229000</v>
      </c>
      <c r="C151" s="155">
        <f>'様式２'!D357</f>
        <v>157940</v>
      </c>
      <c r="D151" s="198"/>
      <c r="E151" s="221"/>
      <c r="F151" s="222"/>
      <c r="G151" s="220"/>
      <c r="H151" s="221"/>
      <c r="I151" s="221"/>
      <c r="J151" s="222"/>
      <c r="K151" s="188"/>
      <c r="L151" s="151"/>
    </row>
    <row r="152" spans="1:12" ht="15" customHeight="1">
      <c r="A152" s="116"/>
      <c r="B152" s="158" t="s">
        <v>24</v>
      </c>
      <c r="C152" s="158" t="s">
        <v>24</v>
      </c>
      <c r="D152" s="198"/>
      <c r="E152" s="221"/>
      <c r="F152" s="222"/>
      <c r="G152" s="220"/>
      <c r="H152" s="221"/>
      <c r="I152" s="221"/>
      <c r="J152" s="222"/>
      <c r="K152" s="188"/>
      <c r="L152" s="151"/>
    </row>
    <row r="153" spans="1:12" ht="15" customHeight="1">
      <c r="A153" s="116"/>
      <c r="B153" s="155">
        <f>B148-B151</f>
        <v>140553000</v>
      </c>
      <c r="C153" s="155">
        <f>C148-C151</f>
        <v>118479271</v>
      </c>
      <c r="D153" s="198"/>
      <c r="E153" s="221"/>
      <c r="F153" s="222"/>
      <c r="G153" s="220"/>
      <c r="H153" s="221"/>
      <c r="I153" s="221"/>
      <c r="J153" s="222"/>
      <c r="K153" s="188"/>
      <c r="L153" s="151"/>
    </row>
    <row r="154" spans="1:12" ht="15" customHeight="1">
      <c r="A154" s="116"/>
      <c r="B154" s="158"/>
      <c r="C154" s="158"/>
      <c r="D154" s="198"/>
      <c r="E154" s="221"/>
      <c r="F154" s="222"/>
      <c r="G154" s="220"/>
      <c r="H154" s="221"/>
      <c r="I154" s="221"/>
      <c r="J154" s="222"/>
      <c r="K154" s="188"/>
      <c r="L154" s="151"/>
    </row>
    <row r="155" spans="1:12" ht="53.25" customHeight="1" thickBot="1">
      <c r="A155" s="117"/>
      <c r="B155" s="140"/>
      <c r="C155" s="140"/>
      <c r="D155" s="227"/>
      <c r="E155" s="224"/>
      <c r="F155" s="225"/>
      <c r="G155" s="223"/>
      <c r="H155" s="224"/>
      <c r="I155" s="224"/>
      <c r="J155" s="225"/>
      <c r="K155" s="189"/>
      <c r="L155" s="159"/>
    </row>
    <row r="156" spans="1:12" ht="15" customHeight="1">
      <c r="A156" s="116" t="s">
        <v>319</v>
      </c>
      <c r="B156" s="155">
        <v>505231644000</v>
      </c>
      <c r="C156" s="155">
        <v>505225163211</v>
      </c>
      <c r="D156" s="198" t="s">
        <v>946</v>
      </c>
      <c r="E156" s="199"/>
      <c r="F156" s="200"/>
      <c r="G156" s="205" t="s">
        <v>947</v>
      </c>
      <c r="H156" s="206"/>
      <c r="I156" s="206"/>
      <c r="J156" s="207"/>
      <c r="K156" s="188">
        <v>19</v>
      </c>
      <c r="L156" s="151"/>
    </row>
    <row r="157" spans="1:12" ht="15" customHeight="1">
      <c r="A157" s="116" t="s">
        <v>72</v>
      </c>
      <c r="B157" s="157"/>
      <c r="C157" s="157"/>
      <c r="D157" s="201"/>
      <c r="E157" s="199"/>
      <c r="F157" s="200"/>
      <c r="G157" s="205"/>
      <c r="H157" s="206"/>
      <c r="I157" s="206"/>
      <c r="J157" s="207"/>
      <c r="K157" s="188"/>
      <c r="L157" s="151"/>
    </row>
    <row r="158" spans="1:12" ht="15" customHeight="1">
      <c r="A158" s="116"/>
      <c r="B158" s="158" t="s">
        <v>23</v>
      </c>
      <c r="C158" s="158" t="s">
        <v>23</v>
      </c>
      <c r="D158" s="201"/>
      <c r="E158" s="199"/>
      <c r="F158" s="200"/>
      <c r="G158" s="205"/>
      <c r="H158" s="206"/>
      <c r="I158" s="206"/>
      <c r="J158" s="207"/>
      <c r="K158" s="188"/>
      <c r="L158" s="151"/>
    </row>
    <row r="159" spans="1:12" ht="15" customHeight="1">
      <c r="A159" s="116"/>
      <c r="B159" s="155">
        <v>499526500000</v>
      </c>
      <c r="C159" s="155">
        <v>499517523708</v>
      </c>
      <c r="D159" s="201"/>
      <c r="E159" s="199"/>
      <c r="F159" s="200"/>
      <c r="G159" s="205"/>
      <c r="H159" s="206"/>
      <c r="I159" s="206"/>
      <c r="J159" s="207"/>
      <c r="K159" s="188"/>
      <c r="L159" s="151"/>
    </row>
    <row r="160" spans="1:12" ht="15" customHeight="1">
      <c r="A160" s="116"/>
      <c r="B160" s="158" t="s">
        <v>24</v>
      </c>
      <c r="C160" s="158" t="s">
        <v>24</v>
      </c>
      <c r="D160" s="201"/>
      <c r="E160" s="199"/>
      <c r="F160" s="200"/>
      <c r="G160" s="205"/>
      <c r="H160" s="206"/>
      <c r="I160" s="206"/>
      <c r="J160" s="207"/>
      <c r="K160" s="188"/>
      <c r="L160" s="151"/>
    </row>
    <row r="161" spans="1:12" ht="15" customHeight="1">
      <c r="A161" s="116"/>
      <c r="B161" s="162">
        <f>B156-B159</f>
        <v>5705144000</v>
      </c>
      <c r="C161" s="162">
        <f>C156-C159</f>
        <v>5707639503</v>
      </c>
      <c r="D161" s="201"/>
      <c r="E161" s="199"/>
      <c r="F161" s="200"/>
      <c r="G161" s="205"/>
      <c r="H161" s="206"/>
      <c r="I161" s="206"/>
      <c r="J161" s="207"/>
      <c r="K161" s="188"/>
      <c r="L161" s="151"/>
    </row>
    <row r="162" spans="1:12" ht="15" customHeight="1">
      <c r="A162" s="116"/>
      <c r="B162" s="158"/>
      <c r="C162" s="158"/>
      <c r="D162" s="201"/>
      <c r="E162" s="199"/>
      <c r="F162" s="200"/>
      <c r="G162" s="205"/>
      <c r="H162" s="206"/>
      <c r="I162" s="206"/>
      <c r="J162" s="207"/>
      <c r="K162" s="188"/>
      <c r="L162" s="151"/>
    </row>
    <row r="163" spans="1:12" ht="56.25" customHeight="1" thickBot="1">
      <c r="A163" s="117"/>
      <c r="B163" s="161"/>
      <c r="C163" s="161"/>
      <c r="D163" s="202"/>
      <c r="E163" s="203"/>
      <c r="F163" s="204"/>
      <c r="G163" s="208"/>
      <c r="H163" s="209"/>
      <c r="I163" s="209"/>
      <c r="J163" s="210"/>
      <c r="K163" s="189"/>
      <c r="L163" s="159"/>
    </row>
    <row r="164" spans="1:12" ht="15" customHeight="1">
      <c r="A164" s="118" t="s">
        <v>735</v>
      </c>
      <c r="B164" s="160">
        <v>27152243000</v>
      </c>
      <c r="C164" s="160">
        <v>26998796095</v>
      </c>
      <c r="D164" s="226" t="s">
        <v>734</v>
      </c>
      <c r="E164" s="218"/>
      <c r="F164" s="219"/>
      <c r="G164" s="217" t="s">
        <v>939</v>
      </c>
      <c r="H164" s="218"/>
      <c r="I164" s="218"/>
      <c r="J164" s="219"/>
      <c r="K164" s="187">
        <v>20</v>
      </c>
      <c r="L164" s="151"/>
    </row>
    <row r="165" spans="1:12" ht="15" customHeight="1">
      <c r="A165" s="116" t="s">
        <v>72</v>
      </c>
      <c r="B165" s="157"/>
      <c r="C165" s="157"/>
      <c r="D165" s="198"/>
      <c r="E165" s="221"/>
      <c r="F165" s="222"/>
      <c r="G165" s="220"/>
      <c r="H165" s="221"/>
      <c r="I165" s="221"/>
      <c r="J165" s="222"/>
      <c r="K165" s="188"/>
      <c r="L165" s="151"/>
    </row>
    <row r="166" spans="1:12" ht="15" customHeight="1">
      <c r="A166" s="116"/>
      <c r="B166" s="158" t="s">
        <v>23</v>
      </c>
      <c r="C166" s="158" t="s">
        <v>23</v>
      </c>
      <c r="D166" s="198"/>
      <c r="E166" s="221"/>
      <c r="F166" s="222"/>
      <c r="G166" s="220"/>
      <c r="H166" s="221"/>
      <c r="I166" s="221"/>
      <c r="J166" s="222"/>
      <c r="K166" s="188"/>
      <c r="L166" s="151"/>
    </row>
    <row r="167" spans="1:12" ht="15" customHeight="1">
      <c r="A167" s="116"/>
      <c r="B167" s="155">
        <v>25000000000</v>
      </c>
      <c r="C167" s="155">
        <v>25000000000</v>
      </c>
      <c r="D167" s="198"/>
      <c r="E167" s="221"/>
      <c r="F167" s="222"/>
      <c r="G167" s="220"/>
      <c r="H167" s="221"/>
      <c r="I167" s="221"/>
      <c r="J167" s="222"/>
      <c r="K167" s="188"/>
      <c r="L167" s="151"/>
    </row>
    <row r="168" spans="1:12" ht="15" customHeight="1">
      <c r="A168" s="116"/>
      <c r="B168" s="158" t="s">
        <v>24</v>
      </c>
      <c r="C168" s="158" t="s">
        <v>24</v>
      </c>
      <c r="D168" s="198"/>
      <c r="E168" s="221"/>
      <c r="F168" s="222"/>
      <c r="G168" s="220"/>
      <c r="H168" s="221"/>
      <c r="I168" s="221"/>
      <c r="J168" s="222"/>
      <c r="K168" s="188"/>
      <c r="L168" s="151"/>
    </row>
    <row r="169" spans="1:12" ht="15" customHeight="1">
      <c r="A169" s="116"/>
      <c r="B169" s="155">
        <f>B164-B167</f>
        <v>2152243000</v>
      </c>
      <c r="C169" s="155">
        <f>C164-C167</f>
        <v>1998796095</v>
      </c>
      <c r="D169" s="198"/>
      <c r="E169" s="221"/>
      <c r="F169" s="222"/>
      <c r="G169" s="220"/>
      <c r="H169" s="221"/>
      <c r="I169" s="221"/>
      <c r="J169" s="222"/>
      <c r="K169" s="188"/>
      <c r="L169" s="151"/>
    </row>
    <row r="170" spans="1:12" ht="15" customHeight="1" thickBot="1">
      <c r="A170" s="117"/>
      <c r="B170" s="140"/>
      <c r="C170" s="140"/>
      <c r="D170" s="227"/>
      <c r="E170" s="224"/>
      <c r="F170" s="225"/>
      <c r="G170" s="223"/>
      <c r="H170" s="224"/>
      <c r="I170" s="224"/>
      <c r="J170" s="225"/>
      <c r="K170" s="189"/>
      <c r="L170" s="159"/>
    </row>
    <row r="171" spans="1:12" ht="15" customHeight="1">
      <c r="A171" s="116" t="s">
        <v>60</v>
      </c>
      <c r="B171" s="155">
        <v>38915000</v>
      </c>
      <c r="C171" s="155">
        <v>23047278</v>
      </c>
      <c r="D171" s="198" t="s">
        <v>1088</v>
      </c>
      <c r="E171" s="228"/>
      <c r="F171" s="229"/>
      <c r="G171" s="205" t="s">
        <v>1089</v>
      </c>
      <c r="H171" s="228"/>
      <c r="I171" s="228"/>
      <c r="J171" s="229"/>
      <c r="K171" s="188">
        <v>20</v>
      </c>
      <c r="L171" s="151"/>
    </row>
    <row r="172" spans="1:12" ht="15" customHeight="1">
      <c r="A172" s="116" t="s">
        <v>61</v>
      </c>
      <c r="B172" s="157"/>
      <c r="C172" s="157"/>
      <c r="D172" s="230"/>
      <c r="E172" s="228"/>
      <c r="F172" s="229"/>
      <c r="G172" s="234"/>
      <c r="H172" s="228"/>
      <c r="I172" s="228"/>
      <c r="J172" s="229"/>
      <c r="K172" s="188"/>
      <c r="L172" s="151"/>
    </row>
    <row r="173" spans="1:12" ht="15" customHeight="1">
      <c r="A173" s="116"/>
      <c r="B173" s="158" t="s">
        <v>23</v>
      </c>
      <c r="C173" s="158" t="s">
        <v>23</v>
      </c>
      <c r="D173" s="230"/>
      <c r="E173" s="228"/>
      <c r="F173" s="229"/>
      <c r="G173" s="234"/>
      <c r="H173" s="228"/>
      <c r="I173" s="228"/>
      <c r="J173" s="229"/>
      <c r="K173" s="188"/>
      <c r="L173" s="151"/>
    </row>
    <row r="174" spans="1:12" ht="15" customHeight="1">
      <c r="A174" s="116"/>
      <c r="B174" s="155">
        <v>15160000</v>
      </c>
      <c r="C174" s="155">
        <v>11167900</v>
      </c>
      <c r="D174" s="230"/>
      <c r="E174" s="228"/>
      <c r="F174" s="229"/>
      <c r="G174" s="234"/>
      <c r="H174" s="228"/>
      <c r="I174" s="228"/>
      <c r="J174" s="229"/>
      <c r="K174" s="188"/>
      <c r="L174" s="151"/>
    </row>
    <row r="175" spans="1:12" ht="15" customHeight="1">
      <c r="A175" s="116"/>
      <c r="B175" s="158" t="s">
        <v>24</v>
      </c>
      <c r="C175" s="158" t="s">
        <v>24</v>
      </c>
      <c r="D175" s="230"/>
      <c r="E175" s="228"/>
      <c r="F175" s="229"/>
      <c r="G175" s="234"/>
      <c r="H175" s="228"/>
      <c r="I175" s="228"/>
      <c r="J175" s="229"/>
      <c r="K175" s="188"/>
      <c r="L175" s="151"/>
    </row>
    <row r="176" spans="1:12" ht="15" customHeight="1">
      <c r="A176" s="116"/>
      <c r="B176" s="155">
        <f>B171-B174</f>
        <v>23755000</v>
      </c>
      <c r="C176" s="155">
        <f>C171-C174</f>
        <v>11879378</v>
      </c>
      <c r="D176" s="230"/>
      <c r="E176" s="228"/>
      <c r="F176" s="229"/>
      <c r="G176" s="234"/>
      <c r="H176" s="228"/>
      <c r="I176" s="228"/>
      <c r="J176" s="229"/>
      <c r="K176" s="188"/>
      <c r="L176" s="151"/>
    </row>
    <row r="177" spans="1:12" ht="68.25" customHeight="1" thickBot="1">
      <c r="A177" s="117"/>
      <c r="B177" s="140"/>
      <c r="C177" s="140"/>
      <c r="D177" s="231"/>
      <c r="E177" s="232"/>
      <c r="F177" s="233"/>
      <c r="G177" s="235"/>
      <c r="H177" s="232"/>
      <c r="I177" s="232"/>
      <c r="J177" s="233"/>
      <c r="K177" s="189"/>
      <c r="L177" s="159"/>
    </row>
    <row r="178" spans="1:12" ht="15" customHeight="1">
      <c r="A178" s="118" t="s">
        <v>62</v>
      </c>
      <c r="B178" s="160">
        <f>1555455000+432266</f>
        <v>1555887266</v>
      </c>
      <c r="C178" s="160">
        <f>1400032081+432266</f>
        <v>1400464347</v>
      </c>
      <c r="D178" s="191" t="s">
        <v>948</v>
      </c>
      <c r="E178" s="192"/>
      <c r="F178" s="193"/>
      <c r="G178" s="214" t="s">
        <v>949</v>
      </c>
      <c r="H178" s="192"/>
      <c r="I178" s="192"/>
      <c r="J178" s="193"/>
      <c r="K178" s="197">
        <v>21</v>
      </c>
      <c r="L178" s="151"/>
    </row>
    <row r="179" spans="1:12" ht="15" customHeight="1">
      <c r="A179" s="116" t="s">
        <v>63</v>
      </c>
      <c r="B179" s="157"/>
      <c r="C179" s="157"/>
      <c r="D179" s="194"/>
      <c r="E179" s="195"/>
      <c r="F179" s="196"/>
      <c r="G179" s="215"/>
      <c r="H179" s="195"/>
      <c r="I179" s="195"/>
      <c r="J179" s="196"/>
      <c r="K179" s="188"/>
      <c r="L179" s="151"/>
    </row>
    <row r="180" spans="1:12" ht="15" customHeight="1">
      <c r="A180" s="116" t="s">
        <v>339</v>
      </c>
      <c r="B180" s="158" t="s">
        <v>22</v>
      </c>
      <c r="C180" s="158" t="s">
        <v>22</v>
      </c>
      <c r="D180" s="194"/>
      <c r="E180" s="195"/>
      <c r="F180" s="196"/>
      <c r="G180" s="215"/>
      <c r="H180" s="195"/>
      <c r="I180" s="195"/>
      <c r="J180" s="196"/>
      <c r="K180" s="188"/>
      <c r="L180" s="151"/>
    </row>
    <row r="181" spans="1:12" ht="15" customHeight="1">
      <c r="A181" s="116" t="s">
        <v>72</v>
      </c>
      <c r="B181" s="155">
        <v>380000000</v>
      </c>
      <c r="C181" s="155">
        <v>315290535</v>
      </c>
      <c r="D181" s="194"/>
      <c r="E181" s="195"/>
      <c r="F181" s="196"/>
      <c r="G181" s="215"/>
      <c r="H181" s="195"/>
      <c r="I181" s="195"/>
      <c r="J181" s="196"/>
      <c r="K181" s="188"/>
      <c r="L181" s="151"/>
    </row>
    <row r="182" spans="1:12" ht="15" customHeight="1">
      <c r="A182" s="116"/>
      <c r="B182" s="158" t="s">
        <v>23</v>
      </c>
      <c r="C182" s="158" t="s">
        <v>23</v>
      </c>
      <c r="D182" s="194"/>
      <c r="E182" s="195"/>
      <c r="F182" s="196"/>
      <c r="G182" s="215"/>
      <c r="H182" s="195"/>
      <c r="I182" s="195"/>
      <c r="J182" s="196"/>
      <c r="K182" s="188"/>
      <c r="L182" s="151"/>
    </row>
    <row r="183" spans="1:12" ht="15" customHeight="1">
      <c r="A183" s="116"/>
      <c r="B183" s="155">
        <v>852773000</v>
      </c>
      <c r="C183" s="155">
        <f>'様式２'!D448</f>
        <v>786769787</v>
      </c>
      <c r="D183" s="194"/>
      <c r="E183" s="195"/>
      <c r="F183" s="196"/>
      <c r="G183" s="215"/>
      <c r="H183" s="195"/>
      <c r="I183" s="195"/>
      <c r="J183" s="196"/>
      <c r="K183" s="188"/>
      <c r="L183" s="151"/>
    </row>
    <row r="184" spans="1:12" ht="15" customHeight="1">
      <c r="A184" s="116"/>
      <c r="B184" s="158" t="s">
        <v>24</v>
      </c>
      <c r="C184" s="158" t="s">
        <v>24</v>
      </c>
      <c r="D184" s="194"/>
      <c r="E184" s="195"/>
      <c r="F184" s="196"/>
      <c r="G184" s="215"/>
      <c r="H184" s="195"/>
      <c r="I184" s="195"/>
      <c r="J184" s="196"/>
      <c r="K184" s="188"/>
      <c r="L184" s="151"/>
    </row>
    <row r="185" spans="1:12" ht="104.25" customHeight="1" thickBot="1">
      <c r="A185" s="117"/>
      <c r="B185" s="161">
        <f>B178-B181-B183</f>
        <v>323114266</v>
      </c>
      <c r="C185" s="161">
        <f>C178-C181-C183</f>
        <v>298404025</v>
      </c>
      <c r="D185" s="211"/>
      <c r="E185" s="212"/>
      <c r="F185" s="213"/>
      <c r="G185" s="216"/>
      <c r="H185" s="212"/>
      <c r="I185" s="212"/>
      <c r="J185" s="213"/>
      <c r="K185" s="189"/>
      <c r="L185" s="159"/>
    </row>
    <row r="186" spans="1:12" ht="15" customHeight="1">
      <c r="A186" s="116" t="s">
        <v>64</v>
      </c>
      <c r="B186" s="155">
        <f>58095000+1591236</f>
        <v>59686236</v>
      </c>
      <c r="C186" s="155">
        <f>51037416+1591236</f>
        <v>52628652</v>
      </c>
      <c r="D186" s="194" t="s">
        <v>950</v>
      </c>
      <c r="E186" s="195"/>
      <c r="F186" s="196"/>
      <c r="G186" s="215" t="s">
        <v>951</v>
      </c>
      <c r="H186" s="195"/>
      <c r="I186" s="195"/>
      <c r="J186" s="196"/>
      <c r="K186" s="188">
        <v>22</v>
      </c>
      <c r="L186" s="151"/>
    </row>
    <row r="187" spans="1:12" ht="15" customHeight="1">
      <c r="A187" s="116" t="s">
        <v>339</v>
      </c>
      <c r="B187" s="157"/>
      <c r="C187" s="157"/>
      <c r="D187" s="194"/>
      <c r="E187" s="195"/>
      <c r="F187" s="196"/>
      <c r="G187" s="215"/>
      <c r="H187" s="195"/>
      <c r="I187" s="195"/>
      <c r="J187" s="196"/>
      <c r="K187" s="188"/>
      <c r="L187" s="151"/>
    </row>
    <row r="188" spans="1:12" ht="15" customHeight="1">
      <c r="A188" s="116" t="s">
        <v>72</v>
      </c>
      <c r="B188" s="158" t="s">
        <v>23</v>
      </c>
      <c r="C188" s="158" t="s">
        <v>23</v>
      </c>
      <c r="D188" s="194"/>
      <c r="E188" s="195"/>
      <c r="F188" s="196"/>
      <c r="G188" s="215"/>
      <c r="H188" s="195"/>
      <c r="I188" s="195"/>
      <c r="J188" s="196"/>
      <c r="K188" s="188"/>
      <c r="L188" s="151"/>
    </row>
    <row r="189" spans="1:12" ht="15" customHeight="1">
      <c r="A189" s="116"/>
      <c r="B189" s="155">
        <v>59494000</v>
      </c>
      <c r="C189" s="155">
        <v>51699606</v>
      </c>
      <c r="D189" s="194"/>
      <c r="E189" s="195"/>
      <c r="F189" s="196"/>
      <c r="G189" s="215"/>
      <c r="H189" s="195"/>
      <c r="I189" s="195"/>
      <c r="J189" s="196"/>
      <c r="K189" s="188"/>
      <c r="L189" s="151"/>
    </row>
    <row r="190" spans="1:12" ht="15" customHeight="1">
      <c r="A190" s="116"/>
      <c r="B190" s="158" t="s">
        <v>24</v>
      </c>
      <c r="C190" s="158" t="s">
        <v>24</v>
      </c>
      <c r="D190" s="194"/>
      <c r="E190" s="195"/>
      <c r="F190" s="196"/>
      <c r="G190" s="215"/>
      <c r="H190" s="195"/>
      <c r="I190" s="195"/>
      <c r="J190" s="196"/>
      <c r="K190" s="188"/>
      <c r="L190" s="151"/>
    </row>
    <row r="191" spans="1:12" ht="15" customHeight="1">
      <c r="A191" s="116"/>
      <c r="B191" s="155">
        <f>B186-B189</f>
        <v>192236</v>
      </c>
      <c r="C191" s="155">
        <f>C186-C189</f>
        <v>929046</v>
      </c>
      <c r="D191" s="194"/>
      <c r="E191" s="195"/>
      <c r="F191" s="196"/>
      <c r="G191" s="215"/>
      <c r="H191" s="195"/>
      <c r="I191" s="195"/>
      <c r="J191" s="196"/>
      <c r="K191" s="188"/>
      <c r="L191" s="151"/>
    </row>
    <row r="192" spans="1:12" ht="15" customHeight="1">
      <c r="A192" s="116"/>
      <c r="B192" s="158"/>
      <c r="C192" s="158"/>
      <c r="D192" s="194"/>
      <c r="E192" s="195"/>
      <c r="F192" s="196"/>
      <c r="G192" s="215"/>
      <c r="H192" s="195"/>
      <c r="I192" s="195"/>
      <c r="J192" s="196"/>
      <c r="K192" s="188"/>
      <c r="L192" s="151"/>
    </row>
    <row r="193" spans="1:12" ht="50.25" customHeight="1" thickBot="1">
      <c r="A193" s="117"/>
      <c r="B193" s="140"/>
      <c r="C193" s="140"/>
      <c r="D193" s="211"/>
      <c r="E193" s="212"/>
      <c r="F193" s="213"/>
      <c r="G193" s="216"/>
      <c r="H193" s="212"/>
      <c r="I193" s="212"/>
      <c r="J193" s="213"/>
      <c r="K193" s="189"/>
      <c r="L193" s="159"/>
    </row>
    <row r="194" spans="1:12" ht="15" customHeight="1">
      <c r="A194" s="118" t="s">
        <v>352</v>
      </c>
      <c r="B194" s="160">
        <f>'様式２'!C523</f>
        <v>69145092</v>
      </c>
      <c r="C194" s="160">
        <f>51982533+344570</f>
        <v>52327103</v>
      </c>
      <c r="D194" s="226" t="s">
        <v>1109</v>
      </c>
      <c r="E194" s="218"/>
      <c r="F194" s="219"/>
      <c r="G194" s="217" t="s">
        <v>1090</v>
      </c>
      <c r="H194" s="218"/>
      <c r="I194" s="218"/>
      <c r="J194" s="219"/>
      <c r="K194" s="187">
        <v>22</v>
      </c>
      <c r="L194" s="151"/>
    </row>
    <row r="195" spans="1:12" ht="15" customHeight="1">
      <c r="A195" s="116" t="s">
        <v>72</v>
      </c>
      <c r="B195" s="157"/>
      <c r="C195" s="157"/>
      <c r="D195" s="198"/>
      <c r="E195" s="221"/>
      <c r="F195" s="222"/>
      <c r="G195" s="220"/>
      <c r="H195" s="221"/>
      <c r="I195" s="221"/>
      <c r="J195" s="222"/>
      <c r="K195" s="188"/>
      <c r="L195" s="151"/>
    </row>
    <row r="196" spans="1:12" ht="15" customHeight="1">
      <c r="A196" s="116"/>
      <c r="B196" s="158" t="s">
        <v>24</v>
      </c>
      <c r="C196" s="158" t="s">
        <v>24</v>
      </c>
      <c r="D196" s="198"/>
      <c r="E196" s="221"/>
      <c r="F196" s="222"/>
      <c r="G196" s="220"/>
      <c r="H196" s="221"/>
      <c r="I196" s="221"/>
      <c r="J196" s="222"/>
      <c r="K196" s="188"/>
      <c r="L196" s="151"/>
    </row>
    <row r="197" spans="1:12" ht="15" customHeight="1">
      <c r="A197" s="116"/>
      <c r="B197" s="155">
        <f>B194</f>
        <v>69145092</v>
      </c>
      <c r="C197" s="155">
        <f>C194</f>
        <v>52327103</v>
      </c>
      <c r="D197" s="198"/>
      <c r="E197" s="221"/>
      <c r="F197" s="222"/>
      <c r="G197" s="220"/>
      <c r="H197" s="221"/>
      <c r="I197" s="221"/>
      <c r="J197" s="222"/>
      <c r="K197" s="188"/>
      <c r="L197" s="151"/>
    </row>
    <row r="198" spans="1:12" ht="15" customHeight="1">
      <c r="A198" s="116"/>
      <c r="B198" s="158"/>
      <c r="C198" s="158"/>
      <c r="D198" s="198"/>
      <c r="E198" s="221"/>
      <c r="F198" s="222"/>
      <c r="G198" s="220"/>
      <c r="H198" s="221"/>
      <c r="I198" s="221"/>
      <c r="J198" s="222"/>
      <c r="K198" s="188"/>
      <c r="L198" s="151"/>
    </row>
    <row r="199" spans="1:12" ht="15" customHeight="1">
      <c r="A199" s="116"/>
      <c r="B199" s="155"/>
      <c r="C199" s="155"/>
      <c r="D199" s="198"/>
      <c r="E199" s="221"/>
      <c r="F199" s="222"/>
      <c r="G199" s="220"/>
      <c r="H199" s="221"/>
      <c r="I199" s="221"/>
      <c r="J199" s="222"/>
      <c r="K199" s="188"/>
      <c r="L199" s="151"/>
    </row>
    <row r="200" spans="1:12" ht="15" customHeight="1">
      <c r="A200" s="116"/>
      <c r="B200" s="158"/>
      <c r="C200" s="158"/>
      <c r="D200" s="198"/>
      <c r="E200" s="221"/>
      <c r="F200" s="222"/>
      <c r="G200" s="220"/>
      <c r="H200" s="221"/>
      <c r="I200" s="221"/>
      <c r="J200" s="222"/>
      <c r="K200" s="188"/>
      <c r="L200" s="151"/>
    </row>
    <row r="201" spans="1:12" ht="27" customHeight="1" thickBot="1">
      <c r="A201" s="117"/>
      <c r="B201" s="140"/>
      <c r="C201" s="140"/>
      <c r="D201" s="227"/>
      <c r="E201" s="224"/>
      <c r="F201" s="225"/>
      <c r="G201" s="223"/>
      <c r="H201" s="224"/>
      <c r="I201" s="224"/>
      <c r="J201" s="225"/>
      <c r="K201" s="189"/>
      <c r="L201" s="159"/>
    </row>
    <row r="202" spans="1:12" ht="15" customHeight="1">
      <c r="A202" s="116" t="s">
        <v>68</v>
      </c>
      <c r="B202" s="155">
        <v>3232853058</v>
      </c>
      <c r="C202" s="155">
        <v>3213893401</v>
      </c>
      <c r="D202" s="198" t="s">
        <v>1115</v>
      </c>
      <c r="E202" s="221"/>
      <c r="F202" s="222"/>
      <c r="G202" s="220" t="s">
        <v>1114</v>
      </c>
      <c r="H202" s="221"/>
      <c r="I202" s="221"/>
      <c r="J202" s="222"/>
      <c r="K202" s="190">
        <v>23</v>
      </c>
      <c r="L202" s="151"/>
    </row>
    <row r="203" spans="1:12" ht="15" customHeight="1">
      <c r="A203" s="116" t="s">
        <v>732</v>
      </c>
      <c r="B203" s="157"/>
      <c r="C203" s="157"/>
      <c r="D203" s="198"/>
      <c r="E203" s="221"/>
      <c r="F203" s="222"/>
      <c r="G203" s="220"/>
      <c r="H203" s="221"/>
      <c r="I203" s="221"/>
      <c r="J203" s="222"/>
      <c r="K203" s="188"/>
      <c r="L203" s="151"/>
    </row>
    <row r="204" spans="1:12" ht="15" customHeight="1">
      <c r="A204" s="116" t="s">
        <v>72</v>
      </c>
      <c r="B204" s="158" t="s">
        <v>22</v>
      </c>
      <c r="C204" s="158" t="s">
        <v>22</v>
      </c>
      <c r="D204" s="198"/>
      <c r="E204" s="221"/>
      <c r="F204" s="222"/>
      <c r="G204" s="220"/>
      <c r="H204" s="221"/>
      <c r="I204" s="221"/>
      <c r="J204" s="222"/>
      <c r="K204" s="188"/>
      <c r="L204" s="151"/>
    </row>
    <row r="205" spans="1:12" ht="15" customHeight="1">
      <c r="A205" s="116"/>
      <c r="B205" s="155">
        <v>683000</v>
      </c>
      <c r="C205" s="155">
        <v>836520</v>
      </c>
      <c r="D205" s="198"/>
      <c r="E205" s="221"/>
      <c r="F205" s="222"/>
      <c r="G205" s="220"/>
      <c r="H205" s="221"/>
      <c r="I205" s="221"/>
      <c r="J205" s="222"/>
      <c r="K205" s="188"/>
      <c r="L205" s="151"/>
    </row>
    <row r="206" spans="1:12" ht="15" customHeight="1">
      <c r="A206" s="116"/>
      <c r="B206" s="158" t="s">
        <v>23</v>
      </c>
      <c r="C206" s="158" t="s">
        <v>23</v>
      </c>
      <c r="D206" s="198"/>
      <c r="E206" s="221"/>
      <c r="F206" s="222"/>
      <c r="G206" s="220"/>
      <c r="H206" s="221"/>
      <c r="I206" s="221"/>
      <c r="J206" s="222"/>
      <c r="K206" s="188"/>
      <c r="L206" s="151"/>
    </row>
    <row r="207" spans="1:12" ht="15" customHeight="1">
      <c r="A207" s="116"/>
      <c r="B207" s="155">
        <v>3105660000</v>
      </c>
      <c r="C207" s="155">
        <v>3113660000</v>
      </c>
      <c r="D207" s="198"/>
      <c r="E207" s="221"/>
      <c r="F207" s="222"/>
      <c r="G207" s="220"/>
      <c r="H207" s="221"/>
      <c r="I207" s="221"/>
      <c r="J207" s="222"/>
      <c r="K207" s="188"/>
      <c r="L207" s="151"/>
    </row>
    <row r="208" spans="1:12" ht="15" customHeight="1">
      <c r="A208" s="116"/>
      <c r="B208" s="158" t="s">
        <v>24</v>
      </c>
      <c r="C208" s="158" t="s">
        <v>24</v>
      </c>
      <c r="D208" s="198"/>
      <c r="E208" s="221"/>
      <c r="F208" s="222"/>
      <c r="G208" s="220"/>
      <c r="H208" s="221"/>
      <c r="I208" s="221"/>
      <c r="J208" s="222"/>
      <c r="K208" s="188"/>
      <c r="L208" s="151"/>
    </row>
    <row r="209" spans="1:12" ht="111.75" customHeight="1" thickBot="1">
      <c r="A209" s="117"/>
      <c r="B209" s="161">
        <f>B202-B205-B207</f>
        <v>126510058</v>
      </c>
      <c r="C209" s="161">
        <f>C202-C205-C207</f>
        <v>99396881</v>
      </c>
      <c r="D209" s="227"/>
      <c r="E209" s="224"/>
      <c r="F209" s="225"/>
      <c r="G209" s="223"/>
      <c r="H209" s="224"/>
      <c r="I209" s="224"/>
      <c r="J209" s="225"/>
      <c r="K209" s="189"/>
      <c r="L209" s="159"/>
    </row>
    <row r="210" spans="1:12" ht="15" customHeight="1">
      <c r="A210" s="118" t="s">
        <v>727</v>
      </c>
      <c r="B210" s="160">
        <v>24295099000</v>
      </c>
      <c r="C210" s="160">
        <v>22390759159</v>
      </c>
      <c r="D210" s="226" t="s">
        <v>736</v>
      </c>
      <c r="E210" s="218"/>
      <c r="F210" s="219"/>
      <c r="G210" s="217" t="s">
        <v>737</v>
      </c>
      <c r="H210" s="218"/>
      <c r="I210" s="218"/>
      <c r="J210" s="219"/>
      <c r="K210" s="187">
        <v>24</v>
      </c>
      <c r="L210" s="151"/>
    </row>
    <row r="211" spans="1:12" ht="15" customHeight="1">
      <c r="A211" s="116" t="s">
        <v>72</v>
      </c>
      <c r="B211" s="157"/>
      <c r="C211" s="157"/>
      <c r="D211" s="198"/>
      <c r="E211" s="221"/>
      <c r="F211" s="222"/>
      <c r="G211" s="220"/>
      <c r="H211" s="221"/>
      <c r="I211" s="221"/>
      <c r="J211" s="222"/>
      <c r="K211" s="188"/>
      <c r="L211" s="151"/>
    </row>
    <row r="212" spans="1:12" ht="15" customHeight="1">
      <c r="A212" s="116"/>
      <c r="B212" s="158" t="s">
        <v>22</v>
      </c>
      <c r="C212" s="158" t="s">
        <v>22</v>
      </c>
      <c r="D212" s="198"/>
      <c r="E212" s="221"/>
      <c r="F212" s="222"/>
      <c r="G212" s="220"/>
      <c r="H212" s="221"/>
      <c r="I212" s="221"/>
      <c r="J212" s="222"/>
      <c r="K212" s="188"/>
      <c r="L212" s="151"/>
    </row>
    <row r="213" spans="1:12" ht="15" customHeight="1">
      <c r="A213" s="116"/>
      <c r="B213" s="155">
        <v>5110000000</v>
      </c>
      <c r="C213" s="155">
        <v>5110000000</v>
      </c>
      <c r="D213" s="198"/>
      <c r="E213" s="221"/>
      <c r="F213" s="222"/>
      <c r="G213" s="220"/>
      <c r="H213" s="221"/>
      <c r="I213" s="221"/>
      <c r="J213" s="222"/>
      <c r="K213" s="188"/>
      <c r="L213" s="151"/>
    </row>
    <row r="214" spans="1:12" ht="15" customHeight="1">
      <c r="A214" s="116"/>
      <c r="B214" s="158" t="s">
        <v>23</v>
      </c>
      <c r="C214" s="158" t="s">
        <v>23</v>
      </c>
      <c r="D214" s="198"/>
      <c r="E214" s="221"/>
      <c r="F214" s="222"/>
      <c r="G214" s="220"/>
      <c r="H214" s="221"/>
      <c r="I214" s="221"/>
      <c r="J214" s="222"/>
      <c r="K214" s="188"/>
      <c r="L214" s="151"/>
    </row>
    <row r="215" spans="1:12" ht="15" customHeight="1">
      <c r="A215" s="116"/>
      <c r="B215" s="155">
        <v>19185099000</v>
      </c>
      <c r="C215" s="155">
        <v>17216417216</v>
      </c>
      <c r="D215" s="198"/>
      <c r="E215" s="221"/>
      <c r="F215" s="222"/>
      <c r="G215" s="220"/>
      <c r="H215" s="221"/>
      <c r="I215" s="221"/>
      <c r="J215" s="222"/>
      <c r="K215" s="188"/>
      <c r="L215" s="151"/>
    </row>
    <row r="216" spans="1:12" ht="15" customHeight="1">
      <c r="A216" s="116"/>
      <c r="B216" s="158" t="s">
        <v>24</v>
      </c>
      <c r="C216" s="158" t="s">
        <v>24</v>
      </c>
      <c r="D216" s="198"/>
      <c r="E216" s="221"/>
      <c r="F216" s="222"/>
      <c r="G216" s="220"/>
      <c r="H216" s="221"/>
      <c r="I216" s="221"/>
      <c r="J216" s="222"/>
      <c r="K216" s="188"/>
      <c r="L216" s="151"/>
    </row>
    <row r="217" spans="1:12" ht="15" customHeight="1" thickBot="1">
      <c r="A217" s="117"/>
      <c r="B217" s="140">
        <f>B210-B213-B215</f>
        <v>0</v>
      </c>
      <c r="C217" s="140">
        <f>C210-C213-C215</f>
        <v>64341943</v>
      </c>
      <c r="D217" s="227"/>
      <c r="E217" s="224"/>
      <c r="F217" s="225"/>
      <c r="G217" s="223"/>
      <c r="H217" s="224"/>
      <c r="I217" s="224"/>
      <c r="J217" s="225"/>
      <c r="K217" s="189"/>
      <c r="L217" s="159"/>
    </row>
    <row r="218" spans="1:12" ht="15" customHeight="1">
      <c r="A218" s="116" t="s">
        <v>65</v>
      </c>
      <c r="B218" s="155">
        <v>201126000</v>
      </c>
      <c r="C218" s="155">
        <v>199224694</v>
      </c>
      <c r="D218" s="198" t="s">
        <v>952</v>
      </c>
      <c r="E218" s="221"/>
      <c r="F218" s="222"/>
      <c r="G218" s="220" t="s">
        <v>1091</v>
      </c>
      <c r="H218" s="221"/>
      <c r="I218" s="221"/>
      <c r="J218" s="222"/>
      <c r="K218" s="188">
        <v>24</v>
      </c>
      <c r="L218" s="151"/>
    </row>
    <row r="219" spans="1:12" ht="15" customHeight="1">
      <c r="A219" s="116" t="s">
        <v>56</v>
      </c>
      <c r="B219" s="157"/>
      <c r="C219" s="157"/>
      <c r="D219" s="198"/>
      <c r="E219" s="221"/>
      <c r="F219" s="222"/>
      <c r="G219" s="220"/>
      <c r="H219" s="221"/>
      <c r="I219" s="221"/>
      <c r="J219" s="222"/>
      <c r="K219" s="188"/>
      <c r="L219" s="151"/>
    </row>
    <row r="220" spans="1:12" ht="15" customHeight="1">
      <c r="A220" s="116"/>
      <c r="B220" s="158" t="s">
        <v>23</v>
      </c>
      <c r="C220" s="158" t="s">
        <v>23</v>
      </c>
      <c r="D220" s="198"/>
      <c r="E220" s="221"/>
      <c r="F220" s="222"/>
      <c r="G220" s="220"/>
      <c r="H220" s="221"/>
      <c r="I220" s="221"/>
      <c r="J220" s="222"/>
      <c r="K220" s="188"/>
      <c r="L220" s="151"/>
    </row>
    <row r="221" spans="1:12" ht="15" customHeight="1">
      <c r="A221" s="116"/>
      <c r="B221" s="155">
        <v>74220000</v>
      </c>
      <c r="C221" s="155">
        <v>74220000</v>
      </c>
      <c r="D221" s="198"/>
      <c r="E221" s="221"/>
      <c r="F221" s="222"/>
      <c r="G221" s="220"/>
      <c r="H221" s="221"/>
      <c r="I221" s="221"/>
      <c r="J221" s="222"/>
      <c r="K221" s="188"/>
      <c r="L221" s="151"/>
    </row>
    <row r="222" spans="1:12" ht="15" customHeight="1">
      <c r="A222" s="116"/>
      <c r="B222" s="158" t="s">
        <v>24</v>
      </c>
      <c r="C222" s="158" t="s">
        <v>24</v>
      </c>
      <c r="D222" s="198"/>
      <c r="E222" s="221"/>
      <c r="F222" s="222"/>
      <c r="G222" s="220"/>
      <c r="H222" s="221"/>
      <c r="I222" s="221"/>
      <c r="J222" s="222"/>
      <c r="K222" s="188"/>
      <c r="L222" s="151"/>
    </row>
    <row r="223" spans="1:12" ht="15" customHeight="1">
      <c r="A223" s="116"/>
      <c r="B223" s="162">
        <f>B218-B221</f>
        <v>126906000</v>
      </c>
      <c r="C223" s="162">
        <f>C218-C221</f>
        <v>125004694</v>
      </c>
      <c r="D223" s="198"/>
      <c r="E223" s="221"/>
      <c r="F223" s="222"/>
      <c r="G223" s="220"/>
      <c r="H223" s="221"/>
      <c r="I223" s="221"/>
      <c r="J223" s="222"/>
      <c r="K223" s="188"/>
      <c r="L223" s="151"/>
    </row>
    <row r="224" spans="1:12" ht="15" customHeight="1">
      <c r="A224" s="116"/>
      <c r="B224" s="158"/>
      <c r="C224" s="158"/>
      <c r="D224" s="198"/>
      <c r="E224" s="221"/>
      <c r="F224" s="222"/>
      <c r="G224" s="220"/>
      <c r="H224" s="221"/>
      <c r="I224" s="221"/>
      <c r="J224" s="222"/>
      <c r="K224" s="188"/>
      <c r="L224" s="151"/>
    </row>
    <row r="225" spans="1:12" ht="99" customHeight="1" thickBot="1">
      <c r="A225" s="117"/>
      <c r="B225" s="161"/>
      <c r="C225" s="161"/>
      <c r="D225" s="227"/>
      <c r="E225" s="224"/>
      <c r="F225" s="225"/>
      <c r="G225" s="223"/>
      <c r="H225" s="224"/>
      <c r="I225" s="224"/>
      <c r="J225" s="225"/>
      <c r="K225" s="189"/>
      <c r="L225" s="159"/>
    </row>
    <row r="226" spans="1:12" ht="15" customHeight="1">
      <c r="A226" s="118" t="s">
        <v>66</v>
      </c>
      <c r="B226" s="160">
        <v>48842000</v>
      </c>
      <c r="C226" s="160">
        <v>35323895</v>
      </c>
      <c r="D226" s="226" t="s">
        <v>954</v>
      </c>
      <c r="E226" s="236"/>
      <c r="F226" s="237"/>
      <c r="G226" s="217" t="s">
        <v>953</v>
      </c>
      <c r="H226" s="236"/>
      <c r="I226" s="236"/>
      <c r="J226" s="237"/>
      <c r="K226" s="187">
        <v>25</v>
      </c>
      <c r="L226" s="151"/>
    </row>
    <row r="227" spans="1:12" ht="15" customHeight="1">
      <c r="A227" s="116" t="s">
        <v>67</v>
      </c>
      <c r="B227" s="157"/>
      <c r="C227" s="157"/>
      <c r="D227" s="201"/>
      <c r="E227" s="199"/>
      <c r="F227" s="200"/>
      <c r="G227" s="238"/>
      <c r="H227" s="199"/>
      <c r="I227" s="199"/>
      <c r="J227" s="200"/>
      <c r="K227" s="188"/>
      <c r="L227" s="151"/>
    </row>
    <row r="228" spans="1:12" ht="15" customHeight="1">
      <c r="A228" s="116"/>
      <c r="B228" s="158" t="s">
        <v>22</v>
      </c>
      <c r="C228" s="158" t="s">
        <v>22</v>
      </c>
      <c r="D228" s="201"/>
      <c r="E228" s="199"/>
      <c r="F228" s="200"/>
      <c r="G228" s="238"/>
      <c r="H228" s="199"/>
      <c r="I228" s="199"/>
      <c r="J228" s="200"/>
      <c r="K228" s="188"/>
      <c r="L228" s="151"/>
    </row>
    <row r="229" spans="1:12" ht="15" customHeight="1">
      <c r="A229" s="116"/>
      <c r="B229" s="155">
        <v>1482000</v>
      </c>
      <c r="C229" s="155">
        <v>837972</v>
      </c>
      <c r="D229" s="201"/>
      <c r="E229" s="199"/>
      <c r="F229" s="200"/>
      <c r="G229" s="238"/>
      <c r="H229" s="199"/>
      <c r="I229" s="199"/>
      <c r="J229" s="200"/>
      <c r="K229" s="188"/>
      <c r="L229" s="151"/>
    </row>
    <row r="230" spans="1:12" ht="15" customHeight="1">
      <c r="A230" s="116"/>
      <c r="B230" s="158" t="s">
        <v>23</v>
      </c>
      <c r="C230" s="158" t="s">
        <v>23</v>
      </c>
      <c r="D230" s="201"/>
      <c r="E230" s="199"/>
      <c r="F230" s="200"/>
      <c r="G230" s="238"/>
      <c r="H230" s="199"/>
      <c r="I230" s="199"/>
      <c r="J230" s="200"/>
      <c r="K230" s="188"/>
      <c r="L230" s="151"/>
    </row>
    <row r="231" spans="1:12" ht="15" customHeight="1">
      <c r="A231" s="116"/>
      <c r="B231" s="155">
        <v>10438000</v>
      </c>
      <c r="C231" s="155">
        <v>6379269</v>
      </c>
      <c r="D231" s="201"/>
      <c r="E231" s="199"/>
      <c r="F231" s="200"/>
      <c r="G231" s="238"/>
      <c r="H231" s="199"/>
      <c r="I231" s="199"/>
      <c r="J231" s="200"/>
      <c r="K231" s="188"/>
      <c r="L231" s="151"/>
    </row>
    <row r="232" spans="1:12" ht="15" customHeight="1">
      <c r="A232" s="116"/>
      <c r="B232" s="158" t="s">
        <v>24</v>
      </c>
      <c r="C232" s="158" t="s">
        <v>24</v>
      </c>
      <c r="D232" s="201"/>
      <c r="E232" s="199"/>
      <c r="F232" s="200"/>
      <c r="G232" s="238"/>
      <c r="H232" s="199"/>
      <c r="I232" s="199"/>
      <c r="J232" s="200"/>
      <c r="K232" s="188"/>
      <c r="L232" s="151"/>
    </row>
    <row r="233" spans="1:12" ht="217.5" customHeight="1" thickBot="1">
      <c r="A233" s="117"/>
      <c r="B233" s="161">
        <f>B226-B229-B231</f>
        <v>36922000</v>
      </c>
      <c r="C233" s="161">
        <f>C226-C229-C231</f>
        <v>28106654</v>
      </c>
      <c r="D233" s="202"/>
      <c r="E233" s="203"/>
      <c r="F233" s="204"/>
      <c r="G233" s="239"/>
      <c r="H233" s="203"/>
      <c r="I233" s="203"/>
      <c r="J233" s="204"/>
      <c r="K233" s="189"/>
      <c r="L233" s="159"/>
    </row>
    <row r="234" spans="1:12" ht="15" customHeight="1">
      <c r="A234" s="116" t="s">
        <v>733</v>
      </c>
      <c r="B234" s="155">
        <v>970986000</v>
      </c>
      <c r="C234" s="155">
        <v>945100164</v>
      </c>
      <c r="D234" s="198" t="s">
        <v>1092</v>
      </c>
      <c r="E234" s="199"/>
      <c r="F234" s="200"/>
      <c r="G234" s="220" t="s">
        <v>955</v>
      </c>
      <c r="H234" s="221"/>
      <c r="I234" s="221"/>
      <c r="J234" s="222"/>
      <c r="K234" s="188">
        <v>25</v>
      </c>
      <c r="L234" s="151"/>
    </row>
    <row r="235" spans="1:12" ht="15" customHeight="1">
      <c r="A235" s="116" t="s">
        <v>72</v>
      </c>
      <c r="B235" s="157"/>
      <c r="C235" s="157"/>
      <c r="D235" s="201"/>
      <c r="E235" s="199"/>
      <c r="F235" s="200"/>
      <c r="G235" s="220"/>
      <c r="H235" s="221"/>
      <c r="I235" s="221"/>
      <c r="J235" s="222"/>
      <c r="K235" s="188"/>
      <c r="L235" s="151"/>
    </row>
    <row r="236" spans="1:12" ht="15" customHeight="1">
      <c r="A236" s="116"/>
      <c r="B236" s="158" t="s">
        <v>22</v>
      </c>
      <c r="C236" s="158" t="s">
        <v>22</v>
      </c>
      <c r="D236" s="201"/>
      <c r="E236" s="199"/>
      <c r="F236" s="200"/>
      <c r="G236" s="220"/>
      <c r="H236" s="221"/>
      <c r="I236" s="221"/>
      <c r="J236" s="222"/>
      <c r="K236" s="188"/>
      <c r="L236" s="151"/>
    </row>
    <row r="237" spans="1:12" ht="15" customHeight="1">
      <c r="A237" s="116"/>
      <c r="B237" s="155">
        <v>589000</v>
      </c>
      <c r="C237" s="155">
        <v>589000</v>
      </c>
      <c r="D237" s="201"/>
      <c r="E237" s="199"/>
      <c r="F237" s="200"/>
      <c r="G237" s="220"/>
      <c r="H237" s="221"/>
      <c r="I237" s="221"/>
      <c r="J237" s="222"/>
      <c r="K237" s="188"/>
      <c r="L237" s="151"/>
    </row>
    <row r="238" spans="1:12" ht="15" customHeight="1">
      <c r="A238" s="116"/>
      <c r="B238" s="158" t="s">
        <v>24</v>
      </c>
      <c r="C238" s="158" t="s">
        <v>24</v>
      </c>
      <c r="D238" s="201"/>
      <c r="E238" s="199"/>
      <c r="F238" s="200"/>
      <c r="G238" s="220"/>
      <c r="H238" s="221"/>
      <c r="I238" s="221"/>
      <c r="J238" s="222"/>
      <c r="K238" s="188"/>
      <c r="L238" s="151"/>
    </row>
    <row r="239" spans="1:12" ht="15" customHeight="1">
      <c r="A239" s="116"/>
      <c r="B239" s="162">
        <f>B234-B237</f>
        <v>970397000</v>
      </c>
      <c r="C239" s="162">
        <f>C234-C237</f>
        <v>944511164</v>
      </c>
      <c r="D239" s="201"/>
      <c r="E239" s="199"/>
      <c r="F239" s="200"/>
      <c r="G239" s="220"/>
      <c r="H239" s="221"/>
      <c r="I239" s="221"/>
      <c r="J239" s="222"/>
      <c r="K239" s="188"/>
      <c r="L239" s="151"/>
    </row>
    <row r="240" spans="1:12" ht="15" customHeight="1">
      <c r="A240" s="116"/>
      <c r="B240" s="158"/>
      <c r="C240" s="158"/>
      <c r="D240" s="201"/>
      <c r="E240" s="199"/>
      <c r="F240" s="200"/>
      <c r="G240" s="220"/>
      <c r="H240" s="221"/>
      <c r="I240" s="221"/>
      <c r="J240" s="222"/>
      <c r="K240" s="188"/>
      <c r="L240" s="151"/>
    </row>
    <row r="241" spans="1:12" ht="161.25" customHeight="1" thickBot="1">
      <c r="A241" s="117"/>
      <c r="B241" s="161"/>
      <c r="C241" s="161"/>
      <c r="D241" s="202"/>
      <c r="E241" s="203"/>
      <c r="F241" s="204"/>
      <c r="G241" s="223"/>
      <c r="H241" s="224"/>
      <c r="I241" s="224"/>
      <c r="J241" s="225"/>
      <c r="K241" s="189"/>
      <c r="L241" s="159"/>
    </row>
    <row r="242" spans="1:12" ht="15" customHeight="1">
      <c r="A242" s="118" t="s">
        <v>417</v>
      </c>
      <c r="B242" s="160">
        <v>97191000</v>
      </c>
      <c r="C242" s="160">
        <v>97191000</v>
      </c>
      <c r="D242" s="286" t="s">
        <v>1113</v>
      </c>
      <c r="E242" s="287"/>
      <c r="F242" s="288"/>
      <c r="G242" s="295" t="s">
        <v>1112</v>
      </c>
      <c r="H242" s="287"/>
      <c r="I242" s="287"/>
      <c r="J242" s="288"/>
      <c r="K242" s="187">
        <v>26</v>
      </c>
      <c r="L242" s="151"/>
    </row>
    <row r="243" spans="1:12" ht="15" customHeight="1">
      <c r="A243" s="116" t="s">
        <v>72</v>
      </c>
      <c r="B243" s="157"/>
      <c r="C243" s="157"/>
      <c r="D243" s="289"/>
      <c r="E243" s="290"/>
      <c r="F243" s="291"/>
      <c r="G243" s="296"/>
      <c r="H243" s="290"/>
      <c r="I243" s="290"/>
      <c r="J243" s="291"/>
      <c r="K243" s="188"/>
      <c r="L243" s="151"/>
    </row>
    <row r="244" spans="1:12" ht="15" customHeight="1">
      <c r="A244" s="116"/>
      <c r="B244" s="158" t="s">
        <v>24</v>
      </c>
      <c r="C244" s="158" t="s">
        <v>24</v>
      </c>
      <c r="D244" s="289"/>
      <c r="E244" s="290"/>
      <c r="F244" s="291"/>
      <c r="G244" s="296"/>
      <c r="H244" s="290"/>
      <c r="I244" s="290"/>
      <c r="J244" s="291"/>
      <c r="K244" s="188"/>
      <c r="L244" s="151"/>
    </row>
    <row r="245" spans="1:12" ht="15" customHeight="1">
      <c r="A245" s="116"/>
      <c r="B245" s="155">
        <f>B242</f>
        <v>97191000</v>
      </c>
      <c r="C245" s="155">
        <f>C242</f>
        <v>97191000</v>
      </c>
      <c r="D245" s="289"/>
      <c r="E245" s="290"/>
      <c r="F245" s="291"/>
      <c r="G245" s="296"/>
      <c r="H245" s="290"/>
      <c r="I245" s="290"/>
      <c r="J245" s="291"/>
      <c r="K245" s="188"/>
      <c r="L245" s="151"/>
    </row>
    <row r="246" spans="1:12" ht="15" customHeight="1">
      <c r="A246" s="116"/>
      <c r="B246" s="158"/>
      <c r="C246" s="158"/>
      <c r="D246" s="289"/>
      <c r="E246" s="290"/>
      <c r="F246" s="291"/>
      <c r="G246" s="296"/>
      <c r="H246" s="290"/>
      <c r="I246" s="290"/>
      <c r="J246" s="291"/>
      <c r="K246" s="188"/>
      <c r="L246" s="151"/>
    </row>
    <row r="247" spans="1:12" ht="15" customHeight="1">
      <c r="A247" s="116"/>
      <c r="B247" s="155"/>
      <c r="C247" s="155"/>
      <c r="D247" s="289"/>
      <c r="E247" s="290"/>
      <c r="F247" s="291"/>
      <c r="G247" s="296"/>
      <c r="H247" s="290"/>
      <c r="I247" s="290"/>
      <c r="J247" s="291"/>
      <c r="K247" s="188"/>
      <c r="L247" s="151"/>
    </row>
    <row r="248" spans="1:12" ht="15" customHeight="1">
      <c r="A248" s="116"/>
      <c r="B248" s="158"/>
      <c r="C248" s="158"/>
      <c r="D248" s="289"/>
      <c r="E248" s="290"/>
      <c r="F248" s="291"/>
      <c r="G248" s="296"/>
      <c r="H248" s="290"/>
      <c r="I248" s="290"/>
      <c r="J248" s="291"/>
      <c r="K248" s="188"/>
      <c r="L248" s="151"/>
    </row>
    <row r="249" spans="1:12" ht="91.5" customHeight="1" thickBot="1">
      <c r="A249" s="117"/>
      <c r="B249" s="140"/>
      <c r="C249" s="140"/>
      <c r="D249" s="292"/>
      <c r="E249" s="293"/>
      <c r="F249" s="294"/>
      <c r="G249" s="297"/>
      <c r="H249" s="293"/>
      <c r="I249" s="293"/>
      <c r="J249" s="294"/>
      <c r="K249" s="189"/>
      <c r="L249" s="159"/>
    </row>
    <row r="250" spans="1:12" ht="15" customHeight="1">
      <c r="A250" s="118" t="s">
        <v>392</v>
      </c>
      <c r="B250" s="160">
        <v>127360000</v>
      </c>
      <c r="C250" s="160">
        <v>101693222</v>
      </c>
      <c r="D250" s="281" t="s">
        <v>956</v>
      </c>
      <c r="E250" s="298"/>
      <c r="F250" s="299"/>
      <c r="G250" s="217" t="s">
        <v>1127</v>
      </c>
      <c r="H250" s="300"/>
      <c r="I250" s="300"/>
      <c r="J250" s="301"/>
      <c r="K250" s="187">
        <v>26</v>
      </c>
      <c r="L250" s="151"/>
    </row>
    <row r="251" spans="1:12" ht="15" customHeight="1">
      <c r="A251" s="116" t="s">
        <v>72</v>
      </c>
      <c r="B251" s="157"/>
      <c r="C251" s="157"/>
      <c r="D251" s="230"/>
      <c r="E251" s="228"/>
      <c r="F251" s="229"/>
      <c r="G251" s="302"/>
      <c r="H251" s="303"/>
      <c r="I251" s="303"/>
      <c r="J251" s="304"/>
      <c r="K251" s="188"/>
      <c r="L251" s="151"/>
    </row>
    <row r="252" spans="1:12" ht="15" customHeight="1">
      <c r="A252" s="116"/>
      <c r="B252" s="158" t="s">
        <v>22</v>
      </c>
      <c r="C252" s="158" t="s">
        <v>22</v>
      </c>
      <c r="D252" s="230"/>
      <c r="E252" s="228"/>
      <c r="F252" s="229"/>
      <c r="G252" s="302"/>
      <c r="H252" s="303"/>
      <c r="I252" s="303"/>
      <c r="J252" s="304"/>
      <c r="K252" s="188"/>
      <c r="L252" s="151"/>
    </row>
    <row r="253" spans="1:12" ht="15" customHeight="1">
      <c r="A253" s="116"/>
      <c r="B253" s="155">
        <v>60538000</v>
      </c>
      <c r="C253" s="155">
        <v>52108408</v>
      </c>
      <c r="D253" s="230"/>
      <c r="E253" s="228"/>
      <c r="F253" s="229"/>
      <c r="G253" s="302"/>
      <c r="H253" s="303"/>
      <c r="I253" s="303"/>
      <c r="J253" s="304"/>
      <c r="K253" s="188"/>
      <c r="L253" s="151"/>
    </row>
    <row r="254" spans="1:12" ht="15" customHeight="1">
      <c r="A254" s="116"/>
      <c r="B254" s="158" t="s">
        <v>23</v>
      </c>
      <c r="C254" s="158" t="s">
        <v>23</v>
      </c>
      <c r="D254" s="230"/>
      <c r="E254" s="228"/>
      <c r="F254" s="229"/>
      <c r="G254" s="302"/>
      <c r="H254" s="303"/>
      <c r="I254" s="303"/>
      <c r="J254" s="304"/>
      <c r="K254" s="188"/>
      <c r="L254" s="151"/>
    </row>
    <row r="255" spans="1:12" ht="15" customHeight="1">
      <c r="A255" s="116"/>
      <c r="B255" s="155">
        <v>3789000</v>
      </c>
      <c r="C255" s="155">
        <v>3563840</v>
      </c>
      <c r="D255" s="230"/>
      <c r="E255" s="228"/>
      <c r="F255" s="229"/>
      <c r="G255" s="302"/>
      <c r="H255" s="303"/>
      <c r="I255" s="303"/>
      <c r="J255" s="304"/>
      <c r="K255" s="188"/>
      <c r="L255" s="151"/>
    </row>
    <row r="256" spans="1:12" ht="15" customHeight="1">
      <c r="A256" s="116"/>
      <c r="B256" s="158" t="s">
        <v>24</v>
      </c>
      <c r="C256" s="158" t="s">
        <v>24</v>
      </c>
      <c r="D256" s="230"/>
      <c r="E256" s="228"/>
      <c r="F256" s="229"/>
      <c r="G256" s="302"/>
      <c r="H256" s="303"/>
      <c r="I256" s="303"/>
      <c r="J256" s="304"/>
      <c r="K256" s="188"/>
      <c r="L256" s="151"/>
    </row>
    <row r="257" spans="1:12" ht="15" customHeight="1" thickBot="1">
      <c r="A257" s="117"/>
      <c r="B257" s="140">
        <f>B250-B253-B255</f>
        <v>63033000</v>
      </c>
      <c r="C257" s="140">
        <f>C250-C253-C255</f>
        <v>46020974</v>
      </c>
      <c r="D257" s="231"/>
      <c r="E257" s="232"/>
      <c r="F257" s="233"/>
      <c r="G257" s="305"/>
      <c r="H257" s="306"/>
      <c r="I257" s="306"/>
      <c r="J257" s="307"/>
      <c r="K257" s="189"/>
      <c r="L257" s="159"/>
    </row>
    <row r="258" spans="1:12" ht="15" customHeight="1">
      <c r="A258" s="116" t="s">
        <v>391</v>
      </c>
      <c r="B258" s="155">
        <f>1002949000+4067796</f>
        <v>1007016796</v>
      </c>
      <c r="C258" s="155">
        <f>942413853+1443193+1247500+567840+809263</f>
        <v>946481649</v>
      </c>
      <c r="D258" s="279" t="s">
        <v>1093</v>
      </c>
      <c r="E258" s="206"/>
      <c r="F258" s="207"/>
      <c r="G258" s="205" t="s">
        <v>1094</v>
      </c>
      <c r="H258" s="206"/>
      <c r="I258" s="206"/>
      <c r="J258" s="207"/>
      <c r="K258" s="188">
        <v>27</v>
      </c>
      <c r="L258" s="151"/>
    </row>
    <row r="259" spans="1:12" ht="15" customHeight="1">
      <c r="A259" s="116" t="s">
        <v>72</v>
      </c>
      <c r="B259" s="157"/>
      <c r="C259" s="157"/>
      <c r="D259" s="279"/>
      <c r="E259" s="206"/>
      <c r="F259" s="207"/>
      <c r="G259" s="205"/>
      <c r="H259" s="206"/>
      <c r="I259" s="206"/>
      <c r="J259" s="207"/>
      <c r="K259" s="188"/>
      <c r="L259" s="151"/>
    </row>
    <row r="260" spans="1:12" ht="15" customHeight="1">
      <c r="A260" s="116"/>
      <c r="B260" s="158" t="s">
        <v>22</v>
      </c>
      <c r="C260" s="158" t="s">
        <v>22</v>
      </c>
      <c r="D260" s="279"/>
      <c r="E260" s="206"/>
      <c r="F260" s="207"/>
      <c r="G260" s="205"/>
      <c r="H260" s="206"/>
      <c r="I260" s="206"/>
      <c r="J260" s="207"/>
      <c r="K260" s="188"/>
      <c r="L260" s="151"/>
    </row>
    <row r="261" spans="1:12" ht="15" customHeight="1">
      <c r="A261" s="116"/>
      <c r="B261" s="155">
        <v>672148000</v>
      </c>
      <c r="C261" s="155">
        <v>547076539</v>
      </c>
      <c r="D261" s="279"/>
      <c r="E261" s="206"/>
      <c r="F261" s="207"/>
      <c r="G261" s="205"/>
      <c r="H261" s="206"/>
      <c r="I261" s="206"/>
      <c r="J261" s="207"/>
      <c r="K261" s="188"/>
      <c r="L261" s="151"/>
    </row>
    <row r="262" spans="1:12" ht="15" customHeight="1">
      <c r="A262" s="116"/>
      <c r="B262" s="158" t="s">
        <v>23</v>
      </c>
      <c r="C262" s="158" t="s">
        <v>23</v>
      </c>
      <c r="D262" s="279"/>
      <c r="E262" s="206"/>
      <c r="F262" s="207"/>
      <c r="G262" s="205"/>
      <c r="H262" s="206"/>
      <c r="I262" s="206"/>
      <c r="J262" s="207"/>
      <c r="K262" s="188"/>
      <c r="L262" s="151"/>
    </row>
    <row r="263" spans="1:12" ht="15" customHeight="1">
      <c r="A263" s="116"/>
      <c r="B263" s="155">
        <v>21121000</v>
      </c>
      <c r="C263" s="155">
        <v>24945080</v>
      </c>
      <c r="D263" s="279"/>
      <c r="E263" s="206"/>
      <c r="F263" s="207"/>
      <c r="G263" s="205"/>
      <c r="H263" s="206"/>
      <c r="I263" s="206"/>
      <c r="J263" s="207"/>
      <c r="K263" s="188"/>
      <c r="L263" s="151"/>
    </row>
    <row r="264" spans="1:12" ht="15" customHeight="1">
      <c r="A264" s="116"/>
      <c r="B264" s="158" t="s">
        <v>24</v>
      </c>
      <c r="C264" s="158" t="s">
        <v>24</v>
      </c>
      <c r="D264" s="279"/>
      <c r="E264" s="206"/>
      <c r="F264" s="207"/>
      <c r="G264" s="205"/>
      <c r="H264" s="206"/>
      <c r="I264" s="206"/>
      <c r="J264" s="207"/>
      <c r="K264" s="188"/>
      <c r="L264" s="151"/>
    </row>
    <row r="265" spans="1:12" ht="145.5" customHeight="1" thickBot="1">
      <c r="A265" s="117"/>
      <c r="B265" s="161">
        <f>B258-B261-B263</f>
        <v>313747796</v>
      </c>
      <c r="C265" s="161">
        <f>C258-C261-C263</f>
        <v>374460030</v>
      </c>
      <c r="D265" s="280"/>
      <c r="E265" s="209"/>
      <c r="F265" s="210"/>
      <c r="G265" s="208"/>
      <c r="H265" s="209"/>
      <c r="I265" s="209"/>
      <c r="J265" s="210"/>
      <c r="K265" s="189"/>
      <c r="L265" s="159"/>
    </row>
    <row r="266" spans="1:12" ht="15" customHeight="1">
      <c r="A266" s="116" t="s">
        <v>393</v>
      </c>
      <c r="B266" s="155">
        <v>1462458000</v>
      </c>
      <c r="C266" s="155">
        <v>1372375000</v>
      </c>
      <c r="D266" s="226" t="s">
        <v>1095</v>
      </c>
      <c r="E266" s="218"/>
      <c r="F266" s="219"/>
      <c r="G266" s="217" t="s">
        <v>1096</v>
      </c>
      <c r="H266" s="218"/>
      <c r="I266" s="218"/>
      <c r="J266" s="219"/>
      <c r="K266" s="188">
        <v>27</v>
      </c>
      <c r="L266" s="151"/>
    </row>
    <row r="267" spans="1:12" ht="15" customHeight="1">
      <c r="A267" s="116" t="s">
        <v>72</v>
      </c>
      <c r="B267" s="157"/>
      <c r="C267" s="157"/>
      <c r="D267" s="198"/>
      <c r="E267" s="221"/>
      <c r="F267" s="222"/>
      <c r="G267" s="220"/>
      <c r="H267" s="221"/>
      <c r="I267" s="221"/>
      <c r="J267" s="222"/>
      <c r="K267" s="188"/>
      <c r="L267" s="151"/>
    </row>
    <row r="268" spans="1:12" ht="15" customHeight="1">
      <c r="A268" s="116"/>
      <c r="B268" s="158" t="s">
        <v>22</v>
      </c>
      <c r="C268" s="158" t="s">
        <v>22</v>
      </c>
      <c r="D268" s="198"/>
      <c r="E268" s="221"/>
      <c r="F268" s="222"/>
      <c r="G268" s="220"/>
      <c r="H268" s="221"/>
      <c r="I268" s="221"/>
      <c r="J268" s="222"/>
      <c r="K268" s="188"/>
      <c r="L268" s="151"/>
    </row>
    <row r="269" spans="1:12" ht="15" customHeight="1">
      <c r="A269" s="116"/>
      <c r="B269" s="155">
        <v>1462458000</v>
      </c>
      <c r="C269" s="155">
        <v>1380162834</v>
      </c>
      <c r="D269" s="198"/>
      <c r="E269" s="221"/>
      <c r="F269" s="222"/>
      <c r="G269" s="220"/>
      <c r="H269" s="221"/>
      <c r="I269" s="221"/>
      <c r="J269" s="222"/>
      <c r="K269" s="188"/>
      <c r="L269" s="151"/>
    </row>
    <row r="270" spans="1:12" ht="15" customHeight="1">
      <c r="A270" s="116"/>
      <c r="B270" s="158" t="s">
        <v>24</v>
      </c>
      <c r="C270" s="158" t="s">
        <v>24</v>
      </c>
      <c r="D270" s="198"/>
      <c r="E270" s="221"/>
      <c r="F270" s="222"/>
      <c r="G270" s="220"/>
      <c r="H270" s="221"/>
      <c r="I270" s="221"/>
      <c r="J270" s="222"/>
      <c r="K270" s="188"/>
      <c r="L270" s="151"/>
    </row>
    <row r="271" spans="1:12" ht="15" customHeight="1">
      <c r="A271" s="116"/>
      <c r="B271" s="155">
        <f>B266-B269</f>
        <v>0</v>
      </c>
      <c r="C271" s="155">
        <f>C266-C269</f>
        <v>-7787834</v>
      </c>
      <c r="D271" s="198"/>
      <c r="E271" s="221"/>
      <c r="F271" s="222"/>
      <c r="G271" s="220"/>
      <c r="H271" s="221"/>
      <c r="I271" s="221"/>
      <c r="J271" s="222"/>
      <c r="K271" s="188"/>
      <c r="L271" s="151"/>
    </row>
    <row r="272" spans="1:12" ht="15" customHeight="1">
      <c r="A272" s="116"/>
      <c r="B272" s="158"/>
      <c r="C272" s="158"/>
      <c r="D272" s="198"/>
      <c r="E272" s="221"/>
      <c r="F272" s="222"/>
      <c r="G272" s="220"/>
      <c r="H272" s="221"/>
      <c r="I272" s="221"/>
      <c r="J272" s="222"/>
      <c r="K272" s="188"/>
      <c r="L272" s="151"/>
    </row>
    <row r="273" spans="1:12" ht="15" customHeight="1">
      <c r="A273" s="116"/>
      <c r="B273" s="155"/>
      <c r="C273" s="155"/>
      <c r="D273" s="198"/>
      <c r="E273" s="221"/>
      <c r="F273" s="222"/>
      <c r="G273" s="220"/>
      <c r="H273" s="221"/>
      <c r="I273" s="221"/>
      <c r="J273" s="222"/>
      <c r="K273" s="188"/>
      <c r="L273" s="159"/>
    </row>
    <row r="274" spans="1:12" ht="66" customHeight="1" thickBot="1">
      <c r="A274" s="117"/>
      <c r="B274" s="163"/>
      <c r="C274" s="163"/>
      <c r="D274" s="227"/>
      <c r="E274" s="224"/>
      <c r="F274" s="225"/>
      <c r="G274" s="223"/>
      <c r="H274" s="224"/>
      <c r="I274" s="224"/>
      <c r="J274" s="225"/>
      <c r="K274" s="189"/>
      <c r="L274" s="151"/>
    </row>
    <row r="275" spans="1:12" ht="15" customHeight="1">
      <c r="A275" s="118" t="s">
        <v>69</v>
      </c>
      <c r="B275" s="160">
        <v>70255000</v>
      </c>
      <c r="C275" s="160">
        <v>67780800</v>
      </c>
      <c r="D275" s="281" t="s">
        <v>1098</v>
      </c>
      <c r="E275" s="282"/>
      <c r="F275" s="283"/>
      <c r="G275" s="285" t="s">
        <v>1097</v>
      </c>
      <c r="H275" s="282"/>
      <c r="I275" s="282"/>
      <c r="J275" s="283"/>
      <c r="K275" s="187">
        <v>28</v>
      </c>
      <c r="L275" s="151"/>
    </row>
    <row r="276" spans="1:12" ht="15" customHeight="1">
      <c r="A276" s="116" t="s">
        <v>70</v>
      </c>
      <c r="B276" s="157"/>
      <c r="C276" s="157"/>
      <c r="D276" s="279"/>
      <c r="E276" s="206"/>
      <c r="F276" s="207"/>
      <c r="G276" s="205"/>
      <c r="H276" s="206"/>
      <c r="I276" s="206"/>
      <c r="J276" s="207"/>
      <c r="K276" s="188"/>
      <c r="L276" s="151"/>
    </row>
    <row r="277" spans="1:12" ht="15" customHeight="1">
      <c r="A277" s="116"/>
      <c r="B277" s="158" t="s">
        <v>22</v>
      </c>
      <c r="C277" s="158" t="s">
        <v>22</v>
      </c>
      <c r="D277" s="279"/>
      <c r="E277" s="206"/>
      <c r="F277" s="207"/>
      <c r="G277" s="205"/>
      <c r="H277" s="206"/>
      <c r="I277" s="206"/>
      <c r="J277" s="207"/>
      <c r="K277" s="188"/>
      <c r="L277" s="151"/>
    </row>
    <row r="278" spans="1:12" ht="15" customHeight="1">
      <c r="A278" s="116"/>
      <c r="B278" s="155">
        <v>0</v>
      </c>
      <c r="C278" s="155">
        <v>27198000</v>
      </c>
      <c r="D278" s="279"/>
      <c r="E278" s="206"/>
      <c r="F278" s="207"/>
      <c r="G278" s="205"/>
      <c r="H278" s="206"/>
      <c r="I278" s="206"/>
      <c r="J278" s="207"/>
      <c r="K278" s="188"/>
      <c r="L278" s="151"/>
    </row>
    <row r="279" spans="1:12" ht="15" customHeight="1">
      <c r="A279" s="116"/>
      <c r="B279" s="158" t="s">
        <v>23</v>
      </c>
      <c r="C279" s="158" t="s">
        <v>23</v>
      </c>
      <c r="D279" s="279"/>
      <c r="E279" s="206"/>
      <c r="F279" s="207"/>
      <c r="G279" s="205"/>
      <c r="H279" s="206"/>
      <c r="I279" s="206"/>
      <c r="J279" s="207"/>
      <c r="K279" s="188"/>
      <c r="L279" s="151"/>
    </row>
    <row r="280" spans="1:12" ht="15" customHeight="1">
      <c r="A280" s="116"/>
      <c r="B280" s="155">
        <v>60000000</v>
      </c>
      <c r="C280" s="155">
        <v>35972400</v>
      </c>
      <c r="D280" s="279"/>
      <c r="E280" s="206"/>
      <c r="F280" s="207"/>
      <c r="G280" s="205"/>
      <c r="H280" s="206"/>
      <c r="I280" s="206"/>
      <c r="J280" s="207"/>
      <c r="K280" s="188"/>
      <c r="L280" s="151"/>
    </row>
    <row r="281" spans="1:12" ht="15" customHeight="1">
      <c r="A281" s="116"/>
      <c r="B281" s="158" t="s">
        <v>24</v>
      </c>
      <c r="C281" s="158" t="s">
        <v>24</v>
      </c>
      <c r="D281" s="279"/>
      <c r="E281" s="206"/>
      <c r="F281" s="207"/>
      <c r="G281" s="205"/>
      <c r="H281" s="206"/>
      <c r="I281" s="206"/>
      <c r="J281" s="207"/>
      <c r="K281" s="188"/>
      <c r="L281" s="151"/>
    </row>
    <row r="282" spans="1:12" ht="108.75" customHeight="1" thickBot="1">
      <c r="A282" s="117"/>
      <c r="B282" s="161">
        <f>B275-B278-B280</f>
        <v>10255000</v>
      </c>
      <c r="C282" s="161">
        <f>C275-C278-C280</f>
        <v>4610400</v>
      </c>
      <c r="D282" s="280"/>
      <c r="E282" s="209"/>
      <c r="F282" s="210"/>
      <c r="G282" s="208"/>
      <c r="H282" s="209"/>
      <c r="I282" s="209"/>
      <c r="J282" s="210"/>
      <c r="K282" s="189"/>
      <c r="L282" s="159"/>
    </row>
    <row r="283" spans="1:12" ht="15" customHeight="1">
      <c r="A283" s="116" t="s">
        <v>71</v>
      </c>
      <c r="B283" s="155">
        <f>112308000+275039000+1860986</f>
        <v>389207986</v>
      </c>
      <c r="C283" s="155">
        <f>100173637+268772751+1860986</f>
        <v>370807374</v>
      </c>
      <c r="D283" s="308" t="s">
        <v>1073</v>
      </c>
      <c r="E283" s="309"/>
      <c r="F283" s="310"/>
      <c r="G283" s="220" t="s">
        <v>1074</v>
      </c>
      <c r="H283" s="199"/>
      <c r="I283" s="199"/>
      <c r="J283" s="200"/>
      <c r="K283" s="188">
        <v>28</v>
      </c>
      <c r="L283" s="151"/>
    </row>
    <row r="284" spans="1:12" ht="15" customHeight="1">
      <c r="A284" s="116" t="s">
        <v>72</v>
      </c>
      <c r="B284" s="157"/>
      <c r="C284" s="157"/>
      <c r="D284" s="311"/>
      <c r="E284" s="309"/>
      <c r="F284" s="310"/>
      <c r="G284" s="238"/>
      <c r="H284" s="199"/>
      <c r="I284" s="199"/>
      <c r="J284" s="200"/>
      <c r="K284" s="188"/>
      <c r="L284" s="151"/>
    </row>
    <row r="285" spans="1:12" ht="15" customHeight="1">
      <c r="A285" s="116"/>
      <c r="B285" s="158" t="s">
        <v>24</v>
      </c>
      <c r="C285" s="158" t="s">
        <v>24</v>
      </c>
      <c r="D285" s="311"/>
      <c r="E285" s="309"/>
      <c r="F285" s="310"/>
      <c r="G285" s="238"/>
      <c r="H285" s="199"/>
      <c r="I285" s="199"/>
      <c r="J285" s="200"/>
      <c r="K285" s="188"/>
      <c r="L285" s="151"/>
    </row>
    <row r="286" spans="1:12" ht="15" customHeight="1">
      <c r="A286" s="116"/>
      <c r="B286" s="162">
        <f>B283</f>
        <v>389207986</v>
      </c>
      <c r="C286" s="162">
        <f>C283</f>
        <v>370807374</v>
      </c>
      <c r="D286" s="311"/>
      <c r="E286" s="309"/>
      <c r="F286" s="310"/>
      <c r="G286" s="238"/>
      <c r="H286" s="199"/>
      <c r="I286" s="199"/>
      <c r="J286" s="200"/>
      <c r="K286" s="188"/>
      <c r="L286" s="151"/>
    </row>
    <row r="287" spans="1:12" ht="15" customHeight="1">
      <c r="A287" s="116"/>
      <c r="B287" s="158"/>
      <c r="C287" s="158"/>
      <c r="D287" s="311"/>
      <c r="E287" s="309"/>
      <c r="F287" s="310"/>
      <c r="G287" s="238"/>
      <c r="H287" s="199"/>
      <c r="I287" s="199"/>
      <c r="J287" s="200"/>
      <c r="K287" s="188"/>
      <c r="L287" s="151"/>
    </row>
    <row r="288" spans="1:12" ht="15" customHeight="1">
      <c r="A288" s="116"/>
      <c r="B288" s="155"/>
      <c r="C288" s="155"/>
      <c r="D288" s="311"/>
      <c r="E288" s="309"/>
      <c r="F288" s="310"/>
      <c r="G288" s="238"/>
      <c r="H288" s="199"/>
      <c r="I288" s="199"/>
      <c r="J288" s="200"/>
      <c r="K288" s="188"/>
      <c r="L288" s="151"/>
    </row>
    <row r="289" spans="1:12" ht="15" customHeight="1">
      <c r="A289" s="116"/>
      <c r="B289" s="158"/>
      <c r="C289" s="158"/>
      <c r="D289" s="311"/>
      <c r="E289" s="309"/>
      <c r="F289" s="310"/>
      <c r="G289" s="238"/>
      <c r="H289" s="199"/>
      <c r="I289" s="199"/>
      <c r="J289" s="200"/>
      <c r="K289" s="188"/>
      <c r="L289" s="151"/>
    </row>
    <row r="290" spans="1:12" ht="48.75" customHeight="1" thickBot="1">
      <c r="A290" s="117"/>
      <c r="B290" s="161"/>
      <c r="C290" s="161"/>
      <c r="D290" s="312"/>
      <c r="E290" s="313"/>
      <c r="F290" s="314"/>
      <c r="G290" s="239"/>
      <c r="H290" s="203"/>
      <c r="I290" s="203"/>
      <c r="J290" s="204"/>
      <c r="K290" s="189"/>
      <c r="L290" s="159"/>
    </row>
    <row r="291" spans="1:12" ht="15" customHeight="1">
      <c r="A291" s="116" t="s">
        <v>663</v>
      </c>
      <c r="B291" s="155">
        <v>4755495000</v>
      </c>
      <c r="C291" s="155">
        <v>4632513023</v>
      </c>
      <c r="D291" s="281" t="s">
        <v>957</v>
      </c>
      <c r="E291" s="282"/>
      <c r="F291" s="283"/>
      <c r="G291" s="285" t="s">
        <v>1116</v>
      </c>
      <c r="H291" s="282"/>
      <c r="I291" s="282"/>
      <c r="J291" s="283"/>
      <c r="K291" s="187">
        <v>29</v>
      </c>
      <c r="L291" s="151"/>
    </row>
    <row r="292" spans="1:12" ht="15" customHeight="1">
      <c r="A292" s="116" t="s">
        <v>72</v>
      </c>
      <c r="B292" s="157"/>
      <c r="C292" s="157"/>
      <c r="D292" s="279"/>
      <c r="E292" s="284"/>
      <c r="F292" s="207"/>
      <c r="G292" s="205"/>
      <c r="H292" s="284"/>
      <c r="I292" s="284"/>
      <c r="J292" s="207"/>
      <c r="K292" s="188"/>
      <c r="L292" s="151"/>
    </row>
    <row r="293" spans="1:12" ht="15" customHeight="1">
      <c r="A293" s="116"/>
      <c r="B293" s="158" t="s">
        <v>23</v>
      </c>
      <c r="C293" s="158" t="s">
        <v>23</v>
      </c>
      <c r="D293" s="279"/>
      <c r="E293" s="284"/>
      <c r="F293" s="207"/>
      <c r="G293" s="205"/>
      <c r="H293" s="284"/>
      <c r="I293" s="284"/>
      <c r="J293" s="207"/>
      <c r="K293" s="188"/>
      <c r="L293" s="151"/>
    </row>
    <row r="294" spans="1:12" ht="15" customHeight="1">
      <c r="A294" s="116"/>
      <c r="B294" s="155">
        <f>4674238000-17744000</f>
        <v>4656494000</v>
      </c>
      <c r="C294" s="155">
        <v>4962433560</v>
      </c>
      <c r="D294" s="279"/>
      <c r="E294" s="284"/>
      <c r="F294" s="207"/>
      <c r="G294" s="205"/>
      <c r="H294" s="284"/>
      <c r="I294" s="284"/>
      <c r="J294" s="207"/>
      <c r="K294" s="188"/>
      <c r="L294" s="151"/>
    </row>
    <row r="295" spans="1:12" ht="15" customHeight="1">
      <c r="A295" s="116"/>
      <c r="B295" s="164" t="s">
        <v>410</v>
      </c>
      <c r="C295" s="164" t="s">
        <v>410</v>
      </c>
      <c r="D295" s="279"/>
      <c r="E295" s="284"/>
      <c r="F295" s="207"/>
      <c r="G295" s="205"/>
      <c r="H295" s="284"/>
      <c r="I295" s="284"/>
      <c r="J295" s="207"/>
      <c r="K295" s="188"/>
      <c r="L295" s="159"/>
    </row>
    <row r="296" spans="1:12" ht="15" customHeight="1">
      <c r="A296" s="116"/>
      <c r="B296" s="164">
        <v>81257000</v>
      </c>
      <c r="C296" s="164">
        <v>59598137</v>
      </c>
      <c r="D296" s="279"/>
      <c r="E296" s="284"/>
      <c r="F296" s="207"/>
      <c r="G296" s="205"/>
      <c r="H296" s="284"/>
      <c r="I296" s="284"/>
      <c r="J296" s="207"/>
      <c r="K296" s="188"/>
      <c r="L296" s="159"/>
    </row>
    <row r="297" spans="1:12" ht="15" customHeight="1">
      <c r="A297" s="116"/>
      <c r="B297" s="164" t="s">
        <v>411</v>
      </c>
      <c r="C297" s="164" t="s">
        <v>411</v>
      </c>
      <c r="D297" s="279"/>
      <c r="E297" s="284"/>
      <c r="F297" s="207"/>
      <c r="G297" s="205"/>
      <c r="H297" s="284"/>
      <c r="I297" s="284"/>
      <c r="J297" s="207"/>
      <c r="K297" s="188"/>
      <c r="L297" s="159"/>
    </row>
    <row r="298" spans="1:12" ht="15" customHeight="1">
      <c r="A298" s="116"/>
      <c r="B298" s="164">
        <v>17744000</v>
      </c>
      <c r="C298" s="164">
        <v>5314359671</v>
      </c>
      <c r="D298" s="279"/>
      <c r="E298" s="284"/>
      <c r="F298" s="207"/>
      <c r="G298" s="205"/>
      <c r="H298" s="284"/>
      <c r="I298" s="284"/>
      <c r="J298" s="207"/>
      <c r="K298" s="188"/>
      <c r="L298" s="159"/>
    </row>
    <row r="299" spans="1:12" ht="15" customHeight="1">
      <c r="A299" s="116"/>
      <c r="B299" s="155"/>
      <c r="C299" s="165" t="s">
        <v>766</v>
      </c>
      <c r="D299" s="279"/>
      <c r="E299" s="284"/>
      <c r="F299" s="207"/>
      <c r="G299" s="205"/>
      <c r="H299" s="284"/>
      <c r="I299" s="284"/>
      <c r="J299" s="207"/>
      <c r="K299" s="188"/>
      <c r="L299" s="159"/>
    </row>
    <row r="300" spans="1:12" ht="15" customHeight="1">
      <c r="A300" s="116"/>
      <c r="B300" s="155"/>
      <c r="C300" s="165" t="s">
        <v>767</v>
      </c>
      <c r="D300" s="279"/>
      <c r="E300" s="284"/>
      <c r="F300" s="207"/>
      <c r="G300" s="205"/>
      <c r="H300" s="284"/>
      <c r="I300" s="284"/>
      <c r="J300" s="207"/>
      <c r="K300" s="188"/>
      <c r="L300" s="159"/>
    </row>
    <row r="301" spans="1:12" ht="15" customHeight="1">
      <c r="A301" s="116"/>
      <c r="B301" s="155"/>
      <c r="C301" s="164">
        <f>C294+C298+C296-C291</f>
        <v>5703878345</v>
      </c>
      <c r="D301" s="279"/>
      <c r="E301" s="284"/>
      <c r="F301" s="207"/>
      <c r="G301" s="205"/>
      <c r="H301" s="284"/>
      <c r="I301" s="284"/>
      <c r="J301" s="207"/>
      <c r="K301" s="188"/>
      <c r="L301" s="159"/>
    </row>
    <row r="302" spans="1:12" ht="15" customHeight="1">
      <c r="A302" s="116"/>
      <c r="B302" s="165"/>
      <c r="D302" s="279"/>
      <c r="E302" s="284"/>
      <c r="F302" s="207"/>
      <c r="G302" s="205"/>
      <c r="H302" s="284"/>
      <c r="I302" s="284"/>
      <c r="J302" s="207"/>
      <c r="K302" s="188"/>
      <c r="L302" s="159"/>
    </row>
    <row r="303" spans="1:12" ht="15" customHeight="1" thickBot="1">
      <c r="A303" s="117"/>
      <c r="B303" s="140"/>
      <c r="C303" s="140"/>
      <c r="D303" s="280"/>
      <c r="E303" s="209"/>
      <c r="F303" s="210"/>
      <c r="G303" s="208"/>
      <c r="H303" s="209"/>
      <c r="I303" s="209"/>
      <c r="J303" s="210"/>
      <c r="K303" s="189"/>
      <c r="L303" s="159"/>
    </row>
    <row r="304" ht="23.25" customHeight="1">
      <c r="A304" s="166" t="s">
        <v>27</v>
      </c>
    </row>
    <row r="311" spans="1:4" ht="29.25" customHeight="1">
      <c r="A311" s="181"/>
      <c r="B311" s="182"/>
      <c r="C311" s="182"/>
      <c r="D311" s="183"/>
    </row>
    <row r="312" spans="1:4" ht="29.25" customHeight="1">
      <c r="A312" s="181"/>
      <c r="B312" s="182"/>
      <c r="C312" s="182"/>
      <c r="D312" s="183"/>
    </row>
    <row r="313" spans="1:4" ht="29.25" customHeight="1">
      <c r="A313" s="181"/>
      <c r="B313" s="182"/>
      <c r="C313" s="182"/>
      <c r="D313" s="183"/>
    </row>
    <row r="314" spans="1:4" ht="29.25" customHeight="1">
      <c r="A314" s="181"/>
      <c r="B314" s="182"/>
      <c r="C314" s="182"/>
      <c r="D314" s="183"/>
    </row>
    <row r="315" spans="1:4" ht="29.25" customHeight="1">
      <c r="A315" s="181"/>
      <c r="B315" s="182"/>
      <c r="C315" s="182"/>
      <c r="D315" s="183"/>
    </row>
    <row r="316" spans="1:4" ht="29.25" customHeight="1">
      <c r="A316" s="181"/>
      <c r="B316" s="182"/>
      <c r="C316" s="182"/>
      <c r="D316" s="183"/>
    </row>
    <row r="317" spans="1:4" ht="29.25" customHeight="1">
      <c r="A317" s="181"/>
      <c r="B317" s="182"/>
      <c r="C317" s="182"/>
      <c r="D317" s="183"/>
    </row>
    <row r="318" spans="1:4" ht="29.25" customHeight="1">
      <c r="A318" s="181"/>
      <c r="B318" s="182"/>
      <c r="C318" s="182"/>
      <c r="D318" s="183"/>
    </row>
    <row r="319" spans="1:4" ht="29.25" customHeight="1">
      <c r="A319" s="181"/>
      <c r="B319" s="182"/>
      <c r="C319" s="182"/>
      <c r="D319" s="156"/>
    </row>
    <row r="320" spans="1:4" ht="13.5">
      <c r="A320" s="184"/>
      <c r="B320" s="182"/>
      <c r="C320" s="182"/>
      <c r="D320" s="156"/>
    </row>
  </sheetData>
  <sheetProtection selectLockedCells="1" selectUnlockedCells="1"/>
  <mergeCells count="114">
    <mergeCell ref="D234:F241"/>
    <mergeCell ref="D258:F265"/>
    <mergeCell ref="G258:J265"/>
    <mergeCell ref="G234:J241"/>
    <mergeCell ref="D266:F274"/>
    <mergeCell ref="G266:J274"/>
    <mergeCell ref="D291:F303"/>
    <mergeCell ref="G291:J303"/>
    <mergeCell ref="D242:F249"/>
    <mergeCell ref="G242:J249"/>
    <mergeCell ref="D250:F257"/>
    <mergeCell ref="G250:J257"/>
    <mergeCell ref="D283:F290"/>
    <mergeCell ref="G283:J290"/>
    <mergeCell ref="D275:F282"/>
    <mergeCell ref="G275:J282"/>
    <mergeCell ref="A4:A5"/>
    <mergeCell ref="D4:F5"/>
    <mergeCell ref="G4:J5"/>
    <mergeCell ref="K4:K5"/>
    <mergeCell ref="D104:F108"/>
    <mergeCell ref="G104:J108"/>
    <mergeCell ref="D7:F17"/>
    <mergeCell ref="G7:J17"/>
    <mergeCell ref="D18:F29"/>
    <mergeCell ref="G18:J29"/>
    <mergeCell ref="K38:K45"/>
    <mergeCell ref="K46:K53"/>
    <mergeCell ref="D30:F37"/>
    <mergeCell ref="G30:J37"/>
    <mergeCell ref="K62:K69"/>
    <mergeCell ref="K70:K78"/>
    <mergeCell ref="K79:K86"/>
    <mergeCell ref="D79:F86"/>
    <mergeCell ref="G79:J86"/>
    <mergeCell ref="D95:F103"/>
    <mergeCell ref="G46:J53"/>
    <mergeCell ref="G95:J103"/>
    <mergeCell ref="G62:J63"/>
    <mergeCell ref="D62:F69"/>
    <mergeCell ref="D226:F233"/>
    <mergeCell ref="G226:J233"/>
    <mergeCell ref="J3:K3"/>
    <mergeCell ref="E3:F3"/>
    <mergeCell ref="D87:F94"/>
    <mergeCell ref="G87:J94"/>
    <mergeCell ref="D54:F61"/>
    <mergeCell ref="G54:J61"/>
    <mergeCell ref="G116:J123"/>
    <mergeCell ref="D46:F53"/>
    <mergeCell ref="D116:F123"/>
    <mergeCell ref="K6:K17"/>
    <mergeCell ref="K18:K29"/>
    <mergeCell ref="K30:K37"/>
    <mergeCell ref="D38:F45"/>
    <mergeCell ref="G38:J45"/>
    <mergeCell ref="K95:K103"/>
    <mergeCell ref="K104:K108"/>
    <mergeCell ref="K109:K115"/>
    <mergeCell ref="K116:K123"/>
    <mergeCell ref="K54:K61"/>
    <mergeCell ref="K87:K94"/>
    <mergeCell ref="D70:F78"/>
    <mergeCell ref="G70:J78"/>
    <mergeCell ref="G109:J115"/>
    <mergeCell ref="D194:F201"/>
    <mergeCell ref="D178:F185"/>
    <mergeCell ref="G178:J185"/>
    <mergeCell ref="D171:F177"/>
    <mergeCell ref="G171:J177"/>
    <mergeCell ref="D210:F217"/>
    <mergeCell ref="G210:J217"/>
    <mergeCell ref="D218:F225"/>
    <mergeCell ref="D164:F170"/>
    <mergeCell ref="G194:J201"/>
    <mergeCell ref="D202:F209"/>
    <mergeCell ref="G202:J209"/>
    <mergeCell ref="G218:J225"/>
    <mergeCell ref="G124:J131"/>
    <mergeCell ref="K291:K303"/>
    <mergeCell ref="K250:K257"/>
    <mergeCell ref="K258:K265"/>
    <mergeCell ref="K266:K274"/>
    <mergeCell ref="K275:K282"/>
    <mergeCell ref="K283:K290"/>
    <mergeCell ref="K210:K217"/>
    <mergeCell ref="K218:K225"/>
    <mergeCell ref="K226:K233"/>
    <mergeCell ref="K234:K241"/>
    <mergeCell ref="K242:K249"/>
    <mergeCell ref="K194:K201"/>
    <mergeCell ref="K202:K209"/>
    <mergeCell ref="K132:K139"/>
    <mergeCell ref="K140:K147"/>
    <mergeCell ref="K148:K155"/>
    <mergeCell ref="K156:K163"/>
    <mergeCell ref="K164:K170"/>
    <mergeCell ref="D109:F115"/>
    <mergeCell ref="K171:K177"/>
    <mergeCell ref="K178:K185"/>
    <mergeCell ref="K186:K193"/>
    <mergeCell ref="D156:F163"/>
    <mergeCell ref="G156:J163"/>
    <mergeCell ref="D140:F147"/>
    <mergeCell ref="G140:J147"/>
    <mergeCell ref="G164:J170"/>
    <mergeCell ref="D124:F131"/>
    <mergeCell ref="D186:F193"/>
    <mergeCell ref="G186:J193"/>
    <mergeCell ref="D132:F139"/>
    <mergeCell ref="G132:J139"/>
    <mergeCell ref="K124:K131"/>
    <mergeCell ref="G148:J155"/>
    <mergeCell ref="D148:F155"/>
  </mergeCells>
  <printOptions/>
  <pageMargins left="0.7086614173228347" right="0.7086614173228347" top="0.7480314960629921" bottom="0.7480314960629921" header="0.5118110236220472" footer="0.31496062992125984"/>
  <pageSetup horizontalDpi="600" verticalDpi="600" orientation="landscape" paperSize="9" scale="65" r:id="rId2"/>
  <headerFooter scaleWithDoc="0">
    <oddHeader xml:space="preserve">&amp;C&amp;10&amp;P </oddHeader>
    <oddFooter xml:space="preserve">&amp;C&amp;10&amp;P </oddFooter>
  </headerFooter>
  <rowBreaks count="9" manualBreakCount="9">
    <brk id="53" max="10" man="1"/>
    <brk id="94" max="10" man="1"/>
    <brk id="123" max="10" man="1"/>
    <brk id="155" max="10" man="1"/>
    <brk id="185" max="10" man="1"/>
    <brk id="217" max="10" man="1"/>
    <brk id="233" max="10" man="1"/>
    <brk id="257" max="10" man="1"/>
    <brk id="282" max="10" man="1"/>
  </rowBreaks>
  <drawing r:id="rId1"/>
</worksheet>
</file>

<file path=xl/worksheets/sheet3.xml><?xml version="1.0" encoding="utf-8"?>
<worksheet xmlns="http://schemas.openxmlformats.org/spreadsheetml/2006/main" xmlns:r="http://schemas.openxmlformats.org/officeDocument/2006/relationships">
  <dimension ref="A1:N843"/>
  <sheetViews>
    <sheetView showGridLines="0" view="pageBreakPreview" zoomScale="85" zoomScaleSheetLayoutView="85" zoomScalePageLayoutView="0" workbookViewId="0" topLeftCell="A1">
      <selection activeCell="D312" sqref="D312"/>
    </sheetView>
  </sheetViews>
  <sheetFormatPr defaultColWidth="9.00390625" defaultRowHeight="13.5"/>
  <cols>
    <col min="1" max="1" width="3.25390625" style="7" customWidth="1"/>
    <col min="2" max="2" width="12.625" style="7" customWidth="1"/>
    <col min="3" max="4" width="15.125" style="7" customWidth="1"/>
    <col min="5" max="5" width="11.125" style="7" customWidth="1"/>
    <col min="6" max="6" width="2.50390625" style="7" customWidth="1"/>
    <col min="7" max="7" width="0.875" style="7" customWidth="1"/>
    <col min="8" max="8" width="37.625" style="7" customWidth="1"/>
    <col min="9" max="10" width="15.125" style="7" customWidth="1"/>
    <col min="11" max="11" width="40.625" style="7" customWidth="1"/>
    <col min="12" max="13" width="11.625" style="7" customWidth="1"/>
    <col min="14" max="14" width="3.50390625" style="7" customWidth="1"/>
    <col min="15" max="16384" width="9.00390625" style="7" customWidth="1"/>
  </cols>
  <sheetData>
    <row r="1" spans="2:14" ht="14.25" customHeight="1">
      <c r="B1" s="315" t="s">
        <v>73</v>
      </c>
      <c r="C1" s="316"/>
      <c r="D1" s="321"/>
      <c r="E1" s="6"/>
      <c r="H1" s="343"/>
      <c r="I1" s="344"/>
      <c r="J1" s="335"/>
      <c r="K1" s="336"/>
      <c r="L1" s="336"/>
      <c r="M1" s="336"/>
      <c r="N1" s="13"/>
    </row>
    <row r="2" spans="2:14" ht="14.25" customHeight="1">
      <c r="B2" s="316"/>
      <c r="C2" s="316"/>
      <c r="D2" s="322"/>
      <c r="E2" s="6"/>
      <c r="H2" s="344"/>
      <c r="I2" s="344"/>
      <c r="J2" s="241"/>
      <c r="K2" s="241"/>
      <c r="L2" s="241"/>
      <c r="M2" s="241"/>
      <c r="N2" s="12"/>
    </row>
    <row r="3" spans="2:14" ht="14.25" customHeight="1" thickBot="1">
      <c r="B3" s="9"/>
      <c r="C3" s="5"/>
      <c r="D3" s="5"/>
      <c r="E3" s="10"/>
      <c r="F3" s="10"/>
      <c r="G3" s="10"/>
      <c r="H3" s="10"/>
      <c r="I3" s="10"/>
      <c r="J3" s="8"/>
      <c r="K3" s="8"/>
      <c r="L3" s="240" t="s">
        <v>26</v>
      </c>
      <c r="M3" s="241"/>
      <c r="N3" s="12"/>
    </row>
    <row r="4" spans="2:14" s="65" customFormat="1" ht="14.25" customHeight="1">
      <c r="B4" s="317" t="s">
        <v>771</v>
      </c>
      <c r="C4" s="319" t="s">
        <v>28</v>
      </c>
      <c r="D4" s="319" t="s">
        <v>29</v>
      </c>
      <c r="E4" s="337" t="s">
        <v>0</v>
      </c>
      <c r="F4" s="338"/>
      <c r="G4" s="338"/>
      <c r="H4" s="338"/>
      <c r="I4" s="338"/>
      <c r="J4" s="338"/>
      <c r="K4" s="338"/>
      <c r="L4" s="338"/>
      <c r="M4" s="339"/>
      <c r="N4" s="66"/>
    </row>
    <row r="5" spans="2:14" s="65" customFormat="1" ht="14.25" customHeight="1" thickBot="1">
      <c r="B5" s="318"/>
      <c r="C5" s="320"/>
      <c r="D5" s="320"/>
      <c r="E5" s="15" t="s">
        <v>11</v>
      </c>
      <c r="F5" s="340" t="s">
        <v>1</v>
      </c>
      <c r="G5" s="341"/>
      <c r="H5" s="342"/>
      <c r="I5" s="16" t="s">
        <v>2</v>
      </c>
      <c r="J5" s="16" t="s">
        <v>3</v>
      </c>
      <c r="K5" s="16" t="s">
        <v>4</v>
      </c>
      <c r="L5" s="59" t="s">
        <v>12</v>
      </c>
      <c r="M5" s="17" t="s">
        <v>13</v>
      </c>
      <c r="N5" s="67"/>
    </row>
    <row r="6" spans="2:14" s="50" customFormat="1" ht="14.25" customHeight="1">
      <c r="B6" s="18"/>
      <c r="C6" s="19" t="s">
        <v>5</v>
      </c>
      <c r="D6" s="19" t="s">
        <v>5</v>
      </c>
      <c r="E6" s="20"/>
      <c r="F6" s="68"/>
      <c r="G6" s="69"/>
      <c r="H6" s="70"/>
      <c r="I6" s="19" t="s">
        <v>5</v>
      </c>
      <c r="J6" s="19" t="s">
        <v>5</v>
      </c>
      <c r="K6" s="71"/>
      <c r="L6" s="72"/>
      <c r="M6" s="73"/>
      <c r="N6" s="74"/>
    </row>
    <row r="7" spans="1:14" ht="14.25" customHeight="1">
      <c r="A7" s="14"/>
      <c r="B7" s="60" t="s">
        <v>34</v>
      </c>
      <c r="C7" s="129">
        <f>73399000+6082674000+9359716</f>
        <v>6165432716</v>
      </c>
      <c r="D7" s="129">
        <f>62444218+6044002437+1909767</f>
        <v>6108356422</v>
      </c>
      <c r="E7" s="31" t="s">
        <v>801</v>
      </c>
      <c r="F7" s="27">
        <v>1</v>
      </c>
      <c r="G7" s="28"/>
      <c r="H7" s="109" t="s">
        <v>414</v>
      </c>
      <c r="I7" s="124">
        <v>9359716</v>
      </c>
      <c r="J7" s="124">
        <v>1909767</v>
      </c>
      <c r="K7" s="29" t="s">
        <v>717</v>
      </c>
      <c r="L7" s="33"/>
      <c r="M7" s="34"/>
      <c r="N7" s="3"/>
    </row>
    <row r="8" spans="1:14" ht="14.25" customHeight="1">
      <c r="A8" s="14"/>
      <c r="B8" s="60" t="s">
        <v>35</v>
      </c>
      <c r="C8" s="130"/>
      <c r="D8" s="131"/>
      <c r="E8" s="31"/>
      <c r="F8" s="27"/>
      <c r="G8" s="21"/>
      <c r="H8" s="22"/>
      <c r="I8" s="125"/>
      <c r="J8" s="125"/>
      <c r="K8" s="98"/>
      <c r="L8" s="79"/>
      <c r="M8" s="36"/>
      <c r="N8" s="4"/>
    </row>
    <row r="9" spans="2:14" ht="14.25" customHeight="1">
      <c r="B9" s="61"/>
      <c r="C9" s="130" t="s">
        <v>7</v>
      </c>
      <c r="D9" s="130" t="s">
        <v>7</v>
      </c>
      <c r="E9" s="20" t="s">
        <v>75</v>
      </c>
      <c r="F9" s="27">
        <v>2</v>
      </c>
      <c r="G9" s="28"/>
      <c r="H9" s="22" t="s">
        <v>74</v>
      </c>
      <c r="I9" s="124">
        <v>6082674000</v>
      </c>
      <c r="J9" s="124">
        <v>6044002437</v>
      </c>
      <c r="K9" s="29" t="s">
        <v>15</v>
      </c>
      <c r="L9" s="33"/>
      <c r="M9" s="34"/>
      <c r="N9" s="3"/>
    </row>
    <row r="10" spans="2:14" ht="14.25" customHeight="1">
      <c r="B10" s="26"/>
      <c r="C10" s="129">
        <f>239000+448362000</f>
        <v>448601000</v>
      </c>
      <c r="D10" s="130">
        <f>321852-157940+600377571</f>
        <v>600541483</v>
      </c>
      <c r="E10" s="31" t="s">
        <v>82</v>
      </c>
      <c r="F10" s="27"/>
      <c r="G10" s="21"/>
      <c r="H10" s="22"/>
      <c r="I10" s="125"/>
      <c r="J10" s="125"/>
      <c r="K10" s="98" t="s">
        <v>774</v>
      </c>
      <c r="L10" s="79" t="s">
        <v>698</v>
      </c>
      <c r="M10" s="141" t="s">
        <v>942</v>
      </c>
      <c r="N10" s="3"/>
    </row>
    <row r="11" spans="2:14" ht="14.25" customHeight="1">
      <c r="B11" s="61"/>
      <c r="C11" s="130" t="s">
        <v>8</v>
      </c>
      <c r="D11" s="130" t="s">
        <v>8</v>
      </c>
      <c r="E11" s="31"/>
      <c r="F11" s="27"/>
      <c r="G11" s="21"/>
      <c r="H11" s="22"/>
      <c r="I11" s="125"/>
      <c r="J11" s="125"/>
      <c r="K11" s="98" t="s">
        <v>1125</v>
      </c>
      <c r="L11" s="29"/>
      <c r="M11" s="30"/>
      <c r="N11" s="4"/>
    </row>
    <row r="12" spans="2:14" ht="14.25" customHeight="1">
      <c r="B12" s="61"/>
      <c r="C12" s="129">
        <v>18719000</v>
      </c>
      <c r="D12" s="130">
        <v>19411316</v>
      </c>
      <c r="E12" s="31"/>
      <c r="F12" s="27"/>
      <c r="G12" s="28"/>
      <c r="H12" s="22"/>
      <c r="I12" s="124"/>
      <c r="J12" s="124"/>
      <c r="K12" s="29"/>
      <c r="L12" s="33"/>
      <c r="M12" s="34"/>
      <c r="N12" s="2"/>
    </row>
    <row r="13" spans="2:14" ht="14.25" customHeight="1">
      <c r="B13" s="61"/>
      <c r="C13" s="130" t="s">
        <v>9</v>
      </c>
      <c r="D13" s="130" t="s">
        <v>9</v>
      </c>
      <c r="E13" s="31"/>
      <c r="F13" s="27">
        <v>3</v>
      </c>
      <c r="G13" s="28"/>
      <c r="H13" s="22" t="s">
        <v>77</v>
      </c>
      <c r="I13" s="124">
        <v>30887000</v>
      </c>
      <c r="J13" s="124">
        <v>30887000</v>
      </c>
      <c r="K13" s="29" t="s">
        <v>15</v>
      </c>
      <c r="L13" s="33"/>
      <c r="M13" s="34"/>
      <c r="N13" s="2"/>
    </row>
    <row r="14" spans="2:14" ht="14.25" customHeight="1">
      <c r="B14" s="61"/>
      <c r="C14" s="130">
        <f>C7-C10-C12</f>
        <v>5698112716</v>
      </c>
      <c r="D14" s="130">
        <f>D7-D10-D12</f>
        <v>5488403623</v>
      </c>
      <c r="E14" s="20"/>
      <c r="F14" s="27"/>
      <c r="G14" s="21"/>
      <c r="H14" s="22"/>
      <c r="I14" s="125"/>
      <c r="J14" s="125"/>
      <c r="K14" s="98" t="s">
        <v>961</v>
      </c>
      <c r="L14" s="29"/>
      <c r="M14" s="30"/>
      <c r="N14" s="2"/>
    </row>
    <row r="15" spans="2:14" ht="14.25" customHeight="1">
      <c r="B15" s="61"/>
      <c r="C15" s="130"/>
      <c r="D15" s="130"/>
      <c r="E15" s="20"/>
      <c r="F15" s="27"/>
      <c r="G15" s="21"/>
      <c r="H15" s="22"/>
      <c r="I15" s="125"/>
      <c r="J15" s="125"/>
      <c r="K15" s="100" t="s">
        <v>960</v>
      </c>
      <c r="L15" s="29"/>
      <c r="M15" s="30"/>
      <c r="N15" s="2"/>
    </row>
    <row r="16" spans="2:14" ht="14.25" customHeight="1">
      <c r="B16" s="61"/>
      <c r="C16" s="130"/>
      <c r="D16" s="130"/>
      <c r="E16" s="20"/>
      <c r="F16" s="27">
        <v>4</v>
      </c>
      <c r="G16" s="28"/>
      <c r="H16" s="35" t="s">
        <v>78</v>
      </c>
      <c r="I16" s="125">
        <v>32875000</v>
      </c>
      <c r="J16" s="125">
        <v>20912040</v>
      </c>
      <c r="K16" s="29" t="s">
        <v>15</v>
      </c>
      <c r="L16" s="41"/>
      <c r="M16" s="30"/>
      <c r="N16" s="3"/>
    </row>
    <row r="17" spans="2:14" ht="14.25" customHeight="1">
      <c r="B17" s="61"/>
      <c r="C17" s="132"/>
      <c r="D17" s="132"/>
      <c r="E17" s="20"/>
      <c r="F17" s="27"/>
      <c r="G17" s="28"/>
      <c r="H17" s="35"/>
      <c r="I17" s="125"/>
      <c r="J17" s="125"/>
      <c r="K17" s="98" t="s">
        <v>965</v>
      </c>
      <c r="L17" s="79"/>
      <c r="M17" s="36"/>
      <c r="N17" s="4"/>
    </row>
    <row r="18" spans="2:14" ht="14.25" customHeight="1">
      <c r="B18" s="61"/>
      <c r="C18" s="132"/>
      <c r="D18" s="132"/>
      <c r="E18" s="20"/>
      <c r="F18" s="27"/>
      <c r="G18" s="28"/>
      <c r="H18" s="35"/>
      <c r="I18" s="125"/>
      <c r="J18" s="125"/>
      <c r="K18" s="99" t="s">
        <v>772</v>
      </c>
      <c r="L18" s="29"/>
      <c r="M18" s="30"/>
      <c r="N18" s="4"/>
    </row>
    <row r="19" spans="2:14" ht="14.25" customHeight="1">
      <c r="B19" s="61"/>
      <c r="C19" s="132"/>
      <c r="D19" s="132"/>
      <c r="E19" s="20"/>
      <c r="F19" s="27"/>
      <c r="G19" s="28"/>
      <c r="H19" s="35"/>
      <c r="I19" s="125"/>
      <c r="J19" s="125"/>
      <c r="K19" s="100" t="s">
        <v>773</v>
      </c>
      <c r="L19" s="81"/>
      <c r="M19" s="25"/>
      <c r="N19" s="2"/>
    </row>
    <row r="20" spans="2:14" ht="14.25" customHeight="1">
      <c r="B20" s="61"/>
      <c r="C20" s="132"/>
      <c r="D20" s="132"/>
      <c r="E20" s="20"/>
      <c r="F20" s="27"/>
      <c r="G20" s="21"/>
      <c r="H20" s="22"/>
      <c r="I20" s="125"/>
      <c r="J20" s="125"/>
      <c r="K20" s="29"/>
      <c r="L20" s="29"/>
      <c r="M20" s="30"/>
      <c r="N20" s="2"/>
    </row>
    <row r="21" spans="2:14" ht="14.25" customHeight="1">
      <c r="B21" s="61"/>
      <c r="C21" s="132"/>
      <c r="D21" s="132"/>
      <c r="E21" s="20"/>
      <c r="F21" s="27">
        <v>5</v>
      </c>
      <c r="G21" s="21"/>
      <c r="H21" s="22" t="s">
        <v>687</v>
      </c>
      <c r="I21" s="125">
        <v>239000</v>
      </c>
      <c r="J21" s="125">
        <v>163912</v>
      </c>
      <c r="K21" s="99" t="s">
        <v>307</v>
      </c>
      <c r="L21" s="81" t="s">
        <v>688</v>
      </c>
      <c r="M21" s="25" t="s">
        <v>437</v>
      </c>
      <c r="N21" s="4"/>
    </row>
    <row r="22" spans="2:14" ht="14.25" customHeight="1">
      <c r="B22" s="61"/>
      <c r="C22" s="132"/>
      <c r="D22" s="132"/>
      <c r="E22" s="20"/>
      <c r="F22" s="27"/>
      <c r="G22" s="28"/>
      <c r="H22" s="35"/>
      <c r="I22" s="125"/>
      <c r="J22" s="125"/>
      <c r="K22" s="80"/>
      <c r="L22" s="81"/>
      <c r="M22" s="25"/>
      <c r="N22" s="2"/>
    </row>
    <row r="23" spans="2:14" ht="14.25" customHeight="1">
      <c r="B23" s="61"/>
      <c r="C23" s="132"/>
      <c r="D23" s="132"/>
      <c r="E23" s="20"/>
      <c r="F23" s="27">
        <v>6</v>
      </c>
      <c r="G23" s="28"/>
      <c r="H23" s="35" t="s">
        <v>79</v>
      </c>
      <c r="I23" s="125">
        <v>10913000</v>
      </c>
      <c r="J23" s="125">
        <v>10481266</v>
      </c>
      <c r="K23" s="29" t="s">
        <v>15</v>
      </c>
      <c r="L23" s="41"/>
      <c r="M23" s="30"/>
      <c r="N23" s="2"/>
    </row>
    <row r="24" spans="2:14" ht="14.25" customHeight="1">
      <c r="B24" s="61"/>
      <c r="C24" s="132"/>
      <c r="D24" s="132"/>
      <c r="E24" s="20"/>
      <c r="F24" s="27"/>
      <c r="G24" s="28"/>
      <c r="H24" s="35"/>
      <c r="I24" s="125"/>
      <c r="J24" s="125"/>
      <c r="K24" s="99" t="s">
        <v>775</v>
      </c>
      <c r="L24" s="24"/>
      <c r="M24" s="25"/>
      <c r="N24" s="2"/>
    </row>
    <row r="25" spans="2:14" ht="14.25" customHeight="1">
      <c r="B25" s="61"/>
      <c r="C25" s="132"/>
      <c r="D25" s="132"/>
      <c r="E25" s="20"/>
      <c r="F25" s="27"/>
      <c r="G25" s="28"/>
      <c r="H25" s="35"/>
      <c r="I25" s="125"/>
      <c r="J25" s="125"/>
      <c r="K25" s="100" t="s">
        <v>776</v>
      </c>
      <c r="L25" s="41"/>
      <c r="M25" s="30"/>
      <c r="N25" s="2"/>
    </row>
    <row r="26" spans="2:14" ht="14.25" customHeight="1">
      <c r="B26" s="61"/>
      <c r="C26" s="132"/>
      <c r="D26" s="132"/>
      <c r="E26" s="20"/>
      <c r="F26" s="27"/>
      <c r="G26" s="28"/>
      <c r="H26" s="35"/>
      <c r="I26" s="125"/>
      <c r="J26" s="125"/>
      <c r="K26" s="38"/>
      <c r="L26" s="41"/>
      <c r="M26" s="30"/>
      <c r="N26" s="2"/>
    </row>
    <row r="27" spans="2:14" ht="14.25" customHeight="1">
      <c r="B27" s="61"/>
      <c r="C27" s="132"/>
      <c r="D27" s="132"/>
      <c r="E27" s="20"/>
      <c r="F27" s="27">
        <v>7</v>
      </c>
      <c r="G27" s="28"/>
      <c r="H27" s="35" t="s">
        <v>80</v>
      </c>
      <c r="I27" s="125">
        <v>-1515000</v>
      </c>
      <c r="J27" s="125">
        <v>0</v>
      </c>
      <c r="K27" s="29" t="s">
        <v>15</v>
      </c>
      <c r="L27" s="41"/>
      <c r="M27" s="30"/>
      <c r="N27" s="2"/>
    </row>
    <row r="28" spans="2:14" ht="14.25" customHeight="1" thickBot="1">
      <c r="B28" s="62"/>
      <c r="C28" s="133"/>
      <c r="D28" s="133"/>
      <c r="E28" s="139"/>
      <c r="F28" s="43"/>
      <c r="G28" s="44"/>
      <c r="H28" s="78"/>
      <c r="I28" s="126"/>
      <c r="J28" s="126"/>
      <c r="K28" s="82"/>
      <c r="L28" s="83"/>
      <c r="M28" s="84"/>
      <c r="N28" s="2"/>
    </row>
    <row r="29" spans="2:14" ht="14.25" customHeight="1">
      <c r="B29" s="168"/>
      <c r="C29" s="169"/>
      <c r="D29" s="169"/>
      <c r="E29" s="31"/>
      <c r="F29" s="170"/>
      <c r="G29" s="171"/>
      <c r="H29" s="172"/>
      <c r="I29" s="125"/>
      <c r="J29" s="125"/>
      <c r="K29" s="32"/>
      <c r="L29" s="37"/>
      <c r="M29" s="36"/>
      <c r="N29" s="2"/>
    </row>
    <row r="30" spans="1:14" ht="14.25" customHeight="1">
      <c r="A30" s="14"/>
      <c r="B30" s="60" t="s">
        <v>38</v>
      </c>
      <c r="C30" s="129">
        <v>14583000</v>
      </c>
      <c r="D30" s="129">
        <v>10426257</v>
      </c>
      <c r="E30" s="20" t="s">
        <v>75</v>
      </c>
      <c r="F30" s="27">
        <v>1</v>
      </c>
      <c r="G30" s="28"/>
      <c r="H30" s="22" t="s">
        <v>81</v>
      </c>
      <c r="I30" s="124">
        <v>15111000</v>
      </c>
      <c r="J30" s="125">
        <v>10426257</v>
      </c>
      <c r="K30" s="38" t="s">
        <v>405</v>
      </c>
      <c r="L30" s="41" t="s">
        <v>689</v>
      </c>
      <c r="M30" s="34" t="s">
        <v>690</v>
      </c>
      <c r="N30" s="2"/>
    </row>
    <row r="31" spans="1:14" ht="14.25" customHeight="1">
      <c r="A31" s="14"/>
      <c r="B31" s="60" t="s">
        <v>739</v>
      </c>
      <c r="C31" s="130"/>
      <c r="D31" s="131"/>
      <c r="E31" s="31" t="s">
        <v>76</v>
      </c>
      <c r="F31" s="27"/>
      <c r="G31" s="28"/>
      <c r="H31" s="22"/>
      <c r="I31" s="124"/>
      <c r="J31" s="125"/>
      <c r="K31" s="81"/>
      <c r="L31" s="41" t="s">
        <v>691</v>
      </c>
      <c r="M31" s="34" t="s">
        <v>692</v>
      </c>
      <c r="N31" s="2"/>
    </row>
    <row r="32" spans="2:14" ht="14.25" customHeight="1">
      <c r="B32" s="60" t="s">
        <v>740</v>
      </c>
      <c r="C32" s="130" t="s">
        <v>9</v>
      </c>
      <c r="D32" s="130" t="s">
        <v>9</v>
      </c>
      <c r="E32" s="31"/>
      <c r="F32" s="27"/>
      <c r="G32" s="28"/>
      <c r="H32" s="22"/>
      <c r="I32" s="125"/>
      <c r="J32" s="125"/>
      <c r="K32" s="98" t="s">
        <v>962</v>
      </c>
      <c r="L32" s="41" t="s">
        <v>693</v>
      </c>
      <c r="M32" s="34" t="s">
        <v>693</v>
      </c>
      <c r="N32" s="2"/>
    </row>
    <row r="33" spans="2:14" ht="14.25" customHeight="1">
      <c r="B33" s="60" t="s">
        <v>741</v>
      </c>
      <c r="C33" s="130">
        <f>C30</f>
        <v>14583000</v>
      </c>
      <c r="D33" s="130">
        <f>D30</f>
        <v>10426257</v>
      </c>
      <c r="E33" s="31"/>
      <c r="F33" s="27"/>
      <c r="G33" s="21"/>
      <c r="H33" s="22"/>
      <c r="I33" s="125"/>
      <c r="J33" s="125"/>
      <c r="K33" s="98" t="s">
        <v>963</v>
      </c>
      <c r="L33" s="41" t="s">
        <v>694</v>
      </c>
      <c r="M33" s="30" t="s">
        <v>695</v>
      </c>
      <c r="N33" s="2"/>
    </row>
    <row r="34" spans="2:14" ht="14.25" customHeight="1">
      <c r="B34" s="26" t="s">
        <v>72</v>
      </c>
      <c r="C34" s="130"/>
      <c r="D34" s="130"/>
      <c r="E34" s="31"/>
      <c r="F34" s="27"/>
      <c r="G34" s="28"/>
      <c r="H34" s="22"/>
      <c r="I34" s="125"/>
      <c r="J34" s="125"/>
      <c r="K34" s="98" t="s">
        <v>964</v>
      </c>
      <c r="L34" s="39"/>
      <c r="M34" s="40"/>
      <c r="N34" s="2"/>
    </row>
    <row r="35" spans="2:14" ht="14.25" customHeight="1">
      <c r="B35" s="61"/>
      <c r="C35" s="130"/>
      <c r="D35" s="130"/>
      <c r="E35" s="31"/>
      <c r="F35" s="27"/>
      <c r="G35" s="28"/>
      <c r="H35" s="22"/>
      <c r="I35" s="125"/>
      <c r="J35" s="125"/>
      <c r="K35" s="98" t="s">
        <v>1126</v>
      </c>
      <c r="L35" s="39"/>
      <c r="M35" s="40"/>
      <c r="N35" s="2"/>
    </row>
    <row r="36" spans="2:14" ht="14.25" customHeight="1">
      <c r="B36" s="61"/>
      <c r="C36" s="130"/>
      <c r="D36" s="130"/>
      <c r="E36" s="31"/>
      <c r="F36" s="27"/>
      <c r="G36" s="28"/>
      <c r="H36" s="22"/>
      <c r="I36" s="125"/>
      <c r="J36" s="125"/>
      <c r="K36" s="98" t="s">
        <v>966</v>
      </c>
      <c r="L36" s="39"/>
      <c r="M36" s="40"/>
      <c r="N36" s="2"/>
    </row>
    <row r="37" spans="2:14" ht="14.25" customHeight="1">
      <c r="B37" s="61"/>
      <c r="C37" s="130"/>
      <c r="D37" s="130"/>
      <c r="E37" s="31"/>
      <c r="F37" s="27"/>
      <c r="G37" s="28"/>
      <c r="H37" s="22"/>
      <c r="I37" s="125"/>
      <c r="J37" s="125"/>
      <c r="K37" s="98" t="s">
        <v>967</v>
      </c>
      <c r="L37" s="41"/>
      <c r="M37" s="30"/>
      <c r="N37" s="2"/>
    </row>
    <row r="38" spans="2:14" ht="14.25" customHeight="1">
      <c r="B38" s="61"/>
      <c r="C38" s="130"/>
      <c r="D38" s="130"/>
      <c r="E38" s="31"/>
      <c r="F38" s="27"/>
      <c r="G38" s="28"/>
      <c r="H38" s="22"/>
      <c r="I38" s="125"/>
      <c r="J38" s="125"/>
      <c r="K38" s="38"/>
      <c r="L38" s="41"/>
      <c r="M38" s="30"/>
      <c r="N38" s="3"/>
    </row>
    <row r="39" spans="1:14" ht="14.25" customHeight="1">
      <c r="A39" s="123"/>
      <c r="B39" s="61"/>
      <c r="C39" s="130"/>
      <c r="D39" s="130"/>
      <c r="E39" s="31"/>
      <c r="F39" s="27">
        <v>2</v>
      </c>
      <c r="G39" s="28"/>
      <c r="H39" s="22" t="s">
        <v>80</v>
      </c>
      <c r="I39" s="125">
        <v>-528000</v>
      </c>
      <c r="J39" s="125">
        <v>0</v>
      </c>
      <c r="K39" s="29" t="s">
        <v>718</v>
      </c>
      <c r="L39" s="41"/>
      <c r="M39" s="30"/>
      <c r="N39" s="3"/>
    </row>
    <row r="40" spans="1:14" ht="14.25" customHeight="1" thickBot="1">
      <c r="A40" s="10"/>
      <c r="B40" s="62"/>
      <c r="C40" s="133"/>
      <c r="D40" s="133"/>
      <c r="E40" s="42"/>
      <c r="F40" s="43"/>
      <c r="G40" s="44"/>
      <c r="H40" s="45"/>
      <c r="I40" s="127"/>
      <c r="J40" s="127"/>
      <c r="K40" s="88"/>
      <c r="L40" s="83"/>
      <c r="M40" s="84"/>
      <c r="N40" s="11"/>
    </row>
    <row r="41" spans="1:14" ht="14.25" customHeight="1">
      <c r="A41" s="10"/>
      <c r="B41" s="61"/>
      <c r="C41" s="132"/>
      <c r="D41" s="132"/>
      <c r="E41" s="31"/>
      <c r="F41" s="27"/>
      <c r="G41" s="28"/>
      <c r="H41" s="22"/>
      <c r="I41" s="125"/>
      <c r="J41" s="125"/>
      <c r="K41" s="23"/>
      <c r="L41" s="24"/>
      <c r="M41" s="25"/>
      <c r="N41" s="11"/>
    </row>
    <row r="42" spans="1:14" ht="14.25" customHeight="1">
      <c r="A42" s="123"/>
      <c r="B42" s="60" t="s">
        <v>39</v>
      </c>
      <c r="C42" s="129">
        <v>27835000</v>
      </c>
      <c r="D42" s="129">
        <v>23555788</v>
      </c>
      <c r="E42" s="20" t="s">
        <v>75</v>
      </c>
      <c r="F42" s="27">
        <v>1</v>
      </c>
      <c r="G42" s="28"/>
      <c r="H42" s="22" t="s">
        <v>83</v>
      </c>
      <c r="I42" s="124">
        <v>15048000</v>
      </c>
      <c r="J42" s="124">
        <v>12907136</v>
      </c>
      <c r="K42" s="38" t="s">
        <v>406</v>
      </c>
      <c r="L42" s="33" t="s">
        <v>30</v>
      </c>
      <c r="M42" s="34" t="s">
        <v>656</v>
      </c>
      <c r="N42" s="3"/>
    </row>
    <row r="43" spans="1:14" ht="14.25" customHeight="1">
      <c r="A43" s="123"/>
      <c r="B43" s="60" t="s">
        <v>40</v>
      </c>
      <c r="C43" s="130"/>
      <c r="D43" s="131"/>
      <c r="E43" s="31" t="s">
        <v>82</v>
      </c>
      <c r="F43" s="27"/>
      <c r="G43" s="21"/>
      <c r="H43" s="22"/>
      <c r="I43" s="125"/>
      <c r="J43" s="125"/>
      <c r="K43" s="98" t="s">
        <v>941</v>
      </c>
      <c r="L43" s="29"/>
      <c r="M43" s="30"/>
      <c r="N43" s="4"/>
    </row>
    <row r="44" spans="1:14" ht="14.25" customHeight="1">
      <c r="A44" s="10"/>
      <c r="B44" s="61"/>
      <c r="C44" s="130" t="s">
        <v>9</v>
      </c>
      <c r="D44" s="130" t="s">
        <v>9</v>
      </c>
      <c r="E44" s="31"/>
      <c r="F44" s="27"/>
      <c r="G44" s="28"/>
      <c r="H44" s="35"/>
      <c r="I44" s="125"/>
      <c r="J44" s="125"/>
      <c r="K44" s="98" t="s">
        <v>968</v>
      </c>
      <c r="L44" s="79"/>
      <c r="M44" s="36"/>
      <c r="N44" s="3"/>
    </row>
    <row r="45" spans="1:14" ht="14.25" customHeight="1">
      <c r="A45" s="10"/>
      <c r="B45" s="26"/>
      <c r="C45" s="130">
        <f>C42</f>
        <v>27835000</v>
      </c>
      <c r="D45" s="130">
        <f>D42</f>
        <v>23555788</v>
      </c>
      <c r="E45" s="31"/>
      <c r="F45" s="27"/>
      <c r="G45" s="28"/>
      <c r="H45" s="35"/>
      <c r="I45" s="125"/>
      <c r="J45" s="125"/>
      <c r="K45" s="99" t="s">
        <v>778</v>
      </c>
      <c r="L45" s="79"/>
      <c r="M45" s="36"/>
      <c r="N45" s="3"/>
    </row>
    <row r="46" spans="1:14" ht="14.25" customHeight="1">
      <c r="A46" s="10"/>
      <c r="B46" s="61"/>
      <c r="C46" s="130"/>
      <c r="D46" s="130"/>
      <c r="E46" s="31"/>
      <c r="F46" s="27"/>
      <c r="G46" s="28"/>
      <c r="H46" s="35"/>
      <c r="I46" s="125"/>
      <c r="J46" s="125"/>
      <c r="K46" s="98" t="s">
        <v>969</v>
      </c>
      <c r="L46" s="29"/>
      <c r="M46" s="30"/>
      <c r="N46" s="4"/>
    </row>
    <row r="47" spans="1:14" ht="14.25" customHeight="1" thickBot="1">
      <c r="A47" s="10"/>
      <c r="B47" s="62"/>
      <c r="C47" s="173"/>
      <c r="D47" s="173"/>
      <c r="E47" s="42"/>
      <c r="F47" s="43"/>
      <c r="G47" s="180"/>
      <c r="H47" s="45"/>
      <c r="I47" s="127"/>
      <c r="J47" s="127"/>
      <c r="K47" s="176"/>
      <c r="L47" s="177"/>
      <c r="M47" s="84"/>
      <c r="N47" s="2"/>
    </row>
    <row r="48" spans="1:14" ht="14.25" customHeight="1">
      <c r="A48" s="10"/>
      <c r="B48" s="61"/>
      <c r="C48" s="130"/>
      <c r="D48" s="130"/>
      <c r="E48" s="31"/>
      <c r="F48" s="27">
        <v>2</v>
      </c>
      <c r="G48" s="28"/>
      <c r="H48" s="35" t="s">
        <v>84</v>
      </c>
      <c r="I48" s="125">
        <v>2768000</v>
      </c>
      <c r="J48" s="125">
        <v>2425000</v>
      </c>
      <c r="K48" s="99" t="s">
        <v>779</v>
      </c>
      <c r="L48" s="29" t="s">
        <v>15</v>
      </c>
      <c r="M48" s="30" t="s">
        <v>683</v>
      </c>
      <c r="N48" s="2"/>
    </row>
    <row r="49" spans="1:14" ht="14.25" customHeight="1">
      <c r="A49" s="10"/>
      <c r="B49" s="61"/>
      <c r="C49" s="130"/>
      <c r="D49" s="130"/>
      <c r="E49" s="20"/>
      <c r="F49" s="27"/>
      <c r="G49" s="28"/>
      <c r="H49" s="35"/>
      <c r="I49" s="125"/>
      <c r="J49" s="125"/>
      <c r="K49" s="99" t="s">
        <v>781</v>
      </c>
      <c r="L49" s="81"/>
      <c r="M49" s="25"/>
      <c r="N49" s="2"/>
    </row>
    <row r="50" spans="1:14" ht="14.25" customHeight="1">
      <c r="A50" s="10"/>
      <c r="B50" s="61"/>
      <c r="C50" s="130"/>
      <c r="D50" s="130"/>
      <c r="E50" s="20"/>
      <c r="F50" s="27"/>
      <c r="G50" s="28"/>
      <c r="H50" s="35"/>
      <c r="I50" s="125"/>
      <c r="J50" s="125"/>
      <c r="K50" s="100" t="s">
        <v>780</v>
      </c>
      <c r="L50" s="24"/>
      <c r="M50" s="25"/>
      <c r="N50" s="2"/>
    </row>
    <row r="51" spans="1:14" ht="14.25" customHeight="1">
      <c r="A51" s="10"/>
      <c r="B51" s="61"/>
      <c r="C51" s="130"/>
      <c r="D51" s="130"/>
      <c r="E51" s="20"/>
      <c r="F51" s="27"/>
      <c r="G51" s="28"/>
      <c r="H51" s="35"/>
      <c r="I51" s="125"/>
      <c r="J51" s="125"/>
      <c r="K51" s="100"/>
      <c r="L51" s="24"/>
      <c r="M51" s="25"/>
      <c r="N51" s="3"/>
    </row>
    <row r="52" spans="1:14" ht="14.25" customHeight="1">
      <c r="A52" s="10"/>
      <c r="B52" s="61"/>
      <c r="C52" s="132"/>
      <c r="D52" s="132"/>
      <c r="E52" s="20"/>
      <c r="F52" s="27">
        <v>3</v>
      </c>
      <c r="G52" s="21"/>
      <c r="H52" s="22" t="s">
        <v>722</v>
      </c>
      <c r="I52" s="125">
        <v>7655000</v>
      </c>
      <c r="J52" s="125">
        <v>6268552</v>
      </c>
      <c r="K52" s="29" t="s">
        <v>15</v>
      </c>
      <c r="L52" s="41"/>
      <c r="M52" s="30"/>
      <c r="N52" s="4"/>
    </row>
    <row r="53" spans="2:14" ht="14.25" customHeight="1">
      <c r="B53" s="61"/>
      <c r="C53" s="132"/>
      <c r="D53" s="132"/>
      <c r="E53" s="20"/>
      <c r="F53" s="27"/>
      <c r="G53" s="28"/>
      <c r="H53" s="35" t="s">
        <v>723</v>
      </c>
      <c r="I53" s="125"/>
      <c r="J53" s="125"/>
      <c r="K53" s="99" t="s">
        <v>777</v>
      </c>
      <c r="L53" s="24"/>
      <c r="M53" s="25"/>
      <c r="N53" s="2"/>
    </row>
    <row r="54" spans="2:14" ht="14.25" customHeight="1">
      <c r="B54" s="61"/>
      <c r="C54" s="132"/>
      <c r="D54" s="132"/>
      <c r="E54" s="20"/>
      <c r="F54" s="27"/>
      <c r="G54" s="28"/>
      <c r="H54" s="35"/>
      <c r="I54" s="125"/>
      <c r="J54" s="125"/>
      <c r="K54" s="100" t="s">
        <v>782</v>
      </c>
      <c r="L54" s="41"/>
      <c r="M54" s="30"/>
      <c r="N54" s="4"/>
    </row>
    <row r="55" spans="2:14" ht="14.25" customHeight="1">
      <c r="B55" s="61"/>
      <c r="C55" s="132"/>
      <c r="D55" s="132"/>
      <c r="E55" s="20"/>
      <c r="F55" s="27"/>
      <c r="G55" s="28"/>
      <c r="H55" s="35"/>
      <c r="I55" s="125"/>
      <c r="J55" s="125"/>
      <c r="K55" s="99" t="s">
        <v>970</v>
      </c>
      <c r="L55" s="24"/>
      <c r="M55" s="25"/>
      <c r="N55" s="2"/>
    </row>
    <row r="56" spans="2:14" ht="14.25" customHeight="1">
      <c r="B56" s="61"/>
      <c r="C56" s="132"/>
      <c r="D56" s="132"/>
      <c r="E56" s="20"/>
      <c r="F56" s="27"/>
      <c r="G56" s="28"/>
      <c r="H56" s="22"/>
      <c r="I56" s="125"/>
      <c r="J56" s="125"/>
      <c r="K56" s="81" t="s">
        <v>207</v>
      </c>
      <c r="L56" s="41"/>
      <c r="M56" s="30"/>
      <c r="N56" s="4"/>
    </row>
    <row r="57" spans="2:14" ht="14.25" customHeight="1">
      <c r="B57" s="61"/>
      <c r="C57" s="132"/>
      <c r="D57" s="132"/>
      <c r="E57" s="20"/>
      <c r="F57" s="27"/>
      <c r="G57" s="28"/>
      <c r="H57" s="35"/>
      <c r="I57" s="125"/>
      <c r="J57" s="125"/>
      <c r="K57" s="38"/>
      <c r="L57" s="24"/>
      <c r="M57" s="25"/>
      <c r="N57" s="2"/>
    </row>
    <row r="58" spans="2:14" ht="14.25" customHeight="1">
      <c r="B58" s="61"/>
      <c r="C58" s="132"/>
      <c r="D58" s="132"/>
      <c r="E58" s="20"/>
      <c r="F58" s="27">
        <v>4</v>
      </c>
      <c r="G58" s="28"/>
      <c r="H58" s="35" t="s">
        <v>85</v>
      </c>
      <c r="I58" s="125">
        <v>2698000</v>
      </c>
      <c r="J58" s="125">
        <v>1955100</v>
      </c>
      <c r="K58" s="29" t="s">
        <v>15</v>
      </c>
      <c r="L58" s="41"/>
      <c r="M58" s="30"/>
      <c r="N58" s="4"/>
    </row>
    <row r="59" spans="2:14" ht="14.25" customHeight="1">
      <c r="B59" s="61"/>
      <c r="C59" s="132"/>
      <c r="D59" s="132"/>
      <c r="E59" s="20"/>
      <c r="F59" s="27"/>
      <c r="G59" s="28"/>
      <c r="H59" s="35"/>
      <c r="I59" s="125"/>
      <c r="J59" s="125"/>
      <c r="K59" s="38" t="s">
        <v>222</v>
      </c>
      <c r="L59" s="24"/>
      <c r="M59" s="25"/>
      <c r="N59" s="2"/>
    </row>
    <row r="60" spans="2:14" ht="14.25" customHeight="1">
      <c r="B60" s="61"/>
      <c r="C60" s="132"/>
      <c r="D60" s="132"/>
      <c r="E60" s="20"/>
      <c r="F60" s="27"/>
      <c r="G60" s="28"/>
      <c r="H60" s="35"/>
      <c r="I60" s="125"/>
      <c r="J60" s="125"/>
      <c r="K60" s="81" t="s">
        <v>208</v>
      </c>
      <c r="L60" s="41"/>
      <c r="M60" s="30"/>
      <c r="N60" s="4"/>
    </row>
    <row r="61" spans="2:14" ht="14.25" customHeight="1">
      <c r="B61" s="61"/>
      <c r="C61" s="132"/>
      <c r="D61" s="132"/>
      <c r="E61" s="20"/>
      <c r="F61" s="27"/>
      <c r="G61" s="28"/>
      <c r="H61" s="22"/>
      <c r="I61" s="125"/>
      <c r="J61" s="125"/>
      <c r="K61" s="98" t="s">
        <v>784</v>
      </c>
      <c r="L61" s="24"/>
      <c r="M61" s="25"/>
      <c r="N61" s="2"/>
    </row>
    <row r="62" spans="2:14" ht="14.25" customHeight="1">
      <c r="B62" s="61"/>
      <c r="C62" s="132"/>
      <c r="D62" s="132"/>
      <c r="E62" s="20"/>
      <c r="F62" s="27"/>
      <c r="G62" s="28"/>
      <c r="H62" s="35"/>
      <c r="I62" s="125"/>
      <c r="J62" s="125"/>
      <c r="K62" s="100" t="s">
        <v>783</v>
      </c>
      <c r="L62" s="41"/>
      <c r="M62" s="30"/>
      <c r="N62" s="4"/>
    </row>
    <row r="63" spans="2:14" ht="14.25" customHeight="1">
      <c r="B63" s="61"/>
      <c r="C63" s="132"/>
      <c r="D63" s="132"/>
      <c r="E63" s="20"/>
      <c r="F63" s="27"/>
      <c r="G63" s="28"/>
      <c r="H63" s="35"/>
      <c r="I63" s="125"/>
      <c r="J63" s="125"/>
      <c r="K63" s="80"/>
      <c r="L63" s="24"/>
      <c r="M63" s="25"/>
      <c r="N63" s="2"/>
    </row>
    <row r="64" spans="2:14" ht="14.25" customHeight="1">
      <c r="B64" s="61"/>
      <c r="C64" s="132"/>
      <c r="D64" s="132"/>
      <c r="E64" s="20"/>
      <c r="F64" s="27">
        <v>5</v>
      </c>
      <c r="G64" s="28"/>
      <c r="H64" s="22" t="s">
        <v>80</v>
      </c>
      <c r="I64" s="125">
        <v>-334000</v>
      </c>
      <c r="J64" s="125">
        <v>0</v>
      </c>
      <c r="K64" s="29" t="s">
        <v>15</v>
      </c>
      <c r="L64" s="41"/>
      <c r="M64" s="30"/>
      <c r="N64" s="4"/>
    </row>
    <row r="65" spans="2:14" ht="14.25" customHeight="1" thickBot="1">
      <c r="B65" s="62"/>
      <c r="C65" s="133"/>
      <c r="D65" s="133"/>
      <c r="E65" s="139"/>
      <c r="F65" s="43"/>
      <c r="G65" s="44"/>
      <c r="H65" s="78"/>
      <c r="I65" s="126"/>
      <c r="J65" s="126"/>
      <c r="K65" s="82"/>
      <c r="L65" s="83"/>
      <c r="M65" s="84"/>
      <c r="N65" s="2"/>
    </row>
    <row r="66" spans="2:14" ht="14.25" customHeight="1">
      <c r="B66" s="61"/>
      <c r="C66" s="132"/>
      <c r="D66" s="132"/>
      <c r="E66" s="20"/>
      <c r="F66" s="27"/>
      <c r="G66" s="28"/>
      <c r="H66" s="35"/>
      <c r="I66" s="124"/>
      <c r="J66" s="124"/>
      <c r="K66" s="80"/>
      <c r="L66" s="24"/>
      <c r="M66" s="25"/>
      <c r="N66" s="2"/>
    </row>
    <row r="67" spans="1:14" ht="14.25" customHeight="1">
      <c r="A67" s="14"/>
      <c r="B67" s="60" t="s">
        <v>39</v>
      </c>
      <c r="C67" s="129">
        <v>18598998000</v>
      </c>
      <c r="D67" s="129">
        <v>18565592000</v>
      </c>
      <c r="E67" s="20" t="s">
        <v>75</v>
      </c>
      <c r="F67" s="27">
        <v>1</v>
      </c>
      <c r="G67" s="28"/>
      <c r="H67" s="22" t="s">
        <v>86</v>
      </c>
      <c r="I67" s="124">
        <v>1175420000</v>
      </c>
      <c r="J67" s="125">
        <v>1175420000</v>
      </c>
      <c r="K67" s="38" t="s">
        <v>209</v>
      </c>
      <c r="L67" s="41" t="s">
        <v>684</v>
      </c>
      <c r="M67" s="34" t="s">
        <v>685</v>
      </c>
      <c r="N67" s="2"/>
    </row>
    <row r="68" spans="1:14" ht="14.25" customHeight="1">
      <c r="A68" s="14"/>
      <c r="B68" s="60" t="s">
        <v>42</v>
      </c>
      <c r="C68" s="130"/>
      <c r="D68" s="131"/>
      <c r="E68" s="31" t="s">
        <v>82</v>
      </c>
      <c r="F68" s="27"/>
      <c r="G68" s="28"/>
      <c r="H68" s="22"/>
      <c r="I68" s="124"/>
      <c r="J68" s="125"/>
      <c r="K68" s="38" t="s">
        <v>223</v>
      </c>
      <c r="L68" s="24"/>
      <c r="M68" s="36"/>
      <c r="N68" s="2"/>
    </row>
    <row r="69" spans="2:14" ht="14.25" customHeight="1">
      <c r="B69" s="26"/>
      <c r="C69" s="130" t="s">
        <v>8</v>
      </c>
      <c r="D69" s="130" t="s">
        <v>8</v>
      </c>
      <c r="E69" s="31"/>
      <c r="F69" s="27"/>
      <c r="G69" s="28"/>
      <c r="H69" s="22"/>
      <c r="I69" s="124"/>
      <c r="J69" s="125"/>
      <c r="K69" s="81" t="s">
        <v>210</v>
      </c>
      <c r="L69" s="24"/>
      <c r="M69" s="36"/>
      <c r="N69" s="2"/>
    </row>
    <row r="70" spans="2:14" ht="14.25" customHeight="1">
      <c r="B70" s="61"/>
      <c r="C70" s="129">
        <v>14735397000</v>
      </c>
      <c r="D70" s="130">
        <v>14735213251</v>
      </c>
      <c r="E70" s="31"/>
      <c r="F70" s="27"/>
      <c r="G70" s="21"/>
      <c r="H70" s="22"/>
      <c r="I70" s="125"/>
      <c r="J70" s="125"/>
      <c r="K70" s="38"/>
      <c r="L70" s="24"/>
      <c r="M70" s="25"/>
      <c r="N70" s="2"/>
    </row>
    <row r="71" spans="2:14" ht="14.25" customHeight="1">
      <c r="B71" s="61"/>
      <c r="C71" s="130" t="s">
        <v>9</v>
      </c>
      <c r="D71" s="130" t="s">
        <v>9</v>
      </c>
      <c r="E71" s="31"/>
      <c r="F71" s="27">
        <v>2</v>
      </c>
      <c r="G71" s="28"/>
      <c r="H71" s="22" t="s">
        <v>87</v>
      </c>
      <c r="I71" s="124">
        <v>13492515000</v>
      </c>
      <c r="J71" s="125">
        <v>13492515000</v>
      </c>
      <c r="K71" s="80" t="s">
        <v>211</v>
      </c>
      <c r="L71" s="39" t="s">
        <v>686</v>
      </c>
      <c r="M71" s="40" t="s">
        <v>686</v>
      </c>
      <c r="N71" s="2"/>
    </row>
    <row r="72" spans="2:14" ht="14.25" customHeight="1">
      <c r="B72" s="61"/>
      <c r="C72" s="130">
        <f>C67-C70</f>
        <v>3863601000</v>
      </c>
      <c r="D72" s="130">
        <f>D67-D70</f>
        <v>3830378749</v>
      </c>
      <c r="E72" s="31"/>
      <c r="F72" s="27"/>
      <c r="G72" s="21"/>
      <c r="H72" s="22"/>
      <c r="I72" s="125"/>
      <c r="J72" s="125"/>
      <c r="K72" s="80" t="s">
        <v>224</v>
      </c>
      <c r="L72" s="39"/>
      <c r="M72" s="40"/>
      <c r="N72" s="2"/>
    </row>
    <row r="73" spans="2:14" ht="14.25" customHeight="1">
      <c r="B73" s="61"/>
      <c r="C73" s="130"/>
      <c r="D73" s="130"/>
      <c r="E73" s="31"/>
      <c r="F73" s="27"/>
      <c r="G73" s="28"/>
      <c r="H73" s="22"/>
      <c r="I73" s="125"/>
      <c r="J73" s="125"/>
      <c r="K73" s="81" t="s">
        <v>212</v>
      </c>
      <c r="L73" s="39"/>
      <c r="M73" s="40"/>
      <c r="N73" s="2"/>
    </row>
    <row r="74" spans="2:14" ht="14.25" customHeight="1">
      <c r="B74" s="61"/>
      <c r="C74" s="129"/>
      <c r="D74" s="130"/>
      <c r="E74" s="31"/>
      <c r="F74" s="27"/>
      <c r="G74" s="28"/>
      <c r="H74" s="22"/>
      <c r="I74" s="125"/>
      <c r="J74" s="125"/>
      <c r="K74" s="89"/>
      <c r="L74" s="41"/>
      <c r="M74" s="30"/>
      <c r="N74" s="2"/>
    </row>
    <row r="75" spans="1:14" ht="14.25" customHeight="1">
      <c r="A75" s="10"/>
      <c r="B75" s="61"/>
      <c r="C75" s="130"/>
      <c r="D75" s="130"/>
      <c r="E75" s="31"/>
      <c r="F75" s="27">
        <v>3</v>
      </c>
      <c r="G75" s="28"/>
      <c r="H75" s="22" t="s">
        <v>88</v>
      </c>
      <c r="I75" s="125">
        <v>3931063000</v>
      </c>
      <c r="J75" s="125">
        <v>3897657000</v>
      </c>
      <c r="K75" s="38" t="s">
        <v>213</v>
      </c>
      <c r="L75" s="41" t="s">
        <v>673</v>
      </c>
      <c r="M75" s="30" t="s">
        <v>30</v>
      </c>
      <c r="N75" s="3"/>
    </row>
    <row r="76" spans="1:14" ht="14.25" customHeight="1">
      <c r="A76" s="123"/>
      <c r="B76" s="61"/>
      <c r="C76" s="130"/>
      <c r="D76" s="130"/>
      <c r="E76" s="31"/>
      <c r="F76" s="27"/>
      <c r="G76" s="28"/>
      <c r="H76" s="22"/>
      <c r="I76" s="125"/>
      <c r="J76" s="125"/>
      <c r="K76" s="98" t="s">
        <v>785</v>
      </c>
      <c r="L76" s="41"/>
      <c r="M76" s="30"/>
      <c r="N76" s="3"/>
    </row>
    <row r="77" spans="1:14" ht="14.25" customHeight="1">
      <c r="A77" s="123"/>
      <c r="B77" s="61"/>
      <c r="C77" s="134"/>
      <c r="D77" s="132"/>
      <c r="E77" s="31"/>
      <c r="F77" s="27"/>
      <c r="G77" s="28"/>
      <c r="H77" s="22"/>
      <c r="I77" s="125"/>
      <c r="J77" s="125"/>
      <c r="K77" s="75" t="s">
        <v>214</v>
      </c>
      <c r="L77" s="41"/>
      <c r="M77" s="30"/>
      <c r="N77" s="3"/>
    </row>
    <row r="78" spans="1:14" ht="14.25" customHeight="1" thickBot="1">
      <c r="A78" s="10"/>
      <c r="B78" s="62"/>
      <c r="C78" s="133"/>
      <c r="D78" s="133"/>
      <c r="E78" s="42"/>
      <c r="F78" s="43"/>
      <c r="G78" s="44"/>
      <c r="H78" s="45"/>
      <c r="I78" s="127"/>
      <c r="J78" s="127"/>
      <c r="K78" s="88"/>
      <c r="L78" s="83"/>
      <c r="M78" s="84"/>
      <c r="N78" s="11"/>
    </row>
    <row r="79" spans="1:14" ht="14.25" customHeight="1">
      <c r="A79" s="10"/>
      <c r="B79" s="61"/>
      <c r="C79" s="132"/>
      <c r="D79" s="132"/>
      <c r="E79" s="31"/>
      <c r="F79" s="27"/>
      <c r="G79" s="28"/>
      <c r="H79" s="22"/>
      <c r="I79" s="125"/>
      <c r="J79" s="125"/>
      <c r="K79" s="23"/>
      <c r="L79" s="24"/>
      <c r="M79" s="25"/>
      <c r="N79" s="11"/>
    </row>
    <row r="80" spans="1:14" ht="14.25" customHeight="1">
      <c r="A80" s="123"/>
      <c r="B80" s="60" t="s">
        <v>742</v>
      </c>
      <c r="C80" s="129">
        <v>118298000</v>
      </c>
      <c r="D80" s="129">
        <v>93642097</v>
      </c>
      <c r="E80" s="20" t="s">
        <v>75</v>
      </c>
      <c r="F80" s="27">
        <v>1</v>
      </c>
      <c r="G80" s="28"/>
      <c r="H80" s="22" t="s">
        <v>89</v>
      </c>
      <c r="I80" s="124">
        <v>9776000</v>
      </c>
      <c r="J80" s="124">
        <v>4983000</v>
      </c>
      <c r="K80" s="38" t="s">
        <v>216</v>
      </c>
      <c r="L80" s="33" t="s">
        <v>708</v>
      </c>
      <c r="M80" s="34" t="s">
        <v>708</v>
      </c>
      <c r="N80" s="3"/>
    </row>
    <row r="81" spans="1:14" ht="14.25" customHeight="1">
      <c r="A81" s="123"/>
      <c r="B81" s="60" t="s">
        <v>743</v>
      </c>
      <c r="C81" s="130"/>
      <c r="D81" s="131"/>
      <c r="E81" s="31" t="s">
        <v>82</v>
      </c>
      <c r="F81" s="27"/>
      <c r="G81" s="21"/>
      <c r="H81" s="22"/>
      <c r="I81" s="125"/>
      <c r="J81" s="125"/>
      <c r="K81" s="38" t="s">
        <v>217</v>
      </c>
      <c r="L81" s="29" t="s">
        <v>709</v>
      </c>
      <c r="M81" s="30" t="s">
        <v>710</v>
      </c>
      <c r="N81" s="4"/>
    </row>
    <row r="82" spans="1:14" ht="14.25" customHeight="1">
      <c r="A82" s="10"/>
      <c r="B82" s="60" t="s">
        <v>744</v>
      </c>
      <c r="C82" s="130" t="s">
        <v>7</v>
      </c>
      <c r="D82" s="130" t="s">
        <v>7</v>
      </c>
      <c r="E82" s="31"/>
      <c r="F82" s="27"/>
      <c r="G82" s="28"/>
      <c r="H82" s="35"/>
      <c r="I82" s="125"/>
      <c r="J82" s="125"/>
      <c r="K82" s="99" t="s">
        <v>926</v>
      </c>
      <c r="L82" s="79"/>
      <c r="M82" s="36"/>
      <c r="N82" s="3"/>
    </row>
    <row r="83" spans="1:14" ht="14.25" customHeight="1">
      <c r="A83" s="10"/>
      <c r="B83" s="60"/>
      <c r="C83" s="129">
        <v>4788000</v>
      </c>
      <c r="D83" s="130">
        <v>0</v>
      </c>
      <c r="E83" s="31"/>
      <c r="F83" s="27"/>
      <c r="G83" s="28"/>
      <c r="H83" s="35"/>
      <c r="I83" s="125"/>
      <c r="J83" s="125"/>
      <c r="K83" s="81"/>
      <c r="L83" s="79"/>
      <c r="M83" s="36"/>
      <c r="N83" s="3"/>
    </row>
    <row r="84" spans="1:14" ht="14.25" customHeight="1">
      <c r="A84" s="10"/>
      <c r="B84" s="61"/>
      <c r="C84" s="130" t="s">
        <v>8</v>
      </c>
      <c r="D84" s="130" t="s">
        <v>8</v>
      </c>
      <c r="E84" s="31"/>
      <c r="F84" s="27">
        <v>2</v>
      </c>
      <c r="G84" s="28"/>
      <c r="H84" s="35" t="s">
        <v>78</v>
      </c>
      <c r="I84" s="125">
        <v>5200000</v>
      </c>
      <c r="J84" s="125">
        <v>4710993</v>
      </c>
      <c r="K84" s="29" t="s">
        <v>15</v>
      </c>
      <c r="L84" s="29"/>
      <c r="M84" s="30"/>
      <c r="N84" s="4"/>
    </row>
    <row r="85" spans="1:14" ht="14.25" customHeight="1">
      <c r="A85" s="10"/>
      <c r="B85" s="61"/>
      <c r="C85" s="129">
        <v>20000000</v>
      </c>
      <c r="D85" s="130">
        <v>8823857</v>
      </c>
      <c r="E85" s="31"/>
      <c r="F85" s="27"/>
      <c r="G85" s="28"/>
      <c r="H85" s="35"/>
      <c r="I85" s="125"/>
      <c r="J85" s="125"/>
      <c r="K85" s="80"/>
      <c r="L85" s="79"/>
      <c r="M85" s="36"/>
      <c r="N85" s="2"/>
    </row>
    <row r="86" spans="1:14" ht="14.25" customHeight="1">
      <c r="A86" s="10"/>
      <c r="B86" s="61"/>
      <c r="C86" s="130" t="s">
        <v>9</v>
      </c>
      <c r="D86" s="130" t="s">
        <v>9</v>
      </c>
      <c r="E86" s="31"/>
      <c r="F86" s="27">
        <v>3</v>
      </c>
      <c r="G86" s="21"/>
      <c r="H86" s="22" t="s">
        <v>724</v>
      </c>
      <c r="I86" s="125">
        <v>23562000</v>
      </c>
      <c r="J86" s="125">
        <v>10415879</v>
      </c>
      <c r="K86" s="38" t="s">
        <v>218</v>
      </c>
      <c r="L86" s="29" t="s">
        <v>589</v>
      </c>
      <c r="M86" s="30" t="s">
        <v>711</v>
      </c>
      <c r="N86" s="2"/>
    </row>
    <row r="87" spans="1:14" ht="14.25" customHeight="1">
      <c r="A87" s="10"/>
      <c r="B87" s="61"/>
      <c r="C87" s="130">
        <f>C80-C83-C85</f>
        <v>93510000</v>
      </c>
      <c r="D87" s="130">
        <f>D80-D83-D85</f>
        <v>84818240</v>
      </c>
      <c r="E87" s="20"/>
      <c r="F87" s="27"/>
      <c r="G87" s="28"/>
      <c r="H87" s="35" t="s">
        <v>41</v>
      </c>
      <c r="I87" s="125"/>
      <c r="J87" s="125"/>
      <c r="K87" s="99" t="s">
        <v>786</v>
      </c>
      <c r="L87" s="81"/>
      <c r="M87" s="25"/>
      <c r="N87" s="2"/>
    </row>
    <row r="88" spans="1:14" ht="14.25" customHeight="1">
      <c r="A88" s="10"/>
      <c r="B88" s="61"/>
      <c r="C88" s="130"/>
      <c r="D88" s="130"/>
      <c r="E88" s="20"/>
      <c r="F88" s="27"/>
      <c r="G88" s="28"/>
      <c r="H88" s="35"/>
      <c r="I88" s="125"/>
      <c r="J88" s="125"/>
      <c r="K88" s="99" t="s">
        <v>1052</v>
      </c>
      <c r="L88" s="24"/>
      <c r="M88" s="25"/>
      <c r="N88" s="2"/>
    </row>
    <row r="89" spans="2:14" ht="14.25" customHeight="1">
      <c r="B89" s="61"/>
      <c r="C89" s="130"/>
      <c r="D89" s="130"/>
      <c r="E89" s="20"/>
      <c r="F89" s="27"/>
      <c r="G89" s="28"/>
      <c r="H89" s="35"/>
      <c r="I89" s="125"/>
      <c r="J89" s="125"/>
      <c r="K89" s="80"/>
      <c r="L89" s="24"/>
      <c r="M89" s="25"/>
      <c r="N89" s="3"/>
    </row>
    <row r="90" spans="2:14" ht="14.25" customHeight="1">
      <c r="B90" s="61"/>
      <c r="C90" s="132"/>
      <c r="D90" s="132"/>
      <c r="E90" s="20"/>
      <c r="F90" s="27">
        <v>4</v>
      </c>
      <c r="G90" s="28"/>
      <c r="H90" s="103" t="s">
        <v>745</v>
      </c>
      <c r="I90" s="125">
        <v>1998000</v>
      </c>
      <c r="J90" s="125">
        <v>1426277</v>
      </c>
      <c r="K90" s="38" t="s">
        <v>219</v>
      </c>
      <c r="L90" s="41" t="s">
        <v>712</v>
      </c>
      <c r="M90" s="30" t="s">
        <v>712</v>
      </c>
      <c r="N90" s="4"/>
    </row>
    <row r="91" spans="2:14" ht="14.25" customHeight="1">
      <c r="B91" s="61"/>
      <c r="C91" s="132"/>
      <c r="D91" s="132"/>
      <c r="E91" s="20"/>
      <c r="F91" s="27"/>
      <c r="G91" s="28"/>
      <c r="H91" s="35" t="s">
        <v>72</v>
      </c>
      <c r="I91" s="125"/>
      <c r="J91" s="125"/>
      <c r="K91" s="99" t="s">
        <v>787</v>
      </c>
      <c r="L91" s="24"/>
      <c r="M91" s="25"/>
      <c r="N91" s="2"/>
    </row>
    <row r="92" spans="2:14" ht="14.25" customHeight="1" thickBot="1">
      <c r="B92" s="62"/>
      <c r="C92" s="133"/>
      <c r="D92" s="133"/>
      <c r="E92" s="175"/>
      <c r="F92" s="43"/>
      <c r="G92" s="44"/>
      <c r="H92" s="78"/>
      <c r="I92" s="127"/>
      <c r="J92" s="127"/>
      <c r="K92" s="178"/>
      <c r="L92" s="47"/>
      <c r="M92" s="48"/>
      <c r="N92" s="4"/>
    </row>
    <row r="93" spans="2:14" ht="14.25" customHeight="1">
      <c r="B93" s="61"/>
      <c r="C93" s="132"/>
      <c r="D93" s="132"/>
      <c r="E93" s="20"/>
      <c r="F93" s="27">
        <v>5</v>
      </c>
      <c r="G93" s="28"/>
      <c r="H93" s="103" t="s">
        <v>746</v>
      </c>
      <c r="I93" s="125">
        <v>8559000</v>
      </c>
      <c r="J93" s="125">
        <v>2105948</v>
      </c>
      <c r="K93" s="38" t="s">
        <v>713</v>
      </c>
      <c r="L93" s="41" t="s">
        <v>714</v>
      </c>
      <c r="M93" s="30" t="s">
        <v>715</v>
      </c>
      <c r="N93" s="2"/>
    </row>
    <row r="94" spans="2:14" ht="14.25" customHeight="1">
      <c r="B94" s="61"/>
      <c r="C94" s="132"/>
      <c r="D94" s="132"/>
      <c r="E94" s="20"/>
      <c r="F94" s="27"/>
      <c r="G94" s="28"/>
      <c r="H94" s="103" t="s">
        <v>253</v>
      </c>
      <c r="I94" s="125"/>
      <c r="J94" s="125"/>
      <c r="K94" s="38"/>
      <c r="L94" s="41"/>
      <c r="M94" s="30"/>
      <c r="N94" s="2"/>
    </row>
    <row r="95" spans="2:14" ht="14.25" customHeight="1">
      <c r="B95" s="61"/>
      <c r="C95" s="132"/>
      <c r="D95" s="132"/>
      <c r="E95" s="20"/>
      <c r="F95" s="27"/>
      <c r="G95" s="28"/>
      <c r="H95" s="35"/>
      <c r="I95" s="125"/>
      <c r="J95" s="125"/>
      <c r="K95" s="38"/>
      <c r="L95" s="41"/>
      <c r="M95" s="30"/>
      <c r="N95" s="2"/>
    </row>
    <row r="96" spans="2:14" ht="14.25" customHeight="1">
      <c r="B96" s="61"/>
      <c r="C96" s="132"/>
      <c r="D96" s="132"/>
      <c r="E96" s="20"/>
      <c r="F96" s="27">
        <v>6</v>
      </c>
      <c r="G96" s="28"/>
      <c r="H96" s="103" t="s">
        <v>747</v>
      </c>
      <c r="I96" s="125">
        <v>70000000</v>
      </c>
      <c r="J96" s="125">
        <v>70000000</v>
      </c>
      <c r="K96" s="38" t="s">
        <v>220</v>
      </c>
      <c r="L96" s="41" t="s">
        <v>716</v>
      </c>
      <c r="M96" s="30" t="s">
        <v>716</v>
      </c>
      <c r="N96" s="2"/>
    </row>
    <row r="97" spans="2:14" ht="14.25" customHeight="1">
      <c r="B97" s="61"/>
      <c r="C97" s="132"/>
      <c r="D97" s="132"/>
      <c r="E97" s="20"/>
      <c r="F97" s="27"/>
      <c r="G97" s="28"/>
      <c r="H97" s="35" t="s">
        <v>72</v>
      </c>
      <c r="I97" s="125"/>
      <c r="J97" s="125"/>
      <c r="K97" s="98" t="s">
        <v>971</v>
      </c>
      <c r="L97" s="41"/>
      <c r="M97" s="30"/>
      <c r="N97" s="2"/>
    </row>
    <row r="98" spans="2:14" ht="14.25" customHeight="1">
      <c r="B98" s="61"/>
      <c r="C98" s="132"/>
      <c r="D98" s="132"/>
      <c r="E98" s="20"/>
      <c r="F98" s="27"/>
      <c r="G98" s="28"/>
      <c r="H98" s="22"/>
      <c r="I98" s="125"/>
      <c r="J98" s="125"/>
      <c r="K98" s="98" t="s">
        <v>1053</v>
      </c>
      <c r="L98" s="41"/>
      <c r="M98" s="30"/>
      <c r="N98" s="2"/>
    </row>
    <row r="99" spans="2:14" ht="14.25" customHeight="1">
      <c r="B99" s="61"/>
      <c r="C99" s="132"/>
      <c r="D99" s="132"/>
      <c r="E99" s="20"/>
      <c r="F99" s="27"/>
      <c r="G99" s="28"/>
      <c r="H99" s="35"/>
      <c r="I99" s="125"/>
      <c r="J99" s="125"/>
      <c r="K99" s="38"/>
      <c r="L99" s="41"/>
      <c r="M99" s="30"/>
      <c r="N99" s="2"/>
    </row>
    <row r="100" spans="2:14" ht="14.25" customHeight="1">
      <c r="B100" s="61"/>
      <c r="C100" s="132"/>
      <c r="D100" s="132"/>
      <c r="E100" s="20"/>
      <c r="F100" s="27">
        <v>7</v>
      </c>
      <c r="G100" s="28"/>
      <c r="H100" s="22" t="s">
        <v>80</v>
      </c>
      <c r="I100" s="125">
        <v>-797000</v>
      </c>
      <c r="J100" s="125">
        <v>0</v>
      </c>
      <c r="K100" s="29" t="s">
        <v>15</v>
      </c>
      <c r="L100" s="29"/>
      <c r="M100" s="30"/>
      <c r="N100" s="2"/>
    </row>
    <row r="101" spans="2:14" ht="14.25" customHeight="1" thickBot="1">
      <c r="B101" s="62"/>
      <c r="C101" s="133"/>
      <c r="D101" s="133"/>
      <c r="E101" s="139"/>
      <c r="F101" s="43"/>
      <c r="G101" s="44"/>
      <c r="H101" s="78"/>
      <c r="I101" s="126"/>
      <c r="J101" s="126"/>
      <c r="K101" s="82"/>
      <c r="L101" s="83"/>
      <c r="M101" s="84"/>
      <c r="N101" s="2"/>
    </row>
    <row r="102" spans="2:14" ht="14.25" customHeight="1">
      <c r="B102" s="61"/>
      <c r="C102" s="132"/>
      <c r="D102" s="132"/>
      <c r="E102" s="20"/>
      <c r="F102" s="27"/>
      <c r="G102" s="28"/>
      <c r="H102" s="35"/>
      <c r="I102" s="124"/>
      <c r="J102" s="124"/>
      <c r="K102" s="80"/>
      <c r="L102" s="24"/>
      <c r="M102" s="25"/>
      <c r="N102" s="2"/>
    </row>
    <row r="103" spans="1:14" ht="14.25" customHeight="1">
      <c r="A103" s="14"/>
      <c r="B103" s="60" t="s">
        <v>44</v>
      </c>
      <c r="C103" s="129">
        <f>89783000+15000</f>
        <v>89798000</v>
      </c>
      <c r="D103" s="129">
        <f>81003459+14140</f>
        <v>81017599</v>
      </c>
      <c r="E103" s="31" t="s">
        <v>801</v>
      </c>
      <c r="F103" s="27">
        <v>1</v>
      </c>
      <c r="G103" s="28"/>
      <c r="H103" s="109" t="s">
        <v>414</v>
      </c>
      <c r="I103" s="124">
        <v>15000</v>
      </c>
      <c r="J103" s="125">
        <v>14140</v>
      </c>
      <c r="K103" s="138" t="s">
        <v>800</v>
      </c>
      <c r="L103" s="29"/>
      <c r="M103" s="30"/>
      <c r="N103" s="2"/>
    </row>
    <row r="104" spans="1:14" ht="14.25" customHeight="1">
      <c r="A104" s="14"/>
      <c r="B104" s="60" t="s">
        <v>41</v>
      </c>
      <c r="C104" s="130"/>
      <c r="D104" s="131"/>
      <c r="E104" s="31"/>
      <c r="F104" s="27"/>
      <c r="G104" s="28"/>
      <c r="H104" s="22"/>
      <c r="I104" s="124"/>
      <c r="J104" s="125"/>
      <c r="K104" s="98"/>
      <c r="L104" s="24"/>
      <c r="M104" s="36"/>
      <c r="N104" s="2"/>
    </row>
    <row r="105" spans="2:14" ht="14.25" customHeight="1">
      <c r="B105" s="26"/>
      <c r="C105" s="130" t="s">
        <v>9</v>
      </c>
      <c r="D105" s="130" t="s">
        <v>9</v>
      </c>
      <c r="E105" s="20" t="s">
        <v>75</v>
      </c>
      <c r="F105" s="27">
        <v>2</v>
      </c>
      <c r="G105" s="28"/>
      <c r="H105" s="22" t="s">
        <v>90</v>
      </c>
      <c r="I105" s="124">
        <v>500000</v>
      </c>
      <c r="J105" s="125">
        <v>500000</v>
      </c>
      <c r="K105" s="38" t="s">
        <v>221</v>
      </c>
      <c r="L105" s="29" t="s">
        <v>446</v>
      </c>
      <c r="M105" s="30" t="s">
        <v>447</v>
      </c>
      <c r="N105" s="2"/>
    </row>
    <row r="106" spans="2:14" ht="14.25" customHeight="1">
      <c r="B106" s="61"/>
      <c r="C106" s="130">
        <f>C103</f>
        <v>89798000</v>
      </c>
      <c r="D106" s="130">
        <f>D103</f>
        <v>81017599</v>
      </c>
      <c r="E106" s="31" t="s">
        <v>82</v>
      </c>
      <c r="F106" s="27"/>
      <c r="G106" s="28"/>
      <c r="H106" s="22"/>
      <c r="I106" s="124"/>
      <c r="J106" s="125"/>
      <c r="K106" s="98" t="s">
        <v>789</v>
      </c>
      <c r="L106" s="24"/>
      <c r="M106" s="36"/>
      <c r="N106" s="2"/>
    </row>
    <row r="107" spans="2:14" ht="14.25" customHeight="1">
      <c r="B107" s="61"/>
      <c r="C107" s="130"/>
      <c r="D107" s="130"/>
      <c r="E107" s="31"/>
      <c r="F107" s="27"/>
      <c r="G107" s="28"/>
      <c r="H107" s="22"/>
      <c r="I107" s="124"/>
      <c r="J107" s="125"/>
      <c r="K107" s="100" t="s">
        <v>788</v>
      </c>
      <c r="L107" s="24"/>
      <c r="M107" s="36"/>
      <c r="N107" s="2"/>
    </row>
    <row r="108" spans="2:14" ht="14.25" customHeight="1">
      <c r="B108" s="61"/>
      <c r="C108" s="130"/>
      <c r="D108" s="130"/>
      <c r="E108" s="31"/>
      <c r="F108" s="27"/>
      <c r="G108" s="21"/>
      <c r="H108" s="22"/>
      <c r="I108" s="125"/>
      <c r="J108" s="125"/>
      <c r="K108" s="38"/>
      <c r="L108" s="24"/>
      <c r="M108" s="25"/>
      <c r="N108" s="2"/>
    </row>
    <row r="109" spans="2:14" ht="14.25" customHeight="1">
      <c r="B109" s="61"/>
      <c r="C109" s="130"/>
      <c r="D109" s="130"/>
      <c r="E109" s="31"/>
      <c r="F109" s="27">
        <v>3</v>
      </c>
      <c r="G109" s="28"/>
      <c r="H109" s="22" t="s">
        <v>91</v>
      </c>
      <c r="I109" s="124">
        <v>9850000</v>
      </c>
      <c r="J109" s="125">
        <v>8843060</v>
      </c>
      <c r="K109" s="80" t="s">
        <v>213</v>
      </c>
      <c r="L109" s="39" t="s">
        <v>448</v>
      </c>
      <c r="M109" s="40" t="s">
        <v>449</v>
      </c>
      <c r="N109" s="2"/>
    </row>
    <row r="110" spans="2:14" ht="14.25" customHeight="1">
      <c r="B110" s="61"/>
      <c r="C110" s="130"/>
      <c r="D110" s="130"/>
      <c r="E110" s="31"/>
      <c r="F110" s="27"/>
      <c r="G110" s="21"/>
      <c r="H110" s="22"/>
      <c r="I110" s="125"/>
      <c r="J110" s="125"/>
      <c r="K110" s="80" t="s">
        <v>225</v>
      </c>
      <c r="L110" s="39"/>
      <c r="M110" s="40"/>
      <c r="N110" s="2"/>
    </row>
    <row r="111" spans="2:14" ht="14.25" customHeight="1">
      <c r="B111" s="61"/>
      <c r="C111" s="130"/>
      <c r="D111" s="130"/>
      <c r="E111" s="31"/>
      <c r="F111" s="27"/>
      <c r="G111" s="28"/>
      <c r="H111" s="22"/>
      <c r="I111" s="125"/>
      <c r="J111" s="125"/>
      <c r="K111" s="81" t="s">
        <v>226</v>
      </c>
      <c r="L111" s="39"/>
      <c r="M111" s="40"/>
      <c r="N111" s="3"/>
    </row>
    <row r="112" spans="1:14" ht="14.25" customHeight="1">
      <c r="A112" s="14"/>
      <c r="B112" s="61"/>
      <c r="C112" s="130"/>
      <c r="D112" s="130"/>
      <c r="E112" s="31"/>
      <c r="F112" s="27"/>
      <c r="G112" s="28"/>
      <c r="H112" s="22"/>
      <c r="I112" s="125"/>
      <c r="J112" s="125"/>
      <c r="K112" s="89"/>
      <c r="L112" s="41"/>
      <c r="M112" s="30"/>
      <c r="N112" s="3"/>
    </row>
    <row r="113" spans="1:14" ht="14.25" customHeight="1">
      <c r="A113" s="14"/>
      <c r="B113" s="61"/>
      <c r="C113" s="134"/>
      <c r="D113" s="132"/>
      <c r="E113" s="31"/>
      <c r="F113" s="27">
        <v>4</v>
      </c>
      <c r="G113" s="28"/>
      <c r="H113" s="22" t="s">
        <v>92</v>
      </c>
      <c r="I113" s="125">
        <v>34450000</v>
      </c>
      <c r="J113" s="125">
        <v>33747206</v>
      </c>
      <c r="K113" s="38" t="s">
        <v>227</v>
      </c>
      <c r="L113" s="41" t="s">
        <v>450</v>
      </c>
      <c r="M113" s="30" t="s">
        <v>450</v>
      </c>
      <c r="N113" s="3"/>
    </row>
    <row r="114" spans="2:14" ht="14.25" customHeight="1">
      <c r="B114" s="61"/>
      <c r="C114" s="134"/>
      <c r="D114" s="132"/>
      <c r="E114" s="31"/>
      <c r="F114" s="27"/>
      <c r="G114" s="28"/>
      <c r="H114" s="22"/>
      <c r="I114" s="125"/>
      <c r="J114" s="125"/>
      <c r="K114" s="98" t="s">
        <v>791</v>
      </c>
      <c r="L114" s="41"/>
      <c r="M114" s="30"/>
      <c r="N114" s="3"/>
    </row>
    <row r="115" spans="2:14" ht="14.25" customHeight="1">
      <c r="B115" s="61"/>
      <c r="C115" s="134"/>
      <c r="D115" s="132"/>
      <c r="E115" s="31"/>
      <c r="F115" s="27"/>
      <c r="G115" s="28"/>
      <c r="H115" s="22"/>
      <c r="I115" s="125"/>
      <c r="J115" s="125"/>
      <c r="K115" s="101" t="s">
        <v>790</v>
      </c>
      <c r="L115" s="41"/>
      <c r="M115" s="30"/>
      <c r="N115" s="3"/>
    </row>
    <row r="116" spans="2:14" ht="14.25" customHeight="1">
      <c r="B116" s="61"/>
      <c r="C116" s="134"/>
      <c r="D116" s="132"/>
      <c r="E116" s="31"/>
      <c r="F116" s="27"/>
      <c r="G116" s="28"/>
      <c r="H116" s="22"/>
      <c r="I116" s="125"/>
      <c r="J116" s="125"/>
      <c r="K116" s="85"/>
      <c r="L116" s="39"/>
      <c r="M116" s="40"/>
      <c r="N116" s="3"/>
    </row>
    <row r="117" spans="1:14" ht="14.25" customHeight="1">
      <c r="A117" s="10"/>
      <c r="B117" s="61"/>
      <c r="C117" s="134"/>
      <c r="D117" s="132"/>
      <c r="E117" s="31"/>
      <c r="F117" s="27">
        <v>5</v>
      </c>
      <c r="G117" s="28"/>
      <c r="H117" s="22" t="s">
        <v>93</v>
      </c>
      <c r="I117" s="125">
        <v>22504000</v>
      </c>
      <c r="J117" s="125">
        <v>14768045</v>
      </c>
      <c r="K117" s="102" t="s">
        <v>792</v>
      </c>
      <c r="L117" s="39" t="s">
        <v>15</v>
      </c>
      <c r="M117" s="40" t="s">
        <v>451</v>
      </c>
      <c r="N117" s="3"/>
    </row>
    <row r="118" spans="1:14" ht="14.25" customHeight="1">
      <c r="A118" s="10"/>
      <c r="B118" s="61"/>
      <c r="C118" s="134"/>
      <c r="D118" s="132"/>
      <c r="E118" s="31"/>
      <c r="F118" s="27"/>
      <c r="G118" s="28"/>
      <c r="H118" s="22"/>
      <c r="I118" s="125"/>
      <c r="J118" s="125"/>
      <c r="K118" s="102" t="s">
        <v>793</v>
      </c>
      <c r="L118" s="39"/>
      <c r="M118" s="40"/>
      <c r="N118" s="3"/>
    </row>
    <row r="119" spans="1:14" ht="14.25" customHeight="1">
      <c r="A119" s="10"/>
      <c r="B119" s="61"/>
      <c r="C119" s="134"/>
      <c r="D119" s="132"/>
      <c r="E119" s="31"/>
      <c r="F119" s="27"/>
      <c r="G119" s="28"/>
      <c r="H119" s="22"/>
      <c r="I119" s="125"/>
      <c r="J119" s="125"/>
      <c r="K119" s="85" t="s">
        <v>228</v>
      </c>
      <c r="L119" s="39" t="s">
        <v>452</v>
      </c>
      <c r="M119" s="40" t="s">
        <v>452</v>
      </c>
      <c r="N119" s="3"/>
    </row>
    <row r="120" spans="1:14" ht="14.25" customHeight="1">
      <c r="A120" s="10"/>
      <c r="B120" s="61"/>
      <c r="C120" s="134"/>
      <c r="D120" s="132"/>
      <c r="E120" s="31"/>
      <c r="F120" s="27"/>
      <c r="G120" s="28"/>
      <c r="H120" s="22"/>
      <c r="I120" s="125"/>
      <c r="J120" s="125"/>
      <c r="K120" s="85" t="s">
        <v>229</v>
      </c>
      <c r="L120" s="39" t="s">
        <v>452</v>
      </c>
      <c r="M120" s="40" t="s">
        <v>453</v>
      </c>
      <c r="N120" s="3"/>
    </row>
    <row r="121" spans="1:14" ht="14.25" customHeight="1">
      <c r="A121" s="10"/>
      <c r="B121" s="61"/>
      <c r="C121" s="134"/>
      <c r="D121" s="132"/>
      <c r="E121" s="31"/>
      <c r="F121" s="27"/>
      <c r="G121" s="28"/>
      <c r="H121" s="22"/>
      <c r="I121" s="125"/>
      <c r="J121" s="125"/>
      <c r="K121" s="102" t="s">
        <v>794</v>
      </c>
      <c r="L121" s="39" t="s">
        <v>454</v>
      </c>
      <c r="M121" s="40" t="s">
        <v>455</v>
      </c>
      <c r="N121" s="3"/>
    </row>
    <row r="122" spans="1:14" ht="14.25" customHeight="1">
      <c r="A122" s="10"/>
      <c r="B122" s="61"/>
      <c r="C122" s="134"/>
      <c r="D122" s="132"/>
      <c r="E122" s="31"/>
      <c r="F122" s="27"/>
      <c r="G122" s="28"/>
      <c r="H122" s="22"/>
      <c r="I122" s="125"/>
      <c r="J122" s="125"/>
      <c r="K122" s="102" t="s">
        <v>795</v>
      </c>
      <c r="L122" s="39" t="s">
        <v>456</v>
      </c>
      <c r="M122" s="40" t="s">
        <v>457</v>
      </c>
      <c r="N122" s="3"/>
    </row>
    <row r="123" spans="1:14" ht="14.25" customHeight="1">
      <c r="A123" s="10"/>
      <c r="B123" s="61"/>
      <c r="C123" s="134"/>
      <c r="D123" s="132"/>
      <c r="E123" s="31"/>
      <c r="F123" s="27"/>
      <c r="G123" s="28"/>
      <c r="H123" s="22"/>
      <c r="I123" s="125"/>
      <c r="J123" s="125"/>
      <c r="K123" s="85" t="s">
        <v>230</v>
      </c>
      <c r="L123" s="39" t="s">
        <v>458</v>
      </c>
      <c r="M123" s="40" t="s">
        <v>459</v>
      </c>
      <c r="N123" s="3"/>
    </row>
    <row r="124" spans="1:14" ht="14.25" customHeight="1">
      <c r="A124" s="10"/>
      <c r="B124" s="61"/>
      <c r="C124" s="134"/>
      <c r="D124" s="132"/>
      <c r="E124" s="31"/>
      <c r="F124" s="27"/>
      <c r="G124" s="28"/>
      <c r="H124" s="22"/>
      <c r="I124" s="125"/>
      <c r="J124" s="125"/>
      <c r="K124" s="85" t="s">
        <v>231</v>
      </c>
      <c r="L124" s="39" t="s">
        <v>460</v>
      </c>
      <c r="M124" s="40" t="s">
        <v>461</v>
      </c>
      <c r="N124" s="3"/>
    </row>
    <row r="125" spans="1:14" ht="14.25" customHeight="1">
      <c r="A125" s="10"/>
      <c r="B125" s="61"/>
      <c r="C125" s="134"/>
      <c r="D125" s="132"/>
      <c r="E125" s="31"/>
      <c r="F125" s="27"/>
      <c r="G125" s="28"/>
      <c r="H125" s="22"/>
      <c r="I125" s="125"/>
      <c r="J125" s="125"/>
      <c r="K125" s="85" t="s">
        <v>232</v>
      </c>
      <c r="L125" s="39"/>
      <c r="M125" s="105" t="s">
        <v>749</v>
      </c>
      <c r="N125" s="3"/>
    </row>
    <row r="126" spans="1:14" ht="14.25" customHeight="1">
      <c r="A126" s="10"/>
      <c r="B126" s="61"/>
      <c r="C126" s="134"/>
      <c r="D126" s="132"/>
      <c r="E126" s="31"/>
      <c r="F126" s="27"/>
      <c r="G126" s="28"/>
      <c r="H126" s="22"/>
      <c r="I126" s="125"/>
      <c r="J126" s="125"/>
      <c r="K126" s="85"/>
      <c r="L126" s="39"/>
      <c r="M126" s="104" t="s">
        <v>748</v>
      </c>
      <c r="N126" s="3"/>
    </row>
    <row r="127" spans="1:14" ht="14.25" customHeight="1">
      <c r="A127" s="10"/>
      <c r="B127" s="61"/>
      <c r="C127" s="134"/>
      <c r="D127" s="132"/>
      <c r="E127" s="31"/>
      <c r="F127" s="27"/>
      <c r="G127" s="28"/>
      <c r="H127" s="22"/>
      <c r="I127" s="125"/>
      <c r="J127" s="125"/>
      <c r="K127" s="102" t="s">
        <v>796</v>
      </c>
      <c r="L127" s="39"/>
      <c r="M127" s="90"/>
      <c r="N127" s="3"/>
    </row>
    <row r="128" spans="1:14" ht="14.25" customHeight="1">
      <c r="A128" s="10"/>
      <c r="B128" s="61"/>
      <c r="C128" s="134"/>
      <c r="D128" s="132"/>
      <c r="E128" s="31"/>
      <c r="F128" s="27"/>
      <c r="G128" s="28"/>
      <c r="H128" s="22"/>
      <c r="I128" s="125"/>
      <c r="J128" s="125"/>
      <c r="K128" s="102" t="s">
        <v>797</v>
      </c>
      <c r="L128" s="39"/>
      <c r="M128" s="40"/>
      <c r="N128" s="3"/>
    </row>
    <row r="129" spans="1:14" ht="14.25" customHeight="1">
      <c r="A129" s="10"/>
      <c r="B129" s="61"/>
      <c r="C129" s="134"/>
      <c r="D129" s="132"/>
      <c r="E129" s="31"/>
      <c r="F129" s="27"/>
      <c r="G129" s="28"/>
      <c r="H129" s="22"/>
      <c r="I129" s="125"/>
      <c r="J129" s="125"/>
      <c r="K129" s="102" t="s">
        <v>973</v>
      </c>
      <c r="L129" s="39"/>
      <c r="M129" s="40"/>
      <c r="N129" s="3"/>
    </row>
    <row r="130" spans="1:14" ht="14.25" customHeight="1">
      <c r="A130" s="10"/>
      <c r="B130" s="61"/>
      <c r="C130" s="134"/>
      <c r="D130" s="132"/>
      <c r="E130" s="31"/>
      <c r="F130" s="27"/>
      <c r="G130" s="28"/>
      <c r="H130" s="22"/>
      <c r="I130" s="125"/>
      <c r="J130" s="125"/>
      <c r="K130" s="101" t="s">
        <v>972</v>
      </c>
      <c r="L130" s="39"/>
      <c r="M130" s="40"/>
      <c r="N130" s="3"/>
    </row>
    <row r="131" spans="1:14" ht="14.25" customHeight="1">
      <c r="A131" s="10"/>
      <c r="B131" s="61"/>
      <c r="C131" s="134"/>
      <c r="D131" s="132"/>
      <c r="E131" s="31"/>
      <c r="F131" s="27"/>
      <c r="G131" s="28"/>
      <c r="H131" s="22"/>
      <c r="I131" s="125"/>
      <c r="J131" s="125"/>
      <c r="K131" s="85"/>
      <c r="L131" s="39"/>
      <c r="M131" s="40"/>
      <c r="N131" s="3"/>
    </row>
    <row r="132" spans="2:14" ht="14.25" customHeight="1">
      <c r="B132" s="61"/>
      <c r="C132" s="134"/>
      <c r="D132" s="132"/>
      <c r="E132" s="31"/>
      <c r="F132" s="27">
        <v>6</v>
      </c>
      <c r="G132" s="28"/>
      <c r="H132" s="22" t="s">
        <v>725</v>
      </c>
      <c r="I132" s="125">
        <v>23146000</v>
      </c>
      <c r="J132" s="125">
        <v>23145148</v>
      </c>
      <c r="K132" s="85" t="s">
        <v>233</v>
      </c>
      <c r="L132" s="91">
        <v>0.8</v>
      </c>
      <c r="M132" s="92">
        <v>0.97</v>
      </c>
      <c r="N132" s="3"/>
    </row>
    <row r="133" spans="2:14" ht="14.25" customHeight="1">
      <c r="B133" s="61"/>
      <c r="C133" s="134"/>
      <c r="D133" s="132"/>
      <c r="E133" s="31"/>
      <c r="F133" s="27"/>
      <c r="G133" s="28"/>
      <c r="H133" s="22" t="s">
        <v>726</v>
      </c>
      <c r="I133" s="125"/>
      <c r="J133" s="125"/>
      <c r="K133" s="102" t="s">
        <v>798</v>
      </c>
      <c r="L133" s="39"/>
      <c r="M133" s="40"/>
      <c r="N133" s="3"/>
    </row>
    <row r="134" spans="2:14" ht="14.25" customHeight="1">
      <c r="B134" s="61"/>
      <c r="C134" s="134"/>
      <c r="D134" s="132"/>
      <c r="E134" s="31"/>
      <c r="F134" s="27"/>
      <c r="G134" s="28"/>
      <c r="H134" s="22"/>
      <c r="I134" s="125"/>
      <c r="J134" s="125"/>
      <c r="K134" s="102" t="s">
        <v>799</v>
      </c>
      <c r="L134" s="39"/>
      <c r="M134" s="40"/>
      <c r="N134" s="3"/>
    </row>
    <row r="135" spans="2:14" ht="14.25" customHeight="1">
      <c r="B135" s="61"/>
      <c r="C135" s="134"/>
      <c r="D135" s="132"/>
      <c r="E135" s="31"/>
      <c r="F135" s="27"/>
      <c r="G135" s="28"/>
      <c r="H135" s="22"/>
      <c r="I135" s="125"/>
      <c r="J135" s="125"/>
      <c r="K135" s="29"/>
      <c r="L135" s="29"/>
      <c r="M135" s="30"/>
      <c r="N135" s="3"/>
    </row>
    <row r="136" spans="2:14" ht="14.25" customHeight="1">
      <c r="B136" s="61"/>
      <c r="C136" s="134"/>
      <c r="D136" s="132"/>
      <c r="E136" s="31"/>
      <c r="F136" s="27">
        <v>7</v>
      </c>
      <c r="G136" s="28"/>
      <c r="H136" s="22" t="s">
        <v>80</v>
      </c>
      <c r="I136" s="125">
        <v>-667000</v>
      </c>
      <c r="J136" s="125">
        <v>0</v>
      </c>
      <c r="K136" s="29" t="s">
        <v>15</v>
      </c>
      <c r="L136" s="39"/>
      <c r="M136" s="40"/>
      <c r="N136" s="3"/>
    </row>
    <row r="137" spans="2:14" ht="14.25" customHeight="1" thickBot="1">
      <c r="B137" s="62"/>
      <c r="C137" s="133"/>
      <c r="D137" s="133"/>
      <c r="E137" s="42"/>
      <c r="F137" s="43"/>
      <c r="G137" s="44"/>
      <c r="H137" s="45"/>
      <c r="I137" s="127"/>
      <c r="J137" s="127"/>
      <c r="K137" s="88"/>
      <c r="L137" s="83"/>
      <c r="M137" s="84"/>
      <c r="N137" s="11"/>
    </row>
    <row r="138" spans="2:14" ht="14.25" customHeight="1">
      <c r="B138" s="61"/>
      <c r="C138" s="132"/>
      <c r="D138" s="132"/>
      <c r="E138" s="31"/>
      <c r="F138" s="27"/>
      <c r="G138" s="28"/>
      <c r="H138" s="22"/>
      <c r="I138" s="125"/>
      <c r="J138" s="125"/>
      <c r="K138" s="23"/>
      <c r="L138" s="24"/>
      <c r="M138" s="25"/>
      <c r="N138" s="11"/>
    </row>
    <row r="139" spans="1:14" ht="14.25" customHeight="1">
      <c r="A139" s="14"/>
      <c r="B139" s="60" t="s">
        <v>45</v>
      </c>
      <c r="C139" s="129">
        <f>164618000+736000</f>
        <v>165354000</v>
      </c>
      <c r="D139" s="129">
        <f>159451933+165200</f>
        <v>159617133</v>
      </c>
      <c r="E139" s="31" t="s">
        <v>801</v>
      </c>
      <c r="F139" s="27">
        <v>1</v>
      </c>
      <c r="G139" s="28"/>
      <c r="H139" s="109" t="s">
        <v>414</v>
      </c>
      <c r="I139" s="124">
        <v>736000</v>
      </c>
      <c r="J139" s="124">
        <v>165200</v>
      </c>
      <c r="K139" s="29" t="s">
        <v>15</v>
      </c>
      <c r="L139" s="33"/>
      <c r="M139" s="34"/>
      <c r="N139" s="3"/>
    </row>
    <row r="140" spans="1:14" ht="14.25" customHeight="1">
      <c r="A140" s="14"/>
      <c r="B140" s="60" t="s">
        <v>234</v>
      </c>
      <c r="C140" s="130"/>
      <c r="D140" s="131"/>
      <c r="E140" s="31"/>
      <c r="F140" s="27"/>
      <c r="G140" s="21"/>
      <c r="H140" s="22"/>
      <c r="I140" s="125"/>
      <c r="J140" s="125"/>
      <c r="K140" s="38"/>
      <c r="L140" s="29"/>
      <c r="M140" s="30"/>
      <c r="N140" s="4"/>
    </row>
    <row r="141" spans="2:14" ht="14.25" customHeight="1">
      <c r="B141" s="60" t="s">
        <v>235</v>
      </c>
      <c r="C141" s="130" t="s">
        <v>8</v>
      </c>
      <c r="D141" s="130" t="s">
        <v>8</v>
      </c>
      <c r="E141" s="20" t="s">
        <v>75</v>
      </c>
      <c r="F141" s="27">
        <v>2</v>
      </c>
      <c r="G141" s="28"/>
      <c r="H141" s="22" t="s">
        <v>78</v>
      </c>
      <c r="I141" s="124">
        <v>15410000</v>
      </c>
      <c r="J141" s="124">
        <v>9451933</v>
      </c>
      <c r="K141" s="29" t="s">
        <v>15</v>
      </c>
      <c r="L141" s="33"/>
      <c r="M141" s="34"/>
      <c r="N141" s="3"/>
    </row>
    <row r="142" spans="2:14" ht="14.25" customHeight="1">
      <c r="B142" s="26"/>
      <c r="C142" s="129">
        <v>300000000</v>
      </c>
      <c r="D142" s="130">
        <v>300000000</v>
      </c>
      <c r="E142" s="31" t="s">
        <v>82</v>
      </c>
      <c r="F142" s="27"/>
      <c r="G142" s="21"/>
      <c r="H142" s="22"/>
      <c r="I142" s="125"/>
      <c r="J142" s="125"/>
      <c r="K142" s="98" t="s">
        <v>974</v>
      </c>
      <c r="L142" s="29"/>
      <c r="M142" s="30"/>
      <c r="N142" s="3"/>
    </row>
    <row r="143" spans="2:14" ht="14.25" customHeight="1">
      <c r="B143" s="61"/>
      <c r="C143" s="130" t="s">
        <v>9</v>
      </c>
      <c r="D143" s="130" t="s">
        <v>9</v>
      </c>
      <c r="E143" s="31"/>
      <c r="F143" s="27"/>
      <c r="G143" s="28"/>
      <c r="H143" s="35"/>
      <c r="I143" s="125"/>
      <c r="J143" s="125"/>
      <c r="K143" s="98"/>
      <c r="L143" s="79"/>
      <c r="M143" s="36"/>
      <c r="N143" s="4"/>
    </row>
    <row r="144" spans="2:14" ht="14.25" customHeight="1">
      <c r="B144" s="61"/>
      <c r="C144" s="130">
        <f>C139-C142</f>
        <v>-134646000</v>
      </c>
      <c r="D144" s="130">
        <f>D139-D142</f>
        <v>-140382867</v>
      </c>
      <c r="E144" s="31"/>
      <c r="F144" s="27">
        <v>3</v>
      </c>
      <c r="G144" s="28"/>
      <c r="H144" s="35" t="s">
        <v>94</v>
      </c>
      <c r="I144" s="125">
        <v>150000000</v>
      </c>
      <c r="J144" s="125">
        <v>150000000</v>
      </c>
      <c r="K144" s="29" t="s">
        <v>14</v>
      </c>
      <c r="L144" s="29"/>
      <c r="M144" s="30"/>
      <c r="N144" s="2"/>
    </row>
    <row r="145" spans="2:14" ht="14.25" customHeight="1">
      <c r="B145" s="61"/>
      <c r="C145" s="129"/>
      <c r="D145" s="130"/>
      <c r="E145" s="20"/>
      <c r="F145" s="27"/>
      <c r="G145" s="28"/>
      <c r="H145" s="35"/>
      <c r="I145" s="125"/>
      <c r="J145" s="125"/>
      <c r="K145" s="99" t="s">
        <v>975</v>
      </c>
      <c r="L145" s="79"/>
      <c r="M145" s="36"/>
      <c r="N145" s="2"/>
    </row>
    <row r="146" spans="2:14" ht="14.25" customHeight="1">
      <c r="B146" s="61"/>
      <c r="C146" s="130"/>
      <c r="D146" s="130"/>
      <c r="E146" s="31"/>
      <c r="F146" s="27"/>
      <c r="G146" s="21"/>
      <c r="H146" s="22"/>
      <c r="I146" s="125"/>
      <c r="J146" s="125"/>
      <c r="K146" s="81" t="s">
        <v>236</v>
      </c>
      <c r="L146" s="29"/>
      <c r="M146" s="30"/>
      <c r="N146" s="2"/>
    </row>
    <row r="147" spans="2:14" ht="14.25" customHeight="1">
      <c r="B147" s="61"/>
      <c r="C147" s="130"/>
      <c r="D147" s="130"/>
      <c r="E147" s="20"/>
      <c r="F147" s="27"/>
      <c r="G147" s="21"/>
      <c r="H147" s="22"/>
      <c r="I147" s="125"/>
      <c r="J147" s="125"/>
      <c r="K147" s="81"/>
      <c r="L147" s="29"/>
      <c r="M147" s="30"/>
      <c r="N147" s="2"/>
    </row>
    <row r="148" spans="2:14" ht="14.25" customHeight="1">
      <c r="B148" s="61"/>
      <c r="C148" s="130"/>
      <c r="D148" s="130"/>
      <c r="E148" s="20"/>
      <c r="F148" s="27">
        <v>4</v>
      </c>
      <c r="G148" s="21"/>
      <c r="H148" s="22" t="s">
        <v>80</v>
      </c>
      <c r="I148" s="125">
        <v>-792000</v>
      </c>
      <c r="J148" s="125">
        <v>0</v>
      </c>
      <c r="K148" s="29" t="s">
        <v>14</v>
      </c>
      <c r="L148" s="29"/>
      <c r="M148" s="30"/>
      <c r="N148" s="3"/>
    </row>
    <row r="149" spans="2:14" ht="14.25" customHeight="1" thickBot="1">
      <c r="B149" s="62"/>
      <c r="C149" s="133"/>
      <c r="D149" s="133"/>
      <c r="E149" s="139"/>
      <c r="F149" s="43"/>
      <c r="G149" s="44"/>
      <c r="H149" s="78"/>
      <c r="I149" s="126"/>
      <c r="J149" s="126"/>
      <c r="K149" s="82"/>
      <c r="L149" s="83"/>
      <c r="M149" s="84"/>
      <c r="N149" s="2"/>
    </row>
    <row r="150" spans="2:14" ht="14.25" customHeight="1">
      <c r="B150" s="61"/>
      <c r="C150" s="132"/>
      <c r="D150" s="132"/>
      <c r="E150" s="20"/>
      <c r="F150" s="27"/>
      <c r="G150" s="28"/>
      <c r="H150" s="35"/>
      <c r="I150" s="124"/>
      <c r="J150" s="124"/>
      <c r="K150" s="80"/>
      <c r="L150" s="24"/>
      <c r="M150" s="25"/>
      <c r="N150" s="2"/>
    </row>
    <row r="151" spans="1:14" ht="14.25" customHeight="1">
      <c r="A151" s="123"/>
      <c r="B151" s="60" t="s">
        <v>407</v>
      </c>
      <c r="C151" s="129">
        <v>2031665000</v>
      </c>
      <c r="D151" s="129">
        <v>1975266393</v>
      </c>
      <c r="E151" s="20" t="s">
        <v>75</v>
      </c>
      <c r="F151" s="27">
        <v>1</v>
      </c>
      <c r="G151" s="28"/>
      <c r="H151" s="22" t="s">
        <v>95</v>
      </c>
      <c r="I151" s="124">
        <v>1963387000</v>
      </c>
      <c r="J151" s="125">
        <v>1928420878</v>
      </c>
      <c r="K151" s="38" t="s">
        <v>237</v>
      </c>
      <c r="L151" s="41" t="s">
        <v>546</v>
      </c>
      <c r="M151" s="34" t="s">
        <v>547</v>
      </c>
      <c r="N151" s="2"/>
    </row>
    <row r="152" spans="1:14" ht="14.25" customHeight="1">
      <c r="A152" s="123"/>
      <c r="B152" s="26" t="s">
        <v>72</v>
      </c>
      <c r="C152" s="130"/>
      <c r="D152" s="131"/>
      <c r="E152" s="31" t="s">
        <v>82</v>
      </c>
      <c r="F152" s="27"/>
      <c r="G152" s="28"/>
      <c r="H152" s="22"/>
      <c r="I152" s="124"/>
      <c r="J152" s="125"/>
      <c r="K152" s="38" t="s">
        <v>238</v>
      </c>
      <c r="L152" s="24"/>
      <c r="M152" s="36"/>
      <c r="N152" s="2"/>
    </row>
    <row r="153" spans="1:14" ht="14.25" customHeight="1">
      <c r="A153" s="10"/>
      <c r="B153" s="26"/>
      <c r="C153" s="130" t="s">
        <v>7</v>
      </c>
      <c r="D153" s="130" t="s">
        <v>7</v>
      </c>
      <c r="E153" s="31"/>
      <c r="F153" s="27"/>
      <c r="G153" s="28"/>
      <c r="H153" s="22"/>
      <c r="I153" s="124"/>
      <c r="J153" s="125"/>
      <c r="K153" s="81" t="s">
        <v>239</v>
      </c>
      <c r="L153" s="24"/>
      <c r="M153" s="36"/>
      <c r="N153" s="2"/>
    </row>
    <row r="154" spans="1:14" ht="14.25" customHeight="1">
      <c r="A154" s="10"/>
      <c r="B154" s="61"/>
      <c r="C154" s="129">
        <v>6000000</v>
      </c>
      <c r="D154" s="130">
        <f>2771607-2122792</f>
        <v>648815</v>
      </c>
      <c r="E154" s="31"/>
      <c r="F154" s="27"/>
      <c r="G154" s="21"/>
      <c r="H154" s="22"/>
      <c r="I154" s="125"/>
      <c r="J154" s="125"/>
      <c r="K154" s="38"/>
      <c r="L154" s="24"/>
      <c r="M154" s="25"/>
      <c r="N154" s="2"/>
    </row>
    <row r="155" spans="1:14" ht="14.25" customHeight="1">
      <c r="A155" s="10"/>
      <c r="B155" s="61"/>
      <c r="C155" s="130" t="s">
        <v>9</v>
      </c>
      <c r="D155" s="130" t="s">
        <v>9</v>
      </c>
      <c r="E155" s="31"/>
      <c r="F155" s="27">
        <v>2</v>
      </c>
      <c r="G155" s="28"/>
      <c r="H155" s="22" t="s">
        <v>96</v>
      </c>
      <c r="I155" s="124">
        <v>11855000</v>
      </c>
      <c r="J155" s="125">
        <v>4290000</v>
      </c>
      <c r="K155" s="80" t="s">
        <v>240</v>
      </c>
      <c r="L155" s="39" t="s">
        <v>244</v>
      </c>
      <c r="M155" s="40" t="s">
        <v>548</v>
      </c>
      <c r="N155" s="2"/>
    </row>
    <row r="156" spans="1:14" ht="14.25" customHeight="1">
      <c r="A156" s="10"/>
      <c r="B156" s="61"/>
      <c r="C156" s="130">
        <f>C151-C154</f>
        <v>2025665000</v>
      </c>
      <c r="D156" s="130">
        <f>D151-D154</f>
        <v>1974617578</v>
      </c>
      <c r="E156" s="31"/>
      <c r="F156" s="27"/>
      <c r="G156" s="21"/>
      <c r="H156" s="22"/>
      <c r="I156" s="125"/>
      <c r="J156" s="125"/>
      <c r="K156" s="80" t="s">
        <v>241</v>
      </c>
      <c r="L156" s="39" t="s">
        <v>244</v>
      </c>
      <c r="M156" s="40" t="s">
        <v>549</v>
      </c>
      <c r="N156" s="2"/>
    </row>
    <row r="157" spans="1:14" ht="14.25" customHeight="1">
      <c r="A157" s="10"/>
      <c r="B157" s="61"/>
      <c r="C157" s="130"/>
      <c r="D157" s="130"/>
      <c r="E157" s="31"/>
      <c r="F157" s="27"/>
      <c r="G157" s="28"/>
      <c r="H157" s="22"/>
      <c r="I157" s="125"/>
      <c r="J157" s="125"/>
      <c r="K157" s="80" t="s">
        <v>242</v>
      </c>
      <c r="L157" s="39" t="s">
        <v>244</v>
      </c>
      <c r="M157" s="40" t="s">
        <v>550</v>
      </c>
      <c r="N157" s="2"/>
    </row>
    <row r="158" spans="1:14" ht="14.25" customHeight="1">
      <c r="A158" s="10"/>
      <c r="B158" s="61"/>
      <c r="C158" s="130"/>
      <c r="D158" s="130"/>
      <c r="E158" s="31"/>
      <c r="F158" s="27"/>
      <c r="G158" s="28"/>
      <c r="H158" s="22"/>
      <c r="I158" s="125"/>
      <c r="J158" s="125"/>
      <c r="K158" s="106" t="s">
        <v>750</v>
      </c>
      <c r="L158" s="39" t="s">
        <v>244</v>
      </c>
      <c r="M158" s="40" t="s">
        <v>551</v>
      </c>
      <c r="N158" s="2"/>
    </row>
    <row r="159" spans="1:14" ht="14.25" customHeight="1">
      <c r="A159" s="10"/>
      <c r="B159" s="61"/>
      <c r="C159" s="130"/>
      <c r="D159" s="130"/>
      <c r="E159" s="31"/>
      <c r="F159" s="27"/>
      <c r="G159" s="28"/>
      <c r="H159" s="22"/>
      <c r="I159" s="125"/>
      <c r="J159" s="125"/>
      <c r="K159" s="98" t="s">
        <v>751</v>
      </c>
      <c r="L159" s="39"/>
      <c r="M159" s="40"/>
      <c r="N159" s="3"/>
    </row>
    <row r="160" spans="1:14" ht="14.25" customHeight="1">
      <c r="A160" s="123"/>
      <c r="B160" s="61"/>
      <c r="C160" s="130"/>
      <c r="D160" s="130"/>
      <c r="E160" s="31"/>
      <c r="F160" s="27"/>
      <c r="G160" s="28"/>
      <c r="H160" s="22"/>
      <c r="I160" s="125"/>
      <c r="J160" s="125"/>
      <c r="K160" s="38" t="s">
        <v>243</v>
      </c>
      <c r="L160" s="39" t="s">
        <v>244</v>
      </c>
      <c r="M160" s="40" t="s">
        <v>552</v>
      </c>
      <c r="N160" s="3"/>
    </row>
    <row r="161" spans="1:14" ht="14.25" customHeight="1">
      <c r="A161" s="123"/>
      <c r="B161" s="61"/>
      <c r="C161" s="134"/>
      <c r="D161" s="132"/>
      <c r="E161" s="31"/>
      <c r="F161" s="27"/>
      <c r="G161" s="28"/>
      <c r="H161" s="22"/>
      <c r="I161" s="125"/>
      <c r="J161" s="125"/>
      <c r="K161" s="102" t="s">
        <v>976</v>
      </c>
      <c r="L161" s="41"/>
      <c r="M161" s="40"/>
      <c r="N161" s="3"/>
    </row>
    <row r="162" spans="1:14" ht="14.25" customHeight="1">
      <c r="A162" s="10"/>
      <c r="B162" s="61"/>
      <c r="C162" s="134"/>
      <c r="D162" s="132"/>
      <c r="E162" s="31"/>
      <c r="F162" s="27"/>
      <c r="G162" s="28"/>
      <c r="H162" s="22"/>
      <c r="I162" s="125"/>
      <c r="J162" s="125"/>
      <c r="K162" s="102" t="s">
        <v>927</v>
      </c>
      <c r="L162" s="39"/>
      <c r="M162" s="40"/>
      <c r="N162" s="3"/>
    </row>
    <row r="163" spans="1:14" ht="14.25" customHeight="1">
      <c r="A163" s="123"/>
      <c r="B163" s="61"/>
      <c r="C163" s="134"/>
      <c r="D163" s="132"/>
      <c r="E163" s="31"/>
      <c r="F163" s="27"/>
      <c r="G163" s="28"/>
      <c r="H163" s="22"/>
      <c r="I163" s="125"/>
      <c r="J163" s="125"/>
      <c r="K163" s="85"/>
      <c r="L163" s="41"/>
      <c r="M163" s="30"/>
      <c r="N163" s="3"/>
    </row>
    <row r="164" spans="1:14" ht="14.25" customHeight="1">
      <c r="A164" s="10"/>
      <c r="B164" s="61"/>
      <c r="C164" s="134"/>
      <c r="D164" s="132"/>
      <c r="E164" s="31"/>
      <c r="F164" s="27">
        <v>3</v>
      </c>
      <c r="G164" s="28"/>
      <c r="H164" s="22" t="s">
        <v>97</v>
      </c>
      <c r="I164" s="125">
        <v>6000000</v>
      </c>
      <c r="J164" s="125">
        <v>645925</v>
      </c>
      <c r="K164" s="85" t="s">
        <v>553</v>
      </c>
      <c r="L164" s="39" t="s">
        <v>554</v>
      </c>
      <c r="M164" s="40" t="s">
        <v>555</v>
      </c>
      <c r="N164" s="3"/>
    </row>
    <row r="165" spans="1:14" ht="14.25" customHeight="1">
      <c r="A165" s="123"/>
      <c r="B165" s="61"/>
      <c r="C165" s="134"/>
      <c r="D165" s="132"/>
      <c r="E165" s="31"/>
      <c r="F165" s="27"/>
      <c r="G165" s="28"/>
      <c r="H165" s="22"/>
      <c r="I165" s="125"/>
      <c r="J165" s="125"/>
      <c r="K165" s="85"/>
      <c r="L165" s="41"/>
      <c r="M165" s="30"/>
      <c r="N165" s="3"/>
    </row>
    <row r="166" spans="1:14" ht="14.25" customHeight="1">
      <c r="A166" s="10"/>
      <c r="B166" s="61"/>
      <c r="C166" s="134"/>
      <c r="D166" s="132"/>
      <c r="E166" s="31"/>
      <c r="F166" s="27">
        <v>4</v>
      </c>
      <c r="G166" s="28"/>
      <c r="H166" s="22" t="s">
        <v>98</v>
      </c>
      <c r="I166" s="125">
        <v>50600000</v>
      </c>
      <c r="J166" s="125">
        <v>41909590</v>
      </c>
      <c r="K166" s="38" t="s">
        <v>290</v>
      </c>
      <c r="L166" s="41" t="s">
        <v>556</v>
      </c>
      <c r="M166" s="34" t="s">
        <v>557</v>
      </c>
      <c r="N166" s="3"/>
    </row>
    <row r="167" spans="1:14" ht="14.25" customHeight="1">
      <c r="A167" s="123"/>
      <c r="B167" s="61"/>
      <c r="C167" s="134"/>
      <c r="D167" s="132"/>
      <c r="E167" s="31"/>
      <c r="F167" s="27"/>
      <c r="G167" s="28"/>
      <c r="H167" s="22"/>
      <c r="I167" s="125"/>
      <c r="J167" s="125"/>
      <c r="K167" s="102" t="s">
        <v>977</v>
      </c>
      <c r="L167" s="41"/>
      <c r="M167" s="30"/>
      <c r="N167" s="3"/>
    </row>
    <row r="168" spans="1:14" ht="14.25" customHeight="1">
      <c r="A168" s="10"/>
      <c r="B168" s="61"/>
      <c r="C168" s="134"/>
      <c r="D168" s="132"/>
      <c r="E168" s="31"/>
      <c r="F168" s="27"/>
      <c r="G168" s="28"/>
      <c r="H168" s="22"/>
      <c r="I168" s="125"/>
      <c r="J168" s="125"/>
      <c r="K168" s="101" t="s">
        <v>802</v>
      </c>
      <c r="L168" s="39"/>
      <c r="M168" s="40"/>
      <c r="N168" s="3"/>
    </row>
    <row r="169" spans="1:14" ht="14.25" customHeight="1">
      <c r="A169" s="14"/>
      <c r="B169" s="61"/>
      <c r="C169" s="134"/>
      <c r="D169" s="132"/>
      <c r="E169" s="31"/>
      <c r="F169" s="27"/>
      <c r="G169" s="28"/>
      <c r="H169" s="22"/>
      <c r="I169" s="125"/>
      <c r="J169" s="125"/>
      <c r="K169" s="85"/>
      <c r="L169" s="41"/>
      <c r="M169" s="30"/>
      <c r="N169" s="3"/>
    </row>
    <row r="170" spans="2:14" ht="14.25" customHeight="1">
      <c r="B170" s="61"/>
      <c r="C170" s="134"/>
      <c r="D170" s="132"/>
      <c r="E170" s="31"/>
      <c r="F170" s="27">
        <v>5</v>
      </c>
      <c r="G170" s="28"/>
      <c r="H170" s="22" t="s">
        <v>80</v>
      </c>
      <c r="I170" s="125">
        <v>-177000</v>
      </c>
      <c r="J170" s="125">
        <v>0</v>
      </c>
      <c r="K170" s="29" t="s">
        <v>718</v>
      </c>
      <c r="L170" s="29"/>
      <c r="M170" s="30"/>
      <c r="N170" s="3"/>
    </row>
    <row r="171" spans="2:14" ht="14.25" customHeight="1" thickBot="1">
      <c r="B171" s="62"/>
      <c r="C171" s="133"/>
      <c r="D171" s="133"/>
      <c r="E171" s="42"/>
      <c r="F171" s="43"/>
      <c r="G171" s="44"/>
      <c r="H171" s="45"/>
      <c r="I171" s="127"/>
      <c r="J171" s="127"/>
      <c r="K171" s="88"/>
      <c r="L171" s="83"/>
      <c r="M171" s="84"/>
      <c r="N171" s="11"/>
    </row>
    <row r="172" spans="2:14" ht="14.25" customHeight="1">
      <c r="B172" s="61"/>
      <c r="C172" s="132"/>
      <c r="D172" s="132"/>
      <c r="E172" s="31"/>
      <c r="F172" s="27"/>
      <c r="G172" s="28"/>
      <c r="H172" s="22"/>
      <c r="I172" s="125"/>
      <c r="J172" s="125"/>
      <c r="K172" s="23"/>
      <c r="L172" s="24"/>
      <c r="M172" s="25"/>
      <c r="N172" s="11"/>
    </row>
    <row r="173" spans="1:14" ht="14.25" customHeight="1">
      <c r="A173" s="14"/>
      <c r="B173" s="60" t="s">
        <v>46</v>
      </c>
      <c r="C173" s="129">
        <v>19380000</v>
      </c>
      <c r="D173" s="129">
        <v>11630131</v>
      </c>
      <c r="E173" s="20" t="s">
        <v>75</v>
      </c>
      <c r="F173" s="27">
        <v>1</v>
      </c>
      <c r="G173" s="28"/>
      <c r="H173" s="22" t="s">
        <v>99</v>
      </c>
      <c r="I173" s="124">
        <v>6489000</v>
      </c>
      <c r="J173" s="124">
        <v>6231065</v>
      </c>
      <c r="K173" s="38" t="s">
        <v>245</v>
      </c>
      <c r="L173" s="33" t="s">
        <v>558</v>
      </c>
      <c r="M173" s="34" t="s">
        <v>559</v>
      </c>
      <c r="N173" s="3"/>
    </row>
    <row r="174" spans="1:14" ht="14.25" customHeight="1">
      <c r="A174" s="14"/>
      <c r="B174" s="60" t="s">
        <v>47</v>
      </c>
      <c r="C174" s="130"/>
      <c r="D174" s="131"/>
      <c r="E174" s="31" t="s">
        <v>82</v>
      </c>
      <c r="F174" s="27"/>
      <c r="G174" s="21"/>
      <c r="H174" s="22"/>
      <c r="I174" s="125"/>
      <c r="J174" s="125"/>
      <c r="K174" s="98" t="s">
        <v>978</v>
      </c>
      <c r="L174" s="29" t="s">
        <v>560</v>
      </c>
      <c r="M174" s="30" t="s">
        <v>560</v>
      </c>
      <c r="N174" s="4"/>
    </row>
    <row r="175" spans="2:14" ht="14.25" customHeight="1">
      <c r="B175" s="61"/>
      <c r="C175" s="130" t="s">
        <v>8</v>
      </c>
      <c r="D175" s="130" t="s">
        <v>8</v>
      </c>
      <c r="E175" s="31"/>
      <c r="F175" s="27"/>
      <c r="G175" s="28"/>
      <c r="H175" s="35"/>
      <c r="I175" s="125"/>
      <c r="J175" s="125"/>
      <c r="K175" s="80"/>
      <c r="L175" s="29" t="s">
        <v>561</v>
      </c>
      <c r="M175" s="30" t="s">
        <v>562</v>
      </c>
      <c r="N175" s="3"/>
    </row>
    <row r="176" spans="2:14" ht="14.25" customHeight="1">
      <c r="B176" s="26"/>
      <c r="C176" s="129">
        <v>4300000</v>
      </c>
      <c r="D176" s="130">
        <v>3300813</v>
      </c>
      <c r="E176" s="31"/>
      <c r="F176" s="27"/>
      <c r="G176" s="28"/>
      <c r="H176" s="35"/>
      <c r="I176" s="125"/>
      <c r="J176" s="125"/>
      <c r="K176" s="80" t="s">
        <v>246</v>
      </c>
      <c r="L176" s="93">
        <v>0.95</v>
      </c>
      <c r="M176" s="94">
        <v>0.985</v>
      </c>
      <c r="N176" s="3"/>
    </row>
    <row r="177" spans="2:14" ht="14.25" customHeight="1">
      <c r="B177" s="61"/>
      <c r="C177" s="130" t="s">
        <v>9</v>
      </c>
      <c r="D177" s="130" t="s">
        <v>9</v>
      </c>
      <c r="E177" s="31"/>
      <c r="F177" s="27"/>
      <c r="G177" s="21"/>
      <c r="H177" s="22"/>
      <c r="I177" s="125"/>
      <c r="J177" s="125"/>
      <c r="K177" s="38" t="s">
        <v>247</v>
      </c>
      <c r="L177" s="29" t="s">
        <v>563</v>
      </c>
      <c r="M177" s="30" t="s">
        <v>563</v>
      </c>
      <c r="N177" s="4"/>
    </row>
    <row r="178" spans="2:14" ht="14.25" customHeight="1">
      <c r="B178" s="61"/>
      <c r="C178" s="130">
        <f>C173-C176</f>
        <v>15080000</v>
      </c>
      <c r="D178" s="130">
        <f>D173-D176</f>
        <v>8329318</v>
      </c>
      <c r="E178" s="31"/>
      <c r="F178" s="27"/>
      <c r="G178" s="28"/>
      <c r="H178" s="35"/>
      <c r="I178" s="125"/>
      <c r="J178" s="125"/>
      <c r="K178" s="80" t="s">
        <v>564</v>
      </c>
      <c r="L178" s="29" t="s">
        <v>565</v>
      </c>
      <c r="M178" s="30" t="s">
        <v>566</v>
      </c>
      <c r="N178" s="2"/>
    </row>
    <row r="179" spans="2:14" ht="14.25" customHeight="1">
      <c r="B179" s="61"/>
      <c r="C179" s="130"/>
      <c r="D179" s="130"/>
      <c r="E179" s="31"/>
      <c r="F179" s="27"/>
      <c r="G179" s="28"/>
      <c r="H179" s="35"/>
      <c r="I179" s="125"/>
      <c r="J179" s="125"/>
      <c r="K179" s="80" t="s">
        <v>567</v>
      </c>
      <c r="L179" s="29" t="s">
        <v>568</v>
      </c>
      <c r="M179" s="30" t="s">
        <v>569</v>
      </c>
      <c r="N179" s="2"/>
    </row>
    <row r="180" spans="2:14" ht="14.25" customHeight="1">
      <c r="B180" s="61"/>
      <c r="C180" s="129"/>
      <c r="D180" s="130"/>
      <c r="E180" s="20"/>
      <c r="F180" s="27"/>
      <c r="G180" s="28"/>
      <c r="H180" s="35"/>
      <c r="I180" s="125"/>
      <c r="J180" s="125"/>
      <c r="K180" s="98" t="s">
        <v>979</v>
      </c>
      <c r="L180" s="29" t="s">
        <v>497</v>
      </c>
      <c r="M180" s="30" t="s">
        <v>570</v>
      </c>
      <c r="N180" s="2"/>
    </row>
    <row r="181" spans="2:14" ht="14.25" customHeight="1">
      <c r="B181" s="61"/>
      <c r="C181" s="130"/>
      <c r="D181" s="130"/>
      <c r="E181" s="20"/>
      <c r="F181" s="27"/>
      <c r="G181" s="28"/>
      <c r="H181" s="35"/>
      <c r="I181" s="125"/>
      <c r="J181" s="125"/>
      <c r="K181" s="80" t="s">
        <v>248</v>
      </c>
      <c r="L181" s="29" t="s">
        <v>563</v>
      </c>
      <c r="M181" s="30" t="s">
        <v>563</v>
      </c>
      <c r="N181" s="3"/>
    </row>
    <row r="182" spans="2:14" ht="14.25" customHeight="1">
      <c r="B182" s="61"/>
      <c r="C182" s="132"/>
      <c r="D182" s="132"/>
      <c r="E182" s="20"/>
      <c r="F182" s="27"/>
      <c r="G182" s="28"/>
      <c r="H182" s="35"/>
      <c r="I182" s="125"/>
      <c r="J182" s="125"/>
      <c r="K182" s="99" t="s">
        <v>980</v>
      </c>
      <c r="L182" s="41" t="s">
        <v>14</v>
      </c>
      <c r="M182" s="34" t="s">
        <v>571</v>
      </c>
      <c r="N182" s="4"/>
    </row>
    <row r="183" spans="2:14" ht="14.25" customHeight="1" thickBot="1">
      <c r="B183" s="62"/>
      <c r="C183" s="133"/>
      <c r="D183" s="133"/>
      <c r="E183" s="175"/>
      <c r="F183" s="43"/>
      <c r="G183" s="44"/>
      <c r="H183" s="78"/>
      <c r="I183" s="127"/>
      <c r="J183" s="127"/>
      <c r="K183" s="82"/>
      <c r="L183" s="83"/>
      <c r="M183" s="84"/>
      <c r="N183" s="4"/>
    </row>
    <row r="184" spans="2:14" ht="14.25" customHeight="1">
      <c r="B184" s="61"/>
      <c r="C184" s="132"/>
      <c r="D184" s="132"/>
      <c r="E184" s="20"/>
      <c r="F184" s="27">
        <v>2</v>
      </c>
      <c r="G184" s="28"/>
      <c r="H184" s="35" t="s">
        <v>100</v>
      </c>
      <c r="I184" s="125">
        <v>8660000</v>
      </c>
      <c r="J184" s="125">
        <v>2601915</v>
      </c>
      <c r="K184" s="38" t="s">
        <v>249</v>
      </c>
      <c r="L184" s="33" t="s">
        <v>572</v>
      </c>
      <c r="M184" s="34" t="s">
        <v>573</v>
      </c>
      <c r="N184" s="2"/>
    </row>
    <row r="185" spans="2:14" ht="14.25" customHeight="1">
      <c r="B185" s="61"/>
      <c r="C185" s="132"/>
      <c r="D185" s="132"/>
      <c r="E185" s="20"/>
      <c r="F185" s="27"/>
      <c r="G185" s="28"/>
      <c r="H185" s="35"/>
      <c r="I185" s="125"/>
      <c r="J185" s="125"/>
      <c r="K185" s="80"/>
      <c r="L185" s="24"/>
      <c r="M185" s="25"/>
      <c r="N185" s="4"/>
    </row>
    <row r="186" spans="2:14" ht="14.25" customHeight="1">
      <c r="B186" s="61"/>
      <c r="C186" s="132"/>
      <c r="D186" s="132"/>
      <c r="E186" s="20"/>
      <c r="F186" s="27">
        <v>3</v>
      </c>
      <c r="G186" s="21"/>
      <c r="H186" s="22" t="s">
        <v>101</v>
      </c>
      <c r="I186" s="125">
        <v>1200000</v>
      </c>
      <c r="J186" s="125">
        <v>1200000</v>
      </c>
      <c r="K186" s="38" t="s">
        <v>250</v>
      </c>
      <c r="L186" s="41" t="s">
        <v>244</v>
      </c>
      <c r="M186" s="30" t="s">
        <v>574</v>
      </c>
      <c r="N186" s="2"/>
    </row>
    <row r="187" spans="2:14" ht="14.25" customHeight="1">
      <c r="B187" s="61"/>
      <c r="C187" s="132"/>
      <c r="D187" s="132"/>
      <c r="E187" s="20"/>
      <c r="F187" s="27"/>
      <c r="G187" s="28"/>
      <c r="H187" s="35"/>
      <c r="I187" s="125"/>
      <c r="J187" s="125"/>
      <c r="K187" s="38" t="s">
        <v>251</v>
      </c>
      <c r="L187" s="41" t="s">
        <v>244</v>
      </c>
      <c r="M187" s="30" t="s">
        <v>575</v>
      </c>
      <c r="N187" s="2"/>
    </row>
    <row r="188" spans="2:14" ht="14.25" customHeight="1">
      <c r="B188" s="61"/>
      <c r="C188" s="132"/>
      <c r="D188" s="132"/>
      <c r="E188" s="20"/>
      <c r="F188" s="27"/>
      <c r="G188" s="28"/>
      <c r="H188" s="35"/>
      <c r="I188" s="125"/>
      <c r="J188" s="125"/>
      <c r="K188" s="98" t="s">
        <v>752</v>
      </c>
      <c r="L188" s="41"/>
      <c r="M188" s="30"/>
      <c r="N188" s="2"/>
    </row>
    <row r="189" spans="1:14" ht="14.25" customHeight="1">
      <c r="A189" s="10"/>
      <c r="B189" s="61"/>
      <c r="C189" s="132"/>
      <c r="D189" s="132"/>
      <c r="E189" s="20"/>
      <c r="F189" s="27"/>
      <c r="G189" s="28"/>
      <c r="H189" s="35"/>
      <c r="I189" s="125"/>
      <c r="J189" s="125"/>
      <c r="K189" s="81" t="s">
        <v>753</v>
      </c>
      <c r="L189" s="41"/>
      <c r="M189" s="30"/>
      <c r="N189" s="2"/>
    </row>
    <row r="190" spans="1:14" ht="14.25" customHeight="1">
      <c r="A190" s="10"/>
      <c r="B190" s="61"/>
      <c r="C190" s="132"/>
      <c r="D190" s="132"/>
      <c r="E190" s="20"/>
      <c r="F190" s="27"/>
      <c r="G190" s="28"/>
      <c r="H190" s="35"/>
      <c r="I190" s="125"/>
      <c r="J190" s="125"/>
      <c r="K190" s="80"/>
      <c r="L190" s="24"/>
      <c r="M190" s="25"/>
      <c r="N190" s="4"/>
    </row>
    <row r="191" spans="1:14" ht="14.25" customHeight="1">
      <c r="A191" s="10"/>
      <c r="B191" s="61"/>
      <c r="C191" s="132"/>
      <c r="D191" s="132"/>
      <c r="E191" s="20"/>
      <c r="F191" s="27">
        <v>4</v>
      </c>
      <c r="G191" s="28"/>
      <c r="H191" s="35" t="s">
        <v>102</v>
      </c>
      <c r="I191" s="125">
        <v>1105000</v>
      </c>
      <c r="J191" s="125">
        <v>95000</v>
      </c>
      <c r="K191" s="98" t="s">
        <v>803</v>
      </c>
      <c r="L191" s="41" t="s">
        <v>244</v>
      </c>
      <c r="M191" s="34" t="s">
        <v>576</v>
      </c>
      <c r="N191" s="2"/>
    </row>
    <row r="192" spans="1:14" ht="14.25" customHeight="1">
      <c r="A192" s="10"/>
      <c r="B192" s="61"/>
      <c r="C192" s="132"/>
      <c r="D192" s="132"/>
      <c r="E192" s="20"/>
      <c r="F192" s="27"/>
      <c r="G192" s="28"/>
      <c r="H192" s="35"/>
      <c r="I192" s="125"/>
      <c r="J192" s="125"/>
      <c r="K192" s="98" t="s">
        <v>981</v>
      </c>
      <c r="L192" s="24"/>
      <c r="M192" s="25"/>
      <c r="N192" s="4"/>
    </row>
    <row r="193" spans="1:14" ht="14.25" customHeight="1">
      <c r="A193" s="10"/>
      <c r="B193" s="61"/>
      <c r="C193" s="132"/>
      <c r="D193" s="132"/>
      <c r="E193" s="20"/>
      <c r="F193" s="27"/>
      <c r="G193" s="28"/>
      <c r="H193" s="35"/>
      <c r="I193" s="125"/>
      <c r="J193" s="125"/>
      <c r="K193" s="81" t="s">
        <v>754</v>
      </c>
      <c r="L193" s="24"/>
      <c r="M193" s="25"/>
      <c r="N193" s="4"/>
    </row>
    <row r="194" spans="1:14" ht="14.25" customHeight="1">
      <c r="A194" s="10"/>
      <c r="B194" s="61"/>
      <c r="C194" s="132"/>
      <c r="D194" s="132"/>
      <c r="E194" s="20"/>
      <c r="F194" s="27"/>
      <c r="G194" s="28"/>
      <c r="H194" s="35"/>
      <c r="I194" s="125"/>
      <c r="J194" s="125"/>
      <c r="K194" s="38"/>
      <c r="L194" s="41"/>
      <c r="M194" s="30"/>
      <c r="N194" s="2"/>
    </row>
    <row r="195" spans="1:14" ht="14.25" customHeight="1">
      <c r="A195" s="10"/>
      <c r="B195" s="61"/>
      <c r="C195" s="132"/>
      <c r="D195" s="132"/>
      <c r="E195" s="20"/>
      <c r="F195" s="27">
        <v>5</v>
      </c>
      <c r="G195" s="28"/>
      <c r="H195" s="35" t="s">
        <v>103</v>
      </c>
      <c r="I195" s="125">
        <v>1510000</v>
      </c>
      <c r="J195" s="125">
        <v>536185</v>
      </c>
      <c r="K195" s="98" t="s">
        <v>982</v>
      </c>
      <c r="L195" s="41" t="s">
        <v>577</v>
      </c>
      <c r="M195" s="30" t="s">
        <v>578</v>
      </c>
      <c r="N195" s="2"/>
    </row>
    <row r="196" spans="1:14" ht="14.25" customHeight="1">
      <c r="A196" s="10"/>
      <c r="B196" s="61"/>
      <c r="C196" s="132"/>
      <c r="D196" s="132"/>
      <c r="E196" s="20"/>
      <c r="F196" s="27"/>
      <c r="G196" s="28"/>
      <c r="H196" s="35"/>
      <c r="I196" s="125"/>
      <c r="J196" s="125"/>
      <c r="K196" s="98" t="s">
        <v>983</v>
      </c>
      <c r="L196" s="41" t="s">
        <v>579</v>
      </c>
      <c r="M196" s="30" t="s">
        <v>580</v>
      </c>
      <c r="N196" s="2"/>
    </row>
    <row r="197" spans="1:14" ht="14.25" customHeight="1">
      <c r="A197" s="10"/>
      <c r="B197" s="61"/>
      <c r="C197" s="132"/>
      <c r="D197" s="132"/>
      <c r="E197" s="20"/>
      <c r="F197" s="27"/>
      <c r="G197" s="28"/>
      <c r="H197" s="35"/>
      <c r="I197" s="125"/>
      <c r="J197" s="125"/>
      <c r="K197" s="98" t="s">
        <v>804</v>
      </c>
      <c r="L197" s="41"/>
      <c r="M197" s="30"/>
      <c r="N197" s="2"/>
    </row>
    <row r="198" spans="1:14" ht="14.25" customHeight="1">
      <c r="A198" s="10"/>
      <c r="B198" s="61"/>
      <c r="C198" s="132"/>
      <c r="D198" s="132"/>
      <c r="E198" s="20"/>
      <c r="F198" s="27"/>
      <c r="G198" s="28"/>
      <c r="H198" s="35"/>
      <c r="I198" s="125"/>
      <c r="J198" s="125"/>
      <c r="K198" s="38"/>
      <c r="L198" s="41"/>
      <c r="M198" s="30"/>
      <c r="N198" s="2"/>
    </row>
    <row r="199" spans="1:14" ht="14.25" customHeight="1">
      <c r="A199" s="10"/>
      <c r="B199" s="61"/>
      <c r="C199" s="132"/>
      <c r="D199" s="132"/>
      <c r="E199" s="20"/>
      <c r="F199" s="27">
        <v>6</v>
      </c>
      <c r="G199" s="28"/>
      <c r="H199" s="35" t="s">
        <v>104</v>
      </c>
      <c r="I199" s="125">
        <v>1048000</v>
      </c>
      <c r="J199" s="125">
        <v>965966</v>
      </c>
      <c r="K199" s="29" t="s">
        <v>718</v>
      </c>
      <c r="L199" s="29" t="s">
        <v>718</v>
      </c>
      <c r="M199" s="30" t="s">
        <v>718</v>
      </c>
      <c r="N199" s="2"/>
    </row>
    <row r="200" spans="1:14" ht="14.25" customHeight="1">
      <c r="A200" s="10"/>
      <c r="B200" s="61"/>
      <c r="C200" s="132"/>
      <c r="D200" s="132"/>
      <c r="E200" s="20"/>
      <c r="F200" s="27"/>
      <c r="G200" s="28"/>
      <c r="H200" s="35"/>
      <c r="I200" s="125"/>
      <c r="J200" s="125"/>
      <c r="K200" s="98" t="s">
        <v>984</v>
      </c>
      <c r="L200" s="41"/>
      <c r="M200" s="30"/>
      <c r="N200" s="2"/>
    </row>
    <row r="201" spans="1:14" ht="14.25" customHeight="1">
      <c r="A201" s="10"/>
      <c r="B201" s="61"/>
      <c r="C201" s="132"/>
      <c r="D201" s="132"/>
      <c r="E201" s="20"/>
      <c r="F201" s="27"/>
      <c r="G201" s="28"/>
      <c r="H201" s="22"/>
      <c r="I201" s="125"/>
      <c r="J201" s="125"/>
      <c r="K201" s="98" t="s">
        <v>985</v>
      </c>
      <c r="L201" s="41"/>
      <c r="M201" s="30"/>
      <c r="N201" s="2"/>
    </row>
    <row r="202" spans="1:14" ht="14.25" customHeight="1">
      <c r="A202" s="10"/>
      <c r="B202" s="61"/>
      <c r="C202" s="132"/>
      <c r="D202" s="132"/>
      <c r="E202" s="20"/>
      <c r="F202" s="27"/>
      <c r="G202" s="28"/>
      <c r="H202" s="22"/>
      <c r="I202" s="125"/>
      <c r="J202" s="125"/>
      <c r="K202" s="81"/>
      <c r="L202" s="29"/>
      <c r="M202" s="30"/>
      <c r="N202" s="2"/>
    </row>
    <row r="203" spans="2:14" ht="14.25" customHeight="1">
      <c r="B203" s="61"/>
      <c r="C203" s="132"/>
      <c r="D203" s="132"/>
      <c r="E203" s="20"/>
      <c r="F203" s="27">
        <v>7</v>
      </c>
      <c r="G203" s="28"/>
      <c r="H203" s="22" t="s">
        <v>80</v>
      </c>
      <c r="I203" s="125">
        <v>-632000</v>
      </c>
      <c r="J203" s="125">
        <v>0</v>
      </c>
      <c r="K203" s="29" t="s">
        <v>718</v>
      </c>
      <c r="L203" s="29"/>
      <c r="M203" s="30"/>
      <c r="N203" s="2"/>
    </row>
    <row r="204" spans="2:14" ht="14.25" customHeight="1" thickBot="1">
      <c r="B204" s="62"/>
      <c r="C204" s="133"/>
      <c r="D204" s="133"/>
      <c r="E204" s="139"/>
      <c r="F204" s="43"/>
      <c r="G204" s="44"/>
      <c r="H204" s="78"/>
      <c r="I204" s="126"/>
      <c r="J204" s="126"/>
      <c r="K204" s="82"/>
      <c r="L204" s="83"/>
      <c r="M204" s="84"/>
      <c r="N204" s="2"/>
    </row>
    <row r="205" spans="2:14" ht="14.25" customHeight="1">
      <c r="B205" s="61"/>
      <c r="C205" s="132"/>
      <c r="D205" s="132"/>
      <c r="E205" s="20"/>
      <c r="F205" s="27"/>
      <c r="G205" s="28"/>
      <c r="H205" s="35"/>
      <c r="I205" s="124"/>
      <c r="J205" s="124"/>
      <c r="K205" s="80"/>
      <c r="L205" s="24"/>
      <c r="M205" s="25"/>
      <c r="N205" s="2"/>
    </row>
    <row r="206" spans="1:14" ht="14.25" customHeight="1">
      <c r="A206" s="14"/>
      <c r="B206" s="60" t="s">
        <v>252</v>
      </c>
      <c r="C206" s="129">
        <v>639000</v>
      </c>
      <c r="D206" s="129">
        <v>321000</v>
      </c>
      <c r="E206" s="20" t="s">
        <v>75</v>
      </c>
      <c r="F206" s="27">
        <v>1</v>
      </c>
      <c r="G206" s="28"/>
      <c r="H206" s="22" t="s">
        <v>105</v>
      </c>
      <c r="I206" s="124">
        <v>666000</v>
      </c>
      <c r="J206" s="124">
        <v>321000</v>
      </c>
      <c r="K206" s="38" t="s">
        <v>254</v>
      </c>
      <c r="L206" s="33" t="s">
        <v>581</v>
      </c>
      <c r="M206" s="34" t="s">
        <v>582</v>
      </c>
      <c r="N206" s="3"/>
    </row>
    <row r="207" spans="1:14" ht="14.25" customHeight="1">
      <c r="A207" s="14"/>
      <c r="B207" s="26" t="s">
        <v>253</v>
      </c>
      <c r="C207" s="130"/>
      <c r="D207" s="131"/>
      <c r="E207" s="31" t="s">
        <v>82</v>
      </c>
      <c r="F207" s="27"/>
      <c r="G207" s="21"/>
      <c r="H207" s="22"/>
      <c r="I207" s="125"/>
      <c r="J207" s="125"/>
      <c r="K207" s="38" t="s">
        <v>255</v>
      </c>
      <c r="L207" s="29" t="s">
        <v>583</v>
      </c>
      <c r="M207" s="34" t="s">
        <v>583</v>
      </c>
      <c r="N207" s="4"/>
    </row>
    <row r="208" spans="2:14" ht="14.25" customHeight="1">
      <c r="B208" s="61"/>
      <c r="C208" s="130" t="s">
        <v>8</v>
      </c>
      <c r="D208" s="130" t="s">
        <v>8</v>
      </c>
      <c r="E208" s="31"/>
      <c r="F208" s="27"/>
      <c r="G208" s="28"/>
      <c r="H208" s="22"/>
      <c r="I208" s="125"/>
      <c r="J208" s="125"/>
      <c r="K208" s="80" t="s">
        <v>256</v>
      </c>
      <c r="L208" s="29" t="s">
        <v>583</v>
      </c>
      <c r="M208" s="34" t="s">
        <v>583</v>
      </c>
      <c r="N208" s="3"/>
    </row>
    <row r="209" spans="2:14" ht="14.25" customHeight="1">
      <c r="B209" s="26"/>
      <c r="C209" s="129">
        <v>775000</v>
      </c>
      <c r="D209" s="130">
        <v>300000</v>
      </c>
      <c r="E209" s="31"/>
      <c r="F209" s="27"/>
      <c r="G209" s="28"/>
      <c r="H209" s="35"/>
      <c r="I209" s="125"/>
      <c r="J209" s="125"/>
      <c r="K209" s="80" t="s">
        <v>257</v>
      </c>
      <c r="L209" s="79"/>
      <c r="M209" s="36"/>
      <c r="N209" s="3"/>
    </row>
    <row r="210" spans="2:14" ht="14.25" customHeight="1">
      <c r="B210" s="61"/>
      <c r="C210" s="130" t="s">
        <v>9</v>
      </c>
      <c r="D210" s="130" t="s">
        <v>9</v>
      </c>
      <c r="E210" s="31"/>
      <c r="F210" s="27"/>
      <c r="G210" s="21"/>
      <c r="H210" s="22"/>
      <c r="I210" s="125"/>
      <c r="J210" s="125"/>
      <c r="K210" s="81" t="s">
        <v>258</v>
      </c>
      <c r="L210" s="29"/>
      <c r="M210" s="30"/>
      <c r="N210" s="4"/>
    </row>
    <row r="211" spans="2:14" ht="14.25" customHeight="1">
      <c r="B211" s="61"/>
      <c r="C211" s="130">
        <f>C206-C209</f>
        <v>-136000</v>
      </c>
      <c r="D211" s="130">
        <f>D206-D209</f>
        <v>21000</v>
      </c>
      <c r="E211" s="31"/>
      <c r="F211" s="27"/>
      <c r="G211" s="28"/>
      <c r="H211" s="35"/>
      <c r="I211" s="125"/>
      <c r="J211" s="125"/>
      <c r="K211" s="80"/>
      <c r="L211" s="81"/>
      <c r="M211" s="25"/>
      <c r="N211" s="2"/>
    </row>
    <row r="212" spans="2:14" ht="14.25" customHeight="1">
      <c r="B212" s="61"/>
      <c r="C212" s="130"/>
      <c r="D212" s="130"/>
      <c r="E212" s="31"/>
      <c r="F212" s="27">
        <v>2</v>
      </c>
      <c r="G212" s="28"/>
      <c r="H212" s="22" t="s">
        <v>80</v>
      </c>
      <c r="I212" s="125">
        <v>-27000</v>
      </c>
      <c r="J212" s="125">
        <v>0</v>
      </c>
      <c r="K212" s="29" t="s">
        <v>718</v>
      </c>
      <c r="L212" s="29"/>
      <c r="M212" s="30"/>
      <c r="N212" s="2"/>
    </row>
    <row r="213" spans="1:14" ht="14.25" customHeight="1" thickBot="1">
      <c r="A213" s="10"/>
      <c r="B213" s="62"/>
      <c r="C213" s="133"/>
      <c r="D213" s="133"/>
      <c r="E213" s="139"/>
      <c r="F213" s="43"/>
      <c r="G213" s="44"/>
      <c r="H213" s="78"/>
      <c r="I213" s="126"/>
      <c r="J213" s="126"/>
      <c r="K213" s="82"/>
      <c r="L213" s="83"/>
      <c r="M213" s="84"/>
      <c r="N213" s="2"/>
    </row>
    <row r="214" spans="1:14" ht="14.25" customHeight="1">
      <c r="A214" s="10"/>
      <c r="B214" s="61"/>
      <c r="C214" s="132"/>
      <c r="D214" s="132"/>
      <c r="E214" s="20"/>
      <c r="F214" s="27"/>
      <c r="G214" s="28"/>
      <c r="H214" s="35"/>
      <c r="I214" s="124"/>
      <c r="J214" s="124"/>
      <c r="K214" s="80"/>
      <c r="L214" s="24"/>
      <c r="M214" s="25"/>
      <c r="N214" s="2"/>
    </row>
    <row r="215" spans="1:14" ht="14.25" customHeight="1">
      <c r="A215" s="123"/>
      <c r="B215" s="60" t="s">
        <v>259</v>
      </c>
      <c r="C215" s="129">
        <v>66932000</v>
      </c>
      <c r="D215" s="129">
        <v>57073990</v>
      </c>
      <c r="E215" s="20" t="s">
        <v>75</v>
      </c>
      <c r="F215" s="27">
        <v>1</v>
      </c>
      <c r="G215" s="28"/>
      <c r="H215" s="22" t="s">
        <v>106</v>
      </c>
      <c r="I215" s="124">
        <v>1115000</v>
      </c>
      <c r="J215" s="125">
        <v>1115000</v>
      </c>
      <c r="K215" s="38" t="s">
        <v>261</v>
      </c>
      <c r="L215" s="41" t="s">
        <v>584</v>
      </c>
      <c r="M215" s="34" t="s">
        <v>585</v>
      </c>
      <c r="N215" s="2"/>
    </row>
    <row r="216" spans="1:14" ht="14.25" customHeight="1">
      <c r="A216" s="123"/>
      <c r="B216" s="26" t="s">
        <v>260</v>
      </c>
      <c r="C216" s="130"/>
      <c r="D216" s="131"/>
      <c r="E216" s="31" t="s">
        <v>82</v>
      </c>
      <c r="F216" s="27"/>
      <c r="G216" s="28"/>
      <c r="H216" s="22"/>
      <c r="I216" s="124"/>
      <c r="J216" s="125"/>
      <c r="K216" s="38" t="s">
        <v>262</v>
      </c>
      <c r="L216" s="24"/>
      <c r="M216" s="36"/>
      <c r="N216" s="2"/>
    </row>
    <row r="217" spans="1:14" ht="14.25" customHeight="1">
      <c r="A217" s="10"/>
      <c r="B217" s="26"/>
      <c r="C217" s="130" t="s">
        <v>9</v>
      </c>
      <c r="D217" s="130" t="s">
        <v>9</v>
      </c>
      <c r="E217" s="31"/>
      <c r="F217" s="27"/>
      <c r="G217" s="28"/>
      <c r="H217" s="22"/>
      <c r="I217" s="124"/>
      <c r="J217" s="125"/>
      <c r="K217" s="81" t="s">
        <v>263</v>
      </c>
      <c r="L217" s="24"/>
      <c r="M217" s="36"/>
      <c r="N217" s="2"/>
    </row>
    <row r="218" spans="1:14" ht="14.25" customHeight="1">
      <c r="A218" s="10"/>
      <c r="B218" s="61"/>
      <c r="C218" s="130">
        <f>C215</f>
        <v>66932000</v>
      </c>
      <c r="D218" s="130">
        <f>D215</f>
        <v>57073990</v>
      </c>
      <c r="E218" s="31"/>
      <c r="F218" s="27"/>
      <c r="G218" s="21"/>
      <c r="H218" s="22"/>
      <c r="I218" s="125"/>
      <c r="J218" s="125"/>
      <c r="K218" s="38"/>
      <c r="L218" s="24"/>
      <c r="M218" s="25"/>
      <c r="N218" s="2"/>
    </row>
    <row r="219" spans="1:14" ht="14.25" customHeight="1">
      <c r="A219" s="10"/>
      <c r="B219" s="61"/>
      <c r="C219" s="130"/>
      <c r="D219" s="130"/>
      <c r="E219" s="31"/>
      <c r="F219" s="27">
        <v>2</v>
      </c>
      <c r="G219" s="28"/>
      <c r="H219" s="22" t="s">
        <v>107</v>
      </c>
      <c r="I219" s="124">
        <v>15118000</v>
      </c>
      <c r="J219" s="125">
        <v>13812990</v>
      </c>
      <c r="K219" s="80" t="s">
        <v>264</v>
      </c>
      <c r="L219" s="33" t="s">
        <v>586</v>
      </c>
      <c r="M219" s="34" t="s">
        <v>586</v>
      </c>
      <c r="N219" s="2"/>
    </row>
    <row r="220" spans="1:14" ht="14.25" customHeight="1">
      <c r="A220" s="10"/>
      <c r="B220" s="61"/>
      <c r="C220" s="130"/>
      <c r="D220" s="130"/>
      <c r="E220" s="31"/>
      <c r="F220" s="27"/>
      <c r="G220" s="21"/>
      <c r="H220" s="22"/>
      <c r="I220" s="125"/>
      <c r="J220" s="125"/>
      <c r="K220" s="80" t="s">
        <v>265</v>
      </c>
      <c r="L220" s="33" t="s">
        <v>586</v>
      </c>
      <c r="M220" s="34" t="s">
        <v>586</v>
      </c>
      <c r="N220" s="2"/>
    </row>
    <row r="221" spans="1:14" ht="14.25" customHeight="1">
      <c r="A221" s="10"/>
      <c r="B221" s="61"/>
      <c r="C221" s="130"/>
      <c r="D221" s="130"/>
      <c r="E221" s="31"/>
      <c r="F221" s="27"/>
      <c r="G221" s="28"/>
      <c r="H221" s="22"/>
      <c r="I221" s="125"/>
      <c r="J221" s="125"/>
      <c r="K221" s="80" t="s">
        <v>266</v>
      </c>
      <c r="L221" s="33" t="s">
        <v>587</v>
      </c>
      <c r="M221" s="34" t="s">
        <v>587</v>
      </c>
      <c r="N221" s="2"/>
    </row>
    <row r="222" spans="1:14" ht="14.25" customHeight="1">
      <c r="A222" s="10"/>
      <c r="B222" s="61"/>
      <c r="C222" s="130"/>
      <c r="D222" s="130"/>
      <c r="E222" s="31"/>
      <c r="F222" s="27"/>
      <c r="G222" s="28"/>
      <c r="H222" s="22"/>
      <c r="I222" s="125"/>
      <c r="J222" s="125"/>
      <c r="K222" s="106" t="s">
        <v>805</v>
      </c>
      <c r="L222" s="41"/>
      <c r="M222" s="30"/>
      <c r="N222" s="2"/>
    </row>
    <row r="223" spans="1:14" ht="14.25" customHeight="1">
      <c r="A223" s="10"/>
      <c r="B223" s="61"/>
      <c r="C223" s="130"/>
      <c r="D223" s="130"/>
      <c r="E223" s="31"/>
      <c r="F223" s="27"/>
      <c r="G223" s="28"/>
      <c r="H223" s="22"/>
      <c r="I223" s="125"/>
      <c r="J223" s="125"/>
      <c r="K223" s="98" t="s">
        <v>986</v>
      </c>
      <c r="L223" s="41"/>
      <c r="M223" s="30"/>
      <c r="N223" s="3"/>
    </row>
    <row r="224" spans="1:14" ht="14.25" customHeight="1">
      <c r="A224" s="123"/>
      <c r="B224" s="61"/>
      <c r="C224" s="134"/>
      <c r="D224" s="132"/>
      <c r="E224" s="31"/>
      <c r="F224" s="27"/>
      <c r="G224" s="28"/>
      <c r="H224" s="22"/>
      <c r="I224" s="125"/>
      <c r="J224" s="125"/>
      <c r="K224" s="102" t="s">
        <v>987</v>
      </c>
      <c r="L224" s="41"/>
      <c r="M224" s="30"/>
      <c r="N224" s="3"/>
    </row>
    <row r="225" spans="1:14" ht="14.25" customHeight="1">
      <c r="A225" s="10"/>
      <c r="B225" s="61"/>
      <c r="C225" s="134"/>
      <c r="D225" s="132"/>
      <c r="E225" s="31"/>
      <c r="F225" s="27"/>
      <c r="G225" s="28"/>
      <c r="H225" s="22"/>
      <c r="I225" s="125"/>
      <c r="J225" s="125"/>
      <c r="K225" s="75" t="s">
        <v>267</v>
      </c>
      <c r="L225" s="39"/>
      <c r="M225" s="40"/>
      <c r="N225" s="3"/>
    </row>
    <row r="226" spans="1:14" ht="14.25" customHeight="1" thickBot="1">
      <c r="A226" s="123"/>
      <c r="B226" s="62"/>
      <c r="C226" s="136"/>
      <c r="D226" s="133"/>
      <c r="E226" s="42"/>
      <c r="F226" s="43"/>
      <c r="G226" s="44"/>
      <c r="H226" s="45"/>
      <c r="I226" s="127"/>
      <c r="J226" s="127"/>
      <c r="K226" s="46"/>
      <c r="L226" s="47"/>
      <c r="M226" s="48"/>
      <c r="N226" s="3"/>
    </row>
    <row r="227" spans="1:14" ht="14.25" customHeight="1">
      <c r="A227" s="10"/>
      <c r="B227" s="61"/>
      <c r="C227" s="134"/>
      <c r="D227" s="132"/>
      <c r="E227" s="31"/>
      <c r="F227" s="27">
        <v>3</v>
      </c>
      <c r="G227" s="28"/>
      <c r="H227" s="22" t="s">
        <v>108</v>
      </c>
      <c r="I227" s="125">
        <v>8073000</v>
      </c>
      <c r="J227" s="125">
        <v>4070000</v>
      </c>
      <c r="K227" s="85" t="s">
        <v>268</v>
      </c>
      <c r="L227" s="41" t="s">
        <v>244</v>
      </c>
      <c r="M227" s="34" t="s">
        <v>588</v>
      </c>
      <c r="N227" s="3"/>
    </row>
    <row r="228" spans="1:14" ht="14.25" customHeight="1">
      <c r="A228" s="14"/>
      <c r="B228" s="61"/>
      <c r="C228" s="134"/>
      <c r="D228" s="132"/>
      <c r="E228" s="31"/>
      <c r="F228" s="27"/>
      <c r="G228" s="28"/>
      <c r="H228" s="22"/>
      <c r="I228" s="125"/>
      <c r="J228" s="125"/>
      <c r="K228" s="85" t="s">
        <v>269</v>
      </c>
      <c r="L228" s="41" t="s">
        <v>244</v>
      </c>
      <c r="M228" s="34" t="s">
        <v>589</v>
      </c>
      <c r="N228" s="3"/>
    </row>
    <row r="229" spans="2:14" ht="14.25" customHeight="1">
      <c r="B229" s="61"/>
      <c r="C229" s="134"/>
      <c r="D229" s="132"/>
      <c r="E229" s="31"/>
      <c r="F229" s="27"/>
      <c r="G229" s="28"/>
      <c r="H229" s="22"/>
      <c r="I229" s="125"/>
      <c r="J229" s="125"/>
      <c r="K229" s="99" t="s">
        <v>781</v>
      </c>
      <c r="L229" s="41"/>
      <c r="M229" s="34"/>
      <c r="N229" s="3"/>
    </row>
    <row r="230" spans="1:14" ht="14.25" customHeight="1">
      <c r="A230" s="14"/>
      <c r="B230" s="61"/>
      <c r="C230" s="134"/>
      <c r="D230" s="132"/>
      <c r="E230" s="31"/>
      <c r="F230" s="27"/>
      <c r="G230" s="28"/>
      <c r="H230" s="22"/>
      <c r="I230" s="125"/>
      <c r="J230" s="125"/>
      <c r="K230" s="101" t="s">
        <v>988</v>
      </c>
      <c r="L230" s="41"/>
      <c r="M230" s="30"/>
      <c r="N230" s="3"/>
    </row>
    <row r="231" spans="2:14" ht="14.25" customHeight="1">
      <c r="B231" s="61"/>
      <c r="C231" s="134"/>
      <c r="D231" s="132"/>
      <c r="E231" s="31"/>
      <c r="F231" s="27"/>
      <c r="G231" s="28"/>
      <c r="H231" s="22"/>
      <c r="I231" s="125"/>
      <c r="J231" s="125"/>
      <c r="K231" s="102"/>
      <c r="L231" s="39"/>
      <c r="M231" s="40"/>
      <c r="N231" s="3"/>
    </row>
    <row r="232" spans="2:14" ht="14.25" customHeight="1">
      <c r="B232" s="61"/>
      <c r="C232" s="134"/>
      <c r="D232" s="132"/>
      <c r="E232" s="31"/>
      <c r="F232" s="27">
        <v>4</v>
      </c>
      <c r="G232" s="28"/>
      <c r="H232" s="22" t="s">
        <v>109</v>
      </c>
      <c r="I232" s="125">
        <v>43082000</v>
      </c>
      <c r="J232" s="125">
        <v>38076000</v>
      </c>
      <c r="K232" s="85" t="s">
        <v>270</v>
      </c>
      <c r="L232" s="33" t="s">
        <v>590</v>
      </c>
      <c r="M232" s="34" t="s">
        <v>591</v>
      </c>
      <c r="N232" s="3"/>
    </row>
    <row r="233" spans="1:14" ht="14.25" customHeight="1">
      <c r="A233" s="14"/>
      <c r="B233" s="61"/>
      <c r="C233" s="134"/>
      <c r="D233" s="132"/>
      <c r="E233" s="31"/>
      <c r="F233" s="27"/>
      <c r="G233" s="28"/>
      <c r="H233" s="22"/>
      <c r="I233" s="125"/>
      <c r="J233" s="125"/>
      <c r="K233" s="102" t="s">
        <v>989</v>
      </c>
      <c r="L233" s="39"/>
      <c r="M233" s="40"/>
      <c r="N233" s="3"/>
    </row>
    <row r="234" spans="1:14" ht="14.25" customHeight="1">
      <c r="A234" s="14"/>
      <c r="B234" s="61"/>
      <c r="C234" s="134"/>
      <c r="D234" s="132"/>
      <c r="E234" s="31"/>
      <c r="F234" s="27"/>
      <c r="G234" s="28"/>
      <c r="H234" s="22"/>
      <c r="I234" s="125"/>
      <c r="J234" s="125"/>
      <c r="K234" s="85"/>
      <c r="L234" s="39"/>
      <c r="M234" s="40"/>
      <c r="N234" s="3"/>
    </row>
    <row r="235" spans="2:14" ht="14.25" customHeight="1">
      <c r="B235" s="61"/>
      <c r="C235" s="134"/>
      <c r="D235" s="132"/>
      <c r="E235" s="31"/>
      <c r="F235" s="27">
        <v>5</v>
      </c>
      <c r="G235" s="28"/>
      <c r="H235" s="22" t="s">
        <v>80</v>
      </c>
      <c r="I235" s="125">
        <v>-456000</v>
      </c>
      <c r="J235" s="125">
        <v>0</v>
      </c>
      <c r="K235" s="29" t="s">
        <v>718</v>
      </c>
      <c r="L235" s="29"/>
      <c r="M235" s="30"/>
      <c r="N235" s="3"/>
    </row>
    <row r="236" spans="2:14" ht="14.25" customHeight="1" thickBot="1">
      <c r="B236" s="62"/>
      <c r="C236" s="133"/>
      <c r="D236" s="133"/>
      <c r="E236" s="42"/>
      <c r="F236" s="43"/>
      <c r="G236" s="44"/>
      <c r="H236" s="45"/>
      <c r="I236" s="127"/>
      <c r="J236" s="127"/>
      <c r="K236" s="88"/>
      <c r="L236" s="83"/>
      <c r="M236" s="84"/>
      <c r="N236" s="11"/>
    </row>
    <row r="237" spans="2:14" ht="14.25" customHeight="1">
      <c r="B237" s="61"/>
      <c r="C237" s="132"/>
      <c r="D237" s="132"/>
      <c r="E237" s="31"/>
      <c r="F237" s="27"/>
      <c r="G237" s="28"/>
      <c r="H237" s="22"/>
      <c r="I237" s="125"/>
      <c r="J237" s="125"/>
      <c r="K237" s="23"/>
      <c r="L237" s="24"/>
      <c r="M237" s="25"/>
      <c r="N237" s="11"/>
    </row>
    <row r="238" spans="1:14" ht="14.25" customHeight="1">
      <c r="A238" s="14"/>
      <c r="B238" s="60" t="s">
        <v>48</v>
      </c>
      <c r="C238" s="129">
        <v>1630000</v>
      </c>
      <c r="D238" s="129">
        <v>519594</v>
      </c>
      <c r="E238" s="20" t="s">
        <v>75</v>
      </c>
      <c r="F238" s="27">
        <v>1</v>
      </c>
      <c r="G238" s="28"/>
      <c r="H238" s="22" t="s">
        <v>110</v>
      </c>
      <c r="I238" s="124">
        <v>1668000</v>
      </c>
      <c r="J238" s="124">
        <v>519594</v>
      </c>
      <c r="K238" s="38" t="s">
        <v>592</v>
      </c>
      <c r="L238" s="33" t="s">
        <v>593</v>
      </c>
      <c r="M238" s="34" t="s">
        <v>579</v>
      </c>
      <c r="N238" s="3"/>
    </row>
    <row r="239" spans="1:14" ht="14.25" customHeight="1">
      <c r="A239" s="14"/>
      <c r="B239" s="60" t="s">
        <v>49</v>
      </c>
      <c r="C239" s="135"/>
      <c r="D239" s="135"/>
      <c r="E239" s="31" t="s">
        <v>82</v>
      </c>
      <c r="F239" s="27"/>
      <c r="G239" s="21"/>
      <c r="H239" s="22"/>
      <c r="I239" s="125"/>
      <c r="J239" s="125"/>
      <c r="K239" s="38"/>
      <c r="L239" s="29"/>
      <c r="M239" s="30"/>
      <c r="N239" s="4"/>
    </row>
    <row r="240" spans="1:14" ht="14.25" customHeight="1">
      <c r="A240" s="10"/>
      <c r="B240" s="61"/>
      <c r="C240" s="130" t="s">
        <v>9</v>
      </c>
      <c r="D240" s="130" t="s">
        <v>9</v>
      </c>
      <c r="E240" s="31"/>
      <c r="F240" s="27">
        <v>2</v>
      </c>
      <c r="G240" s="28"/>
      <c r="H240" s="22" t="s">
        <v>80</v>
      </c>
      <c r="I240" s="125">
        <v>-38000</v>
      </c>
      <c r="J240" s="125">
        <v>0</v>
      </c>
      <c r="K240" s="29" t="s">
        <v>718</v>
      </c>
      <c r="L240" s="29"/>
      <c r="M240" s="30"/>
      <c r="N240" s="3"/>
    </row>
    <row r="241" spans="1:14" ht="14.25" customHeight="1">
      <c r="A241" s="10"/>
      <c r="B241" s="26"/>
      <c r="C241" s="130">
        <f>C238</f>
        <v>1630000</v>
      </c>
      <c r="D241" s="130">
        <f>D238</f>
        <v>519594</v>
      </c>
      <c r="E241" s="31"/>
      <c r="F241" s="27"/>
      <c r="G241" s="28"/>
      <c r="H241" s="35"/>
      <c r="I241" s="125"/>
      <c r="J241" s="125"/>
      <c r="K241" s="80"/>
      <c r="L241" s="79"/>
      <c r="M241" s="36"/>
      <c r="N241" s="3"/>
    </row>
    <row r="242" spans="1:14" ht="14.25" customHeight="1" thickBot="1">
      <c r="A242" s="10"/>
      <c r="B242" s="62"/>
      <c r="C242" s="133"/>
      <c r="D242" s="133"/>
      <c r="E242" s="139"/>
      <c r="F242" s="43"/>
      <c r="G242" s="44"/>
      <c r="H242" s="78"/>
      <c r="I242" s="126"/>
      <c r="J242" s="126"/>
      <c r="K242" s="82"/>
      <c r="L242" s="83"/>
      <c r="M242" s="84"/>
      <c r="N242" s="2"/>
    </row>
    <row r="243" spans="1:14" ht="14.25" customHeight="1">
      <c r="A243" s="10"/>
      <c r="B243" s="61"/>
      <c r="C243" s="132"/>
      <c r="D243" s="132"/>
      <c r="E243" s="20"/>
      <c r="F243" s="27"/>
      <c r="G243" s="28"/>
      <c r="H243" s="35"/>
      <c r="I243" s="124"/>
      <c r="J243" s="124"/>
      <c r="K243" s="80"/>
      <c r="L243" s="24"/>
      <c r="M243" s="25"/>
      <c r="N243" s="2"/>
    </row>
    <row r="244" spans="1:14" ht="14.25" customHeight="1">
      <c r="A244" s="123"/>
      <c r="B244" s="60" t="s">
        <v>50</v>
      </c>
      <c r="C244" s="129">
        <v>82742000</v>
      </c>
      <c r="D244" s="129">
        <v>80027732</v>
      </c>
      <c r="E244" s="20" t="s">
        <v>75</v>
      </c>
      <c r="F244" s="27">
        <v>1</v>
      </c>
      <c r="G244" s="28"/>
      <c r="H244" s="22" t="s">
        <v>111</v>
      </c>
      <c r="I244" s="124">
        <v>86832000</v>
      </c>
      <c r="J244" s="125">
        <v>80027732</v>
      </c>
      <c r="K244" s="38" t="s">
        <v>271</v>
      </c>
      <c r="L244" s="41" t="s">
        <v>14</v>
      </c>
      <c r="M244" s="34" t="s">
        <v>594</v>
      </c>
      <c r="N244" s="2"/>
    </row>
    <row r="245" spans="1:14" ht="14.25" customHeight="1">
      <c r="A245" s="123"/>
      <c r="B245" s="60" t="s">
        <v>51</v>
      </c>
      <c r="C245" s="135"/>
      <c r="D245" s="135"/>
      <c r="E245" s="31" t="s">
        <v>82</v>
      </c>
      <c r="F245" s="27"/>
      <c r="G245" s="28"/>
      <c r="H245" s="22"/>
      <c r="I245" s="124"/>
      <c r="J245" s="125"/>
      <c r="K245" s="38" t="s">
        <v>272</v>
      </c>
      <c r="L245" s="41" t="s">
        <v>14</v>
      </c>
      <c r="M245" s="34" t="s">
        <v>595</v>
      </c>
      <c r="N245" s="2"/>
    </row>
    <row r="246" spans="1:14" ht="14.25" customHeight="1">
      <c r="A246" s="10"/>
      <c r="B246" s="26"/>
      <c r="C246" s="130" t="s">
        <v>9</v>
      </c>
      <c r="D246" s="130" t="s">
        <v>9</v>
      </c>
      <c r="E246" s="31"/>
      <c r="F246" s="27"/>
      <c r="G246" s="28"/>
      <c r="H246" s="22"/>
      <c r="I246" s="125"/>
      <c r="J246" s="125"/>
      <c r="K246" s="80" t="s">
        <v>273</v>
      </c>
      <c r="L246" s="41" t="s">
        <v>14</v>
      </c>
      <c r="M246" s="34" t="s">
        <v>571</v>
      </c>
      <c r="N246" s="2"/>
    </row>
    <row r="247" spans="1:14" ht="14.25" customHeight="1">
      <c r="A247" s="10"/>
      <c r="B247" s="61"/>
      <c r="C247" s="130">
        <f>C244</f>
        <v>82742000</v>
      </c>
      <c r="D247" s="130">
        <f>D244</f>
        <v>80027732</v>
      </c>
      <c r="E247" s="31"/>
      <c r="F247" s="27"/>
      <c r="G247" s="21"/>
      <c r="H247" s="22"/>
      <c r="I247" s="125"/>
      <c r="J247" s="125"/>
      <c r="K247" s="80" t="s">
        <v>596</v>
      </c>
      <c r="L247" s="39"/>
      <c r="M247" s="40"/>
      <c r="N247" s="2"/>
    </row>
    <row r="248" spans="1:14" ht="14.25" customHeight="1">
      <c r="A248" s="10"/>
      <c r="B248" s="61"/>
      <c r="C248" s="130"/>
      <c r="D248" s="130"/>
      <c r="E248" s="31"/>
      <c r="F248" s="27"/>
      <c r="G248" s="28"/>
      <c r="H248" s="22"/>
      <c r="I248" s="125"/>
      <c r="J248" s="125"/>
      <c r="K248" s="81" t="s">
        <v>274</v>
      </c>
      <c r="L248" s="39"/>
      <c r="M248" s="40"/>
      <c r="N248" s="2"/>
    </row>
    <row r="249" spans="1:14" ht="14.25" customHeight="1">
      <c r="A249" s="10"/>
      <c r="B249" s="61"/>
      <c r="C249" s="130"/>
      <c r="D249" s="130"/>
      <c r="E249" s="31"/>
      <c r="F249" s="27"/>
      <c r="G249" s="28"/>
      <c r="H249" s="22"/>
      <c r="I249" s="125"/>
      <c r="J249" s="125"/>
      <c r="K249" s="106" t="s">
        <v>990</v>
      </c>
      <c r="L249" s="41"/>
      <c r="M249" s="30"/>
      <c r="N249" s="2"/>
    </row>
    <row r="250" spans="2:14" ht="14.25" customHeight="1">
      <c r="B250" s="61"/>
      <c r="C250" s="130"/>
      <c r="D250" s="130"/>
      <c r="E250" s="31"/>
      <c r="F250" s="27"/>
      <c r="G250" s="28"/>
      <c r="H250" s="22"/>
      <c r="I250" s="125"/>
      <c r="J250" s="125"/>
      <c r="K250" s="100" t="s">
        <v>806</v>
      </c>
      <c r="L250" s="41"/>
      <c r="M250" s="30"/>
      <c r="N250" s="2"/>
    </row>
    <row r="251" spans="2:14" ht="14.25" customHeight="1">
      <c r="B251" s="61"/>
      <c r="C251" s="130"/>
      <c r="D251" s="130"/>
      <c r="E251" s="31"/>
      <c r="F251" s="27"/>
      <c r="G251" s="28"/>
      <c r="H251" s="22"/>
      <c r="I251" s="125"/>
      <c r="J251" s="125"/>
      <c r="K251" s="89"/>
      <c r="L251" s="41"/>
      <c r="M251" s="30"/>
      <c r="N251" s="2"/>
    </row>
    <row r="252" spans="2:14" ht="14.25" customHeight="1">
      <c r="B252" s="61"/>
      <c r="C252" s="130"/>
      <c r="D252" s="130"/>
      <c r="E252" s="31"/>
      <c r="F252" s="27">
        <v>2</v>
      </c>
      <c r="G252" s="28"/>
      <c r="H252" s="22" t="s">
        <v>80</v>
      </c>
      <c r="I252" s="125">
        <v>-4090000</v>
      </c>
      <c r="J252" s="125">
        <v>0</v>
      </c>
      <c r="K252" s="29" t="s">
        <v>718</v>
      </c>
      <c r="L252" s="29"/>
      <c r="M252" s="30"/>
      <c r="N252" s="3"/>
    </row>
    <row r="253" spans="2:14" ht="14.25" customHeight="1" thickBot="1">
      <c r="B253" s="62"/>
      <c r="C253" s="133"/>
      <c r="D253" s="133"/>
      <c r="E253" s="42"/>
      <c r="F253" s="43"/>
      <c r="G253" s="44"/>
      <c r="H253" s="45"/>
      <c r="I253" s="127"/>
      <c r="J253" s="127"/>
      <c r="K253" s="88"/>
      <c r="L253" s="83"/>
      <c r="M253" s="84"/>
      <c r="N253" s="11"/>
    </row>
    <row r="254" spans="2:14" ht="14.25" customHeight="1">
      <c r="B254" s="61"/>
      <c r="C254" s="132"/>
      <c r="D254" s="132"/>
      <c r="E254" s="31"/>
      <c r="F254" s="27"/>
      <c r="G254" s="28"/>
      <c r="H254" s="22"/>
      <c r="I254" s="125"/>
      <c r="J254" s="125"/>
      <c r="K254" s="23"/>
      <c r="L254" s="24"/>
      <c r="M254" s="25"/>
      <c r="N254" s="11"/>
    </row>
    <row r="255" spans="1:14" ht="14.25" customHeight="1">
      <c r="A255" s="14"/>
      <c r="B255" s="60" t="s">
        <v>53</v>
      </c>
      <c r="C255" s="129">
        <v>403110000</v>
      </c>
      <c r="D255" s="129">
        <v>389020742</v>
      </c>
      <c r="E255" s="20" t="s">
        <v>75</v>
      </c>
      <c r="F255" s="27">
        <v>1</v>
      </c>
      <c r="G255" s="28"/>
      <c r="H255" s="22" t="s">
        <v>112</v>
      </c>
      <c r="I255" s="124">
        <v>210945000</v>
      </c>
      <c r="J255" s="124">
        <v>201223389</v>
      </c>
      <c r="K255" s="38" t="s">
        <v>275</v>
      </c>
      <c r="L255" s="33" t="s">
        <v>598</v>
      </c>
      <c r="M255" s="34" t="s">
        <v>598</v>
      </c>
      <c r="N255" s="3"/>
    </row>
    <row r="256" spans="1:14" ht="14.25" customHeight="1">
      <c r="A256" s="14"/>
      <c r="B256" s="60" t="s">
        <v>52</v>
      </c>
      <c r="C256" s="135"/>
      <c r="D256" s="135"/>
      <c r="E256" s="31" t="s">
        <v>82</v>
      </c>
      <c r="F256" s="27"/>
      <c r="G256" s="21"/>
      <c r="H256" s="22"/>
      <c r="I256" s="125"/>
      <c r="J256" s="125"/>
      <c r="K256" s="38" t="s">
        <v>276</v>
      </c>
      <c r="L256" s="29"/>
      <c r="M256" s="30"/>
      <c r="N256" s="4"/>
    </row>
    <row r="257" spans="2:14" ht="14.25" customHeight="1">
      <c r="B257" s="61"/>
      <c r="C257" s="130" t="s">
        <v>7</v>
      </c>
      <c r="D257" s="130" t="s">
        <v>7</v>
      </c>
      <c r="E257" s="31"/>
      <c r="F257" s="27"/>
      <c r="G257" s="28"/>
      <c r="H257" s="35"/>
      <c r="I257" s="125"/>
      <c r="J257" s="125"/>
      <c r="K257" s="81" t="s">
        <v>277</v>
      </c>
      <c r="L257" s="79"/>
      <c r="M257" s="36"/>
      <c r="N257" s="3"/>
    </row>
    <row r="258" spans="2:14" ht="14.25" customHeight="1">
      <c r="B258" s="26"/>
      <c r="C258" s="129">
        <v>237905000</v>
      </c>
      <c r="D258" s="130">
        <f>224660929+2122792</f>
        <v>226783721</v>
      </c>
      <c r="E258" s="31"/>
      <c r="F258" s="27"/>
      <c r="G258" s="28"/>
      <c r="H258" s="35"/>
      <c r="I258" s="125"/>
      <c r="J258" s="125"/>
      <c r="K258" s="80"/>
      <c r="L258" s="79"/>
      <c r="M258" s="36"/>
      <c r="N258" s="3"/>
    </row>
    <row r="259" spans="2:14" ht="14.25" customHeight="1">
      <c r="B259" s="61"/>
      <c r="C259" s="130" t="s">
        <v>8</v>
      </c>
      <c r="D259" s="130" t="s">
        <v>8</v>
      </c>
      <c r="E259" s="31"/>
      <c r="F259" s="27">
        <v>2</v>
      </c>
      <c r="G259" s="28"/>
      <c r="H259" s="35" t="s">
        <v>597</v>
      </c>
      <c r="I259" s="125">
        <v>119153000</v>
      </c>
      <c r="J259" s="125">
        <v>119143950</v>
      </c>
      <c r="K259" s="38" t="s">
        <v>279</v>
      </c>
      <c r="L259" s="41" t="s">
        <v>599</v>
      </c>
      <c r="M259" s="34" t="s">
        <v>600</v>
      </c>
      <c r="N259" s="4"/>
    </row>
    <row r="260" spans="2:14" ht="14.25" customHeight="1">
      <c r="B260" s="61"/>
      <c r="C260" s="129">
        <v>28341000</v>
      </c>
      <c r="D260" s="130">
        <v>23585000</v>
      </c>
      <c r="E260" s="31"/>
      <c r="F260" s="27"/>
      <c r="G260" s="28"/>
      <c r="H260" s="35"/>
      <c r="I260" s="125"/>
      <c r="J260" s="125"/>
      <c r="K260" s="80" t="s">
        <v>601</v>
      </c>
      <c r="L260" s="41" t="s">
        <v>603</v>
      </c>
      <c r="M260" s="34" t="s">
        <v>604</v>
      </c>
      <c r="N260" s="2"/>
    </row>
    <row r="261" spans="2:14" ht="14.25" customHeight="1">
      <c r="B261" s="61"/>
      <c r="C261" s="130" t="s">
        <v>9</v>
      </c>
      <c r="D261" s="130" t="s">
        <v>9</v>
      </c>
      <c r="E261" s="31"/>
      <c r="F261" s="27"/>
      <c r="G261" s="21"/>
      <c r="H261" s="22"/>
      <c r="I261" s="125"/>
      <c r="J261" s="125"/>
      <c r="K261" s="80" t="s">
        <v>602</v>
      </c>
      <c r="L261" s="41" t="s">
        <v>605</v>
      </c>
      <c r="M261" s="34" t="s">
        <v>606</v>
      </c>
      <c r="N261" s="2"/>
    </row>
    <row r="262" spans="2:14" ht="14.25" customHeight="1">
      <c r="B262" s="61"/>
      <c r="C262" s="130">
        <f>C255-C258-C260</f>
        <v>136864000</v>
      </c>
      <c r="D262" s="130">
        <f>D255-D258-D260</f>
        <v>138652021</v>
      </c>
      <c r="E262" s="20"/>
      <c r="F262" s="27"/>
      <c r="G262" s="21"/>
      <c r="H262" s="22"/>
      <c r="I262" s="125"/>
      <c r="J262" s="125"/>
      <c r="K262" s="80" t="s">
        <v>278</v>
      </c>
      <c r="L262" s="79"/>
      <c r="M262" s="36"/>
      <c r="N262" s="2"/>
    </row>
    <row r="263" spans="2:14" ht="14.25" customHeight="1">
      <c r="B263" s="61"/>
      <c r="C263" s="130"/>
      <c r="D263" s="130"/>
      <c r="E263" s="20"/>
      <c r="F263" s="27"/>
      <c r="G263" s="28"/>
      <c r="H263" s="35"/>
      <c r="I263" s="125"/>
      <c r="J263" s="125"/>
      <c r="K263" s="81" t="s">
        <v>607</v>
      </c>
      <c r="L263" s="29"/>
      <c r="M263" s="30"/>
      <c r="N263" s="2"/>
    </row>
    <row r="264" spans="2:14" ht="14.25" customHeight="1">
      <c r="B264" s="61"/>
      <c r="C264" s="130"/>
      <c r="D264" s="130"/>
      <c r="E264" s="20"/>
      <c r="F264" s="27"/>
      <c r="G264" s="28"/>
      <c r="H264" s="35"/>
      <c r="I264" s="125"/>
      <c r="J264" s="125"/>
      <c r="K264" s="80"/>
      <c r="L264" s="81"/>
      <c r="M264" s="25"/>
      <c r="N264" s="3"/>
    </row>
    <row r="265" spans="2:14" ht="14.25" customHeight="1">
      <c r="B265" s="61"/>
      <c r="C265" s="132"/>
      <c r="D265" s="132"/>
      <c r="E265" s="20"/>
      <c r="F265" s="27">
        <v>3</v>
      </c>
      <c r="G265" s="21"/>
      <c r="H265" s="22" t="s">
        <v>113</v>
      </c>
      <c r="I265" s="125">
        <v>3535000</v>
      </c>
      <c r="J265" s="125">
        <v>2103232</v>
      </c>
      <c r="K265" s="80" t="s">
        <v>280</v>
      </c>
      <c r="L265" s="41" t="s">
        <v>608</v>
      </c>
      <c r="M265" s="30" t="s">
        <v>609</v>
      </c>
      <c r="N265" s="4"/>
    </row>
    <row r="266" spans="2:14" ht="14.25" customHeight="1">
      <c r="B266" s="61"/>
      <c r="C266" s="132"/>
      <c r="D266" s="132"/>
      <c r="E266" s="20"/>
      <c r="F266" s="27"/>
      <c r="G266" s="28"/>
      <c r="H266" s="35"/>
      <c r="I266" s="125"/>
      <c r="J266" s="125"/>
      <c r="K266" s="80" t="s">
        <v>281</v>
      </c>
      <c r="L266" s="41" t="s">
        <v>610</v>
      </c>
      <c r="M266" s="30" t="s">
        <v>611</v>
      </c>
      <c r="N266" s="2"/>
    </row>
    <row r="267" spans="2:14" ht="14.25" customHeight="1">
      <c r="B267" s="61"/>
      <c r="C267" s="132"/>
      <c r="D267" s="132"/>
      <c r="E267" s="20"/>
      <c r="F267" s="27"/>
      <c r="G267" s="28"/>
      <c r="H267" s="35"/>
      <c r="I267" s="125"/>
      <c r="J267" s="125"/>
      <c r="K267" s="38"/>
      <c r="L267" s="41"/>
      <c r="M267" s="30"/>
      <c r="N267" s="4"/>
    </row>
    <row r="268" spans="2:14" ht="14.25" customHeight="1">
      <c r="B268" s="61"/>
      <c r="C268" s="132"/>
      <c r="D268" s="132"/>
      <c r="E268" s="20"/>
      <c r="F268" s="27">
        <v>4</v>
      </c>
      <c r="G268" s="28"/>
      <c r="H268" s="35" t="s">
        <v>114</v>
      </c>
      <c r="I268" s="125">
        <v>14229000</v>
      </c>
      <c r="J268" s="125">
        <v>14147348</v>
      </c>
      <c r="K268" s="29" t="s">
        <v>718</v>
      </c>
      <c r="L268" s="41"/>
      <c r="M268" s="30"/>
      <c r="N268" s="4"/>
    </row>
    <row r="269" spans="2:14" ht="14.25" customHeight="1">
      <c r="B269" s="61"/>
      <c r="C269" s="132"/>
      <c r="D269" s="132"/>
      <c r="E269" s="20"/>
      <c r="F269" s="27"/>
      <c r="G269" s="28"/>
      <c r="H269" s="35"/>
      <c r="I269" s="125"/>
      <c r="J269" s="125"/>
      <c r="K269" s="99" t="s">
        <v>807</v>
      </c>
      <c r="L269" s="24"/>
      <c r="M269" s="25"/>
      <c r="N269" s="2"/>
    </row>
    <row r="270" spans="2:14" ht="14.25" customHeight="1">
      <c r="B270" s="61"/>
      <c r="C270" s="132"/>
      <c r="D270" s="132"/>
      <c r="E270" s="20"/>
      <c r="F270" s="27"/>
      <c r="G270" s="28"/>
      <c r="H270" s="35"/>
      <c r="I270" s="125"/>
      <c r="J270" s="125"/>
      <c r="K270" s="98" t="s">
        <v>808</v>
      </c>
      <c r="L270" s="41"/>
      <c r="M270" s="30"/>
      <c r="N270" s="2"/>
    </row>
    <row r="271" spans="2:14" ht="14.25" customHeight="1">
      <c r="B271" s="61"/>
      <c r="C271" s="132"/>
      <c r="D271" s="132"/>
      <c r="E271" s="20"/>
      <c r="F271" s="27"/>
      <c r="G271" s="28"/>
      <c r="H271" s="35"/>
      <c r="I271" s="125"/>
      <c r="J271" s="125"/>
      <c r="K271" s="100" t="s">
        <v>809</v>
      </c>
      <c r="L271" s="41"/>
      <c r="M271" s="30"/>
      <c r="N271" s="2"/>
    </row>
    <row r="272" spans="2:14" ht="14.25" customHeight="1" thickBot="1">
      <c r="B272" s="62"/>
      <c r="C272" s="133"/>
      <c r="D272" s="133"/>
      <c r="E272" s="175"/>
      <c r="F272" s="43"/>
      <c r="G272" s="44"/>
      <c r="H272" s="78"/>
      <c r="I272" s="127"/>
      <c r="J272" s="127"/>
      <c r="K272" s="178"/>
      <c r="L272" s="47"/>
      <c r="M272" s="48"/>
      <c r="N272" s="2"/>
    </row>
    <row r="273" spans="2:14" ht="14.25" customHeight="1">
      <c r="B273" s="61"/>
      <c r="C273" s="132"/>
      <c r="D273" s="132"/>
      <c r="E273" s="20"/>
      <c r="F273" s="27">
        <v>5</v>
      </c>
      <c r="G273" s="28"/>
      <c r="H273" s="103" t="s">
        <v>755</v>
      </c>
      <c r="I273" s="125">
        <v>48693000</v>
      </c>
      <c r="J273" s="125">
        <v>48029178</v>
      </c>
      <c r="K273" s="38" t="s">
        <v>282</v>
      </c>
      <c r="L273" s="41" t="s">
        <v>612</v>
      </c>
      <c r="M273" s="30" t="s">
        <v>613</v>
      </c>
      <c r="N273" s="2"/>
    </row>
    <row r="274" spans="2:14" ht="14.25" customHeight="1">
      <c r="B274" s="61"/>
      <c r="C274" s="132"/>
      <c r="D274" s="132"/>
      <c r="E274" s="20"/>
      <c r="F274" s="27"/>
      <c r="G274" s="28"/>
      <c r="H274" s="35" t="s">
        <v>731</v>
      </c>
      <c r="I274" s="125"/>
      <c r="J274" s="125"/>
      <c r="K274" s="38" t="s">
        <v>283</v>
      </c>
      <c r="L274" s="41" t="s">
        <v>614</v>
      </c>
      <c r="M274" s="30" t="s">
        <v>615</v>
      </c>
      <c r="N274" s="2"/>
    </row>
    <row r="275" spans="2:14" ht="14.25" customHeight="1">
      <c r="B275" s="61"/>
      <c r="C275" s="132"/>
      <c r="D275" s="132"/>
      <c r="E275" s="20"/>
      <c r="F275" s="27"/>
      <c r="G275" s="28"/>
      <c r="H275" s="35"/>
      <c r="I275" s="125"/>
      <c r="J275" s="125"/>
      <c r="K275" s="38" t="s">
        <v>284</v>
      </c>
      <c r="L275" s="41" t="s">
        <v>14</v>
      </c>
      <c r="M275" s="30" t="s">
        <v>616</v>
      </c>
      <c r="N275" s="2"/>
    </row>
    <row r="276" spans="2:14" ht="14.25" customHeight="1">
      <c r="B276" s="61"/>
      <c r="C276" s="132"/>
      <c r="D276" s="132"/>
      <c r="E276" s="20"/>
      <c r="F276" s="27"/>
      <c r="G276" s="28"/>
      <c r="H276" s="22"/>
      <c r="I276" s="125"/>
      <c r="J276" s="125"/>
      <c r="K276" s="98" t="s">
        <v>991</v>
      </c>
      <c r="L276" s="41"/>
      <c r="M276" s="30"/>
      <c r="N276" s="2"/>
    </row>
    <row r="277" spans="2:14" ht="14.25" customHeight="1">
      <c r="B277" s="61"/>
      <c r="C277" s="132"/>
      <c r="D277" s="132"/>
      <c r="E277" s="20"/>
      <c r="F277" s="27"/>
      <c r="G277" s="28"/>
      <c r="H277" s="35"/>
      <c r="I277" s="125"/>
      <c r="J277" s="125"/>
      <c r="K277" s="98" t="s">
        <v>992</v>
      </c>
      <c r="L277" s="41"/>
      <c r="M277" s="30"/>
      <c r="N277" s="2"/>
    </row>
    <row r="278" spans="2:14" ht="14.25" customHeight="1">
      <c r="B278" s="61"/>
      <c r="C278" s="132"/>
      <c r="D278" s="132"/>
      <c r="E278" s="20"/>
      <c r="F278" s="27"/>
      <c r="G278" s="28"/>
      <c r="H278" s="35"/>
      <c r="I278" s="125"/>
      <c r="J278" s="125"/>
      <c r="K278" s="81" t="s">
        <v>286</v>
      </c>
      <c r="L278" s="41"/>
      <c r="M278" s="30"/>
      <c r="N278" s="2"/>
    </row>
    <row r="279" spans="2:14" ht="14.25" customHeight="1">
      <c r="B279" s="61"/>
      <c r="C279" s="132"/>
      <c r="D279" s="132"/>
      <c r="E279" s="20"/>
      <c r="F279" s="27"/>
      <c r="G279" s="28"/>
      <c r="H279" s="35"/>
      <c r="I279" s="125"/>
      <c r="J279" s="125"/>
      <c r="K279" s="38"/>
      <c r="L279" s="41"/>
      <c r="M279" s="30"/>
      <c r="N279" s="2"/>
    </row>
    <row r="280" spans="2:14" ht="14.25" customHeight="1">
      <c r="B280" s="61"/>
      <c r="C280" s="132"/>
      <c r="D280" s="132"/>
      <c r="E280" s="20"/>
      <c r="F280" s="27">
        <v>6</v>
      </c>
      <c r="G280" s="28"/>
      <c r="H280" s="35" t="s">
        <v>115</v>
      </c>
      <c r="I280" s="125">
        <v>6591000</v>
      </c>
      <c r="J280" s="125">
        <v>4373645</v>
      </c>
      <c r="K280" s="38" t="s">
        <v>213</v>
      </c>
      <c r="L280" s="41" t="s">
        <v>618</v>
      </c>
      <c r="M280" s="34" t="s">
        <v>618</v>
      </c>
      <c r="N280" s="2"/>
    </row>
    <row r="281" spans="2:14" ht="14.25" customHeight="1">
      <c r="B281" s="61"/>
      <c r="C281" s="132"/>
      <c r="D281" s="132"/>
      <c r="E281" s="20"/>
      <c r="F281" s="27"/>
      <c r="G281" s="28"/>
      <c r="H281" s="35"/>
      <c r="I281" s="125"/>
      <c r="J281" s="125"/>
      <c r="K281" s="98" t="s">
        <v>811</v>
      </c>
      <c r="L281" s="41"/>
      <c r="M281" s="30"/>
      <c r="N281" s="2"/>
    </row>
    <row r="282" spans="2:14" ht="14.25" customHeight="1">
      <c r="B282" s="61"/>
      <c r="C282" s="132"/>
      <c r="D282" s="132"/>
      <c r="E282" s="20"/>
      <c r="F282" s="27"/>
      <c r="G282" s="28"/>
      <c r="H282" s="22"/>
      <c r="I282" s="125"/>
      <c r="J282" s="125"/>
      <c r="K282" s="100" t="s">
        <v>810</v>
      </c>
      <c r="L282" s="41"/>
      <c r="M282" s="30"/>
      <c r="N282" s="2"/>
    </row>
    <row r="283" spans="2:14" ht="14.25" customHeight="1">
      <c r="B283" s="61"/>
      <c r="C283" s="132"/>
      <c r="D283" s="132"/>
      <c r="E283" s="20"/>
      <c r="F283" s="27"/>
      <c r="G283" s="28"/>
      <c r="H283" s="35"/>
      <c r="I283" s="125"/>
      <c r="J283" s="125"/>
      <c r="K283" s="38"/>
      <c r="L283" s="41"/>
      <c r="M283" s="30"/>
      <c r="N283" s="2"/>
    </row>
    <row r="284" spans="2:14" ht="14.25" customHeight="1">
      <c r="B284" s="61"/>
      <c r="C284" s="132"/>
      <c r="D284" s="132"/>
      <c r="E284" s="20"/>
      <c r="F284" s="27">
        <v>7</v>
      </c>
      <c r="G284" s="28"/>
      <c r="H284" s="22" t="s">
        <v>80</v>
      </c>
      <c r="I284" s="125">
        <v>-36000</v>
      </c>
      <c r="J284" s="125">
        <v>0</v>
      </c>
      <c r="K284" s="29" t="s">
        <v>718</v>
      </c>
      <c r="L284" s="41"/>
      <c r="M284" s="30"/>
      <c r="N284" s="2"/>
    </row>
    <row r="285" spans="2:14" ht="14.25" customHeight="1" thickBot="1">
      <c r="B285" s="62"/>
      <c r="C285" s="133"/>
      <c r="D285" s="133"/>
      <c r="E285" s="139"/>
      <c r="F285" s="43"/>
      <c r="G285" s="44"/>
      <c r="H285" s="78"/>
      <c r="I285" s="126"/>
      <c r="J285" s="126"/>
      <c r="K285" s="82"/>
      <c r="L285" s="83"/>
      <c r="M285" s="84"/>
      <c r="N285" s="2"/>
    </row>
    <row r="286" spans="2:14" ht="14.25" customHeight="1">
      <c r="B286" s="61"/>
      <c r="C286" s="132"/>
      <c r="D286" s="132"/>
      <c r="E286" s="20"/>
      <c r="F286" s="27"/>
      <c r="G286" s="28"/>
      <c r="H286" s="35"/>
      <c r="I286" s="124"/>
      <c r="J286" s="124"/>
      <c r="K286" s="80"/>
      <c r="L286" s="24"/>
      <c r="M286" s="25"/>
      <c r="N286" s="2"/>
    </row>
    <row r="287" spans="1:14" ht="14.25" customHeight="1">
      <c r="A287" s="14"/>
      <c r="B287" s="60" t="s">
        <v>287</v>
      </c>
      <c r="C287" s="129">
        <v>22342000</v>
      </c>
      <c r="D287" s="129">
        <v>16639448</v>
      </c>
      <c r="E287" s="20" t="s">
        <v>75</v>
      </c>
      <c r="F287" s="27">
        <v>1</v>
      </c>
      <c r="G287" s="28" t="s">
        <v>116</v>
      </c>
      <c r="H287" s="22"/>
      <c r="I287" s="124">
        <v>8907000</v>
      </c>
      <c r="J287" s="125">
        <v>8108899</v>
      </c>
      <c r="K287" s="98" t="s">
        <v>993</v>
      </c>
      <c r="L287" s="41" t="s">
        <v>619</v>
      </c>
      <c r="M287" s="34" t="s">
        <v>586</v>
      </c>
      <c r="N287" s="2"/>
    </row>
    <row r="288" spans="1:14" ht="14.25" customHeight="1">
      <c r="A288" s="14"/>
      <c r="B288" s="26" t="s">
        <v>260</v>
      </c>
      <c r="C288" s="130"/>
      <c r="D288" s="131"/>
      <c r="E288" s="31" t="s">
        <v>82</v>
      </c>
      <c r="F288" s="27"/>
      <c r="G288" s="28"/>
      <c r="H288" s="22"/>
      <c r="I288" s="124"/>
      <c r="J288" s="125"/>
      <c r="K288" s="98" t="s">
        <v>994</v>
      </c>
      <c r="L288" s="41" t="s">
        <v>588</v>
      </c>
      <c r="M288" s="34" t="s">
        <v>588</v>
      </c>
      <c r="N288" s="2"/>
    </row>
    <row r="289" spans="2:14" ht="14.25" customHeight="1">
      <c r="B289" s="26"/>
      <c r="C289" s="130" t="s">
        <v>8</v>
      </c>
      <c r="D289" s="130" t="s">
        <v>8</v>
      </c>
      <c r="E289" s="31"/>
      <c r="F289" s="27"/>
      <c r="G289" s="28"/>
      <c r="H289" s="22"/>
      <c r="I289" s="124"/>
      <c r="J289" s="125"/>
      <c r="K289" s="98" t="s">
        <v>995</v>
      </c>
      <c r="L289" s="41" t="s">
        <v>14</v>
      </c>
      <c r="M289" s="34" t="s">
        <v>586</v>
      </c>
      <c r="N289" s="2"/>
    </row>
    <row r="290" spans="2:14" ht="14.25" customHeight="1">
      <c r="B290" s="61"/>
      <c r="C290" s="129">
        <v>1460000</v>
      </c>
      <c r="D290" s="130">
        <v>2217568</v>
      </c>
      <c r="E290" s="31"/>
      <c r="F290" s="27"/>
      <c r="G290" s="28"/>
      <c r="H290" s="22"/>
      <c r="I290" s="124"/>
      <c r="J290" s="125"/>
      <c r="K290" s="38"/>
      <c r="L290" s="41"/>
      <c r="M290" s="34"/>
      <c r="N290" s="2"/>
    </row>
    <row r="291" spans="2:14" ht="14.25" customHeight="1">
      <c r="B291" s="61"/>
      <c r="C291" s="130" t="s">
        <v>9</v>
      </c>
      <c r="D291" s="130" t="s">
        <v>9</v>
      </c>
      <c r="E291" s="31"/>
      <c r="F291" s="27">
        <v>2</v>
      </c>
      <c r="G291" s="28"/>
      <c r="H291" s="22" t="s">
        <v>117</v>
      </c>
      <c r="I291" s="124">
        <v>696000</v>
      </c>
      <c r="J291" s="125">
        <v>696000</v>
      </c>
      <c r="K291" s="80" t="s">
        <v>288</v>
      </c>
      <c r="L291" s="41" t="s">
        <v>620</v>
      </c>
      <c r="M291" s="34" t="s">
        <v>620</v>
      </c>
      <c r="N291" s="2"/>
    </row>
    <row r="292" spans="2:14" ht="14.25" customHeight="1">
      <c r="B292" s="61"/>
      <c r="C292" s="130">
        <f>C287-C290</f>
        <v>20882000</v>
      </c>
      <c r="D292" s="130">
        <f>D287-D290</f>
        <v>14421880</v>
      </c>
      <c r="E292" s="31"/>
      <c r="F292" s="27"/>
      <c r="G292" s="21"/>
      <c r="H292" s="22"/>
      <c r="I292" s="125"/>
      <c r="J292" s="125"/>
      <c r="K292" s="99" t="s">
        <v>813</v>
      </c>
      <c r="L292" s="39"/>
      <c r="M292" s="40"/>
      <c r="N292" s="2"/>
    </row>
    <row r="293" spans="2:14" ht="14.25" customHeight="1">
      <c r="B293" s="61"/>
      <c r="C293" s="130"/>
      <c r="D293" s="130"/>
      <c r="E293" s="31"/>
      <c r="F293" s="27"/>
      <c r="G293" s="28"/>
      <c r="H293" s="22"/>
      <c r="I293" s="125"/>
      <c r="J293" s="125"/>
      <c r="K293" s="100" t="s">
        <v>812</v>
      </c>
      <c r="L293" s="39"/>
      <c r="M293" s="40"/>
      <c r="N293" s="2"/>
    </row>
    <row r="294" spans="2:14" ht="14.25" customHeight="1">
      <c r="B294" s="61"/>
      <c r="C294" s="129"/>
      <c r="D294" s="130"/>
      <c r="E294" s="31"/>
      <c r="F294" s="27"/>
      <c r="G294" s="28"/>
      <c r="H294" s="22"/>
      <c r="I294" s="125"/>
      <c r="J294" s="125"/>
      <c r="K294" s="89"/>
      <c r="L294" s="41"/>
      <c r="M294" s="34"/>
      <c r="N294" s="2"/>
    </row>
    <row r="295" spans="2:14" ht="14.25" customHeight="1">
      <c r="B295" s="61"/>
      <c r="C295" s="130"/>
      <c r="D295" s="130"/>
      <c r="E295" s="31"/>
      <c r="F295" s="27">
        <v>3</v>
      </c>
      <c r="G295" s="28"/>
      <c r="H295" s="22" t="s">
        <v>118</v>
      </c>
      <c r="I295" s="125">
        <v>1592000</v>
      </c>
      <c r="J295" s="125">
        <v>1294894</v>
      </c>
      <c r="K295" s="89" t="s">
        <v>289</v>
      </c>
      <c r="L295" s="41" t="s">
        <v>618</v>
      </c>
      <c r="M295" s="34" t="s">
        <v>618</v>
      </c>
      <c r="N295" s="3"/>
    </row>
    <row r="296" spans="1:14" ht="14.25" customHeight="1">
      <c r="A296" s="14"/>
      <c r="B296" s="61"/>
      <c r="C296" s="130"/>
      <c r="D296" s="130"/>
      <c r="E296" s="31"/>
      <c r="F296" s="27"/>
      <c r="G296" s="28"/>
      <c r="H296" s="22"/>
      <c r="I296" s="125"/>
      <c r="J296" s="125"/>
      <c r="K296" s="38"/>
      <c r="L296" s="41"/>
      <c r="M296" s="30"/>
      <c r="N296" s="3"/>
    </row>
    <row r="297" spans="1:14" ht="14.25" customHeight="1">
      <c r="A297" s="14"/>
      <c r="B297" s="61"/>
      <c r="C297" s="134"/>
      <c r="D297" s="132"/>
      <c r="E297" s="31"/>
      <c r="F297" s="27">
        <v>4</v>
      </c>
      <c r="G297" s="28"/>
      <c r="H297" s="22" t="s">
        <v>119</v>
      </c>
      <c r="I297" s="125">
        <v>8374000</v>
      </c>
      <c r="J297" s="125">
        <v>6539655</v>
      </c>
      <c r="K297" s="38" t="s">
        <v>621</v>
      </c>
      <c r="L297" s="41" t="s">
        <v>622</v>
      </c>
      <c r="M297" s="30" t="s">
        <v>623</v>
      </c>
      <c r="N297" s="3"/>
    </row>
    <row r="298" spans="2:14" ht="14.25" customHeight="1">
      <c r="B298" s="61"/>
      <c r="C298" s="134"/>
      <c r="D298" s="132"/>
      <c r="E298" s="31"/>
      <c r="F298" s="27"/>
      <c r="G298" s="28"/>
      <c r="H298" s="22"/>
      <c r="I298" s="125"/>
      <c r="J298" s="125"/>
      <c r="K298" s="98" t="s">
        <v>814</v>
      </c>
      <c r="L298" s="41"/>
      <c r="M298" s="30"/>
      <c r="N298" s="3"/>
    </row>
    <row r="299" spans="2:14" ht="14.25" customHeight="1">
      <c r="B299" s="61"/>
      <c r="C299" s="134"/>
      <c r="D299" s="132"/>
      <c r="E299" s="31"/>
      <c r="F299" s="27"/>
      <c r="G299" s="28"/>
      <c r="H299" s="22"/>
      <c r="I299" s="125"/>
      <c r="J299" s="125"/>
      <c r="K299" s="102" t="s">
        <v>928</v>
      </c>
      <c r="L299" s="39"/>
      <c r="M299" s="40"/>
      <c r="N299" s="3"/>
    </row>
    <row r="300" spans="2:14" ht="14.25" customHeight="1">
      <c r="B300" s="61"/>
      <c r="C300" s="134"/>
      <c r="D300" s="132"/>
      <c r="E300" s="31"/>
      <c r="F300" s="27"/>
      <c r="G300" s="28"/>
      <c r="H300" s="22"/>
      <c r="I300" s="125"/>
      <c r="J300" s="125"/>
      <c r="K300" s="85"/>
      <c r="L300" s="39"/>
      <c r="M300" s="40"/>
      <c r="N300" s="3"/>
    </row>
    <row r="301" spans="2:14" ht="14.25" customHeight="1">
      <c r="B301" s="61"/>
      <c r="C301" s="134"/>
      <c r="D301" s="132"/>
      <c r="E301" s="31"/>
      <c r="F301" s="27">
        <v>5</v>
      </c>
      <c r="G301" s="28"/>
      <c r="H301" s="22" t="s">
        <v>120</v>
      </c>
      <c r="I301" s="125">
        <v>3649000</v>
      </c>
      <c r="J301" s="125">
        <v>0</v>
      </c>
      <c r="K301" s="85" t="s">
        <v>624</v>
      </c>
      <c r="L301" s="39" t="s">
        <v>626</v>
      </c>
      <c r="M301" s="40" t="s">
        <v>14</v>
      </c>
      <c r="N301" s="3"/>
    </row>
    <row r="302" spans="2:14" ht="14.25" customHeight="1">
      <c r="B302" s="61"/>
      <c r="C302" s="134"/>
      <c r="D302" s="132"/>
      <c r="E302" s="31"/>
      <c r="F302" s="27"/>
      <c r="G302" s="28"/>
      <c r="H302" s="22"/>
      <c r="I302" s="125"/>
      <c r="J302" s="125"/>
      <c r="K302" s="85" t="s">
        <v>625</v>
      </c>
      <c r="L302" s="39" t="s">
        <v>627</v>
      </c>
      <c r="M302" s="40" t="s">
        <v>14</v>
      </c>
      <c r="N302" s="3"/>
    </row>
    <row r="303" spans="2:14" ht="14.25" customHeight="1">
      <c r="B303" s="61"/>
      <c r="C303" s="134"/>
      <c r="D303" s="132"/>
      <c r="E303" s="31"/>
      <c r="F303" s="27"/>
      <c r="G303" s="28"/>
      <c r="H303" s="22"/>
      <c r="I303" s="125"/>
      <c r="J303" s="125"/>
      <c r="K303" s="85"/>
      <c r="L303" s="39"/>
      <c r="M303" s="40"/>
      <c r="N303" s="3"/>
    </row>
    <row r="304" spans="2:14" ht="14.25" customHeight="1">
      <c r="B304" s="61"/>
      <c r="C304" s="134"/>
      <c r="D304" s="132"/>
      <c r="E304" s="31"/>
      <c r="F304" s="27">
        <v>6</v>
      </c>
      <c r="G304" s="28"/>
      <c r="H304" s="22" t="s">
        <v>80</v>
      </c>
      <c r="I304" s="125">
        <v>-876000</v>
      </c>
      <c r="J304" s="125">
        <v>0</v>
      </c>
      <c r="K304" s="29" t="s">
        <v>14</v>
      </c>
      <c r="L304" s="41"/>
      <c r="M304" s="30"/>
      <c r="N304" s="3"/>
    </row>
    <row r="305" spans="2:14" ht="14.25" customHeight="1" thickBot="1">
      <c r="B305" s="62"/>
      <c r="C305" s="133"/>
      <c r="D305" s="133"/>
      <c r="E305" s="42"/>
      <c r="F305" s="43"/>
      <c r="G305" s="44"/>
      <c r="H305" s="45"/>
      <c r="I305" s="127"/>
      <c r="J305" s="127"/>
      <c r="K305" s="88"/>
      <c r="L305" s="83"/>
      <c r="M305" s="84"/>
      <c r="N305" s="11"/>
    </row>
    <row r="306" spans="2:14" ht="14.25" customHeight="1">
      <c r="B306" s="61"/>
      <c r="C306" s="132"/>
      <c r="D306" s="132"/>
      <c r="E306" s="31"/>
      <c r="F306" s="27"/>
      <c r="G306" s="28"/>
      <c r="H306" s="22"/>
      <c r="I306" s="125"/>
      <c r="J306" s="125"/>
      <c r="K306" s="23"/>
      <c r="L306" s="24"/>
      <c r="M306" s="25"/>
      <c r="N306" s="11"/>
    </row>
    <row r="307" spans="1:14" ht="14.25" customHeight="1">
      <c r="A307" s="14"/>
      <c r="B307" s="60" t="s">
        <v>54</v>
      </c>
      <c r="C307" s="129">
        <v>78538000</v>
      </c>
      <c r="D307" s="129">
        <v>56307628</v>
      </c>
      <c r="E307" s="20" t="s">
        <v>75</v>
      </c>
      <c r="F307" s="27">
        <v>1</v>
      </c>
      <c r="G307" s="28"/>
      <c r="H307" s="22" t="s">
        <v>121</v>
      </c>
      <c r="I307" s="124">
        <v>53540000</v>
      </c>
      <c r="J307" s="124">
        <v>34717549</v>
      </c>
      <c r="K307" s="98" t="s">
        <v>996</v>
      </c>
      <c r="L307" s="33" t="s">
        <v>487</v>
      </c>
      <c r="M307" s="34" t="s">
        <v>628</v>
      </c>
      <c r="N307" s="3"/>
    </row>
    <row r="308" spans="1:14" ht="14.25" customHeight="1">
      <c r="A308" s="14"/>
      <c r="B308" s="60" t="s">
        <v>42</v>
      </c>
      <c r="C308" s="135"/>
      <c r="D308" s="135"/>
      <c r="E308" s="31" t="s">
        <v>82</v>
      </c>
      <c r="F308" s="27"/>
      <c r="G308" s="21"/>
      <c r="H308" s="22"/>
      <c r="I308" s="125"/>
      <c r="J308" s="125"/>
      <c r="K308" s="98" t="s">
        <v>997</v>
      </c>
      <c r="L308" s="29"/>
      <c r="M308" s="30"/>
      <c r="N308" s="4"/>
    </row>
    <row r="309" spans="2:14" ht="14.25" customHeight="1">
      <c r="B309" s="61"/>
      <c r="C309" s="130" t="s">
        <v>9</v>
      </c>
      <c r="D309" s="130" t="s">
        <v>9</v>
      </c>
      <c r="E309" s="31"/>
      <c r="F309" s="27"/>
      <c r="G309" s="28"/>
      <c r="H309" s="35"/>
      <c r="I309" s="125"/>
      <c r="J309" s="125"/>
      <c r="K309" s="80" t="s">
        <v>291</v>
      </c>
      <c r="L309" s="33" t="s">
        <v>292</v>
      </c>
      <c r="M309" s="34" t="s">
        <v>629</v>
      </c>
      <c r="N309" s="3"/>
    </row>
    <row r="310" spans="2:14" ht="14.25" customHeight="1">
      <c r="B310" s="26"/>
      <c r="C310" s="130">
        <f>C307</f>
        <v>78538000</v>
      </c>
      <c r="D310" s="130">
        <f>D307</f>
        <v>56307628</v>
      </c>
      <c r="E310" s="31"/>
      <c r="F310" s="27"/>
      <c r="G310" s="28"/>
      <c r="H310" s="35"/>
      <c r="I310" s="125"/>
      <c r="J310" s="125"/>
      <c r="K310" s="80"/>
      <c r="L310" s="79"/>
      <c r="M310" s="34" t="s">
        <v>630</v>
      </c>
      <c r="N310" s="3"/>
    </row>
    <row r="311" spans="2:14" ht="14.25" customHeight="1">
      <c r="B311" s="61"/>
      <c r="C311" s="130"/>
      <c r="D311" s="130"/>
      <c r="E311" s="31"/>
      <c r="F311" s="27"/>
      <c r="G311" s="21"/>
      <c r="H311" s="22"/>
      <c r="I311" s="125"/>
      <c r="J311" s="125"/>
      <c r="K311" s="80" t="s">
        <v>720</v>
      </c>
      <c r="L311" s="41" t="s">
        <v>631</v>
      </c>
      <c r="M311" s="34" t="s">
        <v>419</v>
      </c>
      <c r="N311" s="4"/>
    </row>
    <row r="312" spans="2:14" ht="14.25" customHeight="1">
      <c r="B312" s="61"/>
      <c r="C312" s="130"/>
      <c r="D312" s="130"/>
      <c r="E312" s="31"/>
      <c r="F312" s="27"/>
      <c r="G312" s="28"/>
      <c r="H312" s="35"/>
      <c r="I312" s="125"/>
      <c r="J312" s="125"/>
      <c r="K312" s="38" t="s">
        <v>285</v>
      </c>
      <c r="L312" s="41" t="s">
        <v>1079</v>
      </c>
      <c r="M312" s="30" t="s">
        <v>617</v>
      </c>
      <c r="N312" s="2"/>
    </row>
    <row r="313" spans="2:14" ht="14.25" customHeight="1">
      <c r="B313" s="61"/>
      <c r="C313" s="130"/>
      <c r="D313" s="130"/>
      <c r="E313" s="31"/>
      <c r="F313" s="27"/>
      <c r="G313" s="28"/>
      <c r="H313" s="35"/>
      <c r="I313" s="125"/>
      <c r="J313" s="125"/>
      <c r="K313" s="99" t="s">
        <v>816</v>
      </c>
      <c r="L313" s="81"/>
      <c r="M313" s="25"/>
      <c r="N313" s="2"/>
    </row>
    <row r="314" spans="2:14" ht="14.25" customHeight="1">
      <c r="B314" s="61"/>
      <c r="C314" s="130"/>
      <c r="D314" s="130"/>
      <c r="E314" s="31"/>
      <c r="F314" s="27"/>
      <c r="G314" s="28"/>
      <c r="H314" s="35"/>
      <c r="I314" s="125"/>
      <c r="J314" s="125"/>
      <c r="K314" s="100" t="s">
        <v>815</v>
      </c>
      <c r="L314" s="79"/>
      <c r="M314" s="36"/>
      <c r="N314" s="2"/>
    </row>
    <row r="315" spans="2:14" ht="14.25" customHeight="1">
      <c r="B315" s="61"/>
      <c r="C315" s="130"/>
      <c r="D315" s="130"/>
      <c r="E315" s="20"/>
      <c r="F315" s="27"/>
      <c r="G315" s="28"/>
      <c r="H315" s="35"/>
      <c r="I315" s="125"/>
      <c r="J315" s="125"/>
      <c r="K315" s="38" t="s">
        <v>294</v>
      </c>
      <c r="L315" s="29"/>
      <c r="M315" s="30"/>
      <c r="N315" s="2"/>
    </row>
    <row r="316" spans="2:14" ht="14.25" customHeight="1">
      <c r="B316" s="61"/>
      <c r="C316" s="130"/>
      <c r="D316" s="130"/>
      <c r="E316" s="20"/>
      <c r="F316" s="27"/>
      <c r="G316" s="28"/>
      <c r="H316" s="22"/>
      <c r="I316" s="125"/>
      <c r="J316" s="125"/>
      <c r="K316" s="81" t="s">
        <v>293</v>
      </c>
      <c r="L316" s="81"/>
      <c r="M316" s="25"/>
      <c r="N316" s="2"/>
    </row>
    <row r="317" spans="2:14" ht="14.25" customHeight="1" thickBot="1">
      <c r="B317" s="62"/>
      <c r="C317" s="173"/>
      <c r="D317" s="173"/>
      <c r="E317" s="175"/>
      <c r="F317" s="43"/>
      <c r="G317" s="44"/>
      <c r="H317" s="78"/>
      <c r="I317" s="127"/>
      <c r="J317" s="127"/>
      <c r="K317" s="82"/>
      <c r="L317" s="83"/>
      <c r="M317" s="84"/>
      <c r="N317" s="3"/>
    </row>
    <row r="318" spans="2:14" ht="14.25" customHeight="1">
      <c r="B318" s="61"/>
      <c r="C318" s="132"/>
      <c r="D318" s="132"/>
      <c r="E318" s="20"/>
      <c r="F318" s="27">
        <v>2</v>
      </c>
      <c r="G318" s="28"/>
      <c r="H318" s="35" t="s">
        <v>122</v>
      </c>
      <c r="I318" s="125">
        <v>3102000</v>
      </c>
      <c r="J318" s="125">
        <v>3102000</v>
      </c>
      <c r="K318" s="80" t="s">
        <v>295</v>
      </c>
      <c r="L318" s="41" t="s">
        <v>244</v>
      </c>
      <c r="M318" s="30" t="s">
        <v>632</v>
      </c>
      <c r="N318" s="4"/>
    </row>
    <row r="319" spans="2:14" ht="14.25" customHeight="1">
      <c r="B319" s="61"/>
      <c r="C319" s="132"/>
      <c r="D319" s="132"/>
      <c r="E319" s="20"/>
      <c r="F319" s="27"/>
      <c r="G319" s="21"/>
      <c r="H319" s="22"/>
      <c r="I319" s="125"/>
      <c r="J319" s="125"/>
      <c r="K319" s="80" t="s">
        <v>296</v>
      </c>
      <c r="L319" s="24"/>
      <c r="M319" s="25"/>
      <c r="N319" s="4"/>
    </row>
    <row r="320" spans="2:14" ht="14.25" customHeight="1">
      <c r="B320" s="61"/>
      <c r="C320" s="132"/>
      <c r="D320" s="132"/>
      <c r="E320" s="20"/>
      <c r="F320" s="27"/>
      <c r="G320" s="28"/>
      <c r="H320" s="35"/>
      <c r="I320" s="125"/>
      <c r="J320" s="125"/>
      <c r="K320" s="81" t="s">
        <v>297</v>
      </c>
      <c r="L320" s="41"/>
      <c r="M320" s="30"/>
      <c r="N320" s="2"/>
    </row>
    <row r="321" spans="2:14" ht="14.25" customHeight="1">
      <c r="B321" s="61"/>
      <c r="C321" s="132"/>
      <c r="D321" s="132"/>
      <c r="E321" s="20"/>
      <c r="F321" s="27"/>
      <c r="G321" s="28"/>
      <c r="H321" s="35"/>
      <c r="I321" s="125"/>
      <c r="J321" s="125"/>
      <c r="K321" s="80"/>
      <c r="L321" s="24"/>
      <c r="M321" s="25"/>
      <c r="N321" s="4"/>
    </row>
    <row r="322" spans="2:14" ht="14.25" customHeight="1">
      <c r="B322" s="61"/>
      <c r="C322" s="132"/>
      <c r="D322" s="132"/>
      <c r="E322" s="20"/>
      <c r="F322" s="27">
        <v>3</v>
      </c>
      <c r="G322" s="21"/>
      <c r="H322" s="22" t="s">
        <v>123</v>
      </c>
      <c r="I322" s="125">
        <v>5723000</v>
      </c>
      <c r="J322" s="125">
        <v>5672311</v>
      </c>
      <c r="K322" s="38" t="s">
        <v>298</v>
      </c>
      <c r="L322" s="41" t="s">
        <v>244</v>
      </c>
      <c r="M322" s="30" t="s">
        <v>421</v>
      </c>
      <c r="N322" s="2"/>
    </row>
    <row r="323" spans="2:14" ht="14.25" customHeight="1">
      <c r="B323" s="61"/>
      <c r="C323" s="132"/>
      <c r="D323" s="132"/>
      <c r="E323" s="20"/>
      <c r="F323" s="27"/>
      <c r="G323" s="28"/>
      <c r="H323" s="35"/>
      <c r="I323" s="125"/>
      <c r="J323" s="125"/>
      <c r="K323" s="80" t="s">
        <v>299</v>
      </c>
      <c r="L323" s="24"/>
      <c r="M323" s="25"/>
      <c r="N323" s="4"/>
    </row>
    <row r="324" spans="2:14" ht="14.25" customHeight="1">
      <c r="B324" s="61"/>
      <c r="C324" s="132"/>
      <c r="D324" s="132"/>
      <c r="E324" s="20"/>
      <c r="F324" s="27"/>
      <c r="G324" s="28"/>
      <c r="H324" s="35"/>
      <c r="I324" s="125"/>
      <c r="J324" s="125"/>
      <c r="K324" s="81" t="s">
        <v>300</v>
      </c>
      <c r="L324" s="41"/>
      <c r="M324" s="30"/>
      <c r="N324" s="2"/>
    </row>
    <row r="325" spans="2:14" ht="14.25" customHeight="1">
      <c r="B325" s="61"/>
      <c r="C325" s="132"/>
      <c r="D325" s="132"/>
      <c r="E325" s="20"/>
      <c r="F325" s="27"/>
      <c r="G325" s="28"/>
      <c r="H325" s="35"/>
      <c r="I325" s="125"/>
      <c r="J325" s="125"/>
      <c r="K325" s="80"/>
      <c r="L325" s="24"/>
      <c r="M325" s="25"/>
      <c r="N325" s="4"/>
    </row>
    <row r="326" spans="2:14" ht="14.25" customHeight="1">
      <c r="B326" s="61"/>
      <c r="C326" s="132"/>
      <c r="D326" s="132"/>
      <c r="E326" s="20"/>
      <c r="F326" s="27">
        <v>4</v>
      </c>
      <c r="G326" s="28"/>
      <c r="H326" s="35" t="s">
        <v>124</v>
      </c>
      <c r="I326" s="125">
        <v>16500000</v>
      </c>
      <c r="J326" s="125">
        <v>12815768</v>
      </c>
      <c r="K326" s="38" t="s">
        <v>721</v>
      </c>
      <c r="L326" s="41" t="s">
        <v>633</v>
      </c>
      <c r="M326" s="30" t="s">
        <v>633</v>
      </c>
      <c r="N326" s="2"/>
    </row>
    <row r="327" spans="2:14" ht="14.25" customHeight="1">
      <c r="B327" s="61"/>
      <c r="C327" s="132"/>
      <c r="D327" s="132"/>
      <c r="E327" s="20"/>
      <c r="F327" s="27"/>
      <c r="G327" s="28"/>
      <c r="H327" s="35"/>
      <c r="I327" s="125"/>
      <c r="J327" s="125"/>
      <c r="K327" s="98" t="s">
        <v>756</v>
      </c>
      <c r="L327" s="41" t="s">
        <v>634</v>
      </c>
      <c r="M327" s="30" t="s">
        <v>635</v>
      </c>
      <c r="N327" s="4"/>
    </row>
    <row r="328" spans="2:14" ht="14.25" customHeight="1">
      <c r="B328" s="61"/>
      <c r="C328" s="132"/>
      <c r="D328" s="132"/>
      <c r="E328" s="20"/>
      <c r="F328" s="27"/>
      <c r="G328" s="28"/>
      <c r="H328" s="22"/>
      <c r="I328" s="125"/>
      <c r="J328" s="125"/>
      <c r="K328" s="98" t="s">
        <v>757</v>
      </c>
      <c r="L328" s="41"/>
      <c r="M328" s="30"/>
      <c r="N328" s="2"/>
    </row>
    <row r="329" spans="2:14" ht="14.25" customHeight="1">
      <c r="B329" s="61"/>
      <c r="C329" s="132"/>
      <c r="D329" s="132"/>
      <c r="E329" s="20"/>
      <c r="F329" s="27"/>
      <c r="G329" s="28"/>
      <c r="H329" s="22"/>
      <c r="I329" s="125"/>
      <c r="J329" s="125"/>
      <c r="K329" s="38" t="s">
        <v>301</v>
      </c>
      <c r="L329" s="41"/>
      <c r="M329" s="30"/>
      <c r="N329" s="2"/>
    </row>
    <row r="330" spans="2:14" ht="14.25" customHeight="1">
      <c r="B330" s="61"/>
      <c r="C330" s="132"/>
      <c r="D330" s="132"/>
      <c r="E330" s="20"/>
      <c r="F330" s="27"/>
      <c r="G330" s="28"/>
      <c r="H330" s="35"/>
      <c r="I330" s="125"/>
      <c r="J330" s="125"/>
      <c r="K330" s="81" t="s">
        <v>215</v>
      </c>
      <c r="L330" s="41"/>
      <c r="M330" s="30"/>
      <c r="N330" s="4"/>
    </row>
    <row r="331" spans="2:14" ht="14.25" customHeight="1">
      <c r="B331" s="61"/>
      <c r="C331" s="132"/>
      <c r="D331" s="132"/>
      <c r="E331" s="20"/>
      <c r="F331" s="27"/>
      <c r="G331" s="28"/>
      <c r="H331" s="35"/>
      <c r="I331" s="125"/>
      <c r="J331" s="125"/>
      <c r="K331" s="38" t="s">
        <v>636</v>
      </c>
      <c r="L331" s="24"/>
      <c r="M331" s="25"/>
      <c r="N331" s="2"/>
    </row>
    <row r="332" spans="2:14" ht="14.25" customHeight="1">
      <c r="B332" s="61"/>
      <c r="C332" s="132"/>
      <c r="D332" s="132"/>
      <c r="E332" s="20"/>
      <c r="F332" s="27"/>
      <c r="G332" s="28"/>
      <c r="H332" s="22"/>
      <c r="I332" s="125"/>
      <c r="J332" s="125"/>
      <c r="K332" s="81" t="s">
        <v>302</v>
      </c>
      <c r="L332" s="41"/>
      <c r="M332" s="30"/>
      <c r="N332" s="2"/>
    </row>
    <row r="333" spans="2:14" ht="14.25" customHeight="1">
      <c r="B333" s="61"/>
      <c r="C333" s="132"/>
      <c r="D333" s="132"/>
      <c r="E333" s="20"/>
      <c r="F333" s="27"/>
      <c r="G333" s="28"/>
      <c r="H333" s="35"/>
      <c r="I333" s="125"/>
      <c r="J333" s="125"/>
      <c r="K333" s="38"/>
      <c r="L333" s="41"/>
      <c r="M333" s="30"/>
      <c r="N333" s="4"/>
    </row>
    <row r="334" spans="2:14" ht="14.25" customHeight="1">
      <c r="B334" s="61"/>
      <c r="C334" s="132"/>
      <c r="D334" s="132"/>
      <c r="E334" s="20"/>
      <c r="F334" s="27">
        <v>5</v>
      </c>
      <c r="G334" s="28"/>
      <c r="H334" s="22" t="s">
        <v>80</v>
      </c>
      <c r="I334" s="125">
        <v>-327000</v>
      </c>
      <c r="J334" s="125">
        <v>0</v>
      </c>
      <c r="K334" s="29" t="s">
        <v>718</v>
      </c>
      <c r="L334" s="41"/>
      <c r="M334" s="30"/>
      <c r="N334" s="2"/>
    </row>
    <row r="335" spans="2:14" ht="14.25" customHeight="1" thickBot="1">
      <c r="B335" s="62"/>
      <c r="C335" s="133"/>
      <c r="D335" s="133"/>
      <c r="E335" s="139"/>
      <c r="F335" s="43"/>
      <c r="G335" s="44"/>
      <c r="H335" s="78"/>
      <c r="I335" s="126"/>
      <c r="J335" s="126"/>
      <c r="K335" s="82"/>
      <c r="L335" s="83"/>
      <c r="M335" s="84"/>
      <c r="N335" s="2"/>
    </row>
    <row r="336" spans="2:14" ht="14.25" customHeight="1">
      <c r="B336" s="61"/>
      <c r="C336" s="132"/>
      <c r="D336" s="132"/>
      <c r="E336" s="20"/>
      <c r="F336" s="27"/>
      <c r="G336" s="28"/>
      <c r="H336" s="35"/>
      <c r="I336" s="124"/>
      <c r="J336" s="124"/>
      <c r="K336" s="80"/>
      <c r="L336" s="24"/>
      <c r="M336" s="25"/>
      <c r="N336" s="2"/>
    </row>
    <row r="337" spans="1:14" ht="14.25" customHeight="1">
      <c r="A337" s="14"/>
      <c r="B337" s="60" t="s">
        <v>55</v>
      </c>
      <c r="C337" s="129">
        <v>42069000</v>
      </c>
      <c r="D337" s="129">
        <v>38551825</v>
      </c>
      <c r="E337" s="20" t="s">
        <v>75</v>
      </c>
      <c r="F337" s="27">
        <v>1</v>
      </c>
      <c r="G337" s="28"/>
      <c r="H337" s="22" t="s">
        <v>125</v>
      </c>
      <c r="I337" s="124">
        <v>42184000</v>
      </c>
      <c r="J337" s="125">
        <v>38551825</v>
      </c>
      <c r="K337" s="38" t="s">
        <v>303</v>
      </c>
      <c r="L337" s="33" t="s">
        <v>637</v>
      </c>
      <c r="M337" s="34" t="s">
        <v>641</v>
      </c>
      <c r="N337" s="2"/>
    </row>
    <row r="338" spans="1:14" ht="14.25" customHeight="1">
      <c r="A338" s="14"/>
      <c r="B338" s="60" t="s">
        <v>57</v>
      </c>
      <c r="C338" s="135"/>
      <c r="D338" s="135"/>
      <c r="E338" s="31" t="s">
        <v>82</v>
      </c>
      <c r="F338" s="27"/>
      <c r="G338" s="28"/>
      <c r="H338" s="22"/>
      <c r="I338" s="124"/>
      <c r="J338" s="125"/>
      <c r="K338" s="98" t="s">
        <v>819</v>
      </c>
      <c r="L338" s="41" t="s">
        <v>638</v>
      </c>
      <c r="M338" s="34" t="s">
        <v>638</v>
      </c>
      <c r="N338" s="2"/>
    </row>
    <row r="339" spans="2:14" ht="14.25" customHeight="1">
      <c r="B339" s="26"/>
      <c r="C339" s="130" t="s">
        <v>8</v>
      </c>
      <c r="D339" s="130" t="s">
        <v>8</v>
      </c>
      <c r="E339" s="31"/>
      <c r="F339" s="27"/>
      <c r="G339" s="28"/>
      <c r="H339" s="22"/>
      <c r="I339" s="125"/>
      <c r="J339" s="125"/>
      <c r="K339" s="98" t="s">
        <v>820</v>
      </c>
      <c r="L339" s="41" t="s">
        <v>639</v>
      </c>
      <c r="M339" s="30" t="s">
        <v>642</v>
      </c>
      <c r="N339" s="2"/>
    </row>
    <row r="340" spans="2:14" ht="14.25" customHeight="1">
      <c r="B340" s="61"/>
      <c r="C340" s="129">
        <v>1200000</v>
      </c>
      <c r="D340" s="130">
        <v>1200000</v>
      </c>
      <c r="E340" s="31"/>
      <c r="F340" s="27"/>
      <c r="G340" s="28"/>
      <c r="H340" s="22"/>
      <c r="I340" s="125"/>
      <c r="J340" s="125"/>
      <c r="K340" s="98" t="s">
        <v>821</v>
      </c>
      <c r="L340" s="41" t="s">
        <v>579</v>
      </c>
      <c r="M340" s="30" t="s">
        <v>580</v>
      </c>
      <c r="N340" s="2"/>
    </row>
    <row r="341" spans="2:14" ht="14.25" customHeight="1">
      <c r="B341" s="61"/>
      <c r="C341" s="130" t="s">
        <v>9</v>
      </c>
      <c r="D341" s="130" t="s">
        <v>9</v>
      </c>
      <c r="E341" s="31"/>
      <c r="F341" s="27"/>
      <c r="G341" s="28"/>
      <c r="H341" s="22"/>
      <c r="I341" s="125"/>
      <c r="J341" s="125"/>
      <c r="K341" s="80" t="s">
        <v>822</v>
      </c>
      <c r="L341" s="39"/>
      <c r="M341" s="40"/>
      <c r="N341" s="2"/>
    </row>
    <row r="342" spans="2:14" ht="14.25" customHeight="1">
      <c r="B342" s="61"/>
      <c r="C342" s="130">
        <f>C337-C340</f>
        <v>40869000</v>
      </c>
      <c r="D342" s="130">
        <f>D337-D340</f>
        <v>37351825</v>
      </c>
      <c r="E342" s="31"/>
      <c r="F342" s="27"/>
      <c r="G342" s="28"/>
      <c r="H342" s="22"/>
      <c r="I342" s="125"/>
      <c r="J342" s="125"/>
      <c r="K342" s="99" t="s">
        <v>823</v>
      </c>
      <c r="L342" s="41" t="s">
        <v>640</v>
      </c>
      <c r="M342" s="30" t="s">
        <v>643</v>
      </c>
      <c r="N342" s="2"/>
    </row>
    <row r="343" spans="2:14" ht="14.25" customHeight="1">
      <c r="B343" s="61"/>
      <c r="C343" s="130"/>
      <c r="D343" s="130"/>
      <c r="E343" s="31"/>
      <c r="F343" s="27"/>
      <c r="G343" s="28"/>
      <c r="H343" s="22"/>
      <c r="I343" s="125"/>
      <c r="J343" s="125"/>
      <c r="K343" s="99" t="s">
        <v>824</v>
      </c>
      <c r="L343" s="41" t="s">
        <v>556</v>
      </c>
      <c r="M343" s="34" t="s">
        <v>644</v>
      </c>
      <c r="N343" s="2"/>
    </row>
    <row r="344" spans="2:14" ht="14.25" customHeight="1">
      <c r="B344" s="61"/>
      <c r="C344" s="129"/>
      <c r="D344" s="130"/>
      <c r="E344" s="31"/>
      <c r="F344" s="27"/>
      <c r="G344" s="28"/>
      <c r="H344" s="22"/>
      <c r="I344" s="125"/>
      <c r="J344" s="125"/>
      <c r="K344" s="80" t="s">
        <v>304</v>
      </c>
      <c r="L344" s="41" t="s">
        <v>14</v>
      </c>
      <c r="M344" s="30" t="s">
        <v>438</v>
      </c>
      <c r="N344" s="2"/>
    </row>
    <row r="345" spans="1:14" ht="14.25" customHeight="1">
      <c r="A345" s="14"/>
      <c r="B345" s="61"/>
      <c r="C345" s="130"/>
      <c r="D345" s="130"/>
      <c r="E345" s="31"/>
      <c r="F345" s="27"/>
      <c r="G345" s="28"/>
      <c r="H345" s="22"/>
      <c r="I345" s="125"/>
      <c r="J345" s="125"/>
      <c r="K345" s="106" t="s">
        <v>825</v>
      </c>
      <c r="L345" s="41" t="s">
        <v>14</v>
      </c>
      <c r="M345" s="30" t="s">
        <v>645</v>
      </c>
      <c r="N345" s="3"/>
    </row>
    <row r="346" spans="2:14" ht="14.25" customHeight="1">
      <c r="B346" s="61"/>
      <c r="C346" s="134"/>
      <c r="D346" s="132"/>
      <c r="E346" s="31"/>
      <c r="F346" s="27"/>
      <c r="G346" s="28"/>
      <c r="H346" s="35"/>
      <c r="I346" s="125"/>
      <c r="J346" s="125"/>
      <c r="K346" s="38" t="s">
        <v>305</v>
      </c>
      <c r="L346" s="41"/>
      <c r="M346" s="30"/>
      <c r="N346" s="3"/>
    </row>
    <row r="347" spans="2:14" ht="14.25" customHeight="1">
      <c r="B347" s="61"/>
      <c r="C347" s="134"/>
      <c r="D347" s="132"/>
      <c r="E347" s="31"/>
      <c r="F347" s="27"/>
      <c r="G347" s="28"/>
      <c r="H347" s="35"/>
      <c r="I347" s="125"/>
      <c r="J347" s="125"/>
      <c r="K347" s="75" t="s">
        <v>306</v>
      </c>
      <c r="L347" s="39"/>
      <c r="M347" s="40"/>
      <c r="N347" s="2"/>
    </row>
    <row r="348" spans="2:14" ht="14.25" customHeight="1">
      <c r="B348" s="61"/>
      <c r="C348" s="134"/>
      <c r="D348" s="132"/>
      <c r="E348" s="31"/>
      <c r="F348" s="27"/>
      <c r="G348" s="28"/>
      <c r="H348" s="22"/>
      <c r="I348" s="125"/>
      <c r="J348" s="125"/>
      <c r="K348" s="102" t="s">
        <v>818</v>
      </c>
      <c r="L348" s="86"/>
      <c r="M348" s="87"/>
      <c r="N348" s="2"/>
    </row>
    <row r="349" spans="2:14" ht="14.25" customHeight="1">
      <c r="B349" s="61"/>
      <c r="C349" s="134"/>
      <c r="D349" s="132"/>
      <c r="E349" s="31"/>
      <c r="F349" s="27"/>
      <c r="G349" s="28"/>
      <c r="H349" s="35"/>
      <c r="I349" s="125"/>
      <c r="J349" s="125"/>
      <c r="K349" s="101" t="s">
        <v>817</v>
      </c>
      <c r="L349" s="39"/>
      <c r="M349" s="40"/>
      <c r="N349" s="2"/>
    </row>
    <row r="350" spans="2:14" ht="14.25" customHeight="1">
      <c r="B350" s="61"/>
      <c r="C350" s="134"/>
      <c r="D350" s="132"/>
      <c r="E350" s="31"/>
      <c r="F350" s="27"/>
      <c r="G350" s="28"/>
      <c r="H350" s="35"/>
      <c r="I350" s="125"/>
      <c r="J350" s="125"/>
      <c r="K350" s="85"/>
      <c r="L350" s="39"/>
      <c r="M350" s="40"/>
      <c r="N350" s="2"/>
    </row>
    <row r="351" spans="2:14" ht="14.25" customHeight="1">
      <c r="B351" s="61"/>
      <c r="C351" s="134"/>
      <c r="D351" s="132"/>
      <c r="E351" s="31"/>
      <c r="F351" s="27">
        <v>2</v>
      </c>
      <c r="G351" s="28"/>
      <c r="H351" s="22" t="s">
        <v>80</v>
      </c>
      <c r="I351" s="125">
        <v>-115000</v>
      </c>
      <c r="J351" s="125">
        <v>0</v>
      </c>
      <c r="K351" s="29" t="s">
        <v>15</v>
      </c>
      <c r="L351" s="41"/>
      <c r="M351" s="30"/>
      <c r="N351" s="2"/>
    </row>
    <row r="352" spans="2:14" ht="14.25" customHeight="1" thickBot="1">
      <c r="B352" s="62"/>
      <c r="C352" s="133"/>
      <c r="D352" s="133"/>
      <c r="E352" s="42"/>
      <c r="F352" s="43"/>
      <c r="G352" s="44"/>
      <c r="H352" s="45"/>
      <c r="I352" s="127"/>
      <c r="J352" s="127"/>
      <c r="K352" s="88"/>
      <c r="L352" s="83"/>
      <c r="M352" s="84"/>
      <c r="N352" s="11"/>
    </row>
    <row r="353" spans="2:14" ht="14.25" customHeight="1">
      <c r="B353" s="61"/>
      <c r="C353" s="132"/>
      <c r="D353" s="132"/>
      <c r="E353" s="31"/>
      <c r="F353" s="27"/>
      <c r="G353" s="28"/>
      <c r="H353" s="22"/>
      <c r="I353" s="125"/>
      <c r="J353" s="125"/>
      <c r="K353" s="23"/>
      <c r="L353" s="24"/>
      <c r="M353" s="25"/>
      <c r="N353" s="11"/>
    </row>
    <row r="354" spans="1:14" ht="14.25" customHeight="1">
      <c r="A354" s="14"/>
      <c r="B354" s="60" t="s">
        <v>58</v>
      </c>
      <c r="C354" s="129">
        <v>140782000</v>
      </c>
      <c r="D354" s="129">
        <v>118637211</v>
      </c>
      <c r="E354" s="20" t="s">
        <v>75</v>
      </c>
      <c r="F354" s="27">
        <v>1</v>
      </c>
      <c r="G354" s="28"/>
      <c r="H354" s="22" t="s">
        <v>126</v>
      </c>
      <c r="I354" s="124">
        <v>229000</v>
      </c>
      <c r="J354" s="124">
        <v>157940</v>
      </c>
      <c r="K354" s="38" t="s">
        <v>307</v>
      </c>
      <c r="L354" s="33" t="s">
        <v>565</v>
      </c>
      <c r="M354" s="34" t="s">
        <v>566</v>
      </c>
      <c r="N354" s="3"/>
    </row>
    <row r="355" spans="1:14" ht="14.25" customHeight="1">
      <c r="A355" s="14"/>
      <c r="B355" s="60" t="s">
        <v>59</v>
      </c>
      <c r="C355" s="135"/>
      <c r="D355" s="135"/>
      <c r="E355" s="31" t="s">
        <v>82</v>
      </c>
      <c r="F355" s="27"/>
      <c r="G355" s="21"/>
      <c r="H355" s="22"/>
      <c r="I355" s="125"/>
      <c r="J355" s="125"/>
      <c r="K355" s="38"/>
      <c r="L355" s="29"/>
      <c r="M355" s="30"/>
      <c r="N355" s="4"/>
    </row>
    <row r="356" spans="2:14" ht="14.25" customHeight="1">
      <c r="B356" s="61"/>
      <c r="C356" s="130" t="s">
        <v>7</v>
      </c>
      <c r="D356" s="130" t="s">
        <v>7</v>
      </c>
      <c r="E356" s="31"/>
      <c r="F356" s="27">
        <v>2</v>
      </c>
      <c r="G356" s="28"/>
      <c r="H356" s="35" t="s">
        <v>127</v>
      </c>
      <c r="I356" s="125">
        <v>89682000</v>
      </c>
      <c r="J356" s="125">
        <v>81722786</v>
      </c>
      <c r="K356" s="99" t="s">
        <v>826</v>
      </c>
      <c r="L356" s="41" t="s">
        <v>646</v>
      </c>
      <c r="M356" s="34" t="s">
        <v>647</v>
      </c>
      <c r="N356" s="3"/>
    </row>
    <row r="357" spans="2:14" ht="14.25" customHeight="1">
      <c r="B357" s="26"/>
      <c r="C357" s="129">
        <v>229000</v>
      </c>
      <c r="D357" s="130">
        <v>157940</v>
      </c>
      <c r="E357" s="31"/>
      <c r="F357" s="27"/>
      <c r="G357" s="21"/>
      <c r="H357" s="22"/>
      <c r="I357" s="125"/>
      <c r="J357" s="125"/>
      <c r="K357" s="98" t="s">
        <v>828</v>
      </c>
      <c r="L357" s="29"/>
      <c r="M357" s="30"/>
      <c r="N357" s="3"/>
    </row>
    <row r="358" spans="2:14" ht="14.25" customHeight="1">
      <c r="B358" s="61"/>
      <c r="C358" s="130" t="s">
        <v>9</v>
      </c>
      <c r="D358" s="130" t="s">
        <v>9</v>
      </c>
      <c r="E358" s="31"/>
      <c r="F358" s="27"/>
      <c r="G358" s="28"/>
      <c r="H358" s="35"/>
      <c r="I358" s="125"/>
      <c r="J358" s="125"/>
      <c r="K358" s="100" t="s">
        <v>827</v>
      </c>
      <c r="L358" s="81"/>
      <c r="M358" s="25"/>
      <c r="N358" s="4"/>
    </row>
    <row r="359" spans="2:14" ht="14.25" customHeight="1">
      <c r="B359" s="61"/>
      <c r="C359" s="130">
        <f>C354-C357</f>
        <v>140553000</v>
      </c>
      <c r="D359" s="130">
        <f>D354-D357</f>
        <v>118479271</v>
      </c>
      <c r="E359" s="31"/>
      <c r="F359" s="27"/>
      <c r="G359" s="28"/>
      <c r="H359" s="35"/>
      <c r="I359" s="125"/>
      <c r="J359" s="125"/>
      <c r="K359" s="99" t="s">
        <v>998</v>
      </c>
      <c r="L359" s="79"/>
      <c r="M359" s="36"/>
      <c r="N359" s="2"/>
    </row>
    <row r="360" spans="2:14" ht="14.25" customHeight="1">
      <c r="B360" s="61"/>
      <c r="C360" s="130"/>
      <c r="D360" s="130"/>
      <c r="E360" s="31"/>
      <c r="F360" s="27"/>
      <c r="G360" s="28"/>
      <c r="H360" s="35"/>
      <c r="I360" s="125"/>
      <c r="J360" s="125"/>
      <c r="K360" s="100" t="s">
        <v>829</v>
      </c>
      <c r="L360" s="29"/>
      <c r="M360" s="30"/>
      <c r="N360" s="2"/>
    </row>
    <row r="361" spans="2:14" ht="14.25" customHeight="1" thickBot="1">
      <c r="B361" s="62"/>
      <c r="C361" s="173"/>
      <c r="D361" s="173"/>
      <c r="E361" s="175"/>
      <c r="F361" s="43"/>
      <c r="G361" s="44"/>
      <c r="H361" s="78"/>
      <c r="I361" s="127"/>
      <c r="J361" s="127"/>
      <c r="K361" s="82"/>
      <c r="L361" s="177"/>
      <c r="M361" s="84"/>
      <c r="N361" s="2"/>
    </row>
    <row r="362" spans="2:14" ht="14.25" customHeight="1">
      <c r="B362" s="61"/>
      <c r="C362" s="130"/>
      <c r="D362" s="130"/>
      <c r="E362" s="20"/>
      <c r="F362" s="27">
        <v>3</v>
      </c>
      <c r="G362" s="21"/>
      <c r="H362" s="22" t="s">
        <v>128</v>
      </c>
      <c r="I362" s="125">
        <v>7367000</v>
      </c>
      <c r="J362" s="125">
        <v>3348319</v>
      </c>
      <c r="K362" s="80" t="s">
        <v>308</v>
      </c>
      <c r="L362" s="41" t="s">
        <v>648</v>
      </c>
      <c r="M362" s="30" t="s">
        <v>649</v>
      </c>
      <c r="N362" s="2"/>
    </row>
    <row r="363" spans="2:14" ht="14.25" customHeight="1">
      <c r="B363" s="61"/>
      <c r="C363" s="130"/>
      <c r="D363" s="130"/>
      <c r="E363" s="20"/>
      <c r="F363" s="27"/>
      <c r="G363" s="28"/>
      <c r="H363" s="35"/>
      <c r="I363" s="125"/>
      <c r="J363" s="125"/>
      <c r="K363" s="80" t="s">
        <v>309</v>
      </c>
      <c r="L363" s="24"/>
      <c r="M363" s="25"/>
      <c r="N363" s="3"/>
    </row>
    <row r="364" spans="2:14" ht="14.25" customHeight="1">
      <c r="B364" s="61"/>
      <c r="C364" s="132"/>
      <c r="D364" s="132"/>
      <c r="E364" s="20"/>
      <c r="F364" s="27"/>
      <c r="G364" s="28"/>
      <c r="H364" s="35"/>
      <c r="I364" s="125"/>
      <c r="J364" s="125"/>
      <c r="K364" s="98" t="s">
        <v>830</v>
      </c>
      <c r="L364" s="41"/>
      <c r="M364" s="30"/>
      <c r="N364" s="4"/>
    </row>
    <row r="365" spans="2:14" ht="14.25" customHeight="1">
      <c r="B365" s="61"/>
      <c r="C365" s="132"/>
      <c r="D365" s="132"/>
      <c r="E365" s="20"/>
      <c r="F365" s="27"/>
      <c r="G365" s="28"/>
      <c r="H365" s="35"/>
      <c r="I365" s="125"/>
      <c r="J365" s="125"/>
      <c r="K365" s="99" t="s">
        <v>1054</v>
      </c>
      <c r="L365" s="24"/>
      <c r="M365" s="25"/>
      <c r="N365" s="2"/>
    </row>
    <row r="366" spans="2:14" ht="14.25" customHeight="1">
      <c r="B366" s="61"/>
      <c r="C366" s="132"/>
      <c r="D366" s="132"/>
      <c r="E366" s="20"/>
      <c r="F366" s="27"/>
      <c r="G366" s="28"/>
      <c r="H366" s="35"/>
      <c r="I366" s="125"/>
      <c r="J366" s="125"/>
      <c r="K366" s="38" t="s">
        <v>310</v>
      </c>
      <c r="L366" s="41"/>
      <c r="M366" s="30"/>
      <c r="N366" s="4"/>
    </row>
    <row r="367" spans="2:14" ht="14.25" customHeight="1">
      <c r="B367" s="61"/>
      <c r="C367" s="132"/>
      <c r="D367" s="132"/>
      <c r="E367" s="20"/>
      <c r="F367" s="27"/>
      <c r="G367" s="28"/>
      <c r="H367" s="35"/>
      <c r="I367" s="125"/>
      <c r="J367" s="125"/>
      <c r="K367" s="100" t="s">
        <v>999</v>
      </c>
      <c r="L367" s="24"/>
      <c r="M367" s="25"/>
      <c r="N367" s="2"/>
    </row>
    <row r="368" spans="2:14" ht="14.25" customHeight="1">
      <c r="B368" s="61"/>
      <c r="C368" s="132"/>
      <c r="D368" s="132"/>
      <c r="E368" s="20"/>
      <c r="F368" s="27"/>
      <c r="G368" s="28"/>
      <c r="H368" s="35"/>
      <c r="I368" s="125"/>
      <c r="J368" s="125"/>
      <c r="K368" s="98"/>
      <c r="L368" s="41"/>
      <c r="M368" s="30"/>
      <c r="N368" s="2"/>
    </row>
    <row r="369" spans="2:14" ht="14.25" customHeight="1">
      <c r="B369" s="61"/>
      <c r="C369" s="132"/>
      <c r="D369" s="132"/>
      <c r="E369" s="20"/>
      <c r="F369" s="27">
        <v>4</v>
      </c>
      <c r="G369" s="28"/>
      <c r="H369" s="35" t="s">
        <v>129</v>
      </c>
      <c r="I369" s="125">
        <v>13510000</v>
      </c>
      <c r="J369" s="125">
        <v>9278882</v>
      </c>
      <c r="K369" s="98" t="s">
        <v>832</v>
      </c>
      <c r="L369" s="41" t="s">
        <v>462</v>
      </c>
      <c r="M369" s="30" t="s">
        <v>462</v>
      </c>
      <c r="N369" s="2"/>
    </row>
    <row r="370" spans="2:14" ht="14.25" customHeight="1">
      <c r="B370" s="61"/>
      <c r="C370" s="132"/>
      <c r="D370" s="132"/>
      <c r="E370" s="20"/>
      <c r="F370" s="27"/>
      <c r="G370" s="28"/>
      <c r="H370" s="35"/>
      <c r="I370" s="125"/>
      <c r="J370" s="125"/>
      <c r="K370" s="98" t="s">
        <v>831</v>
      </c>
      <c r="L370" s="41"/>
      <c r="M370" s="30"/>
      <c r="N370" s="2"/>
    </row>
    <row r="371" spans="2:14" ht="14.25" customHeight="1">
      <c r="B371" s="61"/>
      <c r="C371" s="132"/>
      <c r="D371" s="132"/>
      <c r="E371" s="20"/>
      <c r="F371" s="27"/>
      <c r="G371" s="28"/>
      <c r="H371" s="35"/>
      <c r="I371" s="125"/>
      <c r="J371" s="125"/>
      <c r="K371" s="98" t="s">
        <v>1000</v>
      </c>
      <c r="L371" s="41"/>
      <c r="M371" s="30"/>
      <c r="N371" s="2"/>
    </row>
    <row r="372" spans="2:14" ht="14.25" customHeight="1">
      <c r="B372" s="61"/>
      <c r="C372" s="132"/>
      <c r="D372" s="132"/>
      <c r="E372" s="20"/>
      <c r="F372" s="27"/>
      <c r="G372" s="28"/>
      <c r="H372" s="35"/>
      <c r="I372" s="125"/>
      <c r="J372" s="125"/>
      <c r="K372" s="100" t="s">
        <v>1001</v>
      </c>
      <c r="L372" s="41"/>
      <c r="M372" s="30"/>
      <c r="N372" s="2"/>
    </row>
    <row r="373" spans="2:14" ht="14.25" customHeight="1">
      <c r="B373" s="61"/>
      <c r="C373" s="132"/>
      <c r="D373" s="132"/>
      <c r="E373" s="20"/>
      <c r="F373" s="27"/>
      <c r="G373" s="28"/>
      <c r="H373" s="35"/>
      <c r="I373" s="125"/>
      <c r="J373" s="125"/>
      <c r="K373" s="38"/>
      <c r="L373" s="41"/>
      <c r="M373" s="30"/>
      <c r="N373" s="2"/>
    </row>
    <row r="374" spans="2:14" ht="14.25" customHeight="1">
      <c r="B374" s="61"/>
      <c r="C374" s="132"/>
      <c r="D374" s="132"/>
      <c r="E374" s="20"/>
      <c r="F374" s="27">
        <v>5</v>
      </c>
      <c r="G374" s="28"/>
      <c r="H374" s="35" t="s">
        <v>130</v>
      </c>
      <c r="I374" s="125">
        <v>13819000</v>
      </c>
      <c r="J374" s="125">
        <v>11581919</v>
      </c>
      <c r="K374" s="38" t="s">
        <v>311</v>
      </c>
      <c r="L374" s="41" t="s">
        <v>462</v>
      </c>
      <c r="M374" s="30" t="s">
        <v>462</v>
      </c>
      <c r="N374" s="2"/>
    </row>
    <row r="375" spans="2:14" ht="14.25" customHeight="1">
      <c r="B375" s="61"/>
      <c r="C375" s="132"/>
      <c r="D375" s="132"/>
      <c r="E375" s="20"/>
      <c r="F375" s="27"/>
      <c r="G375" s="28"/>
      <c r="H375" s="35"/>
      <c r="I375" s="125"/>
      <c r="J375" s="125"/>
      <c r="K375" s="98" t="s">
        <v>834</v>
      </c>
      <c r="L375" s="41"/>
      <c r="M375" s="30"/>
      <c r="N375" s="2"/>
    </row>
    <row r="376" spans="2:14" ht="14.25" customHeight="1">
      <c r="B376" s="61"/>
      <c r="C376" s="132"/>
      <c r="D376" s="132"/>
      <c r="E376" s="20"/>
      <c r="F376" s="27"/>
      <c r="G376" s="28"/>
      <c r="H376" s="35"/>
      <c r="I376" s="125"/>
      <c r="J376" s="125"/>
      <c r="K376" s="100" t="s">
        <v>833</v>
      </c>
      <c r="L376" s="41"/>
      <c r="M376" s="30"/>
      <c r="N376" s="2"/>
    </row>
    <row r="377" spans="2:14" ht="14.25" customHeight="1">
      <c r="B377" s="61"/>
      <c r="C377" s="132"/>
      <c r="D377" s="132"/>
      <c r="E377" s="20"/>
      <c r="F377" s="27"/>
      <c r="G377" s="28"/>
      <c r="H377" s="35"/>
      <c r="I377" s="125"/>
      <c r="J377" s="125"/>
      <c r="K377" s="38"/>
      <c r="L377" s="41"/>
      <c r="M377" s="30"/>
      <c r="N377" s="2"/>
    </row>
    <row r="378" spans="2:14" ht="14.25" customHeight="1">
      <c r="B378" s="61"/>
      <c r="C378" s="132"/>
      <c r="D378" s="132"/>
      <c r="E378" s="20"/>
      <c r="F378" s="27">
        <v>6</v>
      </c>
      <c r="G378" s="28"/>
      <c r="H378" s="35" t="s">
        <v>131</v>
      </c>
      <c r="I378" s="125">
        <v>3781000</v>
      </c>
      <c r="J378" s="125">
        <v>1407958</v>
      </c>
      <c r="K378" s="98" t="s">
        <v>1002</v>
      </c>
      <c r="L378" s="41" t="s">
        <v>462</v>
      </c>
      <c r="M378" s="30" t="s">
        <v>620</v>
      </c>
      <c r="N378" s="2"/>
    </row>
    <row r="379" spans="2:14" ht="14.25" customHeight="1">
      <c r="B379" s="61"/>
      <c r="C379" s="132"/>
      <c r="D379" s="132"/>
      <c r="E379" s="20"/>
      <c r="F379" s="27"/>
      <c r="G379" s="28"/>
      <c r="H379" s="35"/>
      <c r="I379" s="125"/>
      <c r="J379" s="125"/>
      <c r="K379" s="98" t="s">
        <v>1003</v>
      </c>
      <c r="L379" s="41"/>
      <c r="M379" s="30"/>
      <c r="N379" s="2"/>
    </row>
    <row r="380" spans="2:14" ht="14.25" customHeight="1">
      <c r="B380" s="61"/>
      <c r="C380" s="132"/>
      <c r="D380" s="132"/>
      <c r="E380" s="20"/>
      <c r="F380" s="27"/>
      <c r="G380" s="28"/>
      <c r="H380" s="35"/>
      <c r="I380" s="125"/>
      <c r="J380" s="125"/>
      <c r="K380" s="98" t="s">
        <v>929</v>
      </c>
      <c r="L380" s="41"/>
      <c r="M380" s="30"/>
      <c r="N380" s="2"/>
    </row>
    <row r="381" spans="2:14" ht="14.25" customHeight="1">
      <c r="B381" s="61"/>
      <c r="C381" s="132"/>
      <c r="D381" s="132"/>
      <c r="E381" s="20"/>
      <c r="F381" s="27"/>
      <c r="G381" s="28"/>
      <c r="H381" s="22"/>
      <c r="I381" s="125"/>
      <c r="J381" s="125"/>
      <c r="K381" s="38"/>
      <c r="L381" s="41"/>
      <c r="M381" s="30"/>
      <c r="N381" s="2"/>
    </row>
    <row r="382" spans="2:14" ht="14.25" customHeight="1">
      <c r="B382" s="61"/>
      <c r="C382" s="132"/>
      <c r="D382" s="132"/>
      <c r="E382" s="20"/>
      <c r="F382" s="27">
        <v>7</v>
      </c>
      <c r="G382" s="28"/>
      <c r="H382" s="35" t="s">
        <v>132</v>
      </c>
      <c r="I382" s="125">
        <v>13189000</v>
      </c>
      <c r="J382" s="125">
        <v>11139407</v>
      </c>
      <c r="K382" s="38" t="s">
        <v>312</v>
      </c>
      <c r="L382" s="41" t="s">
        <v>650</v>
      </c>
      <c r="M382" s="30" t="s">
        <v>651</v>
      </c>
      <c r="N382" s="2"/>
    </row>
    <row r="383" spans="2:14" ht="14.25" customHeight="1">
      <c r="B383" s="61"/>
      <c r="C383" s="132"/>
      <c r="D383" s="132"/>
      <c r="E383" s="20"/>
      <c r="F383" s="27"/>
      <c r="G383" s="28"/>
      <c r="H383" s="35"/>
      <c r="I383" s="125"/>
      <c r="J383" s="125"/>
      <c r="K383" s="98" t="s">
        <v>1004</v>
      </c>
      <c r="L383" s="41"/>
      <c r="M383" s="30"/>
      <c r="N383" s="2"/>
    </row>
    <row r="384" spans="2:14" ht="14.25" customHeight="1">
      <c r="B384" s="61"/>
      <c r="C384" s="132"/>
      <c r="D384" s="132"/>
      <c r="E384" s="20"/>
      <c r="F384" s="27"/>
      <c r="G384" s="28"/>
      <c r="H384" s="22"/>
      <c r="I384" s="125"/>
      <c r="J384" s="125"/>
      <c r="K384" s="98" t="s">
        <v>1005</v>
      </c>
      <c r="L384" s="41"/>
      <c r="M384" s="30"/>
      <c r="N384" s="2"/>
    </row>
    <row r="385" spans="2:14" ht="14.25" customHeight="1">
      <c r="B385" s="61"/>
      <c r="C385" s="132"/>
      <c r="D385" s="132"/>
      <c r="E385" s="20"/>
      <c r="F385" s="27"/>
      <c r="G385" s="28"/>
      <c r="H385" s="35"/>
      <c r="I385" s="125"/>
      <c r="J385" s="125"/>
      <c r="K385" s="100" t="s">
        <v>835</v>
      </c>
      <c r="L385" s="41"/>
      <c r="M385" s="30"/>
      <c r="N385" s="2"/>
    </row>
    <row r="386" spans="2:14" ht="14.25" customHeight="1">
      <c r="B386" s="61"/>
      <c r="C386" s="132"/>
      <c r="D386" s="132"/>
      <c r="E386" s="20"/>
      <c r="F386" s="27"/>
      <c r="G386" s="28"/>
      <c r="H386" s="35"/>
      <c r="I386" s="125"/>
      <c r="J386" s="125"/>
      <c r="K386" s="38"/>
      <c r="L386" s="41"/>
      <c r="M386" s="30"/>
      <c r="N386" s="2"/>
    </row>
    <row r="387" spans="2:14" ht="14.25" customHeight="1">
      <c r="B387" s="61"/>
      <c r="C387" s="132"/>
      <c r="D387" s="132"/>
      <c r="E387" s="20"/>
      <c r="F387" s="27">
        <v>8</v>
      </c>
      <c r="G387" s="28"/>
      <c r="H387" s="22" t="s">
        <v>80</v>
      </c>
      <c r="I387" s="125">
        <v>-795000</v>
      </c>
      <c r="J387" s="125">
        <v>0</v>
      </c>
      <c r="K387" s="29" t="s">
        <v>15</v>
      </c>
      <c r="L387" s="41"/>
      <c r="M387" s="30"/>
      <c r="N387" s="2"/>
    </row>
    <row r="388" spans="2:14" ht="14.25" customHeight="1" thickBot="1">
      <c r="B388" s="62"/>
      <c r="C388" s="133"/>
      <c r="D388" s="133"/>
      <c r="E388" s="139"/>
      <c r="F388" s="43"/>
      <c r="G388" s="44"/>
      <c r="H388" s="78"/>
      <c r="I388" s="126"/>
      <c r="J388" s="126"/>
      <c r="K388" s="82"/>
      <c r="L388" s="83"/>
      <c r="M388" s="84"/>
      <c r="N388" s="2"/>
    </row>
    <row r="389" spans="2:14" ht="14.25" customHeight="1">
      <c r="B389" s="61"/>
      <c r="C389" s="132"/>
      <c r="D389" s="132"/>
      <c r="E389" s="20"/>
      <c r="F389" s="27"/>
      <c r="G389" s="28"/>
      <c r="H389" s="35"/>
      <c r="I389" s="124"/>
      <c r="J389" s="124"/>
      <c r="K389" s="80"/>
      <c r="L389" s="24"/>
      <c r="M389" s="25"/>
      <c r="N389" s="2"/>
    </row>
    <row r="390" spans="1:14" ht="14.25" customHeight="1">
      <c r="A390" s="14"/>
      <c r="B390" s="60" t="s">
        <v>319</v>
      </c>
      <c r="C390" s="129">
        <v>505231644000</v>
      </c>
      <c r="D390" s="129">
        <v>505225163211</v>
      </c>
      <c r="E390" s="31" t="s">
        <v>1129</v>
      </c>
      <c r="F390" s="27">
        <v>1</v>
      </c>
      <c r="G390" s="28"/>
      <c r="H390" s="22" t="s">
        <v>133</v>
      </c>
      <c r="I390" s="124">
        <v>6963000</v>
      </c>
      <c r="J390" s="124">
        <v>4395820</v>
      </c>
      <c r="K390" s="29" t="s">
        <v>718</v>
      </c>
      <c r="L390" s="41"/>
      <c r="M390" s="30"/>
      <c r="N390" s="3"/>
    </row>
    <row r="391" spans="1:14" ht="14.25" customHeight="1">
      <c r="A391" s="14"/>
      <c r="B391" s="26" t="s">
        <v>320</v>
      </c>
      <c r="C391" s="130"/>
      <c r="D391" s="131"/>
      <c r="E391" s="31"/>
      <c r="F391" s="27"/>
      <c r="G391" s="21"/>
      <c r="H391" s="22"/>
      <c r="I391" s="125"/>
      <c r="J391" s="125"/>
      <c r="K391" s="38"/>
      <c r="L391" s="29"/>
      <c r="M391" s="30"/>
      <c r="N391" s="4"/>
    </row>
    <row r="392" spans="2:14" ht="14.25" customHeight="1">
      <c r="B392" s="61"/>
      <c r="C392" s="130" t="s">
        <v>8</v>
      </c>
      <c r="D392" s="130" t="s">
        <v>8</v>
      </c>
      <c r="E392" s="31"/>
      <c r="F392" s="27">
        <v>2</v>
      </c>
      <c r="G392" s="28"/>
      <c r="H392" s="35" t="s">
        <v>134</v>
      </c>
      <c r="I392" s="125">
        <v>5033000</v>
      </c>
      <c r="J392" s="125">
        <v>4884632</v>
      </c>
      <c r="K392" s="80" t="s">
        <v>313</v>
      </c>
      <c r="L392" s="41" t="s">
        <v>654</v>
      </c>
      <c r="M392" s="34" t="s">
        <v>655</v>
      </c>
      <c r="N392" s="3"/>
    </row>
    <row r="393" spans="2:14" ht="14.25" customHeight="1">
      <c r="B393" s="26"/>
      <c r="C393" s="129">
        <v>499526500000</v>
      </c>
      <c r="D393" s="130">
        <v>499517523708</v>
      </c>
      <c r="E393" s="31"/>
      <c r="F393" s="27"/>
      <c r="G393" s="28"/>
      <c r="H393" s="35"/>
      <c r="I393" s="125"/>
      <c r="J393" s="125"/>
      <c r="K393" s="80"/>
      <c r="L393" s="79"/>
      <c r="M393" s="36"/>
      <c r="N393" s="3"/>
    </row>
    <row r="394" spans="2:14" ht="14.25" customHeight="1">
      <c r="B394" s="61"/>
      <c r="C394" s="130" t="s">
        <v>9</v>
      </c>
      <c r="D394" s="130" t="s">
        <v>9</v>
      </c>
      <c r="E394" s="31"/>
      <c r="F394" s="27">
        <v>3</v>
      </c>
      <c r="G394" s="21"/>
      <c r="H394" s="22" t="s">
        <v>135</v>
      </c>
      <c r="I394" s="125">
        <v>6607494000</v>
      </c>
      <c r="J394" s="125">
        <v>6603382759</v>
      </c>
      <c r="K394" s="29" t="s">
        <v>718</v>
      </c>
      <c r="L394" s="41"/>
      <c r="M394" s="30"/>
      <c r="N394" s="4"/>
    </row>
    <row r="395" spans="2:14" ht="14.25" customHeight="1">
      <c r="B395" s="61"/>
      <c r="C395" s="130">
        <f>C390-C393</f>
        <v>5705144000</v>
      </c>
      <c r="D395" s="130">
        <f>D390-D393</f>
        <v>5707639503</v>
      </c>
      <c r="E395" s="31"/>
      <c r="F395" s="27"/>
      <c r="G395" s="28"/>
      <c r="H395" s="35"/>
      <c r="I395" s="125"/>
      <c r="J395" s="125"/>
      <c r="K395" s="99" t="s">
        <v>930</v>
      </c>
      <c r="L395" s="81"/>
      <c r="M395" s="25"/>
      <c r="N395" s="2"/>
    </row>
    <row r="396" spans="2:14" ht="14.25" customHeight="1">
      <c r="B396" s="61"/>
      <c r="C396" s="130"/>
      <c r="D396" s="130"/>
      <c r="E396" s="31"/>
      <c r="F396" s="27"/>
      <c r="G396" s="28"/>
      <c r="H396" s="35"/>
      <c r="I396" s="125"/>
      <c r="J396" s="125"/>
      <c r="K396" s="81"/>
      <c r="L396" s="79"/>
      <c r="M396" s="36"/>
      <c r="N396" s="2"/>
    </row>
    <row r="397" spans="2:14" ht="14.25" customHeight="1">
      <c r="B397" s="61"/>
      <c r="C397" s="130"/>
      <c r="D397" s="130"/>
      <c r="E397" s="20"/>
      <c r="F397" s="27">
        <v>4</v>
      </c>
      <c r="G397" s="28"/>
      <c r="H397" s="35" t="s">
        <v>136</v>
      </c>
      <c r="I397" s="125">
        <v>498612500000</v>
      </c>
      <c r="J397" s="125">
        <v>498612500000</v>
      </c>
      <c r="K397" s="80" t="s">
        <v>314</v>
      </c>
      <c r="L397" s="29" t="s">
        <v>315</v>
      </c>
      <c r="M397" s="25" t="s">
        <v>316</v>
      </c>
      <c r="N397" s="2"/>
    </row>
    <row r="398" spans="2:14" ht="14.25" customHeight="1">
      <c r="B398" s="61"/>
      <c r="C398" s="130"/>
      <c r="D398" s="130"/>
      <c r="E398" s="20"/>
      <c r="F398" s="27"/>
      <c r="G398" s="28"/>
      <c r="H398" s="35"/>
      <c r="I398" s="125"/>
      <c r="J398" s="125"/>
      <c r="K398" s="80"/>
      <c r="L398" s="107">
        <v>792000</v>
      </c>
      <c r="M398" s="108">
        <v>356493</v>
      </c>
      <c r="N398" s="3"/>
    </row>
    <row r="399" spans="2:14" ht="14.25" customHeight="1">
      <c r="B399" s="61"/>
      <c r="C399" s="132"/>
      <c r="D399" s="132"/>
      <c r="E399" s="20"/>
      <c r="F399" s="27"/>
      <c r="G399" s="28"/>
      <c r="H399" s="22"/>
      <c r="I399" s="125"/>
      <c r="J399" s="125"/>
      <c r="K399" s="80"/>
      <c r="L399" s="41" t="s">
        <v>758</v>
      </c>
      <c r="M399" s="30" t="s">
        <v>758</v>
      </c>
      <c r="N399" s="4"/>
    </row>
    <row r="400" spans="2:14" ht="14.25" customHeight="1">
      <c r="B400" s="61"/>
      <c r="C400" s="132"/>
      <c r="D400" s="132"/>
      <c r="E400" s="20"/>
      <c r="F400" s="27"/>
      <c r="G400" s="28"/>
      <c r="H400" s="22"/>
      <c r="I400" s="125"/>
      <c r="J400" s="125"/>
      <c r="K400" s="80" t="s">
        <v>317</v>
      </c>
      <c r="L400" s="24"/>
      <c r="M400" s="25"/>
      <c r="N400" s="2"/>
    </row>
    <row r="401" spans="2:14" ht="14.25" customHeight="1">
      <c r="B401" s="61"/>
      <c r="C401" s="132"/>
      <c r="D401" s="132"/>
      <c r="E401" s="20"/>
      <c r="F401" s="27"/>
      <c r="G401" s="28"/>
      <c r="H401" s="35"/>
      <c r="I401" s="125"/>
      <c r="J401" s="125"/>
      <c r="K401" s="81" t="s">
        <v>318</v>
      </c>
      <c r="L401" s="41"/>
      <c r="M401" s="30"/>
      <c r="N401" s="2"/>
    </row>
    <row r="402" spans="2:14" ht="14.25" customHeight="1">
      <c r="B402" s="61"/>
      <c r="C402" s="132"/>
      <c r="D402" s="132"/>
      <c r="E402" s="20"/>
      <c r="F402" s="27"/>
      <c r="G402" s="28"/>
      <c r="H402" s="35"/>
      <c r="I402" s="125"/>
      <c r="J402" s="125"/>
      <c r="K402" s="81"/>
      <c r="L402" s="41"/>
      <c r="M402" s="30"/>
      <c r="N402" s="2"/>
    </row>
    <row r="403" spans="2:14" ht="14.25" customHeight="1">
      <c r="B403" s="61"/>
      <c r="C403" s="132"/>
      <c r="D403" s="132"/>
      <c r="E403" s="20"/>
      <c r="F403" s="27">
        <v>5</v>
      </c>
      <c r="G403" s="28"/>
      <c r="H403" s="22" t="s">
        <v>80</v>
      </c>
      <c r="I403" s="125">
        <v>-346000</v>
      </c>
      <c r="J403" s="125">
        <v>0</v>
      </c>
      <c r="K403" s="29" t="s">
        <v>718</v>
      </c>
      <c r="L403" s="41"/>
      <c r="M403" s="30"/>
      <c r="N403" s="2"/>
    </row>
    <row r="404" spans="2:14" ht="14.25" customHeight="1" thickBot="1">
      <c r="B404" s="62"/>
      <c r="C404" s="133"/>
      <c r="D404" s="133"/>
      <c r="E404" s="139"/>
      <c r="F404" s="43"/>
      <c r="G404" s="44"/>
      <c r="H404" s="78"/>
      <c r="I404" s="126"/>
      <c r="J404" s="126"/>
      <c r="K404" s="82"/>
      <c r="L404" s="83"/>
      <c r="M404" s="84"/>
      <c r="N404" s="2"/>
    </row>
    <row r="405" spans="2:14" ht="14.25" customHeight="1">
      <c r="B405" s="61"/>
      <c r="C405" s="132"/>
      <c r="D405" s="132"/>
      <c r="E405" s="20"/>
      <c r="F405" s="27"/>
      <c r="G405" s="28"/>
      <c r="H405" s="35"/>
      <c r="I405" s="124"/>
      <c r="J405" s="124"/>
      <c r="K405" s="80"/>
      <c r="L405" s="24"/>
      <c r="M405" s="25"/>
      <c r="N405" s="2"/>
    </row>
    <row r="406" spans="1:14" ht="14.25" customHeight="1">
      <c r="A406" s="14"/>
      <c r="B406" s="60" t="s">
        <v>321</v>
      </c>
      <c r="C406" s="129">
        <v>27152243000</v>
      </c>
      <c r="D406" s="129">
        <v>26998796095</v>
      </c>
      <c r="E406" s="31" t="s">
        <v>1129</v>
      </c>
      <c r="F406" s="27">
        <v>1</v>
      </c>
      <c r="G406" s="28"/>
      <c r="H406" s="22" t="s">
        <v>137</v>
      </c>
      <c r="I406" s="124">
        <f>4972000+15750000</f>
        <v>20722000</v>
      </c>
      <c r="J406" s="125">
        <f>4956137+15750000</f>
        <v>20706137</v>
      </c>
      <c r="K406" s="29" t="s">
        <v>718</v>
      </c>
      <c r="L406" s="41"/>
      <c r="M406" s="30"/>
      <c r="N406" s="2"/>
    </row>
    <row r="407" spans="1:14" ht="14.25" customHeight="1">
      <c r="A407" s="14"/>
      <c r="B407" s="26" t="s">
        <v>320</v>
      </c>
      <c r="C407" s="130"/>
      <c r="D407" s="131"/>
      <c r="E407" s="31"/>
      <c r="F407" s="27"/>
      <c r="G407" s="28"/>
      <c r="H407" s="22"/>
      <c r="I407" s="124"/>
      <c r="J407" s="125"/>
      <c r="K407" s="38"/>
      <c r="L407" s="24"/>
      <c r="M407" s="36"/>
      <c r="N407" s="2"/>
    </row>
    <row r="408" spans="2:14" ht="14.25" customHeight="1">
      <c r="B408" s="26"/>
      <c r="C408" s="130" t="s">
        <v>8</v>
      </c>
      <c r="D408" s="130" t="s">
        <v>8</v>
      </c>
      <c r="E408" s="31"/>
      <c r="F408" s="27">
        <v>2</v>
      </c>
      <c r="G408" s="28"/>
      <c r="H408" s="22" t="s">
        <v>138</v>
      </c>
      <c r="I408" s="124">
        <v>25000000000</v>
      </c>
      <c r="J408" s="125">
        <v>25000000000</v>
      </c>
      <c r="K408" s="29" t="s">
        <v>718</v>
      </c>
      <c r="L408" s="41"/>
      <c r="M408" s="30"/>
      <c r="N408" s="2"/>
    </row>
    <row r="409" spans="2:14" ht="14.25" customHeight="1">
      <c r="B409" s="61"/>
      <c r="C409" s="129">
        <v>25000000000</v>
      </c>
      <c r="D409" s="130">
        <v>25000000000</v>
      </c>
      <c r="E409" s="31"/>
      <c r="F409" s="27"/>
      <c r="G409" s="21"/>
      <c r="H409" s="22"/>
      <c r="I409" s="125"/>
      <c r="J409" s="125"/>
      <c r="K409" s="98" t="s">
        <v>837</v>
      </c>
      <c r="L409" s="24"/>
      <c r="M409" s="25"/>
      <c r="N409" s="2"/>
    </row>
    <row r="410" spans="2:14" ht="14.25" customHeight="1">
      <c r="B410" s="61"/>
      <c r="C410" s="130" t="s">
        <v>9</v>
      </c>
      <c r="D410" s="130" t="s">
        <v>9</v>
      </c>
      <c r="E410" s="31"/>
      <c r="F410" s="27"/>
      <c r="G410" s="28"/>
      <c r="H410" s="22"/>
      <c r="I410" s="125"/>
      <c r="J410" s="125"/>
      <c r="K410" s="100" t="s">
        <v>836</v>
      </c>
      <c r="L410" s="39"/>
      <c r="M410" s="40"/>
      <c r="N410" s="2"/>
    </row>
    <row r="411" spans="2:14" ht="14.25" customHeight="1">
      <c r="B411" s="61"/>
      <c r="C411" s="130">
        <f>C406-C409</f>
        <v>2152243000</v>
      </c>
      <c r="D411" s="130">
        <f>D406-D409</f>
        <v>1998796095</v>
      </c>
      <c r="E411" s="31"/>
      <c r="F411" s="27"/>
      <c r="G411" s="28"/>
      <c r="H411" s="22"/>
      <c r="I411" s="125"/>
      <c r="J411" s="125"/>
      <c r="K411" s="80"/>
      <c r="L411" s="39"/>
      <c r="M411" s="40"/>
      <c r="N411" s="2"/>
    </row>
    <row r="412" spans="2:14" ht="14.25" customHeight="1">
      <c r="B412" s="61"/>
      <c r="C412" s="130"/>
      <c r="D412" s="130"/>
      <c r="E412" s="31"/>
      <c r="F412" s="27">
        <v>3</v>
      </c>
      <c r="G412" s="28"/>
      <c r="H412" s="22" t="s">
        <v>139</v>
      </c>
      <c r="I412" s="125">
        <v>1959000000</v>
      </c>
      <c r="J412" s="125">
        <v>1827213338</v>
      </c>
      <c r="K412" s="29" t="s">
        <v>718</v>
      </c>
      <c r="L412" s="41"/>
      <c r="M412" s="30"/>
      <c r="N412" s="2"/>
    </row>
    <row r="413" spans="2:14" ht="14.25" customHeight="1">
      <c r="B413" s="61"/>
      <c r="C413" s="129"/>
      <c r="D413" s="130"/>
      <c r="E413" s="31"/>
      <c r="F413" s="27"/>
      <c r="G413" s="28"/>
      <c r="H413" s="22"/>
      <c r="I413" s="125"/>
      <c r="J413" s="125"/>
      <c r="K413" s="106" t="s">
        <v>839</v>
      </c>
      <c r="L413" s="41"/>
      <c r="M413" s="30"/>
      <c r="N413" s="2"/>
    </row>
    <row r="414" spans="2:14" ht="14.25" customHeight="1">
      <c r="B414" s="61"/>
      <c r="C414" s="130"/>
      <c r="D414" s="130"/>
      <c r="E414" s="31"/>
      <c r="F414" s="27"/>
      <c r="G414" s="28"/>
      <c r="H414" s="22"/>
      <c r="I414" s="125"/>
      <c r="J414" s="125"/>
      <c r="K414" s="100" t="s">
        <v>838</v>
      </c>
      <c r="L414" s="41"/>
      <c r="M414" s="30"/>
      <c r="N414" s="3"/>
    </row>
    <row r="415" spans="1:14" ht="14.25" customHeight="1">
      <c r="A415" s="14"/>
      <c r="B415" s="61"/>
      <c r="C415" s="130"/>
      <c r="D415" s="130"/>
      <c r="E415" s="31"/>
      <c r="F415" s="27"/>
      <c r="G415" s="28"/>
      <c r="H415" s="22"/>
      <c r="I415" s="125"/>
      <c r="J415" s="125"/>
      <c r="K415" s="38"/>
      <c r="L415" s="41"/>
      <c r="M415" s="30"/>
      <c r="N415" s="3"/>
    </row>
    <row r="416" spans="1:14" ht="14.25" customHeight="1">
      <c r="A416" s="14"/>
      <c r="B416" s="61"/>
      <c r="C416" s="134"/>
      <c r="D416" s="132"/>
      <c r="E416" s="31"/>
      <c r="F416" s="27">
        <v>4</v>
      </c>
      <c r="G416" s="28"/>
      <c r="H416" s="109" t="s">
        <v>137</v>
      </c>
      <c r="I416" s="125">
        <v>60535000</v>
      </c>
      <c r="J416" s="125">
        <v>38892000</v>
      </c>
      <c r="K416" s="29" t="s">
        <v>718</v>
      </c>
      <c r="L416" s="41"/>
      <c r="M416" s="30"/>
      <c r="N416" s="3"/>
    </row>
    <row r="417" spans="2:14" ht="14.25" customHeight="1">
      <c r="B417" s="61"/>
      <c r="C417" s="134"/>
      <c r="D417" s="132"/>
      <c r="E417" s="31"/>
      <c r="F417" s="27"/>
      <c r="G417" s="28"/>
      <c r="H417" s="22" t="s">
        <v>759</v>
      </c>
      <c r="I417" s="125"/>
      <c r="J417" s="125"/>
      <c r="K417" s="85"/>
      <c r="L417" s="39"/>
      <c r="M417" s="40"/>
      <c r="N417" s="3"/>
    </row>
    <row r="418" spans="2:14" ht="14.25" customHeight="1">
      <c r="B418" s="61"/>
      <c r="C418" s="134"/>
      <c r="D418" s="132"/>
      <c r="E418" s="31"/>
      <c r="F418" s="27"/>
      <c r="G418" s="28"/>
      <c r="H418" s="22"/>
      <c r="I418" s="125"/>
      <c r="J418" s="125"/>
      <c r="K418" s="29"/>
      <c r="L418" s="41"/>
      <c r="M418" s="30"/>
      <c r="N418" s="3"/>
    </row>
    <row r="419" spans="2:14" ht="14.25" customHeight="1">
      <c r="B419" s="61"/>
      <c r="C419" s="134"/>
      <c r="D419" s="132"/>
      <c r="E419" s="31"/>
      <c r="F419" s="27">
        <v>5</v>
      </c>
      <c r="G419" s="28"/>
      <c r="H419" s="22" t="s">
        <v>140</v>
      </c>
      <c r="I419" s="125">
        <v>91610000</v>
      </c>
      <c r="J419" s="125">
        <v>91609024</v>
      </c>
      <c r="K419" s="29" t="s">
        <v>718</v>
      </c>
      <c r="L419" s="41"/>
      <c r="M419" s="30"/>
      <c r="N419" s="3"/>
    </row>
    <row r="420" spans="2:14" ht="14.25" customHeight="1">
      <c r="B420" s="61"/>
      <c r="C420" s="134"/>
      <c r="D420" s="132"/>
      <c r="E420" s="31"/>
      <c r="F420" s="27"/>
      <c r="G420" s="28"/>
      <c r="H420" s="22"/>
      <c r="I420" s="125"/>
      <c r="J420" s="125"/>
      <c r="K420" s="102" t="s">
        <v>841</v>
      </c>
      <c r="L420" s="39"/>
      <c r="M420" s="40"/>
      <c r="N420" s="3"/>
    </row>
    <row r="421" spans="2:14" ht="14.25" customHeight="1">
      <c r="B421" s="61"/>
      <c r="C421" s="134"/>
      <c r="D421" s="132"/>
      <c r="E421" s="31"/>
      <c r="F421" s="27"/>
      <c r="G421" s="28"/>
      <c r="H421" s="22"/>
      <c r="I421" s="125"/>
      <c r="J421" s="125"/>
      <c r="K421" s="101" t="s">
        <v>840</v>
      </c>
      <c r="L421" s="39"/>
      <c r="M421" s="40"/>
      <c r="N421" s="3"/>
    </row>
    <row r="422" spans="2:14" ht="14.25" customHeight="1">
      <c r="B422" s="61"/>
      <c r="C422" s="134"/>
      <c r="D422" s="132"/>
      <c r="E422" s="31"/>
      <c r="F422" s="27"/>
      <c r="G422" s="28"/>
      <c r="H422" s="22"/>
      <c r="I422" s="125"/>
      <c r="J422" s="125"/>
      <c r="K422" s="85"/>
      <c r="L422" s="39"/>
      <c r="M422" s="40"/>
      <c r="N422" s="3"/>
    </row>
    <row r="423" spans="2:14" ht="14.25" customHeight="1">
      <c r="B423" s="61"/>
      <c r="C423" s="134"/>
      <c r="D423" s="132"/>
      <c r="E423" s="31"/>
      <c r="F423" s="27">
        <v>6</v>
      </c>
      <c r="G423" s="28"/>
      <c r="H423" s="109" t="s">
        <v>760</v>
      </c>
      <c r="I423" s="125">
        <v>20376000</v>
      </c>
      <c r="J423" s="125">
        <v>20375596</v>
      </c>
      <c r="K423" s="29" t="s">
        <v>718</v>
      </c>
      <c r="L423" s="41"/>
      <c r="M423" s="30"/>
      <c r="N423" s="3"/>
    </row>
    <row r="424" spans="2:14" ht="14.25" customHeight="1">
      <c r="B424" s="61"/>
      <c r="C424" s="134"/>
      <c r="D424" s="132"/>
      <c r="E424" s="31"/>
      <c r="F424" s="27"/>
      <c r="G424" s="28"/>
      <c r="H424" s="22" t="s">
        <v>726</v>
      </c>
      <c r="I424" s="125"/>
      <c r="J424" s="125"/>
      <c r="K424" s="102" t="s">
        <v>1006</v>
      </c>
      <c r="L424" s="39"/>
      <c r="M424" s="40"/>
      <c r="N424" s="3"/>
    </row>
    <row r="425" spans="2:14" ht="14.25" customHeight="1">
      <c r="B425" s="61"/>
      <c r="C425" s="134"/>
      <c r="D425" s="132"/>
      <c r="E425" s="31"/>
      <c r="F425" s="27"/>
      <c r="G425" s="28"/>
      <c r="H425" s="22"/>
      <c r="I425" s="125"/>
      <c r="J425" s="125"/>
      <c r="K425" s="102" t="s">
        <v>1007</v>
      </c>
      <c r="L425" s="39"/>
      <c r="M425" s="40"/>
      <c r="N425" s="3"/>
    </row>
    <row r="426" spans="2:14" ht="14.25" customHeight="1" thickBot="1">
      <c r="B426" s="62"/>
      <c r="C426" s="133"/>
      <c r="D426" s="133"/>
      <c r="E426" s="42"/>
      <c r="F426" s="43"/>
      <c r="G426" s="44"/>
      <c r="H426" s="45"/>
      <c r="I426" s="127"/>
      <c r="J426" s="127"/>
      <c r="K426" s="88"/>
      <c r="L426" s="83"/>
      <c r="M426" s="84"/>
      <c r="N426" s="11"/>
    </row>
    <row r="427" spans="2:14" ht="14.25" customHeight="1">
      <c r="B427" s="61"/>
      <c r="C427" s="132"/>
      <c r="D427" s="132"/>
      <c r="E427" s="31"/>
      <c r="F427" s="27"/>
      <c r="G427" s="28"/>
      <c r="H427" s="22"/>
      <c r="I427" s="125"/>
      <c r="J427" s="125"/>
      <c r="K427" s="23"/>
      <c r="L427" s="24"/>
      <c r="M427" s="25"/>
      <c r="N427" s="11"/>
    </row>
    <row r="428" spans="1:14" ht="14.25" customHeight="1">
      <c r="A428" s="14"/>
      <c r="B428" s="60" t="s">
        <v>60</v>
      </c>
      <c r="C428" s="129">
        <v>38915000</v>
      </c>
      <c r="D428" s="129">
        <v>23047278</v>
      </c>
      <c r="E428" s="31" t="s">
        <v>1129</v>
      </c>
      <c r="F428" s="27">
        <v>1</v>
      </c>
      <c r="G428" s="28"/>
      <c r="H428" s="22" t="s">
        <v>141</v>
      </c>
      <c r="I428" s="124">
        <v>18900000</v>
      </c>
      <c r="J428" s="124">
        <v>12606802</v>
      </c>
      <c r="K428" s="38" t="s">
        <v>322</v>
      </c>
      <c r="L428" s="41" t="s">
        <v>631</v>
      </c>
      <c r="M428" s="34" t="s">
        <v>668</v>
      </c>
      <c r="N428" s="3"/>
    </row>
    <row r="429" spans="1:14" ht="14.25" customHeight="1">
      <c r="A429" s="14"/>
      <c r="B429" s="60" t="s">
        <v>61</v>
      </c>
      <c r="C429" s="135"/>
      <c r="D429" s="135"/>
      <c r="E429" s="31"/>
      <c r="F429" s="27"/>
      <c r="G429" s="21"/>
      <c r="H429" s="22"/>
      <c r="I429" s="125"/>
      <c r="J429" s="125"/>
      <c r="K429" s="38" t="s">
        <v>323</v>
      </c>
      <c r="L429" s="41" t="s">
        <v>656</v>
      </c>
      <c r="M429" s="34" t="s">
        <v>669</v>
      </c>
      <c r="N429" s="4"/>
    </row>
    <row r="430" spans="2:14" ht="14.25" customHeight="1">
      <c r="B430" s="61"/>
      <c r="C430" s="130" t="s">
        <v>8</v>
      </c>
      <c r="D430" s="130" t="s">
        <v>8</v>
      </c>
      <c r="E430" s="31"/>
      <c r="F430" s="27"/>
      <c r="G430" s="28"/>
      <c r="H430" s="35"/>
      <c r="I430" s="125"/>
      <c r="J430" s="125"/>
      <c r="K430" s="80" t="s">
        <v>324</v>
      </c>
      <c r="L430" s="41" t="s">
        <v>657</v>
      </c>
      <c r="M430" s="34" t="s">
        <v>670</v>
      </c>
      <c r="N430" s="3"/>
    </row>
    <row r="431" spans="2:14" ht="14.25" customHeight="1">
      <c r="B431" s="26"/>
      <c r="C431" s="129">
        <v>15160000</v>
      </c>
      <c r="D431" s="130">
        <v>11167900</v>
      </c>
      <c r="E431" s="31"/>
      <c r="F431" s="27"/>
      <c r="G431" s="28"/>
      <c r="H431" s="35"/>
      <c r="I431" s="125"/>
      <c r="J431" s="125"/>
      <c r="K431" s="99" t="s">
        <v>842</v>
      </c>
      <c r="L431" s="41"/>
      <c r="M431" s="34"/>
      <c r="N431" s="3"/>
    </row>
    <row r="432" spans="2:14" ht="14.25" customHeight="1">
      <c r="B432" s="61"/>
      <c r="C432" s="130" t="s">
        <v>9</v>
      </c>
      <c r="D432" s="130" t="s">
        <v>9</v>
      </c>
      <c r="E432" s="31"/>
      <c r="F432" s="27"/>
      <c r="G432" s="21"/>
      <c r="H432" s="22"/>
      <c r="I432" s="125"/>
      <c r="J432" s="125"/>
      <c r="K432" s="98" t="s">
        <v>1055</v>
      </c>
      <c r="L432" s="29"/>
      <c r="M432" s="30"/>
      <c r="N432" s="4"/>
    </row>
    <row r="433" spans="2:14" ht="14.25" customHeight="1">
      <c r="B433" s="61"/>
      <c r="C433" s="130">
        <f>C428-C431</f>
        <v>23755000</v>
      </c>
      <c r="D433" s="130">
        <f>D428-D431</f>
        <v>11879378</v>
      </c>
      <c r="E433" s="31"/>
      <c r="F433" s="27"/>
      <c r="G433" s="28"/>
      <c r="H433" s="35"/>
      <c r="I433" s="125"/>
      <c r="J433" s="125"/>
      <c r="K433" s="80"/>
      <c r="L433" s="81"/>
      <c r="M433" s="25"/>
      <c r="N433" s="2"/>
    </row>
    <row r="434" spans="2:14" ht="14.25" customHeight="1">
      <c r="B434" s="61"/>
      <c r="C434" s="130"/>
      <c r="D434" s="130"/>
      <c r="E434" s="31"/>
      <c r="F434" s="27">
        <v>2</v>
      </c>
      <c r="G434" s="28"/>
      <c r="H434" s="35" t="s">
        <v>142</v>
      </c>
      <c r="I434" s="125">
        <v>1114000</v>
      </c>
      <c r="J434" s="125">
        <v>21000</v>
      </c>
      <c r="K434" s="80" t="s">
        <v>658</v>
      </c>
      <c r="L434" s="41" t="s">
        <v>659</v>
      </c>
      <c r="M434" s="34" t="s">
        <v>659</v>
      </c>
      <c r="N434" s="2"/>
    </row>
    <row r="435" spans="2:14" ht="14.25" customHeight="1">
      <c r="B435" s="61"/>
      <c r="C435" s="129"/>
      <c r="D435" s="130"/>
      <c r="E435" s="20"/>
      <c r="F435" s="27"/>
      <c r="G435" s="28"/>
      <c r="H435" s="35"/>
      <c r="I435" s="125"/>
      <c r="J435" s="125"/>
      <c r="K435" s="29"/>
      <c r="L435" s="29"/>
      <c r="M435" s="30"/>
      <c r="N435" s="2"/>
    </row>
    <row r="436" spans="2:14" ht="14.25" customHeight="1">
      <c r="B436" s="61"/>
      <c r="C436" s="130"/>
      <c r="D436" s="130"/>
      <c r="E436" s="20"/>
      <c r="F436" s="27">
        <v>3</v>
      </c>
      <c r="G436" s="21"/>
      <c r="H436" s="22" t="s">
        <v>143</v>
      </c>
      <c r="I436" s="125">
        <v>19718000</v>
      </c>
      <c r="J436" s="125">
        <v>10419476</v>
      </c>
      <c r="K436" s="99" t="s">
        <v>1117</v>
      </c>
      <c r="L436" s="29" t="s">
        <v>660</v>
      </c>
      <c r="M436" s="30" t="s">
        <v>661</v>
      </c>
      <c r="N436" s="2"/>
    </row>
    <row r="437" spans="2:14" ht="14.25" customHeight="1">
      <c r="B437" s="61"/>
      <c r="C437" s="130"/>
      <c r="D437" s="130"/>
      <c r="E437" s="20"/>
      <c r="F437" s="27"/>
      <c r="G437" s="28"/>
      <c r="H437" s="35"/>
      <c r="I437" s="125"/>
      <c r="J437" s="125"/>
      <c r="K437" s="99" t="s">
        <v>843</v>
      </c>
      <c r="L437" s="24"/>
      <c r="M437" s="25"/>
      <c r="N437" s="3"/>
    </row>
    <row r="438" spans="2:14" ht="14.25" customHeight="1">
      <c r="B438" s="61"/>
      <c r="C438" s="132"/>
      <c r="D438" s="132"/>
      <c r="E438" s="20"/>
      <c r="F438" s="27"/>
      <c r="G438" s="28"/>
      <c r="H438" s="22"/>
      <c r="I438" s="125"/>
      <c r="J438" s="125"/>
      <c r="K438" s="99" t="s">
        <v>1056</v>
      </c>
      <c r="L438" s="24"/>
      <c r="M438" s="25"/>
      <c r="N438" s="4"/>
    </row>
    <row r="439" spans="2:14" ht="14.25" customHeight="1">
      <c r="B439" s="61"/>
      <c r="C439" s="132"/>
      <c r="D439" s="132"/>
      <c r="E439" s="20"/>
      <c r="F439" s="27"/>
      <c r="G439" s="28"/>
      <c r="H439" s="35"/>
      <c r="I439" s="125"/>
      <c r="J439" s="125"/>
      <c r="K439" s="38"/>
      <c r="L439" s="41"/>
      <c r="M439" s="30"/>
      <c r="N439" s="2"/>
    </row>
    <row r="440" spans="2:14" ht="14.25" customHeight="1">
      <c r="B440" s="61"/>
      <c r="C440" s="132"/>
      <c r="D440" s="132"/>
      <c r="E440" s="20"/>
      <c r="F440" s="27">
        <v>4</v>
      </c>
      <c r="G440" s="28"/>
      <c r="H440" s="22" t="s">
        <v>80</v>
      </c>
      <c r="I440" s="125">
        <v>-817000</v>
      </c>
      <c r="J440" s="125">
        <v>0</v>
      </c>
      <c r="K440" s="29" t="s">
        <v>718</v>
      </c>
      <c r="L440" s="41"/>
      <c r="M440" s="30"/>
      <c r="N440" s="4"/>
    </row>
    <row r="441" spans="2:14" ht="14.25" customHeight="1" thickBot="1">
      <c r="B441" s="62"/>
      <c r="C441" s="133"/>
      <c r="D441" s="133"/>
      <c r="E441" s="139"/>
      <c r="F441" s="43"/>
      <c r="G441" s="44"/>
      <c r="H441" s="78"/>
      <c r="I441" s="126"/>
      <c r="J441" s="126"/>
      <c r="K441" s="82"/>
      <c r="L441" s="83"/>
      <c r="M441" s="84"/>
      <c r="N441" s="2"/>
    </row>
    <row r="442" spans="2:14" ht="14.25" customHeight="1">
      <c r="B442" s="61"/>
      <c r="C442" s="132"/>
      <c r="D442" s="132"/>
      <c r="E442" s="20"/>
      <c r="F442" s="27"/>
      <c r="G442" s="28"/>
      <c r="H442" s="35"/>
      <c r="I442" s="124"/>
      <c r="J442" s="124"/>
      <c r="K442" s="80"/>
      <c r="L442" s="24"/>
      <c r="M442" s="25"/>
      <c r="N442" s="2"/>
    </row>
    <row r="443" spans="1:14" ht="14.25" customHeight="1">
      <c r="A443" s="14"/>
      <c r="B443" s="60" t="s">
        <v>62</v>
      </c>
      <c r="C443" s="129">
        <f>1555455000+432266</f>
        <v>1555887266</v>
      </c>
      <c r="D443" s="129">
        <f>1400032081+432266</f>
        <v>1400464347</v>
      </c>
      <c r="E443" s="31" t="s">
        <v>801</v>
      </c>
      <c r="F443" s="27">
        <v>1</v>
      </c>
      <c r="G443" s="28"/>
      <c r="H443" s="109" t="s">
        <v>853</v>
      </c>
      <c r="I443" s="124">
        <v>432266</v>
      </c>
      <c r="J443" s="125">
        <v>432266</v>
      </c>
      <c r="K443" s="38"/>
      <c r="L443" s="41"/>
      <c r="M443" s="34"/>
      <c r="N443" s="2"/>
    </row>
    <row r="444" spans="1:14" ht="14.25" customHeight="1">
      <c r="A444" s="14"/>
      <c r="B444" s="60" t="s">
        <v>63</v>
      </c>
      <c r="C444" s="130"/>
      <c r="D444" s="131"/>
      <c r="E444" s="31"/>
      <c r="F444" s="27"/>
      <c r="G444" s="28"/>
      <c r="H444" s="22"/>
      <c r="I444" s="124"/>
      <c r="J444" s="125"/>
      <c r="K444" s="38"/>
      <c r="L444" s="41"/>
      <c r="M444" s="34"/>
      <c r="N444" s="2"/>
    </row>
    <row r="445" spans="2:14" ht="14.25" customHeight="1">
      <c r="B445" s="60" t="s">
        <v>339</v>
      </c>
      <c r="C445" s="130" t="s">
        <v>7</v>
      </c>
      <c r="D445" s="130" t="s">
        <v>7</v>
      </c>
      <c r="E445" s="31" t="s">
        <v>144</v>
      </c>
      <c r="F445" s="27">
        <v>1</v>
      </c>
      <c r="G445" s="28"/>
      <c r="H445" s="22" t="s">
        <v>148</v>
      </c>
      <c r="I445" s="124">
        <v>22313000</v>
      </c>
      <c r="J445" s="125">
        <v>15870219</v>
      </c>
      <c r="K445" s="38" t="s">
        <v>325</v>
      </c>
      <c r="L445" s="41" t="s">
        <v>594</v>
      </c>
      <c r="M445" s="34" t="s">
        <v>594</v>
      </c>
      <c r="N445" s="2"/>
    </row>
    <row r="446" spans="2:14" ht="14.25" customHeight="1">
      <c r="B446" s="26" t="s">
        <v>72</v>
      </c>
      <c r="C446" s="129">
        <v>380000000</v>
      </c>
      <c r="D446" s="130">
        <v>315290535</v>
      </c>
      <c r="E446" s="31" t="s">
        <v>145</v>
      </c>
      <c r="F446" s="27"/>
      <c r="G446" s="28"/>
      <c r="H446" s="22"/>
      <c r="I446" s="124"/>
      <c r="J446" s="125"/>
      <c r="K446" s="38" t="s">
        <v>326</v>
      </c>
      <c r="L446" s="41" t="s">
        <v>664</v>
      </c>
      <c r="M446" s="34" t="s">
        <v>665</v>
      </c>
      <c r="N446" s="2"/>
    </row>
    <row r="447" spans="2:14" ht="14.25" customHeight="1">
      <c r="B447" s="61"/>
      <c r="C447" s="130" t="s">
        <v>8</v>
      </c>
      <c r="D447" s="130" t="s">
        <v>8</v>
      </c>
      <c r="E447" s="31" t="s">
        <v>147</v>
      </c>
      <c r="F447" s="27"/>
      <c r="G447" s="28"/>
      <c r="H447" s="22"/>
      <c r="I447" s="124"/>
      <c r="J447" s="125"/>
      <c r="K447" s="38" t="s">
        <v>327</v>
      </c>
      <c r="L447" s="41" t="s">
        <v>589</v>
      </c>
      <c r="M447" s="34" t="s">
        <v>446</v>
      </c>
      <c r="N447" s="2"/>
    </row>
    <row r="448" spans="2:14" ht="14.25" customHeight="1">
      <c r="B448" s="61"/>
      <c r="C448" s="129">
        <v>852773000</v>
      </c>
      <c r="D448" s="130">
        <v>786769787</v>
      </c>
      <c r="E448" s="31"/>
      <c r="F448" s="27"/>
      <c r="G448" s="21"/>
      <c r="H448" s="22"/>
      <c r="I448" s="125"/>
      <c r="J448" s="125"/>
      <c r="K448" s="38" t="s">
        <v>328</v>
      </c>
      <c r="L448" s="41" t="s">
        <v>15</v>
      </c>
      <c r="M448" s="34" t="s">
        <v>666</v>
      </c>
      <c r="N448" s="2"/>
    </row>
    <row r="449" spans="2:14" ht="14.25" customHeight="1">
      <c r="B449" s="61"/>
      <c r="C449" s="130" t="s">
        <v>9</v>
      </c>
      <c r="D449" s="130" t="s">
        <v>9</v>
      </c>
      <c r="E449" s="31"/>
      <c r="F449" s="27"/>
      <c r="G449" s="28"/>
      <c r="H449" s="22"/>
      <c r="I449" s="125"/>
      <c r="J449" s="125"/>
      <c r="K449" s="80" t="s">
        <v>329</v>
      </c>
      <c r="L449" s="41" t="s">
        <v>15</v>
      </c>
      <c r="M449" s="34" t="s">
        <v>667</v>
      </c>
      <c r="N449" s="2"/>
    </row>
    <row r="450" spans="2:14" ht="14.25" customHeight="1">
      <c r="B450" s="61"/>
      <c r="C450" s="130">
        <f>C443-C446-C448</f>
        <v>323114266</v>
      </c>
      <c r="D450" s="130">
        <f>D443-D446-D448</f>
        <v>298404025</v>
      </c>
      <c r="E450" s="31"/>
      <c r="F450" s="27"/>
      <c r="G450" s="28"/>
      <c r="H450" s="22"/>
      <c r="I450" s="125"/>
      <c r="J450" s="125"/>
      <c r="K450" s="80" t="s">
        <v>330</v>
      </c>
      <c r="L450" s="41" t="s">
        <v>15</v>
      </c>
      <c r="M450" s="34" t="s">
        <v>420</v>
      </c>
      <c r="N450" s="2"/>
    </row>
    <row r="451" spans="2:14" ht="14.25" customHeight="1">
      <c r="B451" s="61"/>
      <c r="C451" s="130"/>
      <c r="D451" s="130"/>
      <c r="E451" s="31"/>
      <c r="F451" s="27"/>
      <c r="G451" s="28"/>
      <c r="H451" s="22"/>
      <c r="I451" s="125"/>
      <c r="J451" s="125"/>
      <c r="K451" s="99" t="s">
        <v>844</v>
      </c>
      <c r="L451" s="39"/>
      <c r="M451" s="40"/>
      <c r="N451" s="3"/>
    </row>
    <row r="452" spans="1:14" ht="14.25" customHeight="1">
      <c r="A452" s="14"/>
      <c r="B452" s="61"/>
      <c r="C452" s="130"/>
      <c r="D452" s="130"/>
      <c r="E452" s="31"/>
      <c r="F452" s="27"/>
      <c r="G452" s="28"/>
      <c r="H452" s="22"/>
      <c r="I452" s="125"/>
      <c r="J452" s="125"/>
      <c r="K452" s="112" t="s">
        <v>1009</v>
      </c>
      <c r="L452" s="41"/>
      <c r="M452" s="30"/>
      <c r="N452" s="3"/>
    </row>
    <row r="453" spans="1:14" ht="14.25" customHeight="1">
      <c r="A453" s="14"/>
      <c r="B453" s="61"/>
      <c r="C453" s="134"/>
      <c r="D453" s="132"/>
      <c r="E453" s="31"/>
      <c r="F453" s="27"/>
      <c r="G453" s="28"/>
      <c r="H453" s="22"/>
      <c r="I453" s="125"/>
      <c r="J453" s="125"/>
      <c r="K453" s="98" t="s">
        <v>845</v>
      </c>
      <c r="L453" s="41"/>
      <c r="M453" s="30"/>
      <c r="N453" s="3"/>
    </row>
    <row r="454" spans="1:14" ht="14.25" customHeight="1">
      <c r="A454" s="14"/>
      <c r="B454" s="61"/>
      <c r="C454" s="134"/>
      <c r="D454" s="132"/>
      <c r="E454" s="31"/>
      <c r="F454" s="27"/>
      <c r="G454" s="28"/>
      <c r="H454" s="22"/>
      <c r="I454" s="125"/>
      <c r="J454" s="125"/>
      <c r="K454" s="102" t="s">
        <v>1008</v>
      </c>
      <c r="L454" s="41"/>
      <c r="M454" s="30"/>
      <c r="N454" s="3"/>
    </row>
    <row r="455" spans="2:14" ht="14.25" customHeight="1">
      <c r="B455" s="61"/>
      <c r="C455" s="134"/>
      <c r="D455" s="132"/>
      <c r="E455" s="31"/>
      <c r="F455" s="27"/>
      <c r="G455" s="28"/>
      <c r="H455" s="22"/>
      <c r="I455" s="125"/>
      <c r="J455" s="125"/>
      <c r="K455" s="101"/>
      <c r="L455" s="41"/>
      <c r="M455" s="30"/>
      <c r="N455" s="3"/>
    </row>
    <row r="456" spans="1:14" ht="14.25" customHeight="1">
      <c r="A456" s="14"/>
      <c r="B456" s="61"/>
      <c r="C456" s="134"/>
      <c r="D456" s="132"/>
      <c r="E456" s="31"/>
      <c r="F456" s="27">
        <v>2</v>
      </c>
      <c r="G456" s="28"/>
      <c r="H456" s="22" t="s">
        <v>149</v>
      </c>
      <c r="I456" s="124">
        <f>223377000+491193000</f>
        <v>714570000</v>
      </c>
      <c r="J456" s="125">
        <f>192029808+460322499</f>
        <v>652352307</v>
      </c>
      <c r="K456" s="85" t="s">
        <v>331</v>
      </c>
      <c r="L456" s="41" t="s">
        <v>671</v>
      </c>
      <c r="M456" s="34" t="s">
        <v>674</v>
      </c>
      <c r="N456" s="3"/>
    </row>
    <row r="457" spans="2:14" ht="14.25" customHeight="1">
      <c r="B457" s="61"/>
      <c r="C457" s="134"/>
      <c r="D457" s="132"/>
      <c r="E457" s="31"/>
      <c r="F457" s="27"/>
      <c r="G457" s="21"/>
      <c r="H457" s="22"/>
      <c r="I457" s="125"/>
      <c r="J457" s="125"/>
      <c r="K457" s="85" t="s">
        <v>332</v>
      </c>
      <c r="L457" s="41" t="s">
        <v>672</v>
      </c>
      <c r="M457" s="34" t="s">
        <v>675</v>
      </c>
      <c r="N457" s="3"/>
    </row>
    <row r="458" spans="1:14" ht="14.25" customHeight="1">
      <c r="A458" s="14"/>
      <c r="B458" s="61"/>
      <c r="C458" s="134"/>
      <c r="D458" s="132"/>
      <c r="E458" s="31"/>
      <c r="F458" s="27"/>
      <c r="G458" s="28"/>
      <c r="H458" s="22"/>
      <c r="I458" s="125"/>
      <c r="J458" s="125"/>
      <c r="K458" s="85" t="s">
        <v>333</v>
      </c>
      <c r="L458" s="41" t="s">
        <v>673</v>
      </c>
      <c r="M458" s="34" t="s">
        <v>676</v>
      </c>
      <c r="N458" s="3"/>
    </row>
    <row r="459" spans="2:14" ht="14.25" customHeight="1">
      <c r="B459" s="61"/>
      <c r="C459" s="134"/>
      <c r="D459" s="132"/>
      <c r="E459" s="31"/>
      <c r="F459" s="27"/>
      <c r="G459" s="28"/>
      <c r="H459" s="22"/>
      <c r="I459" s="125"/>
      <c r="J459" s="125"/>
      <c r="K459" s="102" t="s">
        <v>846</v>
      </c>
      <c r="L459" s="41"/>
      <c r="M459" s="30"/>
      <c r="N459" s="3"/>
    </row>
    <row r="460" spans="2:14" ht="14.25" customHeight="1">
      <c r="B460" s="61"/>
      <c r="C460" s="134"/>
      <c r="D460" s="132"/>
      <c r="E460" s="31"/>
      <c r="F460" s="27"/>
      <c r="G460" s="28"/>
      <c r="H460" s="22"/>
      <c r="I460" s="125"/>
      <c r="J460" s="125"/>
      <c r="K460" s="102" t="s">
        <v>848</v>
      </c>
      <c r="L460" s="39"/>
      <c r="M460" s="40"/>
      <c r="N460" s="3"/>
    </row>
    <row r="461" spans="2:14" ht="14.25" customHeight="1">
      <c r="B461" s="61"/>
      <c r="C461" s="134"/>
      <c r="D461" s="132"/>
      <c r="E461" s="31"/>
      <c r="F461" s="27"/>
      <c r="G461" s="28"/>
      <c r="H461" s="22"/>
      <c r="I461" s="125"/>
      <c r="J461" s="125"/>
      <c r="K461" s="101" t="s">
        <v>847</v>
      </c>
      <c r="L461" s="39"/>
      <c r="M461" s="40"/>
      <c r="N461" s="3"/>
    </row>
    <row r="462" spans="2:14" ht="14.25" customHeight="1">
      <c r="B462" s="61"/>
      <c r="C462" s="134"/>
      <c r="D462" s="132"/>
      <c r="E462" s="31"/>
      <c r="F462" s="27"/>
      <c r="G462" s="28"/>
      <c r="H462" s="22"/>
      <c r="I462" s="125"/>
      <c r="J462" s="125"/>
      <c r="K462" s="102" t="s">
        <v>850</v>
      </c>
      <c r="L462" s="39"/>
      <c r="M462" s="40"/>
      <c r="N462" s="3"/>
    </row>
    <row r="463" spans="2:14" ht="14.25" customHeight="1">
      <c r="B463" s="61"/>
      <c r="C463" s="134"/>
      <c r="D463" s="132"/>
      <c r="E463" s="31"/>
      <c r="F463" s="27"/>
      <c r="G463" s="28"/>
      <c r="H463" s="22"/>
      <c r="I463" s="125"/>
      <c r="J463" s="125"/>
      <c r="K463" s="101" t="s">
        <v>849</v>
      </c>
      <c r="L463" s="39"/>
      <c r="M463" s="40"/>
      <c r="N463" s="3"/>
    </row>
    <row r="464" spans="2:14" ht="14.25" customHeight="1">
      <c r="B464" s="61"/>
      <c r="C464" s="134"/>
      <c r="D464" s="132"/>
      <c r="E464" s="31"/>
      <c r="F464" s="27"/>
      <c r="G464" s="28"/>
      <c r="H464" s="22"/>
      <c r="I464" s="125"/>
      <c r="J464" s="125"/>
      <c r="K464" s="85"/>
      <c r="L464" s="39"/>
      <c r="M464" s="40"/>
      <c r="N464" s="3"/>
    </row>
    <row r="465" spans="2:14" ht="14.25" customHeight="1">
      <c r="B465" s="61"/>
      <c r="C465" s="134"/>
      <c r="D465" s="132"/>
      <c r="E465" s="31"/>
      <c r="F465" s="27">
        <v>3</v>
      </c>
      <c r="G465" s="28"/>
      <c r="H465" s="22" t="s">
        <v>150</v>
      </c>
      <c r="I465" s="125">
        <v>5026000</v>
      </c>
      <c r="J465" s="125">
        <v>4021376</v>
      </c>
      <c r="K465" s="85" t="s">
        <v>334</v>
      </c>
      <c r="L465" s="41" t="s">
        <v>677</v>
      </c>
      <c r="M465" s="34" t="s">
        <v>678</v>
      </c>
      <c r="N465" s="3"/>
    </row>
    <row r="466" spans="2:14" ht="14.25" customHeight="1">
      <c r="B466" s="61"/>
      <c r="C466" s="134"/>
      <c r="D466" s="132"/>
      <c r="E466" s="31"/>
      <c r="F466" s="27"/>
      <c r="G466" s="28"/>
      <c r="H466" s="22"/>
      <c r="I466" s="125"/>
      <c r="J466" s="125"/>
      <c r="K466" s="85" t="s">
        <v>335</v>
      </c>
      <c r="L466" s="41" t="s">
        <v>489</v>
      </c>
      <c r="M466" s="34" t="s">
        <v>545</v>
      </c>
      <c r="N466" s="3"/>
    </row>
    <row r="467" spans="2:14" ht="14.25" customHeight="1">
      <c r="B467" s="61"/>
      <c r="C467" s="134"/>
      <c r="D467" s="132"/>
      <c r="E467" s="31"/>
      <c r="F467" s="27"/>
      <c r="G467" s="28"/>
      <c r="H467" s="22"/>
      <c r="I467" s="125"/>
      <c r="J467" s="125"/>
      <c r="K467" s="85" t="s">
        <v>336</v>
      </c>
      <c r="L467" s="41" t="s">
        <v>679</v>
      </c>
      <c r="M467" s="34" t="s">
        <v>680</v>
      </c>
      <c r="N467" s="3"/>
    </row>
    <row r="468" spans="2:14" ht="14.25" customHeight="1">
      <c r="B468" s="61"/>
      <c r="C468" s="134"/>
      <c r="D468" s="132"/>
      <c r="E468" s="31"/>
      <c r="F468" s="27"/>
      <c r="G468" s="28"/>
      <c r="H468" s="22"/>
      <c r="I468" s="125"/>
      <c r="J468" s="125"/>
      <c r="K468" s="85" t="s">
        <v>337</v>
      </c>
      <c r="L468" s="41" t="s">
        <v>631</v>
      </c>
      <c r="M468" s="34" t="s">
        <v>589</v>
      </c>
      <c r="N468" s="3"/>
    </row>
    <row r="469" spans="2:14" ht="14.25" customHeight="1">
      <c r="B469" s="61"/>
      <c r="C469" s="134"/>
      <c r="D469" s="132"/>
      <c r="E469" s="31"/>
      <c r="F469" s="27"/>
      <c r="G469" s="28"/>
      <c r="H469" s="22"/>
      <c r="I469" s="125"/>
      <c r="J469" s="125"/>
      <c r="K469" s="85" t="s">
        <v>338</v>
      </c>
      <c r="L469" s="41" t="s">
        <v>681</v>
      </c>
      <c r="M469" s="34" t="s">
        <v>682</v>
      </c>
      <c r="N469" s="3"/>
    </row>
    <row r="470" spans="2:14" ht="14.25" customHeight="1">
      <c r="B470" s="61"/>
      <c r="C470" s="134"/>
      <c r="D470" s="132"/>
      <c r="E470" s="31"/>
      <c r="F470" s="27"/>
      <c r="G470" s="28"/>
      <c r="H470" s="22"/>
      <c r="I470" s="125"/>
      <c r="J470" s="125"/>
      <c r="K470" s="102" t="s">
        <v>851</v>
      </c>
      <c r="L470" s="39"/>
      <c r="M470" s="40"/>
      <c r="N470" s="3"/>
    </row>
    <row r="471" spans="2:14" ht="14.25" customHeight="1">
      <c r="B471" s="61"/>
      <c r="C471" s="134"/>
      <c r="D471" s="132"/>
      <c r="E471" s="31"/>
      <c r="F471" s="27"/>
      <c r="G471" s="28"/>
      <c r="H471" s="22"/>
      <c r="I471" s="125"/>
      <c r="J471" s="125"/>
      <c r="K471" s="102" t="s">
        <v>1010</v>
      </c>
      <c r="L471" s="39"/>
      <c r="M471" s="40"/>
      <c r="N471" s="3"/>
    </row>
    <row r="472" spans="2:14" ht="14.25" customHeight="1">
      <c r="B472" s="61"/>
      <c r="C472" s="134"/>
      <c r="D472" s="132"/>
      <c r="E472" s="31"/>
      <c r="F472" s="27"/>
      <c r="G472" s="28"/>
      <c r="H472" s="22"/>
      <c r="I472" s="125"/>
      <c r="J472" s="125"/>
      <c r="K472" s="85"/>
      <c r="L472" s="39"/>
      <c r="M472" s="40"/>
      <c r="N472" s="3"/>
    </row>
    <row r="473" spans="2:14" ht="14.25" customHeight="1">
      <c r="B473" s="61"/>
      <c r="C473" s="134"/>
      <c r="D473" s="132"/>
      <c r="E473" s="31"/>
      <c r="F473" s="27">
        <v>4</v>
      </c>
      <c r="G473" s="28"/>
      <c r="H473" s="22" t="s">
        <v>151</v>
      </c>
      <c r="I473" s="125">
        <v>346605000</v>
      </c>
      <c r="J473" s="125">
        <v>341908436</v>
      </c>
      <c r="K473" s="95" t="s">
        <v>15</v>
      </c>
      <c r="L473" s="39"/>
      <c r="M473" s="40"/>
      <c r="N473" s="3"/>
    </row>
    <row r="474" spans="2:14" ht="14.25" customHeight="1">
      <c r="B474" s="61"/>
      <c r="C474" s="134"/>
      <c r="D474" s="132"/>
      <c r="E474" s="31"/>
      <c r="F474" s="27"/>
      <c r="G474" s="28"/>
      <c r="H474" s="22"/>
      <c r="I474" s="125"/>
      <c r="J474" s="125"/>
      <c r="K474" s="102" t="s">
        <v>1011</v>
      </c>
      <c r="L474" s="39"/>
      <c r="M474" s="40"/>
      <c r="N474" s="3"/>
    </row>
    <row r="475" spans="2:14" ht="14.25" customHeight="1">
      <c r="B475" s="61"/>
      <c r="C475" s="134"/>
      <c r="D475" s="132"/>
      <c r="E475" s="31"/>
      <c r="F475" s="27"/>
      <c r="G475" s="28"/>
      <c r="H475" s="22"/>
      <c r="I475" s="125"/>
      <c r="J475" s="125"/>
      <c r="K475" s="75"/>
      <c r="L475" s="39"/>
      <c r="M475" s="40"/>
      <c r="N475" s="3"/>
    </row>
    <row r="476" spans="2:14" ht="14.25" customHeight="1">
      <c r="B476" s="61"/>
      <c r="C476" s="134"/>
      <c r="D476" s="132"/>
      <c r="E476" s="31"/>
      <c r="F476" s="27"/>
      <c r="G476" s="28"/>
      <c r="H476" s="22"/>
      <c r="I476" s="125"/>
      <c r="J476" s="125"/>
      <c r="K476" s="102" t="s">
        <v>808</v>
      </c>
      <c r="L476" s="39"/>
      <c r="M476" s="40"/>
      <c r="N476" s="3"/>
    </row>
    <row r="477" spans="2:14" ht="14.25" customHeight="1">
      <c r="B477" s="61"/>
      <c r="C477" s="134"/>
      <c r="D477" s="132"/>
      <c r="E477" s="31"/>
      <c r="F477" s="27"/>
      <c r="G477" s="28"/>
      <c r="H477" s="22"/>
      <c r="I477" s="125"/>
      <c r="J477" s="125"/>
      <c r="K477" s="101" t="s">
        <v>852</v>
      </c>
      <c r="L477" s="39"/>
      <c r="M477" s="40"/>
      <c r="N477" s="3"/>
    </row>
    <row r="478" spans="2:14" ht="14.25" customHeight="1">
      <c r="B478" s="61"/>
      <c r="C478" s="134"/>
      <c r="D478" s="132"/>
      <c r="E478" s="31"/>
      <c r="F478" s="27"/>
      <c r="G478" s="28"/>
      <c r="H478" s="22"/>
      <c r="I478" s="125"/>
      <c r="J478" s="125"/>
      <c r="K478" s="85"/>
      <c r="L478" s="39"/>
      <c r="M478" s="40"/>
      <c r="N478" s="3"/>
    </row>
    <row r="479" spans="2:14" ht="14.25" customHeight="1">
      <c r="B479" s="61"/>
      <c r="C479" s="134"/>
      <c r="D479" s="132"/>
      <c r="E479" s="31"/>
      <c r="F479" s="27">
        <v>5</v>
      </c>
      <c r="G479" s="28"/>
      <c r="H479" s="22" t="s">
        <v>152</v>
      </c>
      <c r="I479" s="125">
        <v>6335000</v>
      </c>
      <c r="J479" s="125">
        <v>3465013</v>
      </c>
      <c r="K479" s="102" t="s">
        <v>761</v>
      </c>
      <c r="L479" s="41"/>
      <c r="M479" s="34"/>
      <c r="N479" s="3"/>
    </row>
    <row r="480" spans="2:14" ht="14.25" customHeight="1">
      <c r="B480" s="61"/>
      <c r="C480" s="134"/>
      <c r="D480" s="132"/>
      <c r="E480" s="31"/>
      <c r="F480" s="27"/>
      <c r="G480" s="28"/>
      <c r="H480" s="22"/>
      <c r="I480" s="125"/>
      <c r="J480" s="125"/>
      <c r="K480" s="102" t="s">
        <v>1012</v>
      </c>
      <c r="L480" s="39"/>
      <c r="M480" s="40"/>
      <c r="N480" s="3"/>
    </row>
    <row r="481" spans="2:14" ht="14.25" customHeight="1">
      <c r="B481" s="61"/>
      <c r="C481" s="134"/>
      <c r="D481" s="132"/>
      <c r="E481" s="31"/>
      <c r="F481" s="27"/>
      <c r="G481" s="28"/>
      <c r="H481" s="22"/>
      <c r="I481" s="125"/>
      <c r="J481" s="125"/>
      <c r="K481" s="85"/>
      <c r="L481" s="39"/>
      <c r="M481" s="40"/>
      <c r="N481" s="3"/>
    </row>
    <row r="482" spans="2:14" ht="14.25" customHeight="1">
      <c r="B482" s="61"/>
      <c r="C482" s="134"/>
      <c r="D482" s="132"/>
      <c r="E482" s="31"/>
      <c r="F482" s="27">
        <v>6</v>
      </c>
      <c r="G482" s="28"/>
      <c r="H482" s="22" t="s">
        <v>153</v>
      </c>
      <c r="I482" s="125">
        <v>83184000</v>
      </c>
      <c r="J482" s="125">
        <v>67124195</v>
      </c>
      <c r="K482" s="95" t="s">
        <v>15</v>
      </c>
      <c r="L482" s="39"/>
      <c r="M482" s="40"/>
      <c r="N482" s="3"/>
    </row>
    <row r="483" spans="2:14" ht="14.25" customHeight="1">
      <c r="B483" s="61"/>
      <c r="C483" s="134"/>
      <c r="D483" s="132"/>
      <c r="E483" s="31"/>
      <c r="F483" s="27"/>
      <c r="G483" s="28"/>
      <c r="H483" s="22"/>
      <c r="I483" s="125"/>
      <c r="J483" s="125"/>
      <c r="K483" s="102" t="s">
        <v>854</v>
      </c>
      <c r="L483" s="39"/>
      <c r="M483" s="40"/>
      <c r="N483" s="3"/>
    </row>
    <row r="484" spans="2:14" ht="14.25" customHeight="1">
      <c r="B484" s="61"/>
      <c r="C484" s="134"/>
      <c r="D484" s="132"/>
      <c r="E484" s="31"/>
      <c r="F484" s="27"/>
      <c r="G484" s="28"/>
      <c r="H484" s="22"/>
      <c r="I484" s="125"/>
      <c r="J484" s="125"/>
      <c r="K484" s="102" t="s">
        <v>1013</v>
      </c>
      <c r="L484" s="39"/>
      <c r="M484" s="40"/>
      <c r="N484" s="3"/>
    </row>
    <row r="485" spans="2:14" ht="14.25" customHeight="1">
      <c r="B485" s="61"/>
      <c r="C485" s="134"/>
      <c r="D485" s="132"/>
      <c r="E485" s="31"/>
      <c r="F485" s="27"/>
      <c r="G485" s="28"/>
      <c r="H485" s="22"/>
      <c r="I485" s="125"/>
      <c r="J485" s="125"/>
      <c r="K485" s="101" t="s">
        <v>855</v>
      </c>
      <c r="L485" s="39"/>
      <c r="M485" s="40"/>
      <c r="N485" s="3"/>
    </row>
    <row r="486" spans="2:14" ht="14.25" customHeight="1" thickBot="1">
      <c r="B486" s="62"/>
      <c r="C486" s="136"/>
      <c r="D486" s="133"/>
      <c r="E486" s="42"/>
      <c r="F486" s="43"/>
      <c r="G486" s="44"/>
      <c r="H486" s="45"/>
      <c r="I486" s="127"/>
      <c r="J486" s="127"/>
      <c r="K486" s="46"/>
      <c r="L486" s="121"/>
      <c r="M486" s="122"/>
      <c r="N486" s="3"/>
    </row>
    <row r="487" spans="2:14" ht="14.25" customHeight="1">
      <c r="B487" s="61"/>
      <c r="C487" s="134"/>
      <c r="D487" s="132"/>
      <c r="E487" s="31"/>
      <c r="F487" s="27">
        <v>7</v>
      </c>
      <c r="G487" s="28"/>
      <c r="H487" s="22" t="s">
        <v>154</v>
      </c>
      <c r="I487" s="125">
        <v>380000000</v>
      </c>
      <c r="J487" s="125">
        <v>315290535</v>
      </c>
      <c r="K487" s="95" t="s">
        <v>15</v>
      </c>
      <c r="L487" s="39"/>
      <c r="M487" s="40"/>
      <c r="N487" s="3"/>
    </row>
    <row r="488" spans="2:14" ht="14.25" customHeight="1">
      <c r="B488" s="61"/>
      <c r="C488" s="134"/>
      <c r="D488" s="132"/>
      <c r="E488" s="31"/>
      <c r="F488" s="27"/>
      <c r="G488" s="28"/>
      <c r="H488" s="22"/>
      <c r="I488" s="125"/>
      <c r="J488" s="125"/>
      <c r="K488" s="85"/>
      <c r="L488" s="39"/>
      <c r="M488" s="40"/>
      <c r="N488" s="3"/>
    </row>
    <row r="489" spans="2:14" ht="14.25" customHeight="1">
      <c r="B489" s="61"/>
      <c r="C489" s="134"/>
      <c r="D489" s="132"/>
      <c r="E489" s="31"/>
      <c r="F489" s="27">
        <v>8</v>
      </c>
      <c r="G489" s="28"/>
      <c r="H489" s="22" t="s">
        <v>80</v>
      </c>
      <c r="I489" s="125">
        <v>-2578000</v>
      </c>
      <c r="J489" s="125">
        <v>0</v>
      </c>
      <c r="K489" s="95" t="s">
        <v>15</v>
      </c>
      <c r="L489" s="39"/>
      <c r="M489" s="40"/>
      <c r="N489" s="3"/>
    </row>
    <row r="490" spans="2:14" ht="14.25" customHeight="1" thickBot="1">
      <c r="B490" s="62"/>
      <c r="C490" s="133"/>
      <c r="D490" s="133"/>
      <c r="E490" s="42"/>
      <c r="F490" s="43"/>
      <c r="G490" s="44"/>
      <c r="H490" s="45"/>
      <c r="I490" s="127"/>
      <c r="J490" s="127"/>
      <c r="K490" s="88"/>
      <c r="L490" s="83"/>
      <c r="M490" s="84"/>
      <c r="N490" s="11"/>
    </row>
    <row r="491" spans="2:14" ht="14.25" customHeight="1">
      <c r="B491" s="61"/>
      <c r="C491" s="132"/>
      <c r="D491" s="132"/>
      <c r="E491" s="31"/>
      <c r="F491" s="27"/>
      <c r="G491" s="28"/>
      <c r="H491" s="22"/>
      <c r="I491" s="125"/>
      <c r="J491" s="125"/>
      <c r="K491" s="23"/>
      <c r="L491" s="24"/>
      <c r="M491" s="25"/>
      <c r="N491" s="11"/>
    </row>
    <row r="492" spans="1:14" ht="14.25" customHeight="1">
      <c r="A492" s="14"/>
      <c r="B492" s="60" t="s">
        <v>64</v>
      </c>
      <c r="C492" s="129">
        <f>58095000+1591236</f>
        <v>59686236</v>
      </c>
      <c r="D492" s="129">
        <f>51037416+1591236</f>
        <v>52628652</v>
      </c>
      <c r="E492" s="31" t="s">
        <v>801</v>
      </c>
      <c r="F492" s="27">
        <v>1</v>
      </c>
      <c r="G492" s="28"/>
      <c r="H492" s="109" t="s">
        <v>853</v>
      </c>
      <c r="I492" s="125">
        <v>1591236</v>
      </c>
      <c r="J492" s="125">
        <v>1591236</v>
      </c>
      <c r="K492" s="138" t="s">
        <v>800</v>
      </c>
      <c r="L492" s="41"/>
      <c r="M492" s="34"/>
      <c r="N492" s="3"/>
    </row>
    <row r="493" spans="1:14" ht="14.25" customHeight="1">
      <c r="A493" s="14"/>
      <c r="B493" s="60" t="s">
        <v>339</v>
      </c>
      <c r="C493" s="135"/>
      <c r="D493" s="135"/>
      <c r="E493" s="31"/>
      <c r="F493" s="27"/>
      <c r="G493" s="21"/>
      <c r="H493" s="22"/>
      <c r="I493" s="125"/>
      <c r="J493" s="125"/>
      <c r="K493" s="38"/>
      <c r="L493" s="41"/>
      <c r="M493" s="34"/>
      <c r="N493" s="4"/>
    </row>
    <row r="494" spans="2:14" ht="14.25" customHeight="1">
      <c r="B494" s="60" t="s">
        <v>235</v>
      </c>
      <c r="C494" s="130" t="s">
        <v>8</v>
      </c>
      <c r="D494" s="130" t="s">
        <v>8</v>
      </c>
      <c r="E494" s="20" t="s">
        <v>412</v>
      </c>
      <c r="F494" s="27">
        <v>2</v>
      </c>
      <c r="G494" s="28"/>
      <c r="H494" s="22" t="s">
        <v>155</v>
      </c>
      <c r="I494" s="125">
        <v>685000</v>
      </c>
      <c r="J494" s="125">
        <f>766136-96393</f>
        <v>669743</v>
      </c>
      <c r="K494" s="38" t="s">
        <v>340</v>
      </c>
      <c r="L494" s="41" t="s">
        <v>418</v>
      </c>
      <c r="M494" s="34" t="s">
        <v>31</v>
      </c>
      <c r="N494" s="3"/>
    </row>
    <row r="495" spans="2:14" ht="14.25" customHeight="1">
      <c r="B495" s="26"/>
      <c r="C495" s="129">
        <v>59494000</v>
      </c>
      <c r="D495" s="130">
        <v>51699606</v>
      </c>
      <c r="E495" s="31" t="s">
        <v>413</v>
      </c>
      <c r="F495" s="27"/>
      <c r="G495" s="21"/>
      <c r="H495" s="22"/>
      <c r="I495" s="125"/>
      <c r="J495" s="125"/>
      <c r="K495" s="38" t="s">
        <v>341</v>
      </c>
      <c r="L495" s="41" t="s">
        <v>419</v>
      </c>
      <c r="M495" s="34" t="s">
        <v>420</v>
      </c>
      <c r="N495" s="3"/>
    </row>
    <row r="496" spans="2:14" ht="14.25" customHeight="1">
      <c r="B496" s="61"/>
      <c r="C496" s="130" t="s">
        <v>9</v>
      </c>
      <c r="D496" s="130" t="s">
        <v>9</v>
      </c>
      <c r="E496" s="31"/>
      <c r="F496" s="27"/>
      <c r="G496" s="28"/>
      <c r="H496" s="35"/>
      <c r="I496" s="125"/>
      <c r="J496" s="125"/>
      <c r="K496" s="80" t="s">
        <v>342</v>
      </c>
      <c r="L496" s="41" t="s">
        <v>421</v>
      </c>
      <c r="M496" s="34" t="s">
        <v>422</v>
      </c>
      <c r="N496" s="4"/>
    </row>
    <row r="497" spans="2:14" ht="14.25" customHeight="1">
      <c r="B497" s="61"/>
      <c r="C497" s="130">
        <f>C492-C495</f>
        <v>192236</v>
      </c>
      <c r="D497" s="130">
        <f>D492-D495</f>
        <v>929046</v>
      </c>
      <c r="E497" s="20"/>
      <c r="F497" s="27"/>
      <c r="G497" s="28"/>
      <c r="H497" s="35"/>
      <c r="I497" s="125"/>
      <c r="J497" s="125"/>
      <c r="K497" s="99" t="s">
        <v>856</v>
      </c>
      <c r="L497" s="79"/>
      <c r="M497" s="36"/>
      <c r="N497" s="2"/>
    </row>
    <row r="498" spans="2:14" ht="14.25" customHeight="1">
      <c r="B498" s="61"/>
      <c r="C498" s="130"/>
      <c r="D498" s="130"/>
      <c r="E498" s="31"/>
      <c r="F498" s="27"/>
      <c r="G498" s="28"/>
      <c r="H498" s="35"/>
      <c r="I498" s="125"/>
      <c r="J498" s="125"/>
      <c r="K498" s="100"/>
      <c r="L498" s="79"/>
      <c r="M498" s="36"/>
      <c r="N498" s="2"/>
    </row>
    <row r="499" spans="2:14" ht="14.25" customHeight="1">
      <c r="B499" s="61"/>
      <c r="C499" s="129"/>
      <c r="D499" s="130"/>
      <c r="E499" s="20"/>
      <c r="F499" s="27">
        <v>3</v>
      </c>
      <c r="G499" s="28"/>
      <c r="H499" s="35" t="s">
        <v>156</v>
      </c>
      <c r="I499" s="125">
        <v>13835000</v>
      </c>
      <c r="J499" s="125">
        <f>11574266+96393</f>
        <v>11670659</v>
      </c>
      <c r="K499" s="80" t="s">
        <v>343</v>
      </c>
      <c r="L499" s="41" t="s">
        <v>423</v>
      </c>
      <c r="M499" s="34" t="s">
        <v>424</v>
      </c>
      <c r="N499" s="2"/>
    </row>
    <row r="500" spans="2:14" ht="14.25" customHeight="1">
      <c r="B500" s="61"/>
      <c r="C500" s="130"/>
      <c r="D500" s="130"/>
      <c r="E500" s="20"/>
      <c r="F500" s="27"/>
      <c r="G500" s="28"/>
      <c r="H500" s="35"/>
      <c r="I500" s="125"/>
      <c r="J500" s="125"/>
      <c r="K500" s="80" t="s">
        <v>344</v>
      </c>
      <c r="L500" s="41" t="s">
        <v>425</v>
      </c>
      <c r="M500" s="34" t="s">
        <v>426</v>
      </c>
      <c r="N500" s="3"/>
    </row>
    <row r="501" spans="2:14" ht="14.25" customHeight="1">
      <c r="B501" s="61"/>
      <c r="C501" s="132"/>
      <c r="D501" s="132"/>
      <c r="E501" s="20"/>
      <c r="F501" s="27"/>
      <c r="G501" s="21"/>
      <c r="H501" s="22"/>
      <c r="I501" s="125"/>
      <c r="J501" s="125"/>
      <c r="K501" s="98" t="s">
        <v>1057</v>
      </c>
      <c r="L501" s="29"/>
      <c r="M501" s="30"/>
      <c r="N501" s="4"/>
    </row>
    <row r="502" spans="2:14" ht="14.25" customHeight="1">
      <c r="B502" s="61"/>
      <c r="C502" s="132"/>
      <c r="D502" s="132"/>
      <c r="E502" s="20"/>
      <c r="F502" s="27"/>
      <c r="G502" s="28"/>
      <c r="H502" s="35"/>
      <c r="I502" s="125"/>
      <c r="J502" s="125"/>
      <c r="K502" s="99" t="s">
        <v>858</v>
      </c>
      <c r="L502" s="81"/>
      <c r="M502" s="25"/>
      <c r="N502" s="2"/>
    </row>
    <row r="503" spans="2:14" ht="14.25" customHeight="1">
      <c r="B503" s="61"/>
      <c r="C503" s="132"/>
      <c r="D503" s="132"/>
      <c r="E503" s="20"/>
      <c r="F503" s="27"/>
      <c r="G503" s="28"/>
      <c r="H503" s="35"/>
      <c r="I503" s="125"/>
      <c r="J503" s="125"/>
      <c r="K503" s="100" t="s">
        <v>857</v>
      </c>
      <c r="L503" s="24"/>
      <c r="M503" s="25"/>
      <c r="N503" s="4"/>
    </row>
    <row r="504" spans="2:14" ht="14.25" customHeight="1">
      <c r="B504" s="61"/>
      <c r="C504" s="132"/>
      <c r="D504" s="132"/>
      <c r="E504" s="20"/>
      <c r="F504" s="27"/>
      <c r="G504" s="28"/>
      <c r="H504" s="35"/>
      <c r="I504" s="125"/>
      <c r="J504" s="125"/>
      <c r="K504" s="80"/>
      <c r="L504" s="24"/>
      <c r="M504" s="25"/>
      <c r="N504" s="2"/>
    </row>
    <row r="505" spans="2:14" ht="14.25" customHeight="1">
      <c r="B505" s="61"/>
      <c r="C505" s="132"/>
      <c r="D505" s="132"/>
      <c r="E505" s="20"/>
      <c r="F505" s="27">
        <v>4</v>
      </c>
      <c r="G505" s="21"/>
      <c r="H505" s="22" t="s">
        <v>157</v>
      </c>
      <c r="I505" s="125">
        <v>35226000</v>
      </c>
      <c r="J505" s="125">
        <v>30831790</v>
      </c>
      <c r="K505" s="38" t="s">
        <v>345</v>
      </c>
      <c r="L505" s="41"/>
      <c r="M505" s="30"/>
      <c r="N505" s="4"/>
    </row>
    <row r="506" spans="2:14" ht="14.25" customHeight="1">
      <c r="B506" s="61"/>
      <c r="C506" s="132"/>
      <c r="D506" s="132"/>
      <c r="E506" s="20"/>
      <c r="F506" s="27"/>
      <c r="G506" s="28"/>
      <c r="H506" s="35"/>
      <c r="I506" s="125"/>
      <c r="J506" s="125"/>
      <c r="K506" s="80" t="s">
        <v>346</v>
      </c>
      <c r="L506" s="41" t="s">
        <v>427</v>
      </c>
      <c r="M506" s="34" t="s">
        <v>428</v>
      </c>
      <c r="N506" s="2"/>
    </row>
    <row r="507" spans="2:14" ht="14.25" customHeight="1">
      <c r="B507" s="61"/>
      <c r="C507" s="132"/>
      <c r="D507" s="132"/>
      <c r="E507" s="20"/>
      <c r="F507" s="27"/>
      <c r="G507" s="28"/>
      <c r="H507" s="35"/>
      <c r="I507" s="125"/>
      <c r="J507" s="125"/>
      <c r="K507" s="38" t="s">
        <v>347</v>
      </c>
      <c r="L507" s="41" t="s">
        <v>429</v>
      </c>
      <c r="M507" s="34" t="s">
        <v>430</v>
      </c>
      <c r="N507" s="4"/>
    </row>
    <row r="508" spans="2:14" ht="14.25" customHeight="1">
      <c r="B508" s="61"/>
      <c r="C508" s="132"/>
      <c r="D508" s="132"/>
      <c r="E508" s="20"/>
      <c r="F508" s="27"/>
      <c r="G508" s="28"/>
      <c r="H508" s="35"/>
      <c r="I508" s="125"/>
      <c r="J508" s="125"/>
      <c r="K508" s="80" t="s">
        <v>348</v>
      </c>
      <c r="L508" s="24"/>
      <c r="M508" s="25"/>
      <c r="N508" s="2"/>
    </row>
    <row r="509" spans="2:14" ht="14.25" customHeight="1">
      <c r="B509" s="61"/>
      <c r="C509" s="132"/>
      <c r="D509" s="132"/>
      <c r="E509" s="20"/>
      <c r="F509" s="27"/>
      <c r="G509" s="28"/>
      <c r="H509" s="22"/>
      <c r="I509" s="125"/>
      <c r="J509" s="125"/>
      <c r="K509" s="38" t="s">
        <v>349</v>
      </c>
      <c r="L509" s="41" t="s">
        <v>431</v>
      </c>
      <c r="M509" s="34" t="s">
        <v>434</v>
      </c>
      <c r="N509" s="4"/>
    </row>
    <row r="510" spans="2:14" ht="14.25" customHeight="1">
      <c r="B510" s="61"/>
      <c r="C510" s="132"/>
      <c r="D510" s="132"/>
      <c r="E510" s="20"/>
      <c r="F510" s="27"/>
      <c r="G510" s="28"/>
      <c r="H510" s="35"/>
      <c r="I510" s="125"/>
      <c r="J510" s="125"/>
      <c r="K510" s="80" t="s">
        <v>350</v>
      </c>
      <c r="L510" s="41" t="s">
        <v>432</v>
      </c>
      <c r="M510" s="34" t="s">
        <v>435</v>
      </c>
      <c r="N510" s="2"/>
    </row>
    <row r="511" spans="2:14" ht="14.25" customHeight="1">
      <c r="B511" s="61"/>
      <c r="C511" s="132"/>
      <c r="D511" s="132"/>
      <c r="E511" s="20"/>
      <c r="F511" s="27"/>
      <c r="G511" s="28"/>
      <c r="H511" s="35"/>
      <c r="I511" s="125"/>
      <c r="J511" s="125"/>
      <c r="K511" s="38" t="s">
        <v>351</v>
      </c>
      <c r="L511" s="41" t="s">
        <v>433</v>
      </c>
      <c r="M511" s="34" t="s">
        <v>436</v>
      </c>
      <c r="N511" s="4"/>
    </row>
    <row r="512" spans="2:14" ht="14.25" customHeight="1">
      <c r="B512" s="61"/>
      <c r="C512" s="132"/>
      <c r="D512" s="132"/>
      <c r="E512" s="20"/>
      <c r="F512" s="27"/>
      <c r="G512" s="28"/>
      <c r="H512" s="35"/>
      <c r="I512" s="125"/>
      <c r="J512" s="125"/>
      <c r="K512" s="99" t="s">
        <v>860</v>
      </c>
      <c r="L512" s="24"/>
      <c r="M512" s="25"/>
      <c r="N512" s="2"/>
    </row>
    <row r="513" spans="2:14" ht="14.25" customHeight="1">
      <c r="B513" s="61"/>
      <c r="C513" s="132"/>
      <c r="D513" s="132"/>
      <c r="E513" s="20"/>
      <c r="F513" s="27"/>
      <c r="G513" s="28"/>
      <c r="H513" s="35"/>
      <c r="I513" s="125"/>
      <c r="J513" s="125"/>
      <c r="K513" s="100" t="s">
        <v>859</v>
      </c>
      <c r="L513" s="41"/>
      <c r="M513" s="30"/>
      <c r="N513" s="4"/>
    </row>
    <row r="514" spans="2:14" ht="14.25" customHeight="1">
      <c r="B514" s="61"/>
      <c r="C514" s="132"/>
      <c r="D514" s="132"/>
      <c r="E514" s="20"/>
      <c r="F514" s="27"/>
      <c r="G514" s="28"/>
      <c r="H514" s="35"/>
      <c r="I514" s="125"/>
      <c r="J514" s="125"/>
      <c r="K514" s="80"/>
      <c r="L514" s="24"/>
      <c r="M514" s="25"/>
      <c r="N514" s="2"/>
    </row>
    <row r="515" spans="2:14" ht="14.25" customHeight="1">
      <c r="B515" s="61"/>
      <c r="C515" s="132"/>
      <c r="D515" s="132"/>
      <c r="E515" s="20"/>
      <c r="F515" s="27">
        <v>5</v>
      </c>
      <c r="G515" s="28"/>
      <c r="H515" s="35" t="s">
        <v>147</v>
      </c>
      <c r="I515" s="125">
        <v>8637000</v>
      </c>
      <c r="J515" s="125">
        <v>7865224</v>
      </c>
      <c r="K515" s="29" t="s">
        <v>15</v>
      </c>
      <c r="L515" s="41"/>
      <c r="M515" s="30"/>
      <c r="N515" s="4"/>
    </row>
    <row r="516" spans="2:14" ht="14.25" customHeight="1">
      <c r="B516" s="61"/>
      <c r="C516" s="132"/>
      <c r="D516" s="132"/>
      <c r="E516" s="20"/>
      <c r="F516" s="27"/>
      <c r="G516" s="28"/>
      <c r="H516" s="35"/>
      <c r="I516" s="125"/>
      <c r="J516" s="125"/>
      <c r="K516" s="99" t="s">
        <v>931</v>
      </c>
      <c r="L516" s="24"/>
      <c r="M516" s="25"/>
      <c r="N516" s="2"/>
    </row>
    <row r="517" spans="2:14" ht="14.25" customHeight="1">
      <c r="B517" s="61"/>
      <c r="C517" s="132"/>
      <c r="D517" s="132"/>
      <c r="E517" s="20"/>
      <c r="F517" s="27"/>
      <c r="G517" s="28"/>
      <c r="H517" s="22"/>
      <c r="I517" s="125"/>
      <c r="J517" s="125"/>
      <c r="K517" s="98" t="s">
        <v>1014</v>
      </c>
      <c r="L517" s="41"/>
      <c r="M517" s="30"/>
      <c r="N517" s="4"/>
    </row>
    <row r="518" spans="2:14" ht="14.25" customHeight="1">
      <c r="B518" s="61"/>
      <c r="C518" s="132"/>
      <c r="D518" s="132"/>
      <c r="E518" s="20"/>
      <c r="F518" s="27"/>
      <c r="G518" s="28"/>
      <c r="H518" s="35"/>
      <c r="I518" s="125"/>
      <c r="J518" s="125"/>
      <c r="K518" s="98" t="s">
        <v>1015</v>
      </c>
      <c r="L518" s="24"/>
      <c r="M518" s="25"/>
      <c r="N518" s="2"/>
    </row>
    <row r="519" spans="2:14" ht="14.25" customHeight="1">
      <c r="B519" s="61"/>
      <c r="C519" s="132"/>
      <c r="D519" s="132"/>
      <c r="E519" s="20"/>
      <c r="F519" s="27"/>
      <c r="G519" s="28"/>
      <c r="H519" s="35"/>
      <c r="I519" s="125"/>
      <c r="J519" s="125"/>
      <c r="K519" s="38"/>
      <c r="L519" s="41"/>
      <c r="M519" s="30"/>
      <c r="N519" s="2"/>
    </row>
    <row r="520" spans="2:14" ht="14.25" customHeight="1">
      <c r="B520" s="61"/>
      <c r="C520" s="132"/>
      <c r="D520" s="132"/>
      <c r="E520" s="20"/>
      <c r="F520" s="27">
        <v>6</v>
      </c>
      <c r="G520" s="28"/>
      <c r="H520" s="22" t="s">
        <v>80</v>
      </c>
      <c r="I520" s="125">
        <v>-288000</v>
      </c>
      <c r="J520" s="125">
        <v>0</v>
      </c>
      <c r="K520" s="29" t="s">
        <v>15</v>
      </c>
      <c r="L520" s="41"/>
      <c r="M520" s="30"/>
      <c r="N520" s="2"/>
    </row>
    <row r="521" spans="2:14" ht="14.25" customHeight="1" thickBot="1">
      <c r="B521" s="62"/>
      <c r="C521" s="133"/>
      <c r="D521" s="133"/>
      <c r="E521" s="139"/>
      <c r="F521" s="43"/>
      <c r="G521" s="44"/>
      <c r="H521" s="78"/>
      <c r="I521" s="126"/>
      <c r="J521" s="126"/>
      <c r="K521" s="82"/>
      <c r="L521" s="83"/>
      <c r="M521" s="84"/>
      <c r="N521" s="2"/>
    </row>
    <row r="522" spans="2:14" ht="14.25" customHeight="1">
      <c r="B522" s="61"/>
      <c r="C522" s="132"/>
      <c r="D522" s="132"/>
      <c r="E522" s="20"/>
      <c r="F522" s="27"/>
      <c r="G522" s="28"/>
      <c r="H522" s="35"/>
      <c r="I522" s="124"/>
      <c r="J522" s="124"/>
      <c r="K522" s="80"/>
      <c r="L522" s="24"/>
      <c r="M522" s="25"/>
      <c r="N522" s="2"/>
    </row>
    <row r="523" spans="1:14" ht="14.25" customHeight="1">
      <c r="A523" s="14"/>
      <c r="B523" s="60" t="s">
        <v>352</v>
      </c>
      <c r="C523" s="129">
        <f>67815942+1329150</f>
        <v>69145092</v>
      </c>
      <c r="D523" s="129">
        <f>51982533+344570</f>
        <v>52327103</v>
      </c>
      <c r="E523" s="31" t="s">
        <v>801</v>
      </c>
      <c r="F523" s="27">
        <v>1</v>
      </c>
      <c r="G523" s="28"/>
      <c r="H523" s="109" t="s">
        <v>853</v>
      </c>
      <c r="I523" s="124">
        <v>1329150</v>
      </c>
      <c r="J523" s="125">
        <v>344570</v>
      </c>
      <c r="K523" s="138" t="s">
        <v>800</v>
      </c>
      <c r="L523" s="41"/>
      <c r="M523" s="34"/>
      <c r="N523" s="2"/>
    </row>
    <row r="524" spans="1:14" ht="14.25" customHeight="1">
      <c r="A524" s="14"/>
      <c r="B524" s="26" t="s">
        <v>353</v>
      </c>
      <c r="C524" s="130"/>
      <c r="D524" s="131"/>
      <c r="E524" s="31"/>
      <c r="F524" s="27"/>
      <c r="G524" s="28"/>
      <c r="H524" s="22"/>
      <c r="I524" s="124"/>
      <c r="J524" s="125"/>
      <c r="K524" s="38"/>
      <c r="L524" s="24"/>
      <c r="M524" s="36"/>
      <c r="N524" s="2"/>
    </row>
    <row r="525" spans="2:14" ht="14.25" customHeight="1">
      <c r="B525" s="26"/>
      <c r="C525" s="130" t="s">
        <v>9</v>
      </c>
      <c r="D525" s="130" t="s">
        <v>9</v>
      </c>
      <c r="E525" s="31" t="s">
        <v>158</v>
      </c>
      <c r="F525" s="27">
        <v>2</v>
      </c>
      <c r="G525" s="28"/>
      <c r="H525" s="22" t="s">
        <v>159</v>
      </c>
      <c r="I525" s="124">
        <v>29508942</v>
      </c>
      <c r="J525" s="125">
        <v>14832929</v>
      </c>
      <c r="K525" s="38" t="s">
        <v>354</v>
      </c>
      <c r="L525" s="41" t="s">
        <v>462</v>
      </c>
      <c r="M525" s="34" t="s">
        <v>462</v>
      </c>
      <c r="N525" s="2"/>
    </row>
    <row r="526" spans="2:14" ht="14.25" customHeight="1">
      <c r="B526" s="61"/>
      <c r="C526" s="130">
        <f>C523</f>
        <v>69145092</v>
      </c>
      <c r="D526" s="130">
        <f>D523</f>
        <v>52327103</v>
      </c>
      <c r="E526" s="31"/>
      <c r="F526" s="27"/>
      <c r="G526" s="28"/>
      <c r="H526" s="22"/>
      <c r="I526" s="124"/>
      <c r="J526" s="125"/>
      <c r="K526" s="98" t="s">
        <v>1016</v>
      </c>
      <c r="L526" s="24"/>
      <c r="M526" s="36"/>
      <c r="N526" s="2"/>
    </row>
    <row r="527" spans="2:14" ht="14.25" customHeight="1">
      <c r="B527" s="61"/>
      <c r="C527" s="130"/>
      <c r="D527" s="130"/>
      <c r="E527" s="31"/>
      <c r="F527" s="27"/>
      <c r="G527" s="28"/>
      <c r="H527" s="22"/>
      <c r="I527" s="124"/>
      <c r="J527" s="125"/>
      <c r="K527" s="100" t="s">
        <v>1017</v>
      </c>
      <c r="L527" s="24"/>
      <c r="M527" s="36"/>
      <c r="N527" s="2"/>
    </row>
    <row r="528" spans="2:14" ht="14.25" customHeight="1" thickBot="1">
      <c r="B528" s="62"/>
      <c r="C528" s="173"/>
      <c r="D528" s="173"/>
      <c r="E528" s="42"/>
      <c r="F528" s="43"/>
      <c r="G528" s="44"/>
      <c r="H528" s="45"/>
      <c r="I528" s="126"/>
      <c r="J528" s="127"/>
      <c r="K528" s="174"/>
      <c r="L528" s="47"/>
      <c r="M528" s="48"/>
      <c r="N528" s="2"/>
    </row>
    <row r="529" spans="2:14" ht="14.25" customHeight="1">
      <c r="B529" s="61"/>
      <c r="C529" s="130"/>
      <c r="D529" s="130"/>
      <c r="E529" s="31"/>
      <c r="F529" s="27">
        <v>3</v>
      </c>
      <c r="G529" s="28"/>
      <c r="H529" s="22" t="s">
        <v>160</v>
      </c>
      <c r="I529" s="124">
        <v>614000</v>
      </c>
      <c r="J529" s="125">
        <v>311738</v>
      </c>
      <c r="K529" s="29" t="s">
        <v>14</v>
      </c>
      <c r="L529" s="41"/>
      <c r="M529" s="30"/>
      <c r="N529" s="2"/>
    </row>
    <row r="530" spans="2:14" ht="14.25" customHeight="1">
      <c r="B530" s="61"/>
      <c r="C530" s="130"/>
      <c r="D530" s="130"/>
      <c r="E530" s="31"/>
      <c r="F530" s="27"/>
      <c r="G530" s="21"/>
      <c r="H530" s="22"/>
      <c r="I530" s="125"/>
      <c r="J530" s="125"/>
      <c r="K530" s="99" t="s">
        <v>861</v>
      </c>
      <c r="L530" s="39"/>
      <c r="M530" s="40"/>
      <c r="N530" s="3"/>
    </row>
    <row r="531" spans="1:14" ht="14.25" customHeight="1">
      <c r="A531" s="14"/>
      <c r="B531" s="61"/>
      <c r="C531" s="130"/>
      <c r="D531" s="130"/>
      <c r="E531" s="31"/>
      <c r="F531" s="27"/>
      <c r="G531" s="28"/>
      <c r="H531" s="22"/>
      <c r="I531" s="125"/>
      <c r="J531" s="125"/>
      <c r="K531" s="99" t="s">
        <v>1058</v>
      </c>
      <c r="L531" s="39"/>
      <c r="M531" s="40"/>
      <c r="N531" s="3"/>
    </row>
    <row r="532" spans="1:14" ht="14.25" customHeight="1">
      <c r="A532" s="14"/>
      <c r="B532" s="61"/>
      <c r="C532" s="134"/>
      <c r="D532" s="132"/>
      <c r="E532" s="31"/>
      <c r="F532" s="27"/>
      <c r="G532" s="28"/>
      <c r="H532" s="22"/>
      <c r="I532" s="125"/>
      <c r="J532" s="125"/>
      <c r="K532" s="106" t="s">
        <v>862</v>
      </c>
      <c r="L532" s="41"/>
      <c r="M532" s="30"/>
      <c r="N532" s="3"/>
    </row>
    <row r="533" spans="2:14" ht="14.25" customHeight="1">
      <c r="B533" s="61"/>
      <c r="C533" s="134"/>
      <c r="D533" s="132"/>
      <c r="E533" s="31"/>
      <c r="F533" s="27"/>
      <c r="G533" s="28"/>
      <c r="H533" s="22"/>
      <c r="I533" s="125"/>
      <c r="J533" s="125"/>
      <c r="K533" s="100" t="s">
        <v>938</v>
      </c>
      <c r="L533" s="41"/>
      <c r="M533" s="30"/>
      <c r="N533" s="3"/>
    </row>
    <row r="534" spans="1:14" ht="14.25" customHeight="1">
      <c r="A534" s="14"/>
      <c r="B534" s="61"/>
      <c r="C534" s="134"/>
      <c r="D534" s="132"/>
      <c r="E534" s="31"/>
      <c r="F534" s="27"/>
      <c r="G534" s="28"/>
      <c r="H534" s="22"/>
      <c r="I534" s="125"/>
      <c r="J534" s="125"/>
      <c r="K534" s="38"/>
      <c r="L534" s="41"/>
      <c r="M534" s="30"/>
      <c r="N534" s="3"/>
    </row>
    <row r="535" spans="2:14" ht="14.25" customHeight="1">
      <c r="B535" s="61"/>
      <c r="C535" s="134"/>
      <c r="D535" s="132"/>
      <c r="E535" s="31"/>
      <c r="F535" s="27">
        <v>4</v>
      </c>
      <c r="G535" s="28"/>
      <c r="H535" s="22" t="s">
        <v>161</v>
      </c>
      <c r="I535" s="125">
        <v>38905000</v>
      </c>
      <c r="J535" s="125">
        <v>36837866</v>
      </c>
      <c r="K535" s="29" t="s">
        <v>14</v>
      </c>
      <c r="L535" s="41"/>
      <c r="M535" s="30"/>
      <c r="N535" s="3"/>
    </row>
    <row r="536" spans="2:14" ht="14.25" customHeight="1">
      <c r="B536" s="61"/>
      <c r="C536" s="134"/>
      <c r="D536" s="132"/>
      <c r="E536" s="31"/>
      <c r="F536" s="27"/>
      <c r="G536" s="28"/>
      <c r="H536" s="22"/>
      <c r="I536" s="125"/>
      <c r="J536" s="125"/>
      <c r="K536" s="85"/>
      <c r="L536" s="39"/>
      <c r="M536" s="40"/>
      <c r="N536" s="3"/>
    </row>
    <row r="537" spans="2:14" ht="14.25" customHeight="1">
      <c r="B537" s="61"/>
      <c r="C537" s="134"/>
      <c r="D537" s="132"/>
      <c r="E537" s="31"/>
      <c r="F537" s="27">
        <v>5</v>
      </c>
      <c r="G537" s="28"/>
      <c r="H537" s="22" t="s">
        <v>80</v>
      </c>
      <c r="I537" s="125">
        <v>-1212000</v>
      </c>
      <c r="J537" s="125">
        <v>0</v>
      </c>
      <c r="K537" s="29" t="s">
        <v>14</v>
      </c>
      <c r="L537" s="41"/>
      <c r="M537" s="30"/>
      <c r="N537" s="3"/>
    </row>
    <row r="538" spans="2:14" ht="14.25" customHeight="1" thickBot="1">
      <c r="B538" s="62"/>
      <c r="C538" s="133"/>
      <c r="D538" s="133"/>
      <c r="E538" s="142"/>
      <c r="F538" s="43"/>
      <c r="G538" s="44"/>
      <c r="H538" s="45"/>
      <c r="I538" s="127"/>
      <c r="J538" s="127"/>
      <c r="K538" s="88"/>
      <c r="L538" s="83"/>
      <c r="M538" s="84"/>
      <c r="N538" s="11"/>
    </row>
    <row r="539" spans="2:14" ht="14.25" customHeight="1">
      <c r="B539" s="61"/>
      <c r="C539" s="132"/>
      <c r="D539" s="132"/>
      <c r="E539" s="31"/>
      <c r="F539" s="27"/>
      <c r="G539" s="28"/>
      <c r="H539" s="22"/>
      <c r="I539" s="125"/>
      <c r="J539" s="125"/>
      <c r="K539" s="23"/>
      <c r="L539" s="24"/>
      <c r="M539" s="25"/>
      <c r="N539" s="11"/>
    </row>
    <row r="540" spans="1:14" ht="14.25" customHeight="1">
      <c r="A540" s="14"/>
      <c r="B540" s="60" t="s">
        <v>68</v>
      </c>
      <c r="C540" s="129">
        <v>3232853058</v>
      </c>
      <c r="D540" s="129">
        <v>3213893401</v>
      </c>
      <c r="E540" s="31" t="s">
        <v>158</v>
      </c>
      <c r="F540" s="27">
        <v>1</v>
      </c>
      <c r="G540" s="28"/>
      <c r="H540" s="22" t="s">
        <v>162</v>
      </c>
      <c r="I540" s="124">
        <v>4584000</v>
      </c>
      <c r="J540" s="124">
        <v>3777298</v>
      </c>
      <c r="K540" s="38" t="s">
        <v>355</v>
      </c>
      <c r="L540" s="33" t="s">
        <v>463</v>
      </c>
      <c r="M540" s="34" t="s">
        <v>464</v>
      </c>
      <c r="N540" s="3"/>
    </row>
    <row r="541" spans="1:14" ht="14.25" customHeight="1">
      <c r="A541" s="14"/>
      <c r="B541" s="60" t="s">
        <v>408</v>
      </c>
      <c r="C541" s="135"/>
      <c r="D541" s="135"/>
      <c r="E541" s="31"/>
      <c r="F541" s="27"/>
      <c r="G541" s="21"/>
      <c r="H541" s="22"/>
      <c r="I541" s="125"/>
      <c r="J541" s="125"/>
      <c r="K541" s="38"/>
      <c r="L541" s="29"/>
      <c r="M541" s="30"/>
      <c r="N541" s="4"/>
    </row>
    <row r="542" spans="2:14" ht="14.25" customHeight="1">
      <c r="B542" s="26" t="s">
        <v>409</v>
      </c>
      <c r="C542" s="130" t="s">
        <v>7</v>
      </c>
      <c r="D542" s="130" t="s">
        <v>7</v>
      </c>
      <c r="E542" s="31"/>
      <c r="F542" s="27">
        <v>2</v>
      </c>
      <c r="G542" s="28"/>
      <c r="H542" s="35" t="s">
        <v>163</v>
      </c>
      <c r="I542" s="125">
        <v>130756058</v>
      </c>
      <c r="J542" s="125">
        <f>123650489+6000</f>
        <v>123656489</v>
      </c>
      <c r="K542" s="80" t="s">
        <v>699</v>
      </c>
      <c r="L542" s="33" t="s">
        <v>700</v>
      </c>
      <c r="M542" s="34" t="s">
        <v>701</v>
      </c>
      <c r="N542" s="3"/>
    </row>
    <row r="543" spans="2:14" ht="14.25" customHeight="1">
      <c r="B543" s="26"/>
      <c r="C543" s="129">
        <v>683000</v>
      </c>
      <c r="D543" s="130">
        <v>836520</v>
      </c>
      <c r="E543" s="31"/>
      <c r="F543" s="27"/>
      <c r="G543" s="28"/>
      <c r="H543" s="35"/>
      <c r="I543" s="125"/>
      <c r="J543" s="125"/>
      <c r="K543" s="99" t="s">
        <v>1018</v>
      </c>
      <c r="L543" s="79"/>
      <c r="M543" s="36"/>
      <c r="N543" s="3"/>
    </row>
    <row r="544" spans="2:14" ht="14.25" customHeight="1">
      <c r="B544" s="61"/>
      <c r="C544" s="130" t="s">
        <v>8</v>
      </c>
      <c r="D544" s="130" t="s">
        <v>8</v>
      </c>
      <c r="E544" s="31"/>
      <c r="F544" s="27"/>
      <c r="G544" s="21"/>
      <c r="H544" s="22"/>
      <c r="I544" s="125"/>
      <c r="J544" s="125"/>
      <c r="K544" s="98" t="s">
        <v>1019</v>
      </c>
      <c r="L544" s="29"/>
      <c r="M544" s="30"/>
      <c r="N544" s="4"/>
    </row>
    <row r="545" spans="2:14" ht="14.25" customHeight="1">
      <c r="B545" s="61"/>
      <c r="C545" s="129">
        <v>3105660000</v>
      </c>
      <c r="D545" s="130">
        <v>3113660000</v>
      </c>
      <c r="E545" s="31"/>
      <c r="F545" s="27"/>
      <c r="G545" s="28"/>
      <c r="H545" s="35"/>
      <c r="I545" s="125"/>
      <c r="J545" s="125"/>
      <c r="K545" s="99" t="s">
        <v>863</v>
      </c>
      <c r="L545" s="81"/>
      <c r="M545" s="25"/>
      <c r="N545" s="2"/>
    </row>
    <row r="546" spans="2:14" ht="14.25" customHeight="1">
      <c r="B546" s="61"/>
      <c r="C546" s="130" t="s">
        <v>9</v>
      </c>
      <c r="D546" s="130" t="s">
        <v>9</v>
      </c>
      <c r="E546" s="31"/>
      <c r="F546" s="27"/>
      <c r="G546" s="28"/>
      <c r="H546" s="35"/>
      <c r="I546" s="125"/>
      <c r="J546" s="125"/>
      <c r="K546" s="98" t="s">
        <v>864</v>
      </c>
      <c r="L546" s="79"/>
      <c r="M546" s="36"/>
      <c r="N546" s="2"/>
    </row>
    <row r="547" spans="2:14" ht="14.25" customHeight="1">
      <c r="B547" s="61"/>
      <c r="C547" s="130">
        <f>C540-C543-C545</f>
        <v>126510058</v>
      </c>
      <c r="D547" s="130">
        <f>D540-D543-D545</f>
        <v>99396881</v>
      </c>
      <c r="E547" s="20"/>
      <c r="F547" s="27"/>
      <c r="G547" s="28"/>
      <c r="H547" s="35"/>
      <c r="I547" s="125"/>
      <c r="J547" s="125"/>
      <c r="K547" s="99" t="s">
        <v>1020</v>
      </c>
      <c r="L547" s="29"/>
      <c r="M547" s="30"/>
      <c r="N547" s="2"/>
    </row>
    <row r="548" spans="2:14" ht="14.25" customHeight="1">
      <c r="B548" s="61"/>
      <c r="C548" s="130"/>
      <c r="D548" s="130"/>
      <c r="E548" s="31"/>
      <c r="F548" s="27"/>
      <c r="G548" s="28"/>
      <c r="H548" s="35"/>
      <c r="I548" s="125"/>
      <c r="J548" s="125"/>
      <c r="K548" s="98" t="s">
        <v>1059</v>
      </c>
      <c r="L548" s="79"/>
      <c r="M548" s="36"/>
      <c r="N548" s="2"/>
    </row>
    <row r="549" spans="2:14" ht="14.25" customHeight="1">
      <c r="B549" s="61"/>
      <c r="C549" s="129"/>
      <c r="D549" s="130"/>
      <c r="E549" s="20"/>
      <c r="F549" s="27"/>
      <c r="G549" s="28"/>
      <c r="H549" s="35"/>
      <c r="I549" s="125"/>
      <c r="J549" s="125"/>
      <c r="K549" s="99" t="s">
        <v>865</v>
      </c>
      <c r="L549" s="81"/>
      <c r="M549" s="25"/>
      <c r="N549" s="2"/>
    </row>
    <row r="550" spans="2:14" ht="14.25" customHeight="1">
      <c r="B550" s="61"/>
      <c r="C550" s="130"/>
      <c r="D550" s="130"/>
      <c r="E550" s="20"/>
      <c r="F550" s="27"/>
      <c r="G550" s="28"/>
      <c r="H550" s="35"/>
      <c r="I550" s="125"/>
      <c r="J550" s="125"/>
      <c r="K550" s="98" t="s">
        <v>1021</v>
      </c>
      <c r="L550" s="24"/>
      <c r="M550" s="25"/>
      <c r="N550" s="2"/>
    </row>
    <row r="551" spans="2:14" ht="14.25" customHeight="1">
      <c r="B551" s="61"/>
      <c r="C551" s="132"/>
      <c r="D551" s="132"/>
      <c r="E551" s="20"/>
      <c r="F551" s="27"/>
      <c r="G551" s="21"/>
      <c r="H551" s="22"/>
      <c r="I551" s="125"/>
      <c r="J551" s="125"/>
      <c r="K551" s="29"/>
      <c r="L551" s="41"/>
      <c r="M551" s="30"/>
      <c r="N551" s="2"/>
    </row>
    <row r="552" spans="2:14" ht="14.25" customHeight="1">
      <c r="B552" s="61"/>
      <c r="C552" s="132"/>
      <c r="D552" s="132"/>
      <c r="E552" s="20"/>
      <c r="F552" s="27">
        <v>3</v>
      </c>
      <c r="G552" s="21"/>
      <c r="H552" s="22" t="s">
        <v>164</v>
      </c>
      <c r="I552" s="125">
        <v>178443000</v>
      </c>
      <c r="J552" s="125">
        <v>166452215</v>
      </c>
      <c r="K552" s="98" t="s">
        <v>1118</v>
      </c>
      <c r="L552" s="41" t="s">
        <v>718</v>
      </c>
      <c r="M552" s="167" t="s">
        <v>1119</v>
      </c>
      <c r="N552" s="4"/>
    </row>
    <row r="553" spans="1:14" ht="14.25" customHeight="1">
      <c r="A553" s="14"/>
      <c r="B553" s="61"/>
      <c r="C553" s="134"/>
      <c r="D553" s="132"/>
      <c r="E553" s="31"/>
      <c r="F553" s="27"/>
      <c r="G553" s="28"/>
      <c r="H553" s="22"/>
      <c r="I553" s="125"/>
      <c r="J553" s="125"/>
      <c r="K553" s="98" t="s">
        <v>1120</v>
      </c>
      <c r="L553" s="41" t="s">
        <v>14</v>
      </c>
      <c r="M553" s="167" t="s">
        <v>1121</v>
      </c>
      <c r="N553" s="3"/>
    </row>
    <row r="554" spans="1:14" ht="14.25" customHeight="1">
      <c r="A554" s="14"/>
      <c r="B554" s="61"/>
      <c r="C554" s="134"/>
      <c r="D554" s="132"/>
      <c r="E554" s="31"/>
      <c r="F554" s="27"/>
      <c r="G554" s="28"/>
      <c r="H554" s="22"/>
      <c r="I554" s="125"/>
      <c r="J554" s="125"/>
      <c r="K554" s="98" t="s">
        <v>1122</v>
      </c>
      <c r="L554" s="41" t="s">
        <v>14</v>
      </c>
      <c r="M554" s="167" t="s">
        <v>1123</v>
      </c>
      <c r="N554" s="3"/>
    </row>
    <row r="555" spans="2:14" ht="14.25" customHeight="1">
      <c r="B555" s="61"/>
      <c r="C555" s="132"/>
      <c r="D555" s="132"/>
      <c r="E555" s="20"/>
      <c r="F555" s="27"/>
      <c r="G555" s="28"/>
      <c r="H555" s="35"/>
      <c r="I555" s="125"/>
      <c r="J555" s="125"/>
      <c r="K555" s="99" t="s">
        <v>867</v>
      </c>
      <c r="L555" s="24"/>
      <c r="M555" s="25"/>
      <c r="N555" s="2"/>
    </row>
    <row r="556" spans="2:14" ht="14.25" customHeight="1">
      <c r="B556" s="61"/>
      <c r="C556" s="132"/>
      <c r="D556" s="132"/>
      <c r="E556" s="20"/>
      <c r="F556" s="27"/>
      <c r="G556" s="28"/>
      <c r="H556" s="35"/>
      <c r="I556" s="125"/>
      <c r="J556" s="125"/>
      <c r="K556" s="100" t="s">
        <v>866</v>
      </c>
      <c r="L556" s="41"/>
      <c r="M556" s="30"/>
      <c r="N556" s="4"/>
    </row>
    <row r="557" spans="2:14" ht="14.25" customHeight="1">
      <c r="B557" s="61"/>
      <c r="C557" s="132"/>
      <c r="D557" s="132"/>
      <c r="E557" s="20"/>
      <c r="F557" s="27"/>
      <c r="G557" s="28"/>
      <c r="H557" s="35"/>
      <c r="I557" s="125"/>
      <c r="J557" s="125"/>
      <c r="K557" s="99" t="s">
        <v>869</v>
      </c>
      <c r="L557" s="24"/>
      <c r="M557" s="25"/>
      <c r="N557" s="2"/>
    </row>
    <row r="558" spans="2:14" ht="14.25" customHeight="1">
      <c r="B558" s="61"/>
      <c r="C558" s="132"/>
      <c r="D558" s="132"/>
      <c r="E558" s="20"/>
      <c r="F558" s="27"/>
      <c r="G558" s="28"/>
      <c r="H558" s="35"/>
      <c r="I558" s="125"/>
      <c r="J558" s="125"/>
      <c r="K558" s="98" t="s">
        <v>868</v>
      </c>
      <c r="L558" s="41"/>
      <c r="M558" s="30"/>
      <c r="N558" s="2"/>
    </row>
    <row r="559" spans="2:14" ht="14.25" customHeight="1">
      <c r="B559" s="61"/>
      <c r="C559" s="132"/>
      <c r="D559" s="132"/>
      <c r="E559" s="20"/>
      <c r="F559" s="27"/>
      <c r="G559" s="28"/>
      <c r="H559" s="35"/>
      <c r="I559" s="125"/>
      <c r="J559" s="125"/>
      <c r="K559" s="81" t="s">
        <v>468</v>
      </c>
      <c r="L559" s="41"/>
      <c r="M559" s="30"/>
      <c r="N559" s="4"/>
    </row>
    <row r="560" spans="2:14" ht="14.25" customHeight="1">
      <c r="B560" s="61"/>
      <c r="C560" s="132"/>
      <c r="D560" s="132"/>
      <c r="E560" s="20"/>
      <c r="F560" s="27"/>
      <c r="G560" s="28"/>
      <c r="H560" s="35"/>
      <c r="I560" s="125"/>
      <c r="J560" s="125"/>
      <c r="K560" s="80"/>
      <c r="L560" s="24"/>
      <c r="M560" s="25"/>
      <c r="N560" s="2"/>
    </row>
    <row r="561" spans="2:14" ht="14.25" customHeight="1">
      <c r="B561" s="61"/>
      <c r="C561" s="132"/>
      <c r="D561" s="132"/>
      <c r="E561" s="20"/>
      <c r="F561" s="27">
        <v>4</v>
      </c>
      <c r="G561" s="28"/>
      <c r="H561" s="35" t="s">
        <v>165</v>
      </c>
      <c r="I561" s="125">
        <v>3888000</v>
      </c>
      <c r="J561" s="125">
        <f>3846000-6000</f>
        <v>3840000</v>
      </c>
      <c r="K561" s="29" t="s">
        <v>718</v>
      </c>
      <c r="L561" s="41"/>
      <c r="M561" s="30"/>
      <c r="N561" s="4"/>
    </row>
    <row r="562" spans="2:14" ht="14.25" customHeight="1">
      <c r="B562" s="61"/>
      <c r="C562" s="132"/>
      <c r="D562" s="132"/>
      <c r="E562" s="20"/>
      <c r="F562" s="27"/>
      <c r="G562" s="28"/>
      <c r="H562" s="35"/>
      <c r="I562" s="125"/>
      <c r="J562" s="125"/>
      <c r="K562" s="80" t="s">
        <v>356</v>
      </c>
      <c r="L562" s="24"/>
      <c r="M562" s="25"/>
      <c r="N562" s="2"/>
    </row>
    <row r="563" spans="2:14" ht="14.25" customHeight="1">
      <c r="B563" s="61"/>
      <c r="C563" s="132"/>
      <c r="D563" s="132"/>
      <c r="E563" s="20"/>
      <c r="F563" s="27"/>
      <c r="G563" s="28"/>
      <c r="H563" s="35"/>
      <c r="I563" s="125"/>
      <c r="J563" s="125"/>
      <c r="K563" s="81" t="s">
        <v>357</v>
      </c>
      <c r="L563" s="41"/>
      <c r="M563" s="30"/>
      <c r="N563" s="2"/>
    </row>
    <row r="564" spans="2:14" ht="14.25" customHeight="1">
      <c r="B564" s="61"/>
      <c r="C564" s="132"/>
      <c r="D564" s="132"/>
      <c r="E564" s="20"/>
      <c r="F564" s="27">
        <v>5</v>
      </c>
      <c r="G564" s="28"/>
      <c r="H564" s="35" t="s">
        <v>166</v>
      </c>
      <c r="I564" s="125">
        <v>6452000</v>
      </c>
      <c r="J564" s="125">
        <v>6280655</v>
      </c>
      <c r="K564" s="80" t="s">
        <v>358</v>
      </c>
      <c r="L564" s="41" t="s">
        <v>446</v>
      </c>
      <c r="M564" s="30" t="s">
        <v>465</v>
      </c>
      <c r="N564" s="4"/>
    </row>
    <row r="565" spans="2:14" ht="14.25" customHeight="1">
      <c r="B565" s="61"/>
      <c r="C565" s="132"/>
      <c r="D565" s="132"/>
      <c r="E565" s="20"/>
      <c r="F565" s="27"/>
      <c r="G565" s="28"/>
      <c r="H565" s="35"/>
      <c r="I565" s="125"/>
      <c r="J565" s="125"/>
      <c r="K565" s="98" t="s">
        <v>871</v>
      </c>
      <c r="L565" s="41"/>
      <c r="M565" s="30"/>
      <c r="N565" s="2"/>
    </row>
    <row r="566" spans="2:14" ht="14.25" customHeight="1">
      <c r="B566" s="61"/>
      <c r="C566" s="132"/>
      <c r="D566" s="132"/>
      <c r="E566" s="20"/>
      <c r="F566" s="27"/>
      <c r="G566" s="28"/>
      <c r="H566" s="35"/>
      <c r="I566" s="125"/>
      <c r="J566" s="125"/>
      <c r="K566" s="100" t="s">
        <v>870</v>
      </c>
      <c r="L566" s="41"/>
      <c r="M566" s="30"/>
      <c r="N566" s="2"/>
    </row>
    <row r="567" spans="2:14" ht="14.25" customHeight="1">
      <c r="B567" s="61"/>
      <c r="C567" s="132"/>
      <c r="D567" s="132"/>
      <c r="E567" s="20"/>
      <c r="F567" s="27"/>
      <c r="G567" s="28"/>
      <c r="H567" s="35"/>
      <c r="I567" s="125"/>
      <c r="J567" s="125"/>
      <c r="K567" s="80"/>
      <c r="L567" s="24"/>
      <c r="M567" s="25"/>
      <c r="N567" s="4"/>
    </row>
    <row r="568" spans="2:14" ht="14.25" customHeight="1">
      <c r="B568" s="61"/>
      <c r="C568" s="132"/>
      <c r="D568" s="132"/>
      <c r="E568" s="20"/>
      <c r="F568" s="27">
        <v>6</v>
      </c>
      <c r="G568" s="28"/>
      <c r="H568" s="35" t="s">
        <v>167</v>
      </c>
      <c r="I568" s="125">
        <v>2900000000</v>
      </c>
      <c r="J568" s="125">
        <v>2900000000</v>
      </c>
      <c r="K568" s="29" t="s">
        <v>718</v>
      </c>
      <c r="L568" s="41"/>
      <c r="M568" s="30"/>
      <c r="N568" s="2"/>
    </row>
    <row r="569" spans="2:14" ht="14.25" customHeight="1">
      <c r="B569" s="61"/>
      <c r="C569" s="132"/>
      <c r="D569" s="132"/>
      <c r="E569" s="20"/>
      <c r="F569" s="27"/>
      <c r="G569" s="28"/>
      <c r="H569" s="35"/>
      <c r="I569" s="125"/>
      <c r="J569" s="125"/>
      <c r="K569" s="98" t="s">
        <v>1022</v>
      </c>
      <c r="L569" s="41"/>
      <c r="M569" s="30"/>
      <c r="N569" s="2"/>
    </row>
    <row r="570" spans="2:14" ht="14.25" customHeight="1">
      <c r="B570" s="61"/>
      <c r="C570" s="132"/>
      <c r="D570" s="132"/>
      <c r="E570" s="20"/>
      <c r="F570" s="27"/>
      <c r="G570" s="28"/>
      <c r="H570" s="35"/>
      <c r="I570" s="125"/>
      <c r="J570" s="125"/>
      <c r="K570" s="38"/>
      <c r="L570" s="41"/>
      <c r="M570" s="30"/>
      <c r="N570" s="2"/>
    </row>
    <row r="571" spans="2:14" ht="14.25" customHeight="1">
      <c r="B571" s="61"/>
      <c r="C571" s="132"/>
      <c r="D571" s="132"/>
      <c r="E571" s="20"/>
      <c r="F571" s="27">
        <v>7</v>
      </c>
      <c r="G571" s="28"/>
      <c r="H571" s="35" t="s">
        <v>168</v>
      </c>
      <c r="I571" s="125">
        <v>2567000</v>
      </c>
      <c r="J571" s="125">
        <v>2539744</v>
      </c>
      <c r="K571" s="38" t="s">
        <v>359</v>
      </c>
      <c r="L571" s="41" t="s">
        <v>466</v>
      </c>
      <c r="M571" s="30" t="s">
        <v>467</v>
      </c>
      <c r="N571" s="2"/>
    </row>
    <row r="572" spans="2:14" ht="14.25" customHeight="1">
      <c r="B572" s="61"/>
      <c r="C572" s="132"/>
      <c r="D572" s="132"/>
      <c r="E572" s="20"/>
      <c r="F572" s="27"/>
      <c r="G572" s="28"/>
      <c r="H572" s="35"/>
      <c r="I572" s="125"/>
      <c r="J572" s="125"/>
      <c r="K572" s="38"/>
      <c r="L572" s="111"/>
      <c r="M572" s="30"/>
      <c r="N572" s="2"/>
    </row>
    <row r="573" spans="2:14" ht="14.25" customHeight="1">
      <c r="B573" s="61"/>
      <c r="C573" s="132"/>
      <c r="D573" s="132"/>
      <c r="E573" s="20"/>
      <c r="F573" s="27"/>
      <c r="G573" s="28"/>
      <c r="H573" s="35"/>
      <c r="I573" s="125"/>
      <c r="J573" s="125"/>
      <c r="K573" s="99" t="s">
        <v>932</v>
      </c>
      <c r="L573" s="41"/>
      <c r="M573" s="30"/>
      <c r="N573" s="2"/>
    </row>
    <row r="574" spans="2:14" ht="14.25" customHeight="1" thickBot="1">
      <c r="B574" s="62"/>
      <c r="C574" s="133"/>
      <c r="D574" s="133"/>
      <c r="E574" s="175"/>
      <c r="F574" s="43"/>
      <c r="G574" s="44"/>
      <c r="H574" s="78"/>
      <c r="I574" s="127"/>
      <c r="J574" s="127"/>
      <c r="K574" s="178"/>
      <c r="L574" s="83"/>
      <c r="M574" s="84"/>
      <c r="N574" s="2"/>
    </row>
    <row r="575" spans="2:14" ht="14.25" customHeight="1">
      <c r="B575" s="61"/>
      <c r="C575" s="132"/>
      <c r="D575" s="132"/>
      <c r="E575" s="20"/>
      <c r="F575" s="27">
        <v>8</v>
      </c>
      <c r="G575" s="28"/>
      <c r="H575" s="35" t="s">
        <v>169</v>
      </c>
      <c r="I575" s="125">
        <v>7347000</v>
      </c>
      <c r="J575" s="125">
        <v>7347000</v>
      </c>
      <c r="K575" s="29" t="s">
        <v>718</v>
      </c>
      <c r="L575" s="41"/>
      <c r="M575" s="30"/>
      <c r="N575" s="2"/>
    </row>
    <row r="576" spans="2:14" ht="14.25" customHeight="1">
      <c r="B576" s="61"/>
      <c r="C576" s="132"/>
      <c r="D576" s="132"/>
      <c r="E576" s="20"/>
      <c r="F576" s="27"/>
      <c r="G576" s="28"/>
      <c r="H576" s="35"/>
      <c r="I576" s="125"/>
      <c r="J576" s="125"/>
      <c r="K576" s="99" t="s">
        <v>1023</v>
      </c>
      <c r="L576" s="41"/>
      <c r="M576" s="30"/>
      <c r="N576" s="4"/>
    </row>
    <row r="577" spans="2:14" ht="14.25" customHeight="1">
      <c r="B577" s="61"/>
      <c r="C577" s="132"/>
      <c r="D577" s="132"/>
      <c r="E577" s="20"/>
      <c r="F577" s="27"/>
      <c r="G577" s="28"/>
      <c r="H577" s="22"/>
      <c r="I577" s="125"/>
      <c r="J577" s="125"/>
      <c r="K577" s="100" t="s">
        <v>872</v>
      </c>
      <c r="L577" s="41"/>
      <c r="M577" s="30"/>
      <c r="N577" s="2"/>
    </row>
    <row r="578" spans="2:14" ht="14.25" customHeight="1">
      <c r="B578" s="61"/>
      <c r="C578" s="132"/>
      <c r="D578" s="132"/>
      <c r="E578" s="20"/>
      <c r="F578" s="27"/>
      <c r="G578" s="28"/>
      <c r="H578" s="35"/>
      <c r="I578" s="125"/>
      <c r="J578" s="125"/>
      <c r="K578" s="38"/>
      <c r="L578" s="41"/>
      <c r="M578" s="30"/>
      <c r="N578" s="2"/>
    </row>
    <row r="579" spans="2:14" ht="14.25" customHeight="1">
      <c r="B579" s="61"/>
      <c r="C579" s="132"/>
      <c r="D579" s="132"/>
      <c r="E579" s="20"/>
      <c r="F579" s="27">
        <v>9</v>
      </c>
      <c r="G579" s="28"/>
      <c r="H579" s="22" t="s">
        <v>80</v>
      </c>
      <c r="I579" s="125">
        <v>-1184000</v>
      </c>
      <c r="J579" s="125">
        <v>0</v>
      </c>
      <c r="K579" s="29" t="s">
        <v>718</v>
      </c>
      <c r="L579" s="41"/>
      <c r="M579" s="30"/>
      <c r="N579" s="2"/>
    </row>
    <row r="580" spans="2:14" ht="14.25" customHeight="1" thickBot="1">
      <c r="B580" s="62"/>
      <c r="C580" s="133"/>
      <c r="D580" s="133"/>
      <c r="E580" s="139"/>
      <c r="F580" s="43"/>
      <c r="G580" s="44"/>
      <c r="H580" s="78"/>
      <c r="I580" s="126"/>
      <c r="J580" s="126"/>
      <c r="K580" s="82"/>
      <c r="L580" s="83"/>
      <c r="M580" s="84"/>
      <c r="N580" s="2"/>
    </row>
    <row r="581" spans="2:14" ht="14.25" customHeight="1">
      <c r="B581" s="61"/>
      <c r="C581" s="132"/>
      <c r="D581" s="132"/>
      <c r="E581" s="20"/>
      <c r="F581" s="27"/>
      <c r="G581" s="28"/>
      <c r="H581" s="35"/>
      <c r="I581" s="124"/>
      <c r="J581" s="124"/>
      <c r="K581" s="80"/>
      <c r="L581" s="24"/>
      <c r="M581" s="25"/>
      <c r="N581" s="2"/>
    </row>
    <row r="582" spans="1:14" ht="14.25" customHeight="1">
      <c r="A582" s="14"/>
      <c r="B582" s="60" t="s">
        <v>727</v>
      </c>
      <c r="C582" s="129">
        <v>24295099000</v>
      </c>
      <c r="D582" s="129">
        <v>22390759159</v>
      </c>
      <c r="E582" s="31" t="s">
        <v>158</v>
      </c>
      <c r="F582" s="27">
        <v>1</v>
      </c>
      <c r="G582" s="28"/>
      <c r="H582" s="22" t="s">
        <v>170</v>
      </c>
      <c r="I582" s="124">
        <v>24295099000</v>
      </c>
      <c r="J582" s="125">
        <v>22390759159</v>
      </c>
      <c r="K582" s="38" t="s">
        <v>702</v>
      </c>
      <c r="L582" s="41" t="s">
        <v>703</v>
      </c>
      <c r="M582" s="34" t="s">
        <v>704</v>
      </c>
      <c r="N582" s="2"/>
    </row>
    <row r="583" spans="1:14" ht="14.25" customHeight="1">
      <c r="A583" s="14"/>
      <c r="B583" s="26" t="s">
        <v>72</v>
      </c>
      <c r="C583" s="130"/>
      <c r="D583" s="131"/>
      <c r="E583" s="31"/>
      <c r="F583" s="27"/>
      <c r="G583" s="28"/>
      <c r="H583" s="22"/>
      <c r="I583" s="124"/>
      <c r="J583" s="125"/>
      <c r="K583" s="38" t="s">
        <v>705</v>
      </c>
      <c r="L583" s="41" t="s">
        <v>706</v>
      </c>
      <c r="M583" s="34" t="s">
        <v>707</v>
      </c>
      <c r="N583" s="2"/>
    </row>
    <row r="584" spans="2:14" ht="14.25" customHeight="1">
      <c r="B584" s="26"/>
      <c r="C584" s="130" t="s">
        <v>7</v>
      </c>
      <c r="D584" s="130" t="s">
        <v>7</v>
      </c>
      <c r="E584" s="31"/>
      <c r="F584" s="27"/>
      <c r="G584" s="28"/>
      <c r="H584" s="22"/>
      <c r="I584" s="124"/>
      <c r="J584" s="125"/>
      <c r="K584" s="98" t="s">
        <v>873</v>
      </c>
      <c r="L584" s="24"/>
      <c r="M584" s="36"/>
      <c r="N584" s="2"/>
    </row>
    <row r="585" spans="2:14" ht="14.25" customHeight="1">
      <c r="B585" s="61"/>
      <c r="C585" s="129">
        <v>5110000000</v>
      </c>
      <c r="D585" s="130">
        <v>5110000000</v>
      </c>
      <c r="E585" s="31"/>
      <c r="F585" s="27"/>
      <c r="G585" s="21"/>
      <c r="H585" s="22"/>
      <c r="I585" s="125"/>
      <c r="J585" s="125"/>
      <c r="K585" s="98" t="s">
        <v>1060</v>
      </c>
      <c r="L585" s="24"/>
      <c r="M585" s="25"/>
      <c r="N585" s="2"/>
    </row>
    <row r="586" spans="2:14" ht="14.25" customHeight="1">
      <c r="B586" s="61"/>
      <c r="C586" s="130" t="s">
        <v>8</v>
      </c>
      <c r="D586" s="130" t="s">
        <v>8</v>
      </c>
      <c r="E586" s="31"/>
      <c r="F586" s="27"/>
      <c r="G586" s="28"/>
      <c r="H586" s="22"/>
      <c r="I586" s="125"/>
      <c r="J586" s="125"/>
      <c r="K586" s="99" t="s">
        <v>875</v>
      </c>
      <c r="L586" s="39"/>
      <c r="M586" s="40"/>
      <c r="N586" s="2"/>
    </row>
    <row r="587" spans="2:14" ht="14.25" customHeight="1">
      <c r="B587" s="61"/>
      <c r="C587" s="129">
        <v>19185099000</v>
      </c>
      <c r="D587" s="130">
        <v>17216417216</v>
      </c>
      <c r="E587" s="31"/>
      <c r="F587" s="27"/>
      <c r="G587" s="28"/>
      <c r="H587" s="22"/>
      <c r="I587" s="125"/>
      <c r="J587" s="125"/>
      <c r="K587" s="110" t="s">
        <v>874</v>
      </c>
      <c r="L587" s="39"/>
      <c r="M587" s="40"/>
      <c r="N587" s="2"/>
    </row>
    <row r="588" spans="2:14" ht="14.25" customHeight="1">
      <c r="B588" s="61"/>
      <c r="C588" s="130" t="s">
        <v>9</v>
      </c>
      <c r="D588" s="130" t="s">
        <v>9</v>
      </c>
      <c r="E588" s="31"/>
      <c r="F588" s="27"/>
      <c r="G588" s="28"/>
      <c r="H588" s="22"/>
      <c r="I588" s="125"/>
      <c r="J588" s="125"/>
      <c r="K588" s="98" t="s">
        <v>1024</v>
      </c>
      <c r="L588" s="39"/>
      <c r="M588" s="40"/>
      <c r="N588" s="2"/>
    </row>
    <row r="589" spans="2:14" ht="14.25" customHeight="1">
      <c r="B589" s="61"/>
      <c r="C589" s="130">
        <f>C582-C585-C587</f>
        <v>0</v>
      </c>
      <c r="D589" s="130">
        <f>D582-D585-D587</f>
        <v>64341943</v>
      </c>
      <c r="E589" s="31"/>
      <c r="F589" s="27"/>
      <c r="G589" s="28"/>
      <c r="H589" s="22"/>
      <c r="I589" s="125"/>
      <c r="J589" s="125"/>
      <c r="K589" s="98" t="s">
        <v>1063</v>
      </c>
      <c r="L589" s="41"/>
      <c r="M589" s="30"/>
      <c r="N589" s="2"/>
    </row>
    <row r="590" spans="1:14" ht="14.25" customHeight="1">
      <c r="A590" s="14"/>
      <c r="B590" s="61"/>
      <c r="C590" s="130"/>
      <c r="D590" s="130"/>
      <c r="E590" s="31"/>
      <c r="F590" s="27"/>
      <c r="G590" s="28"/>
      <c r="H590" s="22"/>
      <c r="I590" s="125"/>
      <c r="J590" s="125"/>
      <c r="K590" s="102" t="s">
        <v>1025</v>
      </c>
      <c r="L590" s="41"/>
      <c r="M590" s="30"/>
      <c r="N590" s="3"/>
    </row>
    <row r="591" spans="1:14" ht="14.25" customHeight="1">
      <c r="A591" s="14"/>
      <c r="B591" s="61"/>
      <c r="C591" s="134"/>
      <c r="D591" s="132"/>
      <c r="E591" s="31"/>
      <c r="F591" s="27"/>
      <c r="G591" s="28"/>
      <c r="H591" s="22"/>
      <c r="I591" s="125"/>
      <c r="J591" s="125"/>
      <c r="K591" s="101" t="s">
        <v>1026</v>
      </c>
      <c r="L591" s="41"/>
      <c r="M591" s="30"/>
      <c r="N591" s="3"/>
    </row>
    <row r="592" spans="2:14" ht="14.25" customHeight="1">
      <c r="B592" s="61"/>
      <c r="C592" s="134"/>
      <c r="D592" s="132"/>
      <c r="E592" s="31"/>
      <c r="F592" s="27"/>
      <c r="G592" s="28"/>
      <c r="H592" s="22"/>
      <c r="I592" s="125"/>
      <c r="J592" s="125"/>
      <c r="K592" s="102" t="s">
        <v>876</v>
      </c>
      <c r="L592" s="41"/>
      <c r="M592" s="30"/>
      <c r="N592" s="3"/>
    </row>
    <row r="593" spans="2:14" ht="14.25" customHeight="1">
      <c r="B593" s="61"/>
      <c r="C593" s="134"/>
      <c r="D593" s="132"/>
      <c r="E593" s="31"/>
      <c r="F593" s="27"/>
      <c r="G593" s="28"/>
      <c r="H593" s="22"/>
      <c r="I593" s="125"/>
      <c r="J593" s="125"/>
      <c r="K593" s="102" t="s">
        <v>933</v>
      </c>
      <c r="L593" s="39"/>
      <c r="M593" s="40"/>
      <c r="N593" s="3"/>
    </row>
    <row r="594" spans="2:14" ht="14.25" customHeight="1" thickBot="1">
      <c r="B594" s="62"/>
      <c r="C594" s="133"/>
      <c r="D594" s="133"/>
      <c r="E594" s="42"/>
      <c r="F594" s="43"/>
      <c r="G594" s="44"/>
      <c r="H594" s="45"/>
      <c r="I594" s="127"/>
      <c r="J594" s="127"/>
      <c r="K594" s="88"/>
      <c r="L594" s="83"/>
      <c r="M594" s="84"/>
      <c r="N594" s="11"/>
    </row>
    <row r="595" spans="2:14" ht="14.25" customHeight="1">
      <c r="B595" s="61"/>
      <c r="C595" s="132"/>
      <c r="D595" s="132"/>
      <c r="E595" s="31"/>
      <c r="F595" s="27"/>
      <c r="G595" s="28"/>
      <c r="H595" s="22"/>
      <c r="I595" s="125"/>
      <c r="J595" s="125"/>
      <c r="K595" s="23"/>
      <c r="L595" s="24"/>
      <c r="M595" s="25"/>
      <c r="N595" s="11"/>
    </row>
    <row r="596" spans="1:14" ht="14.25" customHeight="1">
      <c r="A596" s="14"/>
      <c r="B596" s="60" t="s">
        <v>65</v>
      </c>
      <c r="C596" s="129">
        <v>201126000</v>
      </c>
      <c r="D596" s="129">
        <v>199224694</v>
      </c>
      <c r="E596" s="31" t="s">
        <v>158</v>
      </c>
      <c r="F596" s="27">
        <v>1</v>
      </c>
      <c r="G596" s="28"/>
      <c r="H596" s="22" t="s">
        <v>171</v>
      </c>
      <c r="I596" s="124">
        <v>1112000</v>
      </c>
      <c r="J596" s="124">
        <v>611257</v>
      </c>
      <c r="K596" s="98" t="s">
        <v>877</v>
      </c>
      <c r="L596" s="41" t="s">
        <v>469</v>
      </c>
      <c r="M596" s="34" t="s">
        <v>470</v>
      </c>
      <c r="N596" s="3"/>
    </row>
    <row r="597" spans="1:14" ht="14.25" customHeight="1">
      <c r="A597" s="14"/>
      <c r="B597" s="60" t="s">
        <v>56</v>
      </c>
      <c r="C597" s="135"/>
      <c r="D597" s="135"/>
      <c r="E597" s="31"/>
      <c r="F597" s="27"/>
      <c r="G597" s="21"/>
      <c r="H597" s="22"/>
      <c r="I597" s="125"/>
      <c r="J597" s="125"/>
      <c r="K597" s="98" t="s">
        <v>878</v>
      </c>
      <c r="L597" s="29"/>
      <c r="M597" s="30"/>
      <c r="N597" s="4"/>
    </row>
    <row r="598" spans="2:14" ht="14.25" customHeight="1">
      <c r="B598" s="61"/>
      <c r="C598" s="130" t="s">
        <v>8</v>
      </c>
      <c r="D598" s="130" t="s">
        <v>8</v>
      </c>
      <c r="E598" s="31"/>
      <c r="F598" s="27"/>
      <c r="G598" s="28"/>
      <c r="H598" s="35"/>
      <c r="I598" s="125"/>
      <c r="J598" s="125"/>
      <c r="K598" s="99" t="s">
        <v>934</v>
      </c>
      <c r="L598" s="79"/>
      <c r="M598" s="36"/>
      <c r="N598" s="3"/>
    </row>
    <row r="599" spans="2:14" ht="14.25" customHeight="1">
      <c r="B599" s="26"/>
      <c r="C599" s="129">
        <v>74220000</v>
      </c>
      <c r="D599" s="130">
        <v>74220000</v>
      </c>
      <c r="E599" s="31"/>
      <c r="F599" s="27"/>
      <c r="G599" s="28"/>
      <c r="H599" s="35"/>
      <c r="I599" s="125"/>
      <c r="J599" s="125"/>
      <c r="K599" s="80"/>
      <c r="L599" s="79"/>
      <c r="M599" s="36"/>
      <c r="N599" s="3"/>
    </row>
    <row r="600" spans="2:14" ht="14.25" customHeight="1">
      <c r="B600" s="61"/>
      <c r="C600" s="130" t="s">
        <v>9</v>
      </c>
      <c r="D600" s="130" t="s">
        <v>9</v>
      </c>
      <c r="E600" s="31"/>
      <c r="F600" s="27">
        <v>2</v>
      </c>
      <c r="G600" s="28"/>
      <c r="H600" s="35" t="s">
        <v>172</v>
      </c>
      <c r="I600" s="125">
        <v>6472000</v>
      </c>
      <c r="J600" s="125">
        <v>6472000</v>
      </c>
      <c r="K600" s="38" t="s">
        <v>360</v>
      </c>
      <c r="L600" s="41" t="s">
        <v>471</v>
      </c>
      <c r="M600" s="34" t="s">
        <v>472</v>
      </c>
      <c r="N600" s="4"/>
    </row>
    <row r="601" spans="2:14" ht="14.25" customHeight="1">
      <c r="B601" s="61"/>
      <c r="C601" s="130">
        <f>C596-C599</f>
        <v>126906000</v>
      </c>
      <c r="D601" s="130">
        <f>D596-D599</f>
        <v>125004694</v>
      </c>
      <c r="E601" s="31"/>
      <c r="F601" s="27"/>
      <c r="G601" s="28"/>
      <c r="H601" s="35"/>
      <c r="I601" s="125"/>
      <c r="J601" s="125"/>
      <c r="K601" s="80" t="s">
        <v>361</v>
      </c>
      <c r="L601" s="96">
        <v>0.711</v>
      </c>
      <c r="M601" s="97">
        <v>0.764</v>
      </c>
      <c r="N601" s="2"/>
    </row>
    <row r="602" spans="2:14" ht="14.25" customHeight="1">
      <c r="B602" s="61"/>
      <c r="C602" s="130"/>
      <c r="D602" s="130"/>
      <c r="E602" s="31"/>
      <c r="F602" s="27"/>
      <c r="G602" s="21"/>
      <c r="H602" s="22"/>
      <c r="I602" s="125"/>
      <c r="J602" s="125"/>
      <c r="K602" s="80" t="s">
        <v>362</v>
      </c>
      <c r="L602" s="41" t="s">
        <v>473</v>
      </c>
      <c r="M602" s="30" t="s">
        <v>474</v>
      </c>
      <c r="N602" s="2"/>
    </row>
    <row r="603" spans="2:14" ht="14.25" customHeight="1">
      <c r="B603" s="61"/>
      <c r="C603" s="129"/>
      <c r="D603" s="130"/>
      <c r="E603" s="20"/>
      <c r="F603" s="27"/>
      <c r="G603" s="28"/>
      <c r="H603" s="35"/>
      <c r="I603" s="125"/>
      <c r="J603" s="125"/>
      <c r="K603" s="98" t="s">
        <v>879</v>
      </c>
      <c r="L603" s="29"/>
      <c r="M603" s="30"/>
      <c r="N603" s="2"/>
    </row>
    <row r="604" spans="2:14" ht="14.25" customHeight="1">
      <c r="B604" s="61"/>
      <c r="C604" s="130"/>
      <c r="D604" s="130"/>
      <c r="E604" s="20"/>
      <c r="F604" s="27"/>
      <c r="G604" s="28"/>
      <c r="H604" s="35"/>
      <c r="I604" s="125"/>
      <c r="J604" s="125"/>
      <c r="K604" s="99" t="s">
        <v>1061</v>
      </c>
      <c r="L604" s="81"/>
      <c r="M604" s="25"/>
      <c r="N604" s="2"/>
    </row>
    <row r="605" spans="2:14" ht="14.25" customHeight="1">
      <c r="B605" s="61"/>
      <c r="C605" s="132"/>
      <c r="D605" s="132"/>
      <c r="E605" s="20"/>
      <c r="F605" s="27"/>
      <c r="G605" s="28"/>
      <c r="H605" s="35"/>
      <c r="I605" s="125"/>
      <c r="J605" s="125"/>
      <c r="K605" s="80"/>
      <c r="L605" s="24"/>
      <c r="M605" s="25"/>
      <c r="N605" s="4"/>
    </row>
    <row r="606" spans="2:14" ht="14.25" customHeight="1">
      <c r="B606" s="61"/>
      <c r="C606" s="132"/>
      <c r="D606" s="132"/>
      <c r="E606" s="20"/>
      <c r="F606" s="27">
        <v>3</v>
      </c>
      <c r="G606" s="21"/>
      <c r="H606" s="22" t="s">
        <v>173</v>
      </c>
      <c r="I606" s="125">
        <v>9105000</v>
      </c>
      <c r="J606" s="125">
        <v>8610000</v>
      </c>
      <c r="K606" s="38" t="s">
        <v>363</v>
      </c>
      <c r="L606" s="41" t="s">
        <v>475</v>
      </c>
      <c r="M606" s="34" t="s">
        <v>475</v>
      </c>
      <c r="N606" s="2"/>
    </row>
    <row r="607" spans="2:14" ht="14.25" customHeight="1">
      <c r="B607" s="61"/>
      <c r="C607" s="132"/>
      <c r="D607" s="132"/>
      <c r="E607" s="20"/>
      <c r="F607" s="27"/>
      <c r="G607" s="28"/>
      <c r="H607" s="35"/>
      <c r="I607" s="125"/>
      <c r="J607" s="125"/>
      <c r="K607" s="99" t="s">
        <v>880</v>
      </c>
      <c r="L607" s="24"/>
      <c r="M607" s="25"/>
      <c r="N607" s="4"/>
    </row>
    <row r="608" spans="2:14" ht="14.25" customHeight="1">
      <c r="B608" s="61"/>
      <c r="C608" s="132"/>
      <c r="D608" s="132"/>
      <c r="E608" s="20"/>
      <c r="F608" s="27"/>
      <c r="G608" s="28"/>
      <c r="H608" s="35"/>
      <c r="I608" s="125"/>
      <c r="J608" s="125"/>
      <c r="K608" s="98" t="s">
        <v>935</v>
      </c>
      <c r="L608" s="41"/>
      <c r="M608" s="30"/>
      <c r="N608" s="2"/>
    </row>
    <row r="609" spans="2:14" ht="14.25" customHeight="1">
      <c r="B609" s="61"/>
      <c r="C609" s="132"/>
      <c r="D609" s="132"/>
      <c r="E609" s="20"/>
      <c r="F609" s="27"/>
      <c r="G609" s="28"/>
      <c r="H609" s="35"/>
      <c r="I609" s="125"/>
      <c r="J609" s="125"/>
      <c r="K609" s="80"/>
      <c r="L609" s="24"/>
      <c r="M609" s="25"/>
      <c r="N609" s="4"/>
    </row>
    <row r="610" spans="2:14" ht="14.25" customHeight="1">
      <c r="B610" s="61"/>
      <c r="C610" s="132"/>
      <c r="D610" s="132"/>
      <c r="E610" s="20"/>
      <c r="F610" s="27">
        <v>4</v>
      </c>
      <c r="G610" s="28"/>
      <c r="H610" s="35" t="s">
        <v>174</v>
      </c>
      <c r="I610" s="125">
        <v>90210000</v>
      </c>
      <c r="J610" s="125">
        <v>89626872</v>
      </c>
      <c r="K610" s="38" t="s">
        <v>363</v>
      </c>
      <c r="L610" s="41" t="s">
        <v>476</v>
      </c>
      <c r="M610" s="34" t="s">
        <v>477</v>
      </c>
      <c r="N610" s="2"/>
    </row>
    <row r="611" spans="2:14" ht="14.25" customHeight="1">
      <c r="B611" s="61"/>
      <c r="C611" s="132"/>
      <c r="D611" s="132"/>
      <c r="E611" s="20"/>
      <c r="F611" s="27"/>
      <c r="G611" s="28"/>
      <c r="H611" s="35"/>
      <c r="I611" s="125"/>
      <c r="J611" s="125"/>
      <c r="K611" s="38" t="s">
        <v>365</v>
      </c>
      <c r="L611" s="41"/>
      <c r="M611" s="30"/>
      <c r="N611" s="2"/>
    </row>
    <row r="612" spans="2:14" ht="14.25" customHeight="1">
      <c r="B612" s="61"/>
      <c r="C612" s="132"/>
      <c r="D612" s="132"/>
      <c r="E612" s="20"/>
      <c r="F612" s="27"/>
      <c r="G612" s="28"/>
      <c r="H612" s="35"/>
      <c r="I612" s="125"/>
      <c r="J612" s="125"/>
      <c r="K612" s="81" t="s">
        <v>478</v>
      </c>
      <c r="L612" s="41"/>
      <c r="M612" s="30"/>
      <c r="N612" s="2"/>
    </row>
    <row r="613" spans="2:14" ht="14.25" customHeight="1">
      <c r="B613" s="61"/>
      <c r="C613" s="132"/>
      <c r="D613" s="132"/>
      <c r="E613" s="20"/>
      <c r="F613" s="27"/>
      <c r="G613" s="28"/>
      <c r="H613" s="35"/>
      <c r="I613" s="125"/>
      <c r="J613" s="125"/>
      <c r="K613" s="98" t="s">
        <v>1027</v>
      </c>
      <c r="L613" s="41"/>
      <c r="M613" s="30"/>
      <c r="N613" s="2"/>
    </row>
    <row r="614" spans="2:14" ht="14.25" customHeight="1">
      <c r="B614" s="61"/>
      <c r="C614" s="132"/>
      <c r="D614" s="132"/>
      <c r="E614" s="20"/>
      <c r="F614" s="27"/>
      <c r="G614" s="28"/>
      <c r="H614" s="35"/>
      <c r="I614" s="125"/>
      <c r="J614" s="125"/>
      <c r="K614" s="98" t="s">
        <v>1028</v>
      </c>
      <c r="L614" s="41"/>
      <c r="M614" s="30"/>
      <c r="N614" s="2"/>
    </row>
    <row r="615" spans="2:14" ht="14.25" customHeight="1">
      <c r="B615" s="61"/>
      <c r="C615" s="132"/>
      <c r="D615" s="132"/>
      <c r="E615" s="20"/>
      <c r="F615" s="27"/>
      <c r="G615" s="28"/>
      <c r="H615" s="35"/>
      <c r="I615" s="125"/>
      <c r="J615" s="125"/>
      <c r="K615" s="38"/>
      <c r="L615" s="41"/>
      <c r="M615" s="30"/>
      <c r="N615" s="2"/>
    </row>
    <row r="616" spans="2:14" ht="14.25" customHeight="1">
      <c r="B616" s="61"/>
      <c r="C616" s="132"/>
      <c r="D616" s="132"/>
      <c r="E616" s="20"/>
      <c r="F616" s="27">
        <v>5</v>
      </c>
      <c r="G616" s="28"/>
      <c r="H616" s="35" t="s">
        <v>175</v>
      </c>
      <c r="I616" s="125">
        <v>15285000</v>
      </c>
      <c r="J616" s="125">
        <f>15105565+88377</f>
        <v>15193942</v>
      </c>
      <c r="K616" s="38" t="s">
        <v>366</v>
      </c>
      <c r="L616" s="41" t="s">
        <v>479</v>
      </c>
      <c r="M616" s="34" t="s">
        <v>480</v>
      </c>
      <c r="N616" s="2"/>
    </row>
    <row r="617" spans="2:14" ht="14.25" customHeight="1">
      <c r="B617" s="61"/>
      <c r="C617" s="132"/>
      <c r="D617" s="132"/>
      <c r="E617" s="20"/>
      <c r="F617" s="27"/>
      <c r="G617" s="28"/>
      <c r="H617" s="35"/>
      <c r="I617" s="125"/>
      <c r="J617" s="125"/>
      <c r="K617" s="98" t="s">
        <v>1062</v>
      </c>
      <c r="L617" s="41"/>
      <c r="M617" s="30"/>
      <c r="N617" s="2"/>
    </row>
    <row r="618" spans="2:14" ht="14.25" customHeight="1" thickBot="1">
      <c r="B618" s="62"/>
      <c r="C618" s="133"/>
      <c r="D618" s="133"/>
      <c r="E618" s="175"/>
      <c r="F618" s="43"/>
      <c r="G618" s="44"/>
      <c r="H618" s="78"/>
      <c r="I618" s="127"/>
      <c r="J618" s="127"/>
      <c r="K618" s="178"/>
      <c r="L618" s="47"/>
      <c r="M618" s="48"/>
      <c r="N618" s="2"/>
    </row>
    <row r="619" spans="2:14" ht="14.25" customHeight="1">
      <c r="B619" s="61"/>
      <c r="C619" s="132"/>
      <c r="D619" s="132"/>
      <c r="E619" s="20"/>
      <c r="F619" s="27">
        <v>6</v>
      </c>
      <c r="G619" s="28"/>
      <c r="H619" s="35" t="s">
        <v>176</v>
      </c>
      <c r="I619" s="125">
        <v>4820000</v>
      </c>
      <c r="J619" s="125">
        <f>4579000-88377</f>
        <v>4490623</v>
      </c>
      <c r="K619" s="38" t="s">
        <v>482</v>
      </c>
      <c r="L619" s="41" t="s">
        <v>483</v>
      </c>
      <c r="M619" s="30" t="s">
        <v>484</v>
      </c>
      <c r="N619" s="2"/>
    </row>
    <row r="620" spans="2:14" ht="14.25" customHeight="1">
      <c r="B620" s="61"/>
      <c r="C620" s="132"/>
      <c r="D620" s="132"/>
      <c r="E620" s="20"/>
      <c r="F620" s="27"/>
      <c r="G620" s="28"/>
      <c r="H620" s="35"/>
      <c r="I620" s="125"/>
      <c r="J620" s="125"/>
      <c r="K620" s="38" t="s">
        <v>367</v>
      </c>
      <c r="L620" s="41"/>
      <c r="M620" s="30"/>
      <c r="N620" s="2"/>
    </row>
    <row r="621" spans="2:14" ht="14.25" customHeight="1">
      <c r="B621" s="61"/>
      <c r="C621" s="132"/>
      <c r="D621" s="132"/>
      <c r="E621" s="20"/>
      <c r="F621" s="27"/>
      <c r="G621" s="28"/>
      <c r="H621" s="35"/>
      <c r="I621" s="125"/>
      <c r="J621" s="125"/>
      <c r="K621" s="81" t="s">
        <v>481</v>
      </c>
      <c r="L621" s="41"/>
      <c r="M621" s="30"/>
      <c r="N621" s="2"/>
    </row>
    <row r="622" spans="2:14" ht="14.25" customHeight="1">
      <c r="B622" s="61"/>
      <c r="C622" s="132"/>
      <c r="D622" s="132"/>
      <c r="E622" s="20"/>
      <c r="F622" s="27"/>
      <c r="G622" s="28"/>
      <c r="H622" s="35"/>
      <c r="I622" s="125"/>
      <c r="J622" s="125"/>
      <c r="K622" s="38"/>
      <c r="L622" s="41"/>
      <c r="M622" s="30"/>
      <c r="N622" s="2"/>
    </row>
    <row r="623" spans="2:14" ht="14.25" customHeight="1">
      <c r="B623" s="61"/>
      <c r="C623" s="132"/>
      <c r="D623" s="132"/>
      <c r="E623" s="20"/>
      <c r="F623" s="27">
        <v>7</v>
      </c>
      <c r="G623" s="28"/>
      <c r="H623" s="35" t="s">
        <v>368</v>
      </c>
      <c r="I623" s="125">
        <v>74220000</v>
      </c>
      <c r="J623" s="125">
        <v>74220000</v>
      </c>
      <c r="K623" s="38" t="s">
        <v>485</v>
      </c>
      <c r="L623" s="41" t="s">
        <v>487</v>
      </c>
      <c r="M623" s="30" t="s">
        <v>488</v>
      </c>
      <c r="N623" s="2"/>
    </row>
    <row r="624" spans="2:14" ht="14.25" customHeight="1">
      <c r="B624" s="61"/>
      <c r="C624" s="132"/>
      <c r="D624" s="132"/>
      <c r="E624" s="20"/>
      <c r="F624" s="27"/>
      <c r="G624" s="28"/>
      <c r="H624" s="35" t="s">
        <v>369</v>
      </c>
      <c r="I624" s="125"/>
      <c r="J624" s="125"/>
      <c r="K624" s="38" t="s">
        <v>486</v>
      </c>
      <c r="L624" s="41" t="s">
        <v>489</v>
      </c>
      <c r="M624" s="30" t="s">
        <v>490</v>
      </c>
      <c r="N624" s="2"/>
    </row>
    <row r="625" spans="2:14" ht="14.25" customHeight="1">
      <c r="B625" s="61"/>
      <c r="C625" s="132"/>
      <c r="D625" s="132"/>
      <c r="E625" s="20"/>
      <c r="F625" s="27"/>
      <c r="G625" s="28"/>
      <c r="H625" s="22"/>
      <c r="I625" s="125"/>
      <c r="J625" s="125"/>
      <c r="K625" s="98" t="s">
        <v>1029</v>
      </c>
      <c r="L625" s="41"/>
      <c r="M625" s="30"/>
      <c r="N625" s="2"/>
    </row>
    <row r="626" spans="2:14" ht="14.25" customHeight="1">
      <c r="B626" s="61"/>
      <c r="C626" s="132"/>
      <c r="D626" s="132"/>
      <c r="E626" s="20"/>
      <c r="F626" s="27"/>
      <c r="G626" s="28"/>
      <c r="H626" s="22"/>
      <c r="I626" s="125"/>
      <c r="J626" s="125"/>
      <c r="K626" s="38"/>
      <c r="L626" s="41"/>
      <c r="M626" s="30"/>
      <c r="N626" s="2"/>
    </row>
    <row r="627" spans="2:14" ht="14.25" customHeight="1">
      <c r="B627" s="61"/>
      <c r="C627" s="132"/>
      <c r="D627" s="132"/>
      <c r="E627" s="20"/>
      <c r="F627" s="27">
        <v>8</v>
      </c>
      <c r="G627" s="28"/>
      <c r="H627" s="22" t="s">
        <v>80</v>
      </c>
      <c r="I627" s="125">
        <v>-98000</v>
      </c>
      <c r="J627" s="125">
        <v>0</v>
      </c>
      <c r="K627" s="29" t="s">
        <v>15</v>
      </c>
      <c r="L627" s="41"/>
      <c r="M627" s="30"/>
      <c r="N627" s="2"/>
    </row>
    <row r="628" spans="2:14" ht="14.25" customHeight="1" thickBot="1">
      <c r="B628" s="62"/>
      <c r="C628" s="133"/>
      <c r="D628" s="133"/>
      <c r="E628" s="139"/>
      <c r="F628" s="43"/>
      <c r="G628" s="44"/>
      <c r="H628" s="78"/>
      <c r="I628" s="126"/>
      <c r="J628" s="126"/>
      <c r="K628" s="82"/>
      <c r="L628" s="83"/>
      <c r="M628" s="84"/>
      <c r="N628" s="2"/>
    </row>
    <row r="629" spans="2:14" ht="14.25" customHeight="1">
      <c r="B629" s="61"/>
      <c r="C629" s="132"/>
      <c r="D629" s="132"/>
      <c r="E629" s="20"/>
      <c r="F629" s="27"/>
      <c r="G629" s="28"/>
      <c r="H629" s="35"/>
      <c r="I629" s="124"/>
      <c r="J629" s="124"/>
      <c r="K629" s="80"/>
      <c r="L629" s="24"/>
      <c r="M629" s="25"/>
      <c r="N629" s="2"/>
    </row>
    <row r="630" spans="1:14" ht="14.25" customHeight="1">
      <c r="A630" s="14"/>
      <c r="B630" s="60" t="s">
        <v>66</v>
      </c>
      <c r="C630" s="129">
        <v>48842000</v>
      </c>
      <c r="D630" s="129">
        <v>35323895</v>
      </c>
      <c r="E630" s="31" t="s">
        <v>158</v>
      </c>
      <c r="F630" s="27">
        <v>1</v>
      </c>
      <c r="G630" s="28"/>
      <c r="H630" s="22" t="s">
        <v>728</v>
      </c>
      <c r="I630" s="124">
        <v>7169000</v>
      </c>
      <c r="J630" s="124">
        <v>7168250</v>
      </c>
      <c r="K630" s="38" t="s">
        <v>370</v>
      </c>
      <c r="L630" s="41" t="s">
        <v>491</v>
      </c>
      <c r="M630" s="34" t="s">
        <v>492</v>
      </c>
      <c r="N630" s="3"/>
    </row>
    <row r="631" spans="1:14" ht="14.25" customHeight="1">
      <c r="A631" s="14"/>
      <c r="B631" s="60" t="s">
        <v>67</v>
      </c>
      <c r="C631" s="135"/>
      <c r="D631" s="135"/>
      <c r="E631" s="31"/>
      <c r="F631" s="27"/>
      <c r="G631" s="21"/>
      <c r="H631" s="109" t="s">
        <v>1030</v>
      </c>
      <c r="I631" s="125"/>
      <c r="J631" s="125"/>
      <c r="K631" s="98" t="s">
        <v>1031</v>
      </c>
      <c r="L631" s="29"/>
      <c r="M631" s="30"/>
      <c r="N631" s="4"/>
    </row>
    <row r="632" spans="2:14" ht="14.25" customHeight="1">
      <c r="B632" s="61"/>
      <c r="C632" s="130" t="s">
        <v>7</v>
      </c>
      <c r="D632" s="130" t="s">
        <v>7</v>
      </c>
      <c r="E632" s="31"/>
      <c r="F632" s="27"/>
      <c r="G632" s="28"/>
      <c r="H632" s="35"/>
      <c r="I632" s="125"/>
      <c r="J632" s="125"/>
      <c r="K632" s="99" t="s">
        <v>1034</v>
      </c>
      <c r="L632" s="79"/>
      <c r="M632" s="36"/>
      <c r="N632" s="3"/>
    </row>
    <row r="633" spans="2:14" ht="14.25" customHeight="1">
      <c r="B633" s="26"/>
      <c r="C633" s="129">
        <v>1482000</v>
      </c>
      <c r="D633" s="130">
        <v>837972</v>
      </c>
      <c r="E633" s="31"/>
      <c r="F633" s="27"/>
      <c r="G633" s="28"/>
      <c r="H633" s="35"/>
      <c r="I633" s="125"/>
      <c r="J633" s="125"/>
      <c r="K633" s="81"/>
      <c r="L633" s="79"/>
      <c r="M633" s="36"/>
      <c r="N633" s="3"/>
    </row>
    <row r="634" spans="2:14" ht="14.25" customHeight="1">
      <c r="B634" s="61"/>
      <c r="C634" s="130" t="s">
        <v>8</v>
      </c>
      <c r="D634" s="130" t="s">
        <v>8</v>
      </c>
      <c r="E634" s="31"/>
      <c r="F634" s="27">
        <v>2</v>
      </c>
      <c r="G634" s="28"/>
      <c r="H634" s="103" t="s">
        <v>762</v>
      </c>
      <c r="I634" s="125">
        <v>2964000</v>
      </c>
      <c r="J634" s="125">
        <v>1657695</v>
      </c>
      <c r="K634" s="38" t="s">
        <v>371</v>
      </c>
      <c r="L634" s="41" t="s">
        <v>493</v>
      </c>
      <c r="M634" s="34" t="s">
        <v>494</v>
      </c>
      <c r="N634" s="4"/>
    </row>
    <row r="635" spans="2:14" ht="14.25" customHeight="1">
      <c r="B635" s="61"/>
      <c r="C635" s="129">
        <v>10438000</v>
      </c>
      <c r="D635" s="130">
        <v>6379269</v>
      </c>
      <c r="E635" s="31"/>
      <c r="F635" s="27"/>
      <c r="G635" s="28"/>
      <c r="H635" s="35" t="s">
        <v>731</v>
      </c>
      <c r="I635" s="125"/>
      <c r="J635" s="125"/>
      <c r="K635" s="99" t="s">
        <v>1033</v>
      </c>
      <c r="L635" s="81"/>
      <c r="M635" s="25"/>
      <c r="N635" s="2"/>
    </row>
    <row r="636" spans="2:14" ht="14.25" customHeight="1">
      <c r="B636" s="61"/>
      <c r="C636" s="130" t="s">
        <v>9</v>
      </c>
      <c r="D636" s="130" t="s">
        <v>9</v>
      </c>
      <c r="E636" s="31"/>
      <c r="F636" s="27"/>
      <c r="G636" s="21"/>
      <c r="H636" s="22"/>
      <c r="I636" s="125"/>
      <c r="J636" s="125"/>
      <c r="K636" s="81"/>
      <c r="L636" s="79"/>
      <c r="M636" s="36"/>
      <c r="N636" s="2"/>
    </row>
    <row r="637" spans="2:14" ht="14.25" customHeight="1">
      <c r="B637" s="61"/>
      <c r="C637" s="130">
        <f>C630-C633-C635</f>
        <v>36922000</v>
      </c>
      <c r="D637" s="130">
        <f>D630-D633-D635</f>
        <v>28106654</v>
      </c>
      <c r="E637" s="20"/>
      <c r="F637" s="27">
        <v>3</v>
      </c>
      <c r="G637" s="21"/>
      <c r="H637" s="22" t="s">
        <v>729</v>
      </c>
      <c r="I637" s="125">
        <v>15564000</v>
      </c>
      <c r="J637" s="125">
        <v>8125481</v>
      </c>
      <c r="K637" s="99" t="s">
        <v>1035</v>
      </c>
      <c r="L637" s="41" t="s">
        <v>495</v>
      </c>
      <c r="M637" s="30" t="s">
        <v>496</v>
      </c>
      <c r="N637" s="2"/>
    </row>
    <row r="638" spans="2:14" ht="14.25" customHeight="1">
      <c r="B638" s="61"/>
      <c r="C638" s="130"/>
      <c r="D638" s="130"/>
      <c r="E638" s="20"/>
      <c r="F638" s="27"/>
      <c r="G638" s="28"/>
      <c r="H638" s="35" t="s">
        <v>730</v>
      </c>
      <c r="I638" s="125"/>
      <c r="J638" s="125"/>
      <c r="K638" s="99" t="s">
        <v>1032</v>
      </c>
      <c r="L638" s="24"/>
      <c r="M638" s="25"/>
      <c r="N638" s="2"/>
    </row>
    <row r="639" spans="2:14" ht="14.25" customHeight="1">
      <c r="B639" s="61"/>
      <c r="C639" s="132"/>
      <c r="D639" s="132"/>
      <c r="E639" s="20"/>
      <c r="F639" s="27"/>
      <c r="G639" s="28"/>
      <c r="H639" s="35"/>
      <c r="I639" s="125"/>
      <c r="J639" s="125"/>
      <c r="K639" s="38"/>
      <c r="L639" s="41"/>
      <c r="M639" s="30"/>
      <c r="N639" s="4"/>
    </row>
    <row r="640" spans="2:14" ht="14.25" customHeight="1">
      <c r="B640" s="61"/>
      <c r="C640" s="132"/>
      <c r="D640" s="132"/>
      <c r="E640" s="20"/>
      <c r="F640" s="27">
        <v>4</v>
      </c>
      <c r="G640" s="28"/>
      <c r="H640" s="35" t="s">
        <v>177</v>
      </c>
      <c r="I640" s="125">
        <v>10438000</v>
      </c>
      <c r="J640" s="125">
        <v>6379269</v>
      </c>
      <c r="K640" s="38" t="s">
        <v>213</v>
      </c>
      <c r="L640" s="41" t="s">
        <v>446</v>
      </c>
      <c r="M640" s="30" t="s">
        <v>465</v>
      </c>
      <c r="N640" s="2"/>
    </row>
    <row r="641" spans="2:14" ht="14.25" customHeight="1">
      <c r="B641" s="61"/>
      <c r="C641" s="132"/>
      <c r="D641" s="132"/>
      <c r="E641" s="20"/>
      <c r="F641" s="27"/>
      <c r="G641" s="28"/>
      <c r="H641" s="35"/>
      <c r="I641" s="125"/>
      <c r="J641" s="125"/>
      <c r="K641" s="98" t="s">
        <v>882</v>
      </c>
      <c r="L641" s="41"/>
      <c r="M641" s="30"/>
      <c r="N641" s="2"/>
    </row>
    <row r="642" spans="2:14" ht="14.25" customHeight="1">
      <c r="B642" s="61"/>
      <c r="C642" s="132"/>
      <c r="D642" s="132"/>
      <c r="E642" s="20"/>
      <c r="F642" s="27"/>
      <c r="G642" s="28"/>
      <c r="H642" s="35"/>
      <c r="I642" s="125"/>
      <c r="J642" s="125"/>
      <c r="K642" s="100" t="s">
        <v>881</v>
      </c>
      <c r="L642" s="41"/>
      <c r="M642" s="30"/>
      <c r="N642" s="2"/>
    </row>
    <row r="643" spans="2:14" ht="14.25" customHeight="1">
      <c r="B643" s="61"/>
      <c r="C643" s="132"/>
      <c r="D643" s="132"/>
      <c r="E643" s="20"/>
      <c r="F643" s="27"/>
      <c r="G643" s="28"/>
      <c r="H643" s="35"/>
      <c r="I643" s="125"/>
      <c r="J643" s="125"/>
      <c r="K643" s="98" t="s">
        <v>883</v>
      </c>
      <c r="L643" s="41"/>
      <c r="M643" s="30"/>
      <c r="N643" s="2"/>
    </row>
    <row r="644" spans="2:14" ht="14.25" customHeight="1">
      <c r="B644" s="61"/>
      <c r="C644" s="132"/>
      <c r="D644" s="132"/>
      <c r="E644" s="20"/>
      <c r="F644" s="27"/>
      <c r="G644" s="28"/>
      <c r="H644" s="22"/>
      <c r="I644" s="125"/>
      <c r="J644" s="125"/>
      <c r="K644" s="98" t="s">
        <v>1065</v>
      </c>
      <c r="L644" s="41"/>
      <c r="M644" s="30"/>
      <c r="N644" s="2"/>
    </row>
    <row r="645" spans="2:14" ht="14.25" customHeight="1">
      <c r="B645" s="61"/>
      <c r="C645" s="132"/>
      <c r="D645" s="132"/>
      <c r="E645" s="20"/>
      <c r="F645" s="27"/>
      <c r="G645" s="28"/>
      <c r="H645" s="35"/>
      <c r="I645" s="125"/>
      <c r="J645" s="125"/>
      <c r="K645" s="38" t="s">
        <v>372</v>
      </c>
      <c r="L645" s="41"/>
      <c r="M645" s="30"/>
      <c r="N645" s="2"/>
    </row>
    <row r="646" spans="2:14" ht="14.25" customHeight="1">
      <c r="B646" s="61"/>
      <c r="C646" s="132"/>
      <c r="D646" s="132"/>
      <c r="E646" s="20"/>
      <c r="F646" s="27"/>
      <c r="G646" s="28"/>
      <c r="H646" s="35"/>
      <c r="I646" s="125"/>
      <c r="J646" s="125"/>
      <c r="K646" s="81" t="s">
        <v>373</v>
      </c>
      <c r="L646" s="41"/>
      <c r="M646" s="30"/>
      <c r="N646" s="2"/>
    </row>
    <row r="647" spans="2:14" ht="14.25" customHeight="1">
      <c r="B647" s="61"/>
      <c r="C647" s="132"/>
      <c r="D647" s="132"/>
      <c r="E647" s="20"/>
      <c r="F647" s="27"/>
      <c r="G647" s="28"/>
      <c r="H647" s="35"/>
      <c r="I647" s="125"/>
      <c r="J647" s="125"/>
      <c r="K647" s="38"/>
      <c r="L647" s="41"/>
      <c r="M647" s="30"/>
      <c r="N647" s="2"/>
    </row>
    <row r="648" spans="2:14" ht="14.25" customHeight="1">
      <c r="B648" s="61"/>
      <c r="C648" s="132"/>
      <c r="D648" s="132"/>
      <c r="E648" s="20"/>
      <c r="F648" s="27">
        <v>5</v>
      </c>
      <c r="G648" s="28"/>
      <c r="H648" s="35" t="s">
        <v>178</v>
      </c>
      <c r="I648" s="125">
        <v>12915000</v>
      </c>
      <c r="J648" s="125">
        <v>11993200</v>
      </c>
      <c r="K648" s="38" t="s">
        <v>363</v>
      </c>
      <c r="L648" s="41" t="s">
        <v>497</v>
      </c>
      <c r="M648" s="34" t="s">
        <v>498</v>
      </c>
      <c r="N648" s="2"/>
    </row>
    <row r="649" spans="2:14" ht="14.25" customHeight="1">
      <c r="B649" s="61"/>
      <c r="C649" s="132"/>
      <c r="D649" s="132"/>
      <c r="E649" s="20"/>
      <c r="F649" s="27"/>
      <c r="G649" s="28"/>
      <c r="H649" s="35"/>
      <c r="I649" s="125"/>
      <c r="J649" s="125"/>
      <c r="K649" s="98" t="s">
        <v>884</v>
      </c>
      <c r="L649" s="41"/>
      <c r="M649" s="30"/>
      <c r="N649" s="2"/>
    </row>
    <row r="650" spans="2:14" ht="14.25" customHeight="1">
      <c r="B650" s="61"/>
      <c r="C650" s="132"/>
      <c r="D650" s="132"/>
      <c r="E650" s="20"/>
      <c r="F650" s="27"/>
      <c r="G650" s="28"/>
      <c r="H650" s="22"/>
      <c r="I650" s="125"/>
      <c r="J650" s="125"/>
      <c r="K650" s="98" t="s">
        <v>1064</v>
      </c>
      <c r="L650" s="41"/>
      <c r="M650" s="30"/>
      <c r="N650" s="2"/>
    </row>
    <row r="651" spans="2:14" ht="14.25" customHeight="1">
      <c r="B651" s="61"/>
      <c r="C651" s="132"/>
      <c r="D651" s="132"/>
      <c r="E651" s="20"/>
      <c r="F651" s="27"/>
      <c r="G651" s="28"/>
      <c r="H651" s="35"/>
      <c r="I651" s="125"/>
      <c r="J651" s="125"/>
      <c r="K651" s="38"/>
      <c r="L651" s="41"/>
      <c r="M651" s="30"/>
      <c r="N651" s="2"/>
    </row>
    <row r="652" spans="2:14" ht="14.25" customHeight="1">
      <c r="B652" s="61"/>
      <c r="C652" s="132"/>
      <c r="D652" s="132"/>
      <c r="E652" s="20"/>
      <c r="F652" s="27">
        <v>6</v>
      </c>
      <c r="G652" s="28"/>
      <c r="H652" s="22" t="s">
        <v>80</v>
      </c>
      <c r="I652" s="125">
        <v>-208000</v>
      </c>
      <c r="J652" s="125">
        <v>0</v>
      </c>
      <c r="K652" s="29" t="s">
        <v>15</v>
      </c>
      <c r="L652" s="41"/>
      <c r="M652" s="30"/>
      <c r="N652" s="2"/>
    </row>
    <row r="653" spans="2:14" ht="14.25" customHeight="1" thickBot="1">
      <c r="B653" s="62"/>
      <c r="C653" s="133"/>
      <c r="D653" s="133"/>
      <c r="E653" s="139"/>
      <c r="F653" s="43"/>
      <c r="G653" s="44"/>
      <c r="H653" s="78"/>
      <c r="I653" s="126"/>
      <c r="J653" s="126"/>
      <c r="K653" s="82"/>
      <c r="L653" s="83"/>
      <c r="M653" s="84"/>
      <c r="N653" s="2"/>
    </row>
    <row r="654" spans="2:14" ht="14.25" customHeight="1">
      <c r="B654" s="61"/>
      <c r="C654" s="132"/>
      <c r="D654" s="132"/>
      <c r="E654" s="20"/>
      <c r="F654" s="27"/>
      <c r="G654" s="28"/>
      <c r="H654" s="35"/>
      <c r="I654" s="124"/>
      <c r="J654" s="124"/>
      <c r="K654" s="80"/>
      <c r="L654" s="24"/>
      <c r="M654" s="25"/>
      <c r="N654" s="2"/>
    </row>
    <row r="655" spans="1:14" ht="14.25" customHeight="1">
      <c r="A655" s="14"/>
      <c r="B655" s="60" t="s">
        <v>733</v>
      </c>
      <c r="C655" s="129">
        <v>970986000</v>
      </c>
      <c r="D655" s="129">
        <v>945100164</v>
      </c>
      <c r="E655" s="31" t="s">
        <v>158</v>
      </c>
      <c r="F655" s="27">
        <v>1</v>
      </c>
      <c r="G655" s="28"/>
      <c r="H655" s="22" t="s">
        <v>179</v>
      </c>
      <c r="I655" s="124">
        <v>557605000</v>
      </c>
      <c r="J655" s="125">
        <v>546314767</v>
      </c>
      <c r="K655" s="38" t="s">
        <v>374</v>
      </c>
      <c r="L655" s="41" t="s">
        <v>499</v>
      </c>
      <c r="M655" s="34" t="s">
        <v>500</v>
      </c>
      <c r="N655" s="2"/>
    </row>
    <row r="656" spans="1:14" ht="14.25" customHeight="1">
      <c r="A656" s="14"/>
      <c r="B656" s="26" t="s">
        <v>72</v>
      </c>
      <c r="C656" s="130"/>
      <c r="D656" s="131"/>
      <c r="E656" s="31"/>
      <c r="F656" s="27"/>
      <c r="G656" s="28"/>
      <c r="H656" s="22"/>
      <c r="I656" s="124"/>
      <c r="J656" s="125"/>
      <c r="K656" s="38" t="s">
        <v>375</v>
      </c>
      <c r="L656" s="41" t="s">
        <v>501</v>
      </c>
      <c r="M656" s="34" t="s">
        <v>503</v>
      </c>
      <c r="N656" s="2"/>
    </row>
    <row r="657" spans="2:14" ht="14.25" customHeight="1">
      <c r="B657" s="26"/>
      <c r="C657" s="130" t="s">
        <v>7</v>
      </c>
      <c r="D657" s="130" t="s">
        <v>7</v>
      </c>
      <c r="E657" s="31"/>
      <c r="F657" s="27"/>
      <c r="G657" s="28"/>
      <c r="H657" s="22"/>
      <c r="I657" s="124"/>
      <c r="J657" s="125"/>
      <c r="K657" s="38" t="s">
        <v>376</v>
      </c>
      <c r="L657" s="41" t="s">
        <v>502</v>
      </c>
      <c r="M657" s="34" t="s">
        <v>504</v>
      </c>
      <c r="N657" s="2"/>
    </row>
    <row r="658" spans="2:14" ht="14.25" customHeight="1">
      <c r="B658" s="61"/>
      <c r="C658" s="129">
        <v>589000</v>
      </c>
      <c r="D658" s="130">
        <v>589000</v>
      </c>
      <c r="E658" s="31"/>
      <c r="F658" s="27"/>
      <c r="G658" s="21"/>
      <c r="H658" s="22"/>
      <c r="I658" s="125"/>
      <c r="J658" s="125"/>
      <c r="K658" s="98" t="s">
        <v>1036</v>
      </c>
      <c r="L658" s="24"/>
      <c r="M658" s="25"/>
      <c r="N658" s="2"/>
    </row>
    <row r="659" spans="2:14" ht="14.25" customHeight="1">
      <c r="B659" s="61"/>
      <c r="C659" s="130" t="s">
        <v>9</v>
      </c>
      <c r="D659" s="130" t="s">
        <v>9</v>
      </c>
      <c r="E659" s="31"/>
      <c r="F659" s="27"/>
      <c r="G659" s="28"/>
      <c r="H659" s="22"/>
      <c r="I659" s="125"/>
      <c r="J659" s="125"/>
      <c r="K659" s="98" t="s">
        <v>1037</v>
      </c>
      <c r="L659" s="39"/>
      <c r="M659" s="40"/>
      <c r="N659" s="2"/>
    </row>
    <row r="660" spans="2:14" ht="14.25" customHeight="1">
      <c r="B660" s="61"/>
      <c r="C660" s="130">
        <f>C655-C658</f>
        <v>970397000</v>
      </c>
      <c r="D660" s="130">
        <f>D655-D658</f>
        <v>944511164</v>
      </c>
      <c r="E660" s="31"/>
      <c r="F660" s="27"/>
      <c r="G660" s="28"/>
      <c r="H660" s="22"/>
      <c r="I660" s="125"/>
      <c r="J660" s="125"/>
      <c r="K660" s="98"/>
      <c r="L660" s="39"/>
      <c r="M660" s="40"/>
      <c r="N660" s="2"/>
    </row>
    <row r="661" spans="2:14" ht="14.25" customHeight="1">
      <c r="B661" s="61"/>
      <c r="C661" s="130"/>
      <c r="D661" s="130"/>
      <c r="E661" s="31"/>
      <c r="F661" s="27"/>
      <c r="G661" s="28"/>
      <c r="H661" s="22"/>
      <c r="I661" s="125"/>
      <c r="J661" s="125"/>
      <c r="K661" s="99" t="s">
        <v>1038</v>
      </c>
      <c r="L661" s="39"/>
      <c r="M661" s="40"/>
      <c r="N661" s="2"/>
    </row>
    <row r="662" spans="2:14" ht="14.25" customHeight="1">
      <c r="B662" s="61"/>
      <c r="C662" s="130"/>
      <c r="D662" s="130"/>
      <c r="E662" s="31"/>
      <c r="F662" s="27"/>
      <c r="G662" s="28"/>
      <c r="H662" s="22"/>
      <c r="I662" s="125"/>
      <c r="J662" s="125"/>
      <c r="K662" s="112" t="s">
        <v>1039</v>
      </c>
      <c r="L662" s="41"/>
      <c r="M662" s="30"/>
      <c r="N662" s="2"/>
    </row>
    <row r="663" spans="2:14" ht="14.25" customHeight="1" thickBot="1">
      <c r="B663" s="62"/>
      <c r="C663" s="173"/>
      <c r="D663" s="173"/>
      <c r="E663" s="42"/>
      <c r="F663" s="43"/>
      <c r="G663" s="44"/>
      <c r="H663" s="45"/>
      <c r="I663" s="127"/>
      <c r="J663" s="127"/>
      <c r="K663" s="179"/>
      <c r="L663" s="47"/>
      <c r="M663" s="48"/>
      <c r="N663" s="3"/>
    </row>
    <row r="664" spans="1:14" ht="14.25" customHeight="1">
      <c r="A664" s="14"/>
      <c r="B664" s="61"/>
      <c r="C664" s="130"/>
      <c r="D664" s="130"/>
      <c r="E664" s="31"/>
      <c r="F664" s="27">
        <v>2</v>
      </c>
      <c r="G664" s="28"/>
      <c r="H664" s="22" t="s">
        <v>180</v>
      </c>
      <c r="I664" s="124">
        <v>244500000</v>
      </c>
      <c r="J664" s="125">
        <v>244229803</v>
      </c>
      <c r="K664" s="38" t="s">
        <v>377</v>
      </c>
      <c r="L664" s="41" t="s">
        <v>505</v>
      </c>
      <c r="M664" s="30" t="s">
        <v>506</v>
      </c>
      <c r="N664" s="3"/>
    </row>
    <row r="665" spans="1:14" ht="14.25" customHeight="1">
      <c r="A665" s="14"/>
      <c r="B665" s="61"/>
      <c r="C665" s="134"/>
      <c r="D665" s="132"/>
      <c r="E665" s="31"/>
      <c r="F665" s="27"/>
      <c r="G665" s="21"/>
      <c r="H665" s="22"/>
      <c r="I665" s="125"/>
      <c r="J665" s="125"/>
      <c r="K665" s="102" t="s">
        <v>886</v>
      </c>
      <c r="L665" s="41"/>
      <c r="M665" s="30"/>
      <c r="N665" s="3"/>
    </row>
    <row r="666" spans="2:14" ht="14.25" customHeight="1">
      <c r="B666" s="61"/>
      <c r="C666" s="134"/>
      <c r="D666" s="132"/>
      <c r="E666" s="31"/>
      <c r="F666" s="27"/>
      <c r="G666" s="28"/>
      <c r="H666" s="22"/>
      <c r="I666" s="125"/>
      <c r="J666" s="125"/>
      <c r="K666" s="101" t="s">
        <v>885</v>
      </c>
      <c r="L666" s="39"/>
      <c r="M666" s="40"/>
      <c r="N666" s="3"/>
    </row>
    <row r="667" spans="1:14" ht="14.25" customHeight="1">
      <c r="A667" s="14"/>
      <c r="B667" s="61"/>
      <c r="C667" s="134"/>
      <c r="D667" s="132"/>
      <c r="E667" s="31"/>
      <c r="F667" s="27"/>
      <c r="G667" s="28"/>
      <c r="H667" s="22"/>
      <c r="I667" s="125"/>
      <c r="J667" s="125"/>
      <c r="K667" s="102" t="s">
        <v>887</v>
      </c>
      <c r="L667" s="41"/>
      <c r="M667" s="30"/>
      <c r="N667" s="3"/>
    </row>
    <row r="668" spans="2:14" ht="14.25" customHeight="1">
      <c r="B668" s="61"/>
      <c r="C668" s="134"/>
      <c r="D668" s="132"/>
      <c r="E668" s="31"/>
      <c r="F668" s="27"/>
      <c r="G668" s="28"/>
      <c r="H668" s="22"/>
      <c r="I668" s="125"/>
      <c r="J668" s="125"/>
      <c r="K668" s="102" t="s">
        <v>1066</v>
      </c>
      <c r="L668" s="39"/>
      <c r="M668" s="40"/>
      <c r="N668" s="3"/>
    </row>
    <row r="669" spans="1:14" ht="14.25" customHeight="1">
      <c r="A669" s="14"/>
      <c r="B669" s="61"/>
      <c r="C669" s="134"/>
      <c r="D669" s="132"/>
      <c r="E669" s="31"/>
      <c r="F669" s="27"/>
      <c r="G669" s="28"/>
      <c r="H669" s="22"/>
      <c r="I669" s="125"/>
      <c r="J669" s="125"/>
      <c r="K669" s="85"/>
      <c r="L669" s="41"/>
      <c r="M669" s="30"/>
      <c r="N669" s="3"/>
    </row>
    <row r="670" spans="1:14" ht="14.25" customHeight="1">
      <c r="A670" s="14"/>
      <c r="B670" s="61"/>
      <c r="C670" s="134"/>
      <c r="D670" s="132"/>
      <c r="E670" s="31"/>
      <c r="F670" s="27">
        <v>3</v>
      </c>
      <c r="G670" s="28"/>
      <c r="H670" s="22" t="s">
        <v>181</v>
      </c>
      <c r="I670" s="125">
        <v>67557000</v>
      </c>
      <c r="J670" s="125">
        <v>67557000</v>
      </c>
      <c r="K670" s="38" t="s">
        <v>377</v>
      </c>
      <c r="L670" s="41" t="s">
        <v>507</v>
      </c>
      <c r="M670" s="30" t="s">
        <v>508</v>
      </c>
      <c r="N670" s="3"/>
    </row>
    <row r="671" spans="2:14" ht="14.25" customHeight="1">
      <c r="B671" s="61"/>
      <c r="C671" s="134"/>
      <c r="D671" s="132"/>
      <c r="E671" s="31"/>
      <c r="F671" s="27"/>
      <c r="G671" s="28"/>
      <c r="H671" s="22"/>
      <c r="I671" s="125"/>
      <c r="J671" s="125"/>
      <c r="K671" s="102" t="s">
        <v>888</v>
      </c>
      <c r="L671" s="41"/>
      <c r="M671" s="30"/>
      <c r="N671" s="3"/>
    </row>
    <row r="672" spans="1:14" ht="14.25" customHeight="1">
      <c r="A672" s="14"/>
      <c r="B672" s="61"/>
      <c r="C672" s="134"/>
      <c r="D672" s="132"/>
      <c r="E672" s="31"/>
      <c r="F672" s="27"/>
      <c r="G672" s="28"/>
      <c r="H672" s="22"/>
      <c r="I672" s="125"/>
      <c r="J672" s="125"/>
      <c r="K672" s="102" t="s">
        <v>936</v>
      </c>
      <c r="L672" s="39"/>
      <c r="M672" s="40"/>
      <c r="N672" s="3"/>
    </row>
    <row r="673" spans="2:14" ht="14.25" customHeight="1">
      <c r="B673" s="61"/>
      <c r="C673" s="134"/>
      <c r="D673" s="132"/>
      <c r="E673" s="31"/>
      <c r="F673" s="27"/>
      <c r="G673" s="28"/>
      <c r="H673" s="22"/>
      <c r="I673" s="125"/>
      <c r="J673" s="125"/>
      <c r="K673" s="85"/>
      <c r="L673" s="41"/>
      <c r="M673" s="30"/>
      <c r="N673" s="3"/>
    </row>
    <row r="674" spans="1:14" ht="14.25" customHeight="1">
      <c r="A674" s="14"/>
      <c r="B674" s="61"/>
      <c r="C674" s="134"/>
      <c r="D674" s="132"/>
      <c r="E674" s="31"/>
      <c r="F674" s="27">
        <v>4</v>
      </c>
      <c r="G674" s="28"/>
      <c r="H674" s="22" t="s">
        <v>182</v>
      </c>
      <c r="I674" s="125">
        <v>42822000</v>
      </c>
      <c r="J674" s="125">
        <v>33331992</v>
      </c>
      <c r="K674" s="102" t="s">
        <v>1040</v>
      </c>
      <c r="L674" s="41" t="s">
        <v>509</v>
      </c>
      <c r="M674" s="34" t="s">
        <v>510</v>
      </c>
      <c r="N674" s="3"/>
    </row>
    <row r="675" spans="2:14" ht="14.25" customHeight="1">
      <c r="B675" s="61"/>
      <c r="C675" s="134"/>
      <c r="D675" s="132"/>
      <c r="E675" s="31"/>
      <c r="F675" s="27"/>
      <c r="G675" s="28"/>
      <c r="H675" s="22"/>
      <c r="I675" s="125"/>
      <c r="J675" s="125"/>
      <c r="K675" s="102" t="s">
        <v>1041</v>
      </c>
      <c r="L675" s="41"/>
      <c r="M675" s="30"/>
      <c r="N675" s="3"/>
    </row>
    <row r="676" spans="1:14" ht="14.25" customHeight="1">
      <c r="A676" s="14"/>
      <c r="B676" s="61"/>
      <c r="C676" s="134"/>
      <c r="D676" s="132"/>
      <c r="E676" s="31"/>
      <c r="F676" s="27"/>
      <c r="G676" s="28"/>
      <c r="H676" s="22"/>
      <c r="I676" s="125"/>
      <c r="J676" s="125"/>
      <c r="K676" s="75" t="s">
        <v>378</v>
      </c>
      <c r="L676" s="39"/>
      <c r="M676" s="40"/>
      <c r="N676" s="3"/>
    </row>
    <row r="677" spans="2:14" ht="14.25" customHeight="1">
      <c r="B677" s="61"/>
      <c r="C677" s="134"/>
      <c r="D677" s="132"/>
      <c r="E677" s="31"/>
      <c r="F677" s="27"/>
      <c r="G677" s="28"/>
      <c r="H677" s="22"/>
      <c r="I677" s="125"/>
      <c r="J677" s="125"/>
      <c r="K677" s="85"/>
      <c r="L677" s="41"/>
      <c r="M677" s="30"/>
      <c r="N677" s="3"/>
    </row>
    <row r="678" spans="1:14" ht="14.25" customHeight="1">
      <c r="A678" s="14"/>
      <c r="B678" s="61"/>
      <c r="C678" s="134"/>
      <c r="D678" s="132"/>
      <c r="E678" s="31"/>
      <c r="F678" s="27">
        <v>5</v>
      </c>
      <c r="G678" s="28"/>
      <c r="H678" s="22" t="s">
        <v>183</v>
      </c>
      <c r="I678" s="125">
        <v>58502000</v>
      </c>
      <c r="J678" s="125">
        <v>53666602</v>
      </c>
      <c r="K678" s="85" t="s">
        <v>379</v>
      </c>
      <c r="L678" s="41" t="s">
        <v>511</v>
      </c>
      <c r="M678" s="34" t="s">
        <v>512</v>
      </c>
      <c r="N678" s="3"/>
    </row>
    <row r="679" spans="2:14" ht="14.25" customHeight="1">
      <c r="B679" s="61"/>
      <c r="C679" s="134"/>
      <c r="D679" s="132"/>
      <c r="E679" s="31"/>
      <c r="F679" s="27"/>
      <c r="G679" s="28"/>
      <c r="H679" s="22"/>
      <c r="I679" s="125"/>
      <c r="J679" s="125"/>
      <c r="K679" s="85" t="s">
        <v>380</v>
      </c>
      <c r="L679" s="41" t="s">
        <v>513</v>
      </c>
      <c r="M679" s="34" t="s">
        <v>514</v>
      </c>
      <c r="N679" s="3"/>
    </row>
    <row r="680" spans="2:14" ht="14.25" customHeight="1">
      <c r="B680" s="61"/>
      <c r="C680" s="134"/>
      <c r="D680" s="132"/>
      <c r="E680" s="31"/>
      <c r="F680" s="27"/>
      <c r="G680" s="28"/>
      <c r="H680" s="22"/>
      <c r="I680" s="125"/>
      <c r="J680" s="125"/>
      <c r="K680" s="102" t="s">
        <v>1042</v>
      </c>
      <c r="L680" s="39"/>
      <c r="M680" s="40"/>
      <c r="N680" s="3"/>
    </row>
    <row r="681" spans="2:14" ht="14.25" customHeight="1">
      <c r="B681" s="61"/>
      <c r="C681" s="134"/>
      <c r="D681" s="132"/>
      <c r="E681" s="31"/>
      <c r="F681" s="27"/>
      <c r="G681" s="28"/>
      <c r="H681" s="22"/>
      <c r="I681" s="125"/>
      <c r="J681" s="125"/>
      <c r="K681" s="102" t="s">
        <v>1067</v>
      </c>
      <c r="L681" s="39"/>
      <c r="M681" s="40"/>
      <c r="N681" s="3"/>
    </row>
    <row r="682" spans="2:14" ht="14.25" customHeight="1" thickBot="1">
      <c r="B682" s="62"/>
      <c r="C682" s="133"/>
      <c r="D682" s="133"/>
      <c r="E682" s="42"/>
      <c r="F682" s="43"/>
      <c r="G682" s="44"/>
      <c r="H682" s="45"/>
      <c r="I682" s="127"/>
      <c r="J682" s="127"/>
      <c r="K682" s="88"/>
      <c r="L682" s="83"/>
      <c r="M682" s="84"/>
      <c r="N682" s="11"/>
    </row>
    <row r="683" spans="2:14" ht="14.25" customHeight="1">
      <c r="B683" s="61"/>
      <c r="C683" s="132"/>
      <c r="D683" s="132"/>
      <c r="E683" s="31"/>
      <c r="F683" s="27"/>
      <c r="G683" s="28"/>
      <c r="H683" s="22"/>
      <c r="I683" s="125"/>
      <c r="J683" s="125"/>
      <c r="K683" s="23"/>
      <c r="L683" s="24"/>
      <c r="M683" s="25"/>
      <c r="N683" s="11"/>
    </row>
    <row r="684" spans="1:14" ht="14.25" customHeight="1">
      <c r="A684" s="14"/>
      <c r="B684" s="60" t="s">
        <v>417</v>
      </c>
      <c r="C684" s="129">
        <v>97191000</v>
      </c>
      <c r="D684" s="129">
        <v>97191000</v>
      </c>
      <c r="E684" s="20" t="s">
        <v>158</v>
      </c>
      <c r="F684" s="27">
        <v>1</v>
      </c>
      <c r="G684" s="28"/>
      <c r="H684" s="22" t="s">
        <v>184</v>
      </c>
      <c r="I684" s="124">
        <v>97191000</v>
      </c>
      <c r="J684" s="124">
        <v>97191000</v>
      </c>
      <c r="K684" s="38" t="s">
        <v>364</v>
      </c>
      <c r="L684" s="41" t="s">
        <v>515</v>
      </c>
      <c r="M684" s="34" t="s">
        <v>517</v>
      </c>
      <c r="N684" s="3"/>
    </row>
    <row r="685" spans="1:14" ht="14.25" customHeight="1">
      <c r="A685" s="14"/>
      <c r="B685" s="60" t="s">
        <v>235</v>
      </c>
      <c r="C685" s="130"/>
      <c r="D685" s="131"/>
      <c r="E685" s="31"/>
      <c r="F685" s="27"/>
      <c r="G685" s="21"/>
      <c r="H685" s="22"/>
      <c r="I685" s="125"/>
      <c r="J685" s="125"/>
      <c r="K685" s="38" t="s">
        <v>363</v>
      </c>
      <c r="L685" s="41" t="s">
        <v>516</v>
      </c>
      <c r="M685" s="34" t="s">
        <v>518</v>
      </c>
      <c r="N685" s="4"/>
    </row>
    <row r="686" spans="2:14" ht="14.25" customHeight="1">
      <c r="B686" s="61"/>
      <c r="C686" s="130" t="s">
        <v>9</v>
      </c>
      <c r="D686" s="130" t="s">
        <v>9</v>
      </c>
      <c r="E686" s="31"/>
      <c r="F686" s="27"/>
      <c r="G686" s="28"/>
      <c r="H686" s="35"/>
      <c r="I686" s="125"/>
      <c r="J686" s="125"/>
      <c r="K686" s="99" t="s">
        <v>890</v>
      </c>
      <c r="L686" s="79"/>
      <c r="M686" s="36"/>
      <c r="N686" s="3"/>
    </row>
    <row r="687" spans="2:14" ht="14.25" customHeight="1">
      <c r="B687" s="26"/>
      <c r="C687" s="130">
        <f>C684</f>
        <v>97191000</v>
      </c>
      <c r="D687" s="130">
        <f>D684</f>
        <v>97191000</v>
      </c>
      <c r="E687" s="31"/>
      <c r="F687" s="27"/>
      <c r="G687" s="28"/>
      <c r="H687" s="35"/>
      <c r="I687" s="125"/>
      <c r="J687" s="125"/>
      <c r="K687" s="100" t="s">
        <v>889</v>
      </c>
      <c r="L687" s="79"/>
      <c r="M687" s="36"/>
      <c r="N687" s="3"/>
    </row>
    <row r="688" spans="2:14" ht="14.25" customHeight="1">
      <c r="B688" s="61"/>
      <c r="C688" s="130"/>
      <c r="D688" s="130"/>
      <c r="E688" s="31"/>
      <c r="F688" s="27"/>
      <c r="G688" s="21"/>
      <c r="H688" s="22"/>
      <c r="I688" s="125"/>
      <c r="J688" s="125"/>
      <c r="K688" s="98" t="s">
        <v>892</v>
      </c>
      <c r="L688" s="29"/>
      <c r="M688" s="30"/>
      <c r="N688" s="4"/>
    </row>
    <row r="689" spans="2:14" ht="14.25" customHeight="1">
      <c r="B689" s="61"/>
      <c r="C689" s="130"/>
      <c r="D689" s="130"/>
      <c r="E689" s="31"/>
      <c r="F689" s="27"/>
      <c r="G689" s="28"/>
      <c r="H689" s="35"/>
      <c r="I689" s="125"/>
      <c r="J689" s="125"/>
      <c r="K689" s="100" t="s">
        <v>891</v>
      </c>
      <c r="L689" s="81"/>
      <c r="M689" s="25"/>
      <c r="N689" s="2"/>
    </row>
    <row r="690" spans="2:14" ht="14.25" customHeight="1" thickBot="1">
      <c r="B690" s="62"/>
      <c r="C690" s="133"/>
      <c r="D690" s="133"/>
      <c r="E690" s="139"/>
      <c r="F690" s="43"/>
      <c r="G690" s="44"/>
      <c r="H690" s="78"/>
      <c r="I690" s="126"/>
      <c r="J690" s="126"/>
      <c r="K690" s="82"/>
      <c r="L690" s="83"/>
      <c r="M690" s="84"/>
      <c r="N690" s="2"/>
    </row>
    <row r="691" spans="2:14" ht="14.25" customHeight="1">
      <c r="B691" s="61"/>
      <c r="C691" s="132"/>
      <c r="D691" s="132"/>
      <c r="E691" s="20"/>
      <c r="F691" s="27"/>
      <c r="G691" s="28"/>
      <c r="H691" s="35"/>
      <c r="I691" s="124"/>
      <c r="J691" s="124"/>
      <c r="K691" s="80"/>
      <c r="L691" s="24"/>
      <c r="M691" s="25"/>
      <c r="N691" s="2"/>
    </row>
    <row r="692" spans="1:14" ht="14.25" customHeight="1">
      <c r="A692" s="14"/>
      <c r="B692" s="60" t="s">
        <v>392</v>
      </c>
      <c r="C692" s="129">
        <v>127360000</v>
      </c>
      <c r="D692" s="129">
        <v>101693222</v>
      </c>
      <c r="E692" s="31" t="s">
        <v>185</v>
      </c>
      <c r="F692" s="27">
        <v>1</v>
      </c>
      <c r="G692" s="28"/>
      <c r="H692" s="22" t="s">
        <v>186</v>
      </c>
      <c r="I692" s="124">
        <v>77549000</v>
      </c>
      <c r="J692" s="125">
        <v>62276597</v>
      </c>
      <c r="K692" s="38" t="s">
        <v>381</v>
      </c>
      <c r="L692" s="41" t="s">
        <v>519</v>
      </c>
      <c r="M692" s="34" t="s">
        <v>520</v>
      </c>
      <c r="N692" s="2"/>
    </row>
    <row r="693" spans="1:14" ht="14.25" customHeight="1">
      <c r="A693" s="14"/>
      <c r="B693" s="60" t="s">
        <v>235</v>
      </c>
      <c r="C693" s="130"/>
      <c r="D693" s="131"/>
      <c r="E693" s="31"/>
      <c r="F693" s="27"/>
      <c r="G693" s="28"/>
      <c r="H693" s="22"/>
      <c r="I693" s="124"/>
      <c r="J693" s="125"/>
      <c r="K693" s="98" t="s">
        <v>894</v>
      </c>
      <c r="L693" s="24"/>
      <c r="M693" s="36"/>
      <c r="N693" s="2"/>
    </row>
    <row r="694" spans="2:14" ht="14.25" customHeight="1">
      <c r="B694" s="26"/>
      <c r="C694" s="130" t="s">
        <v>7</v>
      </c>
      <c r="D694" s="130" t="s">
        <v>7</v>
      </c>
      <c r="E694" s="31"/>
      <c r="F694" s="27"/>
      <c r="G694" s="21"/>
      <c r="H694" s="22"/>
      <c r="I694" s="125"/>
      <c r="J694" s="125"/>
      <c r="K694" s="100" t="s">
        <v>893</v>
      </c>
      <c r="L694" s="24"/>
      <c r="M694" s="25"/>
      <c r="N694" s="2"/>
    </row>
    <row r="695" spans="2:14" ht="14.25" customHeight="1">
      <c r="B695" s="61"/>
      <c r="C695" s="129">
        <v>60538000</v>
      </c>
      <c r="D695" s="130">
        <v>52108408</v>
      </c>
      <c r="E695" s="31"/>
      <c r="F695" s="27"/>
      <c r="G695" s="28"/>
      <c r="H695" s="22"/>
      <c r="I695" s="125"/>
      <c r="J695" s="125"/>
      <c r="K695" s="80" t="s">
        <v>382</v>
      </c>
      <c r="L695" s="39"/>
      <c r="M695" s="40"/>
      <c r="N695" s="2"/>
    </row>
    <row r="696" spans="2:14" ht="14.25" customHeight="1">
      <c r="B696" s="61"/>
      <c r="C696" s="130" t="s">
        <v>8</v>
      </c>
      <c r="D696" s="130" t="s">
        <v>8</v>
      </c>
      <c r="E696" s="31"/>
      <c r="F696" s="27"/>
      <c r="G696" s="28"/>
      <c r="H696" s="22"/>
      <c r="I696" s="125"/>
      <c r="J696" s="125"/>
      <c r="K696" s="81" t="s">
        <v>383</v>
      </c>
      <c r="L696" s="39"/>
      <c r="M696" s="40"/>
      <c r="N696" s="2"/>
    </row>
    <row r="697" spans="2:14" ht="14.25" customHeight="1">
      <c r="B697" s="61"/>
      <c r="C697" s="129">
        <v>3789000</v>
      </c>
      <c r="D697" s="130">
        <v>3563840</v>
      </c>
      <c r="E697" s="31"/>
      <c r="F697" s="27"/>
      <c r="G697" s="28"/>
      <c r="H697" s="22"/>
      <c r="I697" s="125"/>
      <c r="J697" s="125"/>
      <c r="K697" s="80"/>
      <c r="L697" s="39"/>
      <c r="M697" s="40"/>
      <c r="N697" s="2"/>
    </row>
    <row r="698" spans="2:14" ht="14.25" customHeight="1">
      <c r="B698" s="61"/>
      <c r="C698" s="130" t="s">
        <v>9</v>
      </c>
      <c r="D698" s="130" t="s">
        <v>9</v>
      </c>
      <c r="E698" s="31"/>
      <c r="F698" s="27">
        <v>2</v>
      </c>
      <c r="G698" s="28"/>
      <c r="H698" s="22" t="s">
        <v>187</v>
      </c>
      <c r="I698" s="124">
        <v>44858000</v>
      </c>
      <c r="J698" s="125">
        <v>34680817</v>
      </c>
      <c r="K698" s="89" t="s">
        <v>384</v>
      </c>
      <c r="L698" s="41" t="s">
        <v>521</v>
      </c>
      <c r="M698" s="34" t="s">
        <v>522</v>
      </c>
      <c r="N698" s="2"/>
    </row>
    <row r="699" spans="2:14" ht="14.25" customHeight="1">
      <c r="B699" s="61"/>
      <c r="C699" s="130">
        <f>C692-C695-C697</f>
        <v>63033000</v>
      </c>
      <c r="D699" s="130">
        <f>D692-D695-D697</f>
        <v>46020974</v>
      </c>
      <c r="E699" s="31"/>
      <c r="F699" s="27"/>
      <c r="G699" s="21"/>
      <c r="H699" s="22"/>
      <c r="I699" s="125"/>
      <c r="J699" s="125"/>
      <c r="K699" s="98" t="s">
        <v>1068</v>
      </c>
      <c r="L699" s="41"/>
      <c r="M699" s="30"/>
      <c r="N699" s="2"/>
    </row>
    <row r="700" spans="1:14" ht="14.25" customHeight="1">
      <c r="A700" s="14"/>
      <c r="B700" s="61"/>
      <c r="C700" s="130"/>
      <c r="D700" s="130"/>
      <c r="E700" s="31"/>
      <c r="F700" s="27"/>
      <c r="G700" s="28"/>
      <c r="H700" s="22"/>
      <c r="I700" s="125"/>
      <c r="J700" s="125"/>
      <c r="K700" s="85"/>
      <c r="L700" s="41"/>
      <c r="M700" s="30"/>
      <c r="N700" s="3"/>
    </row>
    <row r="701" spans="1:14" ht="14.25" customHeight="1">
      <c r="A701" s="14"/>
      <c r="B701" s="61"/>
      <c r="C701" s="134"/>
      <c r="D701" s="132"/>
      <c r="E701" s="31"/>
      <c r="F701" s="27">
        <v>3</v>
      </c>
      <c r="G701" s="28"/>
      <c r="H701" s="22" t="s">
        <v>188</v>
      </c>
      <c r="I701" s="125">
        <v>3225000</v>
      </c>
      <c r="J701" s="125">
        <v>2961840</v>
      </c>
      <c r="K701" s="102" t="s">
        <v>1043</v>
      </c>
      <c r="L701" s="39" t="s">
        <v>523</v>
      </c>
      <c r="M701" s="40" t="s">
        <v>524</v>
      </c>
      <c r="N701" s="3"/>
    </row>
    <row r="702" spans="2:14" ht="14.25" customHeight="1">
      <c r="B702" s="61"/>
      <c r="C702" s="134"/>
      <c r="D702" s="132"/>
      <c r="E702" s="31"/>
      <c r="F702" s="27"/>
      <c r="G702" s="28"/>
      <c r="H702" s="22"/>
      <c r="I702" s="125"/>
      <c r="J702" s="125"/>
      <c r="K702" s="102" t="s">
        <v>896</v>
      </c>
      <c r="L702" s="41"/>
      <c r="M702" s="30"/>
      <c r="N702" s="3"/>
    </row>
    <row r="703" spans="1:14" ht="14.25" customHeight="1">
      <c r="A703" s="14"/>
      <c r="B703" s="61"/>
      <c r="C703" s="134"/>
      <c r="D703" s="132"/>
      <c r="E703" s="31"/>
      <c r="F703" s="27"/>
      <c r="G703" s="28"/>
      <c r="H703" s="22"/>
      <c r="I703" s="125"/>
      <c r="J703" s="125"/>
      <c r="K703" s="101" t="s">
        <v>895</v>
      </c>
      <c r="L703" s="39"/>
      <c r="M703" s="40"/>
      <c r="N703" s="3"/>
    </row>
    <row r="704" spans="2:14" ht="14.25" customHeight="1">
      <c r="B704" s="61"/>
      <c r="C704" s="134"/>
      <c r="D704" s="132"/>
      <c r="E704" s="31"/>
      <c r="F704" s="27"/>
      <c r="G704" s="28"/>
      <c r="H704" s="22"/>
      <c r="I704" s="125"/>
      <c r="J704" s="125"/>
      <c r="K704" s="85"/>
      <c r="L704" s="41"/>
      <c r="M704" s="30"/>
      <c r="N704" s="3"/>
    </row>
    <row r="705" spans="1:14" ht="14.25" customHeight="1">
      <c r="A705" s="14"/>
      <c r="B705" s="61"/>
      <c r="C705" s="134"/>
      <c r="D705" s="132"/>
      <c r="E705" s="31"/>
      <c r="F705" s="27">
        <v>4</v>
      </c>
      <c r="G705" s="28"/>
      <c r="H705" s="109" t="s">
        <v>763</v>
      </c>
      <c r="I705" s="125">
        <v>1774000</v>
      </c>
      <c r="J705" s="125">
        <v>1773968</v>
      </c>
      <c r="K705" s="29" t="s">
        <v>718</v>
      </c>
      <c r="L705" s="41"/>
      <c r="M705" s="30"/>
      <c r="N705" s="3"/>
    </row>
    <row r="706" spans="2:14" ht="14.25" customHeight="1">
      <c r="B706" s="61"/>
      <c r="C706" s="134"/>
      <c r="D706" s="132"/>
      <c r="E706" s="31"/>
      <c r="F706" s="27"/>
      <c r="G706" s="28"/>
      <c r="H706" s="22" t="s">
        <v>764</v>
      </c>
      <c r="I706" s="125"/>
      <c r="J706" s="125"/>
      <c r="K706" s="102" t="s">
        <v>898</v>
      </c>
      <c r="L706" s="41"/>
      <c r="M706" s="30"/>
      <c r="N706" s="3"/>
    </row>
    <row r="707" spans="1:14" ht="14.25" customHeight="1">
      <c r="A707" s="14"/>
      <c r="B707" s="61"/>
      <c r="C707" s="134"/>
      <c r="D707" s="132"/>
      <c r="E707" s="31"/>
      <c r="F707" s="27"/>
      <c r="G707" s="28"/>
      <c r="H707" s="22"/>
      <c r="I707" s="125"/>
      <c r="J707" s="125"/>
      <c r="K707" s="101" t="s">
        <v>897</v>
      </c>
      <c r="L707" s="39"/>
      <c r="M707" s="40"/>
      <c r="N707" s="3"/>
    </row>
    <row r="708" spans="2:14" ht="14.25" customHeight="1" thickBot="1">
      <c r="B708" s="62"/>
      <c r="C708" s="136"/>
      <c r="D708" s="133"/>
      <c r="E708" s="42"/>
      <c r="F708" s="43"/>
      <c r="G708" s="44"/>
      <c r="H708" s="45"/>
      <c r="I708" s="127"/>
      <c r="J708" s="127"/>
      <c r="K708" s="46"/>
      <c r="L708" s="47"/>
      <c r="M708" s="48"/>
      <c r="N708" s="3"/>
    </row>
    <row r="709" spans="1:14" ht="14.25" customHeight="1">
      <c r="A709" s="14"/>
      <c r="B709" s="61"/>
      <c r="C709" s="134"/>
      <c r="D709" s="132"/>
      <c r="E709" s="31"/>
      <c r="F709" s="27">
        <v>5</v>
      </c>
      <c r="G709" s="28"/>
      <c r="H709" s="22" t="s">
        <v>80</v>
      </c>
      <c r="I709" s="125">
        <v>-46000</v>
      </c>
      <c r="J709" s="125">
        <v>0</v>
      </c>
      <c r="K709" s="29" t="s">
        <v>718</v>
      </c>
      <c r="L709" s="41"/>
      <c r="M709" s="30"/>
      <c r="N709" s="3"/>
    </row>
    <row r="710" spans="2:14" ht="14.25" customHeight="1" thickBot="1">
      <c r="B710" s="62"/>
      <c r="C710" s="133"/>
      <c r="D710" s="133"/>
      <c r="E710" s="42"/>
      <c r="F710" s="43"/>
      <c r="G710" s="44"/>
      <c r="H710" s="45"/>
      <c r="I710" s="127"/>
      <c r="J710" s="127"/>
      <c r="K710" s="88"/>
      <c r="L710" s="83"/>
      <c r="M710" s="84"/>
      <c r="N710" s="11"/>
    </row>
    <row r="711" spans="2:14" ht="14.25" customHeight="1">
      <c r="B711" s="61"/>
      <c r="C711" s="132"/>
      <c r="D711" s="132"/>
      <c r="E711" s="31"/>
      <c r="F711" s="27"/>
      <c r="G711" s="28"/>
      <c r="H711" s="22"/>
      <c r="I711" s="125"/>
      <c r="J711" s="125"/>
      <c r="K711" s="23"/>
      <c r="L711" s="24"/>
      <c r="M711" s="25"/>
      <c r="N711" s="11"/>
    </row>
    <row r="712" spans="1:14" ht="14.25" customHeight="1">
      <c r="A712" s="14"/>
      <c r="B712" s="60" t="s">
        <v>391</v>
      </c>
      <c r="C712" s="129">
        <f>1002949000+4067796</f>
        <v>1007016796</v>
      </c>
      <c r="D712" s="129">
        <f>942413853+1443193+1247500+567840+809263</f>
        <v>946481649</v>
      </c>
      <c r="E712" s="31" t="s">
        <v>414</v>
      </c>
      <c r="F712" s="27">
        <v>1</v>
      </c>
      <c r="G712" s="28"/>
      <c r="H712" s="109" t="s">
        <v>853</v>
      </c>
      <c r="I712" s="124">
        <v>4067796</v>
      </c>
      <c r="J712" s="124">
        <v>4067796</v>
      </c>
      <c r="K712" s="38"/>
      <c r="L712" s="41"/>
      <c r="M712" s="34"/>
      <c r="N712" s="3"/>
    </row>
    <row r="713" spans="1:14" ht="14.25" customHeight="1">
      <c r="A713" s="14"/>
      <c r="B713" s="60" t="s">
        <v>235</v>
      </c>
      <c r="C713" s="130"/>
      <c r="D713" s="131"/>
      <c r="E713" s="31"/>
      <c r="F713" s="27"/>
      <c r="G713" s="21"/>
      <c r="H713" s="22"/>
      <c r="I713" s="125"/>
      <c r="J713" s="125"/>
      <c r="K713" s="38"/>
      <c r="L713" s="41"/>
      <c r="M713" s="34"/>
      <c r="N713" s="4"/>
    </row>
    <row r="714" spans="2:14" ht="14.25" customHeight="1">
      <c r="B714" s="61"/>
      <c r="C714" s="130" t="s">
        <v>7</v>
      </c>
      <c r="D714" s="130" t="s">
        <v>7</v>
      </c>
      <c r="E714" s="31" t="s">
        <v>185</v>
      </c>
      <c r="F714" s="27">
        <v>1</v>
      </c>
      <c r="G714" s="28"/>
      <c r="H714" s="22" t="s">
        <v>189</v>
      </c>
      <c r="I714" s="124">
        <v>407193000</v>
      </c>
      <c r="J714" s="124">
        <v>362093668</v>
      </c>
      <c r="K714" s="38" t="s">
        <v>385</v>
      </c>
      <c r="L714" s="41" t="s">
        <v>525</v>
      </c>
      <c r="M714" s="34" t="s">
        <v>526</v>
      </c>
      <c r="N714" s="3"/>
    </row>
    <row r="715" spans="2:14" ht="14.25" customHeight="1">
      <c r="B715" s="26"/>
      <c r="C715" s="129">
        <v>672148000</v>
      </c>
      <c r="D715" s="130">
        <f>1150359358-600377571-2905248</f>
        <v>547076539</v>
      </c>
      <c r="E715" s="31"/>
      <c r="F715" s="27"/>
      <c r="G715" s="21"/>
      <c r="H715" s="22"/>
      <c r="I715" s="125"/>
      <c r="J715" s="125"/>
      <c r="K715" s="38" t="s">
        <v>363</v>
      </c>
      <c r="L715" s="41" t="s">
        <v>15</v>
      </c>
      <c r="M715" s="34" t="s">
        <v>527</v>
      </c>
      <c r="N715" s="3"/>
    </row>
    <row r="716" spans="2:14" ht="14.25" customHeight="1">
      <c r="B716" s="61"/>
      <c r="C716" s="130" t="s">
        <v>8</v>
      </c>
      <c r="D716" s="130" t="s">
        <v>8</v>
      </c>
      <c r="E716" s="31"/>
      <c r="F716" s="27"/>
      <c r="G716" s="28"/>
      <c r="H716" s="35"/>
      <c r="I716" s="125"/>
      <c r="J716" s="125"/>
      <c r="K716" s="80" t="s">
        <v>386</v>
      </c>
      <c r="L716" s="79"/>
      <c r="M716" s="36"/>
      <c r="N716" s="4"/>
    </row>
    <row r="717" spans="2:14" ht="14.25" customHeight="1">
      <c r="B717" s="61"/>
      <c r="C717" s="129">
        <v>21121000</v>
      </c>
      <c r="D717" s="130">
        <v>24945080</v>
      </c>
      <c r="E717" s="31"/>
      <c r="F717" s="27"/>
      <c r="G717" s="28"/>
      <c r="H717" s="35"/>
      <c r="I717" s="125"/>
      <c r="J717" s="125"/>
      <c r="K717" s="81" t="s">
        <v>387</v>
      </c>
      <c r="L717" s="79"/>
      <c r="M717" s="36"/>
      <c r="N717" s="2"/>
    </row>
    <row r="718" spans="2:14" ht="14.25" customHeight="1">
      <c r="B718" s="61"/>
      <c r="C718" s="130" t="s">
        <v>9</v>
      </c>
      <c r="D718" s="130" t="s">
        <v>9</v>
      </c>
      <c r="E718" s="31"/>
      <c r="F718" s="27"/>
      <c r="G718" s="21"/>
      <c r="H718" s="22"/>
      <c r="I718" s="125"/>
      <c r="J718" s="125"/>
      <c r="K718" s="98" t="s">
        <v>899</v>
      </c>
      <c r="L718" s="29"/>
      <c r="M718" s="30"/>
      <c r="N718" s="2"/>
    </row>
    <row r="719" spans="2:14" ht="14.25" customHeight="1">
      <c r="B719" s="61"/>
      <c r="C719" s="130">
        <f>C712-C715-C717</f>
        <v>313747796</v>
      </c>
      <c r="D719" s="130">
        <f>D712-D715-D717</f>
        <v>374460030</v>
      </c>
      <c r="E719" s="20"/>
      <c r="F719" s="27"/>
      <c r="G719" s="28"/>
      <c r="H719" s="35"/>
      <c r="I719" s="125"/>
      <c r="J719" s="125"/>
      <c r="K719" s="99" t="s">
        <v>901</v>
      </c>
      <c r="L719" s="81"/>
      <c r="M719" s="25"/>
      <c r="N719" s="2"/>
    </row>
    <row r="720" spans="2:14" ht="14.25" customHeight="1">
      <c r="B720" s="61"/>
      <c r="C720" s="130"/>
      <c r="D720" s="130"/>
      <c r="E720" s="20"/>
      <c r="F720" s="27"/>
      <c r="G720" s="28"/>
      <c r="H720" s="35"/>
      <c r="I720" s="125"/>
      <c r="J720" s="125"/>
      <c r="K720" s="100" t="s">
        <v>900</v>
      </c>
      <c r="L720" s="79"/>
      <c r="M720" s="36"/>
      <c r="N720" s="2"/>
    </row>
    <row r="721" spans="2:14" ht="14.25" customHeight="1">
      <c r="B721" s="61"/>
      <c r="C721" s="130"/>
      <c r="D721" s="130"/>
      <c r="E721" s="20"/>
      <c r="F721" s="27"/>
      <c r="G721" s="28"/>
      <c r="H721" s="35"/>
      <c r="I721" s="125"/>
      <c r="J721" s="125"/>
      <c r="K721" s="98" t="s">
        <v>902</v>
      </c>
      <c r="L721" s="29"/>
      <c r="M721" s="30"/>
      <c r="N721" s="3"/>
    </row>
    <row r="722" spans="2:14" ht="14.25" customHeight="1">
      <c r="B722" s="61"/>
      <c r="C722" s="132"/>
      <c r="D722" s="132"/>
      <c r="E722" s="20"/>
      <c r="F722" s="27"/>
      <c r="G722" s="28"/>
      <c r="H722" s="22"/>
      <c r="I722" s="125"/>
      <c r="J722" s="125"/>
      <c r="K722" s="80"/>
      <c r="L722" s="81"/>
      <c r="M722" s="25"/>
      <c r="N722" s="4"/>
    </row>
    <row r="723" spans="2:14" ht="14.25" customHeight="1">
      <c r="B723" s="61"/>
      <c r="C723" s="132"/>
      <c r="D723" s="132"/>
      <c r="E723" s="20"/>
      <c r="F723" s="27">
        <v>2</v>
      </c>
      <c r="G723" s="28"/>
      <c r="H723" s="35" t="s">
        <v>190</v>
      </c>
      <c r="I723" s="125">
        <v>307490000</v>
      </c>
      <c r="J723" s="125">
        <f>286814613+7842391</f>
        <v>294657004</v>
      </c>
      <c r="K723" s="38" t="s">
        <v>385</v>
      </c>
      <c r="L723" s="41" t="s">
        <v>528</v>
      </c>
      <c r="M723" s="34" t="s">
        <v>529</v>
      </c>
      <c r="N723" s="2"/>
    </row>
    <row r="724" spans="2:14" ht="14.25" customHeight="1">
      <c r="B724" s="61"/>
      <c r="C724" s="132"/>
      <c r="D724" s="132"/>
      <c r="E724" s="20"/>
      <c r="F724" s="27"/>
      <c r="G724" s="28"/>
      <c r="H724" s="35"/>
      <c r="I724" s="125"/>
      <c r="J724" s="125"/>
      <c r="K724" s="38" t="s">
        <v>363</v>
      </c>
      <c r="L724" s="41" t="s">
        <v>15</v>
      </c>
      <c r="M724" s="34" t="s">
        <v>530</v>
      </c>
      <c r="N724" s="4"/>
    </row>
    <row r="725" spans="2:14" ht="14.25" customHeight="1">
      <c r="B725" s="61"/>
      <c r="C725" s="132"/>
      <c r="D725" s="132"/>
      <c r="E725" s="20"/>
      <c r="F725" s="27"/>
      <c r="G725" s="21"/>
      <c r="H725" s="22"/>
      <c r="I725" s="125"/>
      <c r="J725" s="125"/>
      <c r="K725" s="98" t="s">
        <v>1069</v>
      </c>
      <c r="L725" s="41"/>
      <c r="M725" s="30"/>
      <c r="N725" s="2"/>
    </row>
    <row r="726" spans="2:14" ht="14.25" customHeight="1">
      <c r="B726" s="61"/>
      <c r="C726" s="132"/>
      <c r="D726" s="132"/>
      <c r="E726" s="20"/>
      <c r="F726" s="27"/>
      <c r="G726" s="28"/>
      <c r="H726" s="35"/>
      <c r="I726" s="125"/>
      <c r="J726" s="125"/>
      <c r="K726" s="98" t="s">
        <v>1070</v>
      </c>
      <c r="L726" s="41"/>
      <c r="M726" s="30"/>
      <c r="N726" s="2"/>
    </row>
    <row r="727" spans="2:14" ht="14.25" customHeight="1">
      <c r="B727" s="61"/>
      <c r="C727" s="132"/>
      <c r="D727" s="132"/>
      <c r="E727" s="20"/>
      <c r="F727" s="27"/>
      <c r="G727" s="28"/>
      <c r="H727" s="35"/>
      <c r="I727" s="125"/>
      <c r="J727" s="125"/>
      <c r="K727" s="80"/>
      <c r="L727" s="24"/>
      <c r="M727" s="25"/>
      <c r="N727" s="4"/>
    </row>
    <row r="728" spans="2:14" ht="14.25" customHeight="1">
      <c r="B728" s="61"/>
      <c r="C728" s="132"/>
      <c r="D728" s="132"/>
      <c r="E728" s="20"/>
      <c r="F728" s="27">
        <v>3</v>
      </c>
      <c r="G728" s="21"/>
      <c r="H728" s="22" t="s">
        <v>191</v>
      </c>
      <c r="I728" s="128">
        <v>240463000</v>
      </c>
      <c r="J728" s="128">
        <f>247956730-7842391</f>
        <v>240114339</v>
      </c>
      <c r="K728" s="38" t="s">
        <v>388</v>
      </c>
      <c r="L728" s="41" t="s">
        <v>531</v>
      </c>
      <c r="M728" s="34" t="s">
        <v>532</v>
      </c>
      <c r="N728" s="2"/>
    </row>
    <row r="729" spans="2:14" ht="14.25" customHeight="1">
      <c r="B729" s="61"/>
      <c r="C729" s="132"/>
      <c r="D729" s="132"/>
      <c r="E729" s="20"/>
      <c r="F729" s="27"/>
      <c r="G729" s="28"/>
      <c r="H729" s="35"/>
      <c r="I729" s="125"/>
      <c r="J729" s="125"/>
      <c r="K729" s="38" t="s">
        <v>363</v>
      </c>
      <c r="L729" s="41" t="s">
        <v>15</v>
      </c>
      <c r="M729" s="34" t="s">
        <v>533</v>
      </c>
      <c r="N729" s="4"/>
    </row>
    <row r="730" spans="2:14" ht="14.25" customHeight="1">
      <c r="B730" s="61"/>
      <c r="C730" s="132"/>
      <c r="D730" s="132"/>
      <c r="E730" s="20"/>
      <c r="F730" s="27"/>
      <c r="G730" s="28"/>
      <c r="H730" s="35"/>
      <c r="I730" s="125"/>
      <c r="J730" s="125"/>
      <c r="K730" s="38" t="s">
        <v>389</v>
      </c>
      <c r="L730" s="41"/>
      <c r="M730" s="30"/>
      <c r="N730" s="2"/>
    </row>
    <row r="731" spans="2:14" ht="14.25" customHeight="1">
      <c r="B731" s="61"/>
      <c r="C731" s="132"/>
      <c r="D731" s="132"/>
      <c r="E731" s="20"/>
      <c r="F731" s="27"/>
      <c r="G731" s="28"/>
      <c r="H731" s="35"/>
      <c r="I731" s="125"/>
      <c r="J731" s="125"/>
      <c r="K731" s="81" t="s">
        <v>390</v>
      </c>
      <c r="L731" s="24"/>
      <c r="M731" s="25"/>
      <c r="N731" s="4"/>
    </row>
    <row r="732" spans="2:14" ht="14.25" customHeight="1">
      <c r="B732" s="61"/>
      <c r="C732" s="132"/>
      <c r="D732" s="132"/>
      <c r="E732" s="20"/>
      <c r="F732" s="27"/>
      <c r="G732" s="28"/>
      <c r="H732" s="22"/>
      <c r="I732" s="125"/>
      <c r="J732" s="125"/>
      <c r="K732" s="38"/>
      <c r="L732" s="41"/>
      <c r="M732" s="30"/>
      <c r="N732" s="2"/>
    </row>
    <row r="733" spans="2:14" ht="14.25" customHeight="1">
      <c r="B733" s="61"/>
      <c r="C733" s="132"/>
      <c r="D733" s="132"/>
      <c r="E733" s="20"/>
      <c r="F733" s="27">
        <v>4</v>
      </c>
      <c r="G733" s="28"/>
      <c r="H733" s="35" t="s">
        <v>192</v>
      </c>
      <c r="I733" s="125">
        <v>50746000</v>
      </c>
      <c r="J733" s="125">
        <v>45548842</v>
      </c>
      <c r="K733" s="29" t="s">
        <v>15</v>
      </c>
      <c r="L733" s="41"/>
      <c r="M733" s="30"/>
      <c r="N733" s="4"/>
    </row>
    <row r="734" spans="2:14" ht="14.25" customHeight="1">
      <c r="B734" s="61"/>
      <c r="C734" s="132"/>
      <c r="D734" s="132"/>
      <c r="E734" s="20"/>
      <c r="F734" s="27"/>
      <c r="G734" s="28"/>
      <c r="H734" s="35"/>
      <c r="I734" s="125"/>
      <c r="J734" s="125"/>
      <c r="K734" s="38"/>
      <c r="L734" s="41"/>
      <c r="M734" s="30"/>
      <c r="N734" s="2"/>
    </row>
    <row r="735" spans="2:14" ht="14.25" customHeight="1">
      <c r="B735" s="61"/>
      <c r="C735" s="132"/>
      <c r="D735" s="132"/>
      <c r="E735" s="20"/>
      <c r="F735" s="27">
        <v>5</v>
      </c>
      <c r="G735" s="28"/>
      <c r="H735" s="22" t="s">
        <v>80</v>
      </c>
      <c r="I735" s="125">
        <v>-2943000</v>
      </c>
      <c r="J735" s="125">
        <v>0</v>
      </c>
      <c r="K735" s="29" t="s">
        <v>15</v>
      </c>
      <c r="L735" s="41"/>
      <c r="M735" s="30"/>
      <c r="N735" s="2"/>
    </row>
    <row r="736" spans="2:14" ht="14.25" customHeight="1" thickBot="1">
      <c r="B736" s="62"/>
      <c r="C736" s="133"/>
      <c r="D736" s="133"/>
      <c r="E736" s="139"/>
      <c r="F736" s="43"/>
      <c r="G736" s="44"/>
      <c r="H736" s="78"/>
      <c r="I736" s="126"/>
      <c r="J736" s="126"/>
      <c r="K736" s="82"/>
      <c r="L736" s="83"/>
      <c r="M736" s="84"/>
      <c r="N736" s="2"/>
    </row>
    <row r="737" spans="2:14" ht="14.25" customHeight="1">
      <c r="B737" s="61"/>
      <c r="C737" s="132"/>
      <c r="D737" s="132"/>
      <c r="E737" s="20"/>
      <c r="F737" s="27"/>
      <c r="G737" s="28"/>
      <c r="H737" s="35"/>
      <c r="I737" s="124"/>
      <c r="J737" s="124"/>
      <c r="K737" s="80"/>
      <c r="L737" s="24"/>
      <c r="M737" s="25"/>
      <c r="N737" s="2"/>
    </row>
    <row r="738" spans="1:14" ht="14.25" customHeight="1">
      <c r="A738" s="14"/>
      <c r="B738" s="60" t="s">
        <v>393</v>
      </c>
      <c r="C738" s="129">
        <v>1462458000</v>
      </c>
      <c r="D738" s="129">
        <v>1372375000</v>
      </c>
      <c r="E738" s="31" t="s">
        <v>185</v>
      </c>
      <c r="F738" s="27">
        <v>1</v>
      </c>
      <c r="G738" s="28"/>
      <c r="H738" s="22" t="s">
        <v>193</v>
      </c>
      <c r="I738" s="124">
        <v>1162317000</v>
      </c>
      <c r="J738" s="125">
        <v>1118297697</v>
      </c>
      <c r="K738" s="38" t="s">
        <v>394</v>
      </c>
      <c r="L738" s="41" t="s">
        <v>534</v>
      </c>
      <c r="M738" s="34" t="s">
        <v>535</v>
      </c>
      <c r="N738" s="2"/>
    </row>
    <row r="739" spans="1:14" ht="14.25" customHeight="1">
      <c r="A739" s="14"/>
      <c r="B739" s="60" t="s">
        <v>235</v>
      </c>
      <c r="C739" s="130"/>
      <c r="D739" s="131"/>
      <c r="E739" s="31"/>
      <c r="F739" s="27"/>
      <c r="G739" s="28"/>
      <c r="H739" s="22"/>
      <c r="I739" s="124"/>
      <c r="J739" s="125"/>
      <c r="K739" s="38" t="s">
        <v>363</v>
      </c>
      <c r="L739" s="41" t="s">
        <v>719</v>
      </c>
      <c r="M739" s="34" t="s">
        <v>536</v>
      </c>
      <c r="N739" s="2"/>
    </row>
    <row r="740" spans="2:14" ht="14.25" customHeight="1">
      <c r="B740" s="26"/>
      <c r="C740" s="130" t="s">
        <v>7</v>
      </c>
      <c r="D740" s="130" t="s">
        <v>7</v>
      </c>
      <c r="E740" s="31"/>
      <c r="F740" s="27"/>
      <c r="G740" s="28"/>
      <c r="H740" s="22"/>
      <c r="I740" s="124"/>
      <c r="J740" s="125"/>
      <c r="K740" s="98" t="s">
        <v>903</v>
      </c>
      <c r="L740" s="24"/>
      <c r="M740" s="36"/>
      <c r="N740" s="2"/>
    </row>
    <row r="741" spans="2:14" ht="14.25" customHeight="1">
      <c r="B741" s="61"/>
      <c r="C741" s="129">
        <v>1462458000</v>
      </c>
      <c r="D741" s="130">
        <v>1380162834</v>
      </c>
      <c r="E741" s="31"/>
      <c r="F741" s="27"/>
      <c r="G741" s="21"/>
      <c r="H741" s="22"/>
      <c r="I741" s="125"/>
      <c r="J741" s="125"/>
      <c r="K741" s="100" t="s">
        <v>940</v>
      </c>
      <c r="L741" s="24"/>
      <c r="M741" s="25"/>
      <c r="N741" s="2"/>
    </row>
    <row r="742" spans="2:14" ht="14.25" customHeight="1">
      <c r="B742" s="61"/>
      <c r="C742" s="130" t="s">
        <v>9</v>
      </c>
      <c r="D742" s="130" t="s">
        <v>9</v>
      </c>
      <c r="E742" s="31"/>
      <c r="F742" s="27"/>
      <c r="G742" s="28"/>
      <c r="H742" s="22"/>
      <c r="I742" s="125"/>
      <c r="J742" s="125"/>
      <c r="K742" s="80"/>
      <c r="L742" s="39"/>
      <c r="M742" s="40"/>
      <c r="N742" s="2"/>
    </row>
    <row r="743" spans="2:14" ht="14.25" customHeight="1">
      <c r="B743" s="61"/>
      <c r="C743" s="130">
        <f>C738-C741</f>
        <v>0</v>
      </c>
      <c r="D743" s="130">
        <f>D738-D741</f>
        <v>-7787834</v>
      </c>
      <c r="E743" s="31"/>
      <c r="F743" s="27">
        <v>2</v>
      </c>
      <c r="G743" s="28"/>
      <c r="H743" s="22" t="s">
        <v>194</v>
      </c>
      <c r="I743" s="124">
        <v>179341000</v>
      </c>
      <c r="J743" s="125">
        <v>164981791</v>
      </c>
      <c r="K743" s="38" t="s">
        <v>388</v>
      </c>
      <c r="L743" s="41" t="s">
        <v>537</v>
      </c>
      <c r="M743" s="34" t="s">
        <v>538</v>
      </c>
      <c r="N743" s="2"/>
    </row>
    <row r="744" spans="2:14" ht="14.25" customHeight="1">
      <c r="B744" s="61"/>
      <c r="C744" s="130"/>
      <c r="D744" s="130"/>
      <c r="E744" s="31"/>
      <c r="F744" s="27"/>
      <c r="G744" s="21"/>
      <c r="H744" s="22"/>
      <c r="I744" s="125"/>
      <c r="J744" s="125"/>
      <c r="K744" s="38" t="s">
        <v>363</v>
      </c>
      <c r="L744" s="41" t="s">
        <v>719</v>
      </c>
      <c r="M744" s="34" t="s">
        <v>539</v>
      </c>
      <c r="N744" s="2"/>
    </row>
    <row r="745" spans="2:14" ht="14.25" customHeight="1">
      <c r="B745" s="61"/>
      <c r="C745" s="130"/>
      <c r="D745" s="130"/>
      <c r="E745" s="31"/>
      <c r="F745" s="27"/>
      <c r="G745" s="28"/>
      <c r="H745" s="22"/>
      <c r="I745" s="125"/>
      <c r="J745" s="125"/>
      <c r="K745" s="106" t="s">
        <v>905</v>
      </c>
      <c r="L745" s="41"/>
      <c r="M745" s="30"/>
      <c r="N745" s="2"/>
    </row>
    <row r="746" spans="2:14" ht="14.25" customHeight="1">
      <c r="B746" s="61"/>
      <c r="C746" s="130"/>
      <c r="D746" s="130"/>
      <c r="E746" s="31"/>
      <c r="F746" s="27"/>
      <c r="G746" s="28"/>
      <c r="H746" s="22"/>
      <c r="I746" s="125"/>
      <c r="J746" s="125"/>
      <c r="K746" s="100" t="s">
        <v>904</v>
      </c>
      <c r="L746" s="41"/>
      <c r="M746" s="30"/>
      <c r="N746" s="3"/>
    </row>
    <row r="747" spans="1:14" ht="14.25" customHeight="1">
      <c r="A747" s="14"/>
      <c r="B747" s="61"/>
      <c r="C747" s="130"/>
      <c r="D747" s="130"/>
      <c r="E747" s="31"/>
      <c r="F747" s="27"/>
      <c r="G747" s="28"/>
      <c r="H747" s="22"/>
      <c r="I747" s="125"/>
      <c r="J747" s="125"/>
      <c r="K747" s="38"/>
      <c r="L747" s="41"/>
      <c r="M747" s="30"/>
      <c r="N747" s="3"/>
    </row>
    <row r="748" spans="1:14" ht="14.25" customHeight="1">
      <c r="A748" s="14"/>
      <c r="B748" s="61"/>
      <c r="C748" s="134"/>
      <c r="D748" s="132"/>
      <c r="E748" s="31"/>
      <c r="F748" s="27">
        <v>3</v>
      </c>
      <c r="G748" s="28"/>
      <c r="H748" s="22" t="s">
        <v>195</v>
      </c>
      <c r="I748" s="125">
        <v>111622000</v>
      </c>
      <c r="J748" s="125">
        <v>81658198</v>
      </c>
      <c r="K748" s="38" t="s">
        <v>388</v>
      </c>
      <c r="L748" s="41" t="s">
        <v>540</v>
      </c>
      <c r="M748" s="34" t="s">
        <v>541</v>
      </c>
      <c r="N748" s="3"/>
    </row>
    <row r="749" spans="2:14" ht="14.25" customHeight="1">
      <c r="B749" s="61"/>
      <c r="C749" s="134"/>
      <c r="D749" s="132"/>
      <c r="E749" s="31"/>
      <c r="F749" s="27"/>
      <c r="G749" s="28"/>
      <c r="H749" s="22"/>
      <c r="I749" s="125"/>
      <c r="J749" s="125"/>
      <c r="K749" s="38" t="s">
        <v>363</v>
      </c>
      <c r="L749" s="41" t="s">
        <v>719</v>
      </c>
      <c r="M749" s="34" t="s">
        <v>542</v>
      </c>
      <c r="N749" s="3"/>
    </row>
    <row r="750" spans="1:14" ht="14.25" customHeight="1">
      <c r="A750" s="14"/>
      <c r="B750" s="61"/>
      <c r="C750" s="134"/>
      <c r="D750" s="132"/>
      <c r="E750" s="31"/>
      <c r="F750" s="27"/>
      <c r="G750" s="28"/>
      <c r="H750" s="22"/>
      <c r="I750" s="125"/>
      <c r="J750" s="125"/>
      <c r="K750" s="102" t="s">
        <v>906</v>
      </c>
      <c r="L750" s="41"/>
      <c r="M750" s="30"/>
      <c r="N750" s="3"/>
    </row>
    <row r="751" spans="2:14" ht="14.25" customHeight="1">
      <c r="B751" s="61"/>
      <c r="C751" s="134"/>
      <c r="D751" s="132"/>
      <c r="E751" s="31"/>
      <c r="F751" s="27"/>
      <c r="G751" s="28"/>
      <c r="H751" s="22"/>
      <c r="I751" s="125"/>
      <c r="J751" s="125"/>
      <c r="K751" s="102" t="s">
        <v>907</v>
      </c>
      <c r="L751" s="39"/>
      <c r="M751" s="40"/>
      <c r="N751" s="3"/>
    </row>
    <row r="752" spans="1:14" ht="14.25" customHeight="1" thickBot="1">
      <c r="A752" s="14"/>
      <c r="B752" s="62"/>
      <c r="C752" s="136"/>
      <c r="D752" s="133"/>
      <c r="E752" s="42"/>
      <c r="F752" s="43"/>
      <c r="G752" s="44"/>
      <c r="H752" s="45"/>
      <c r="I752" s="127"/>
      <c r="J752" s="127"/>
      <c r="K752" s="46"/>
      <c r="L752" s="47"/>
      <c r="M752" s="48"/>
      <c r="N752" s="3"/>
    </row>
    <row r="753" spans="2:14" ht="14.25" customHeight="1">
      <c r="B753" s="61"/>
      <c r="C753" s="134"/>
      <c r="D753" s="132"/>
      <c r="E753" s="31"/>
      <c r="F753" s="27">
        <v>4</v>
      </c>
      <c r="G753" s="28"/>
      <c r="H753" s="22" t="s">
        <v>196</v>
      </c>
      <c r="I753" s="125">
        <v>9178000</v>
      </c>
      <c r="J753" s="125">
        <v>7437314</v>
      </c>
      <c r="K753" s="38" t="s">
        <v>388</v>
      </c>
      <c r="L753" s="41" t="s">
        <v>543</v>
      </c>
      <c r="M753" s="34" t="s">
        <v>544</v>
      </c>
      <c r="N753" s="3"/>
    </row>
    <row r="754" spans="1:14" ht="14.25" customHeight="1">
      <c r="A754" s="14"/>
      <c r="B754" s="61"/>
      <c r="C754" s="134"/>
      <c r="D754" s="132"/>
      <c r="E754" s="31"/>
      <c r="F754" s="27"/>
      <c r="G754" s="28"/>
      <c r="H754" s="22"/>
      <c r="I754" s="125"/>
      <c r="J754" s="125"/>
      <c r="K754" s="38" t="s">
        <v>363</v>
      </c>
      <c r="L754" s="41" t="s">
        <v>719</v>
      </c>
      <c r="M754" s="34" t="s">
        <v>545</v>
      </c>
      <c r="N754" s="3"/>
    </row>
    <row r="755" spans="2:14" ht="14.25" customHeight="1">
      <c r="B755" s="61"/>
      <c r="C755" s="134"/>
      <c r="D755" s="132"/>
      <c r="E755" s="31"/>
      <c r="F755" s="27"/>
      <c r="G755" s="28"/>
      <c r="H755" s="22"/>
      <c r="I755" s="125"/>
      <c r="J755" s="125"/>
      <c r="K755" s="102" t="s">
        <v>908</v>
      </c>
      <c r="L755" s="39"/>
      <c r="M755" s="40"/>
      <c r="N755" s="3"/>
    </row>
    <row r="756" spans="1:14" ht="14.25" customHeight="1">
      <c r="A756" s="14"/>
      <c r="B756" s="61"/>
      <c r="C756" s="134"/>
      <c r="D756" s="132"/>
      <c r="E756" s="31"/>
      <c r="F756" s="27"/>
      <c r="G756" s="28"/>
      <c r="H756" s="22"/>
      <c r="I756" s="125"/>
      <c r="J756" s="125"/>
      <c r="K756" s="102" t="s">
        <v>909</v>
      </c>
      <c r="L756" s="41"/>
      <c r="M756" s="30"/>
      <c r="N756" s="3"/>
    </row>
    <row r="757" spans="2:14" ht="14.25" customHeight="1" thickBot="1">
      <c r="B757" s="62"/>
      <c r="C757" s="133"/>
      <c r="D757" s="133"/>
      <c r="E757" s="42"/>
      <c r="F757" s="43"/>
      <c r="G757" s="44"/>
      <c r="H757" s="45"/>
      <c r="I757" s="127"/>
      <c r="J757" s="127"/>
      <c r="K757" s="88"/>
      <c r="L757" s="83"/>
      <c r="M757" s="84"/>
      <c r="N757" s="11"/>
    </row>
    <row r="758" spans="2:14" ht="14.25" customHeight="1">
      <c r="B758" s="61"/>
      <c r="C758" s="132"/>
      <c r="D758" s="132"/>
      <c r="E758" s="31"/>
      <c r="F758" s="27"/>
      <c r="G758" s="28"/>
      <c r="H758" s="22"/>
      <c r="I758" s="125"/>
      <c r="J758" s="125"/>
      <c r="K758" s="23"/>
      <c r="L758" s="24"/>
      <c r="M758" s="25"/>
      <c r="N758" s="11"/>
    </row>
    <row r="759" spans="1:14" ht="14.25" customHeight="1">
      <c r="A759" s="14"/>
      <c r="B759" s="60" t="s">
        <v>69</v>
      </c>
      <c r="C759" s="129">
        <v>70255000</v>
      </c>
      <c r="D759" s="129">
        <v>67780800</v>
      </c>
      <c r="E759" s="31" t="s">
        <v>185</v>
      </c>
      <c r="F759" s="27">
        <v>1</v>
      </c>
      <c r="G759" s="28"/>
      <c r="H759" s="22" t="s">
        <v>197</v>
      </c>
      <c r="I759" s="124">
        <v>70320000</v>
      </c>
      <c r="J759" s="124">
        <v>67780800</v>
      </c>
      <c r="K759" s="29" t="s">
        <v>718</v>
      </c>
      <c r="L759" s="41"/>
      <c r="M759" s="30"/>
      <c r="N759" s="3"/>
    </row>
    <row r="760" spans="1:14" ht="14.25" customHeight="1">
      <c r="A760" s="14"/>
      <c r="B760" s="60" t="s">
        <v>70</v>
      </c>
      <c r="C760" s="135"/>
      <c r="D760" s="135"/>
      <c r="E760" s="31"/>
      <c r="F760" s="27"/>
      <c r="G760" s="21"/>
      <c r="H760" s="22"/>
      <c r="I760" s="125"/>
      <c r="J760" s="125"/>
      <c r="K760" s="98" t="s">
        <v>910</v>
      </c>
      <c r="L760" s="29"/>
      <c r="M760" s="30"/>
      <c r="N760" s="4"/>
    </row>
    <row r="761" spans="2:14" ht="14.25" customHeight="1">
      <c r="B761" s="61"/>
      <c r="C761" s="130" t="s">
        <v>7</v>
      </c>
      <c r="D761" s="130" t="s">
        <v>7</v>
      </c>
      <c r="E761" s="31"/>
      <c r="F761" s="27"/>
      <c r="G761" s="28"/>
      <c r="H761" s="22"/>
      <c r="I761" s="125"/>
      <c r="J761" s="125"/>
      <c r="K761" s="98" t="s">
        <v>911</v>
      </c>
      <c r="L761" s="79"/>
      <c r="M761" s="36"/>
      <c r="N761" s="3"/>
    </row>
    <row r="762" spans="2:14" ht="14.25" customHeight="1">
      <c r="B762" s="26"/>
      <c r="C762" s="130">
        <v>0</v>
      </c>
      <c r="D762" s="130">
        <f>24292752+2905248</f>
        <v>27198000</v>
      </c>
      <c r="E762" s="31"/>
      <c r="F762" s="27"/>
      <c r="G762" s="21"/>
      <c r="H762" s="22"/>
      <c r="I762" s="125"/>
      <c r="J762" s="125"/>
      <c r="K762" s="98" t="s">
        <v>910</v>
      </c>
      <c r="L762" s="29"/>
      <c r="M762" s="30"/>
      <c r="N762" s="3"/>
    </row>
    <row r="763" spans="2:14" ht="14.25" customHeight="1">
      <c r="B763" s="61"/>
      <c r="C763" s="130" t="s">
        <v>10</v>
      </c>
      <c r="D763" s="130" t="s">
        <v>10</v>
      </c>
      <c r="E763" s="31"/>
      <c r="F763" s="27"/>
      <c r="G763" s="28"/>
      <c r="H763" s="35"/>
      <c r="I763" s="125"/>
      <c r="J763" s="125"/>
      <c r="K763" s="98" t="s">
        <v>912</v>
      </c>
      <c r="L763" s="81"/>
      <c r="M763" s="25"/>
      <c r="N763" s="4"/>
    </row>
    <row r="764" spans="2:14" ht="14.25" customHeight="1">
      <c r="B764" s="61"/>
      <c r="C764" s="129">
        <v>60000000</v>
      </c>
      <c r="D764" s="130">
        <v>35972400</v>
      </c>
      <c r="E764" s="31"/>
      <c r="F764" s="27"/>
      <c r="G764" s="28"/>
      <c r="H764" s="35"/>
      <c r="I764" s="125"/>
      <c r="J764" s="125"/>
      <c r="K764" s="99" t="s">
        <v>913</v>
      </c>
      <c r="L764" s="79"/>
      <c r="M764" s="36"/>
      <c r="N764" s="2"/>
    </row>
    <row r="765" spans="2:14" ht="14.25" customHeight="1">
      <c r="B765" s="61"/>
      <c r="C765" s="130" t="s">
        <v>9</v>
      </c>
      <c r="D765" s="130" t="s">
        <v>9</v>
      </c>
      <c r="E765" s="31"/>
      <c r="F765" s="27"/>
      <c r="G765" s="28"/>
      <c r="H765" s="35"/>
      <c r="I765" s="125"/>
      <c r="J765" s="125"/>
      <c r="K765" s="98" t="s">
        <v>914</v>
      </c>
      <c r="L765" s="29"/>
      <c r="M765" s="30"/>
      <c r="N765" s="2"/>
    </row>
    <row r="766" spans="2:14" ht="14.25" customHeight="1">
      <c r="B766" s="61"/>
      <c r="C766" s="130">
        <f>C759-C762-C764</f>
        <v>10255000</v>
      </c>
      <c r="D766" s="130">
        <f>D759-D762-D764</f>
        <v>4610400</v>
      </c>
      <c r="E766" s="20"/>
      <c r="F766" s="27"/>
      <c r="G766" s="28"/>
      <c r="H766" s="35"/>
      <c r="I766" s="125"/>
      <c r="J766" s="125"/>
      <c r="K766" s="81"/>
      <c r="L766" s="81"/>
      <c r="M766" s="25"/>
      <c r="N766" s="2"/>
    </row>
    <row r="767" spans="2:14" ht="14.25" customHeight="1">
      <c r="B767" s="61"/>
      <c r="C767" s="130"/>
      <c r="D767" s="130"/>
      <c r="E767" s="20"/>
      <c r="F767" s="27">
        <v>2</v>
      </c>
      <c r="G767" s="28"/>
      <c r="H767" s="22" t="s">
        <v>80</v>
      </c>
      <c r="I767" s="125">
        <v>-65000</v>
      </c>
      <c r="J767" s="125">
        <v>0</v>
      </c>
      <c r="K767" s="29" t="s">
        <v>15</v>
      </c>
      <c r="L767" s="41"/>
      <c r="M767" s="30"/>
      <c r="N767" s="2"/>
    </row>
    <row r="768" spans="2:14" ht="14.25" customHeight="1" thickBot="1">
      <c r="B768" s="62"/>
      <c r="C768" s="133"/>
      <c r="D768" s="133"/>
      <c r="E768" s="139"/>
      <c r="F768" s="43"/>
      <c r="G768" s="44"/>
      <c r="H768" s="78"/>
      <c r="I768" s="126"/>
      <c r="J768" s="126"/>
      <c r="K768" s="82"/>
      <c r="L768" s="83"/>
      <c r="M768" s="84"/>
      <c r="N768" s="2"/>
    </row>
    <row r="769" spans="2:14" ht="14.25" customHeight="1">
      <c r="B769" s="61"/>
      <c r="C769" s="132"/>
      <c r="D769" s="132"/>
      <c r="E769" s="20"/>
      <c r="F769" s="27"/>
      <c r="G769" s="28"/>
      <c r="H769" s="35"/>
      <c r="I769" s="124"/>
      <c r="J769" s="124"/>
      <c r="K769" s="80"/>
      <c r="L769" s="24"/>
      <c r="M769" s="25"/>
      <c r="N769" s="2"/>
    </row>
    <row r="770" spans="1:14" ht="14.25" customHeight="1">
      <c r="A770" s="14"/>
      <c r="B770" s="60" t="s">
        <v>71</v>
      </c>
      <c r="C770" s="129">
        <f>112308000+275039000+1860986</f>
        <v>389207986</v>
      </c>
      <c r="D770" s="129">
        <f>100173637+268772751+1860986</f>
        <v>370807374</v>
      </c>
      <c r="E770" s="31" t="s">
        <v>915</v>
      </c>
      <c r="F770" s="27">
        <v>1</v>
      </c>
      <c r="G770" s="28"/>
      <c r="H770" s="109" t="s">
        <v>414</v>
      </c>
      <c r="I770" s="124">
        <v>1860986</v>
      </c>
      <c r="J770" s="125">
        <v>1860986</v>
      </c>
      <c r="K770" s="29" t="s">
        <v>718</v>
      </c>
      <c r="L770" s="41"/>
      <c r="M770" s="34"/>
      <c r="N770" s="3"/>
    </row>
    <row r="771" spans="1:14" ht="14.25" customHeight="1">
      <c r="A771" s="14"/>
      <c r="B771" s="60" t="s">
        <v>72</v>
      </c>
      <c r="C771" s="135"/>
      <c r="D771" s="135"/>
      <c r="E771" s="31"/>
      <c r="F771" s="27"/>
      <c r="G771" s="28"/>
      <c r="H771" s="22"/>
      <c r="I771" s="124"/>
      <c r="J771" s="125"/>
      <c r="K771" s="98" t="s">
        <v>916</v>
      </c>
      <c r="L771" s="41" t="s">
        <v>437</v>
      </c>
      <c r="M771" s="34" t="s">
        <v>437</v>
      </c>
      <c r="N771" s="4"/>
    </row>
    <row r="772" spans="2:14" ht="14.25" customHeight="1">
      <c r="B772" s="61"/>
      <c r="C772" s="130" t="s">
        <v>9</v>
      </c>
      <c r="D772" s="130" t="s">
        <v>9</v>
      </c>
      <c r="E772" s="20" t="s">
        <v>415</v>
      </c>
      <c r="F772" s="27">
        <v>2</v>
      </c>
      <c r="G772" s="28"/>
      <c r="H772" s="22" t="s">
        <v>445</v>
      </c>
      <c r="I772" s="124">
        <v>275039000</v>
      </c>
      <c r="J772" s="125">
        <f>268772751</f>
        <v>268772751</v>
      </c>
      <c r="K772" s="29" t="s">
        <v>15</v>
      </c>
      <c r="L772" s="41"/>
      <c r="M772" s="34"/>
      <c r="N772" s="3"/>
    </row>
    <row r="773" spans="2:14" ht="14.25" customHeight="1">
      <c r="B773" s="26"/>
      <c r="C773" s="130">
        <f>C770</f>
        <v>389207986</v>
      </c>
      <c r="D773" s="130">
        <f>D770</f>
        <v>370807374</v>
      </c>
      <c r="E773" s="31" t="s">
        <v>416</v>
      </c>
      <c r="F773" s="27"/>
      <c r="G773" s="28"/>
      <c r="H773" s="22"/>
      <c r="I773" s="124"/>
      <c r="J773" s="125"/>
      <c r="K773" s="98" t="s">
        <v>916</v>
      </c>
      <c r="L773" s="41" t="s">
        <v>437</v>
      </c>
      <c r="M773" s="34" t="s">
        <v>437</v>
      </c>
      <c r="N773" s="3"/>
    </row>
    <row r="774" spans="2:14" ht="14.25" customHeight="1">
      <c r="B774" s="61"/>
      <c r="C774" s="130"/>
      <c r="D774" s="130"/>
      <c r="E774" s="31"/>
      <c r="F774" s="27"/>
      <c r="G774" s="28"/>
      <c r="H774" s="35"/>
      <c r="I774" s="125"/>
      <c r="J774" s="125"/>
      <c r="K774" s="98" t="s">
        <v>917</v>
      </c>
      <c r="L774" s="24"/>
      <c r="M774" s="36"/>
      <c r="N774" s="4"/>
    </row>
    <row r="775" spans="2:14" ht="14.25" customHeight="1">
      <c r="B775" s="61"/>
      <c r="C775" s="130"/>
      <c r="D775" s="130"/>
      <c r="E775" s="20"/>
      <c r="F775" s="27"/>
      <c r="G775" s="28"/>
      <c r="H775" s="22"/>
      <c r="I775" s="124"/>
      <c r="J775" s="124"/>
      <c r="K775" s="38"/>
      <c r="L775" s="79"/>
      <c r="M775" s="36"/>
      <c r="N775" s="2"/>
    </row>
    <row r="776" spans="2:14" ht="14.25" customHeight="1">
      <c r="B776" s="61"/>
      <c r="C776" s="130"/>
      <c r="D776" s="130"/>
      <c r="E776" s="31"/>
      <c r="F776" s="27">
        <v>3</v>
      </c>
      <c r="G776" s="28"/>
      <c r="H776" s="22" t="s">
        <v>198</v>
      </c>
      <c r="I776" s="124">
        <v>90742000</v>
      </c>
      <c r="J776" s="124">
        <v>85170613</v>
      </c>
      <c r="K776" s="98" t="s">
        <v>918</v>
      </c>
      <c r="L776" s="79"/>
      <c r="M776" s="36"/>
      <c r="N776" s="2"/>
    </row>
    <row r="777" spans="2:14" ht="14.25" customHeight="1">
      <c r="B777" s="61"/>
      <c r="C777" s="130"/>
      <c r="D777" s="130"/>
      <c r="E777" s="20"/>
      <c r="F777" s="27"/>
      <c r="G777" s="28"/>
      <c r="H777" s="35"/>
      <c r="I777" s="125"/>
      <c r="J777" s="125"/>
      <c r="K777" s="38" t="s">
        <v>395</v>
      </c>
      <c r="L777" s="29" t="s">
        <v>14</v>
      </c>
      <c r="M777" s="30" t="s">
        <v>438</v>
      </c>
      <c r="N777" s="2"/>
    </row>
    <row r="778" spans="2:14" ht="14.25" customHeight="1">
      <c r="B778" s="61"/>
      <c r="C778" s="130"/>
      <c r="D778" s="130"/>
      <c r="E778" s="20"/>
      <c r="F778" s="27"/>
      <c r="G778" s="28"/>
      <c r="H778" s="35"/>
      <c r="I778" s="125"/>
      <c r="J778" s="125"/>
      <c r="K778" s="80" t="s">
        <v>396</v>
      </c>
      <c r="L778" s="29" t="s">
        <v>14</v>
      </c>
      <c r="M778" s="30" t="s">
        <v>439</v>
      </c>
      <c r="N778" s="3"/>
    </row>
    <row r="779" spans="2:14" ht="14.25" customHeight="1">
      <c r="B779" s="61"/>
      <c r="C779" s="132"/>
      <c r="D779" s="132"/>
      <c r="E779" s="20"/>
      <c r="F779" s="27"/>
      <c r="G779" s="21"/>
      <c r="H779" s="22"/>
      <c r="I779" s="125"/>
      <c r="J779" s="125"/>
      <c r="K779" s="80" t="s">
        <v>397</v>
      </c>
      <c r="L779" s="29" t="s">
        <v>14</v>
      </c>
      <c r="M779" s="30" t="s">
        <v>440</v>
      </c>
      <c r="N779" s="4"/>
    </row>
    <row r="780" spans="2:14" ht="14.25" customHeight="1">
      <c r="B780" s="61"/>
      <c r="C780" s="132"/>
      <c r="D780" s="132"/>
      <c r="E780" s="20"/>
      <c r="F780" s="27"/>
      <c r="G780" s="28"/>
      <c r="H780" s="35"/>
      <c r="I780" s="125"/>
      <c r="J780" s="125"/>
      <c r="K780" s="38" t="s">
        <v>398</v>
      </c>
      <c r="L780" s="29" t="s">
        <v>14</v>
      </c>
      <c r="M780" s="30" t="s">
        <v>441</v>
      </c>
      <c r="N780" s="2"/>
    </row>
    <row r="781" spans="2:14" ht="14.25" customHeight="1">
      <c r="B781" s="61"/>
      <c r="C781" s="132"/>
      <c r="D781" s="132"/>
      <c r="E781" s="20"/>
      <c r="F781" s="27"/>
      <c r="G781" s="28"/>
      <c r="H781" s="35"/>
      <c r="I781" s="125"/>
      <c r="J781" s="125"/>
      <c r="K781" s="80" t="s">
        <v>399</v>
      </c>
      <c r="L781" s="29" t="s">
        <v>14</v>
      </c>
      <c r="M781" s="30" t="s">
        <v>419</v>
      </c>
      <c r="N781" s="2"/>
    </row>
    <row r="782" spans="2:14" ht="14.25" customHeight="1">
      <c r="B782" s="61"/>
      <c r="C782" s="132"/>
      <c r="D782" s="132"/>
      <c r="E782" s="20"/>
      <c r="F782" s="27"/>
      <c r="G782" s="28"/>
      <c r="H782" s="35"/>
      <c r="I782" s="125"/>
      <c r="J782" s="125"/>
      <c r="K782" s="80" t="s">
        <v>400</v>
      </c>
      <c r="L782" s="29"/>
      <c r="M782" s="30"/>
      <c r="N782" s="2"/>
    </row>
    <row r="783" spans="2:14" ht="14.25" customHeight="1">
      <c r="B783" s="61"/>
      <c r="C783" s="132"/>
      <c r="D783" s="132"/>
      <c r="E783" s="20"/>
      <c r="F783" s="27"/>
      <c r="G783" s="28"/>
      <c r="H783" s="35"/>
      <c r="I783" s="125"/>
      <c r="J783" s="125"/>
      <c r="K783" s="38" t="s">
        <v>395</v>
      </c>
      <c r="L783" s="29" t="s">
        <v>14</v>
      </c>
      <c r="M783" s="30" t="s">
        <v>442</v>
      </c>
      <c r="N783" s="2"/>
    </row>
    <row r="784" spans="2:14" ht="14.25" customHeight="1">
      <c r="B784" s="61"/>
      <c r="C784" s="132"/>
      <c r="D784" s="132"/>
      <c r="E784" s="20"/>
      <c r="F784" s="27"/>
      <c r="G784" s="28"/>
      <c r="H784" s="35"/>
      <c r="I784" s="125"/>
      <c r="J784" s="125"/>
      <c r="K784" s="80" t="s">
        <v>396</v>
      </c>
      <c r="L784" s="29" t="s">
        <v>14</v>
      </c>
      <c r="M784" s="30" t="s">
        <v>443</v>
      </c>
      <c r="N784" s="2"/>
    </row>
    <row r="785" spans="2:14" ht="14.25" customHeight="1">
      <c r="B785" s="61"/>
      <c r="C785" s="132"/>
      <c r="D785" s="132"/>
      <c r="E785" s="20"/>
      <c r="F785" s="27"/>
      <c r="G785" s="28"/>
      <c r="H785" s="35"/>
      <c r="I785" s="125"/>
      <c r="J785" s="125"/>
      <c r="K785" s="80" t="s">
        <v>397</v>
      </c>
      <c r="L785" s="29" t="s">
        <v>14</v>
      </c>
      <c r="M785" s="30" t="s">
        <v>444</v>
      </c>
      <c r="N785" s="2"/>
    </row>
    <row r="786" spans="2:14" ht="14.25" customHeight="1">
      <c r="B786" s="61"/>
      <c r="C786" s="132"/>
      <c r="D786" s="132"/>
      <c r="E786" s="20"/>
      <c r="F786" s="27"/>
      <c r="G786" s="28"/>
      <c r="H786" s="35"/>
      <c r="I786" s="125"/>
      <c r="J786" s="125"/>
      <c r="K786" s="80" t="s">
        <v>401</v>
      </c>
      <c r="L786" s="29" t="s">
        <v>14</v>
      </c>
      <c r="M786" s="30" t="s">
        <v>419</v>
      </c>
      <c r="N786" s="2"/>
    </row>
    <row r="787" spans="2:14" ht="14.25" customHeight="1">
      <c r="B787" s="61"/>
      <c r="C787" s="132"/>
      <c r="D787" s="132"/>
      <c r="E787" s="20"/>
      <c r="F787" s="27"/>
      <c r="G787" s="28"/>
      <c r="H787" s="35"/>
      <c r="I787" s="125"/>
      <c r="J787" s="125"/>
      <c r="K787" s="38"/>
      <c r="L787" s="41"/>
      <c r="M787" s="30"/>
      <c r="N787" s="2"/>
    </row>
    <row r="788" spans="2:14" ht="14.25" customHeight="1">
      <c r="B788" s="61"/>
      <c r="C788" s="132"/>
      <c r="D788" s="132"/>
      <c r="E788" s="20"/>
      <c r="F788" s="27">
        <v>4</v>
      </c>
      <c r="G788" s="28"/>
      <c r="H788" s="35" t="s">
        <v>199</v>
      </c>
      <c r="I788" s="125">
        <v>21979000</v>
      </c>
      <c r="J788" s="125">
        <v>15003024</v>
      </c>
      <c r="K788" s="29" t="s">
        <v>15</v>
      </c>
      <c r="L788" s="41"/>
      <c r="M788" s="30"/>
      <c r="N788" s="2"/>
    </row>
    <row r="789" spans="2:14" ht="14.25" customHeight="1">
      <c r="B789" s="61"/>
      <c r="C789" s="132"/>
      <c r="D789" s="132"/>
      <c r="E789" s="20"/>
      <c r="F789" s="27"/>
      <c r="G789" s="28"/>
      <c r="H789" s="35"/>
      <c r="I789" s="125"/>
      <c r="J789" s="125"/>
      <c r="K789" s="98" t="s">
        <v>919</v>
      </c>
      <c r="L789" s="41"/>
      <c r="M789" s="30"/>
      <c r="N789" s="2"/>
    </row>
    <row r="790" spans="2:14" ht="14.25" customHeight="1">
      <c r="B790" s="61"/>
      <c r="C790" s="132"/>
      <c r="D790" s="132"/>
      <c r="E790" s="20"/>
      <c r="F790" s="27"/>
      <c r="G790" s="28"/>
      <c r="H790" s="35"/>
      <c r="I790" s="125"/>
      <c r="J790" s="125"/>
      <c r="K790" s="98" t="s">
        <v>920</v>
      </c>
      <c r="L790" s="41"/>
      <c r="M790" s="30"/>
      <c r="N790" s="2"/>
    </row>
    <row r="791" spans="2:14" ht="14.25" customHeight="1">
      <c r="B791" s="61"/>
      <c r="C791" s="132"/>
      <c r="D791" s="132"/>
      <c r="E791" s="20"/>
      <c r="F791" s="27"/>
      <c r="G791" s="28"/>
      <c r="H791" s="35"/>
      <c r="I791" s="125"/>
      <c r="J791" s="125"/>
      <c r="K791" s="38"/>
      <c r="L791" s="41"/>
      <c r="M791" s="30"/>
      <c r="N791" s="2"/>
    </row>
    <row r="792" spans="2:14" ht="14.25" customHeight="1">
      <c r="B792" s="61"/>
      <c r="C792" s="132"/>
      <c r="D792" s="132"/>
      <c r="E792" s="20"/>
      <c r="F792" s="27">
        <v>5</v>
      </c>
      <c r="G792" s="21"/>
      <c r="H792" s="22" t="s">
        <v>80</v>
      </c>
      <c r="I792" s="125">
        <v>-413000</v>
      </c>
      <c r="J792" s="125">
        <v>0</v>
      </c>
      <c r="K792" s="29" t="s">
        <v>15</v>
      </c>
      <c r="L792" s="41"/>
      <c r="M792" s="30"/>
      <c r="N792" s="2"/>
    </row>
    <row r="793" spans="2:14" ht="14.25" customHeight="1" thickBot="1">
      <c r="B793" s="62"/>
      <c r="C793" s="133"/>
      <c r="D793" s="133"/>
      <c r="E793" s="139"/>
      <c r="F793" s="43"/>
      <c r="G793" s="44"/>
      <c r="H793" s="78"/>
      <c r="I793" s="126"/>
      <c r="J793" s="126"/>
      <c r="K793" s="82"/>
      <c r="L793" s="83"/>
      <c r="M793" s="84"/>
      <c r="N793" s="2"/>
    </row>
    <row r="794" spans="2:14" ht="14.25" customHeight="1">
      <c r="B794" s="61"/>
      <c r="C794" s="132"/>
      <c r="D794" s="132"/>
      <c r="E794" s="20"/>
      <c r="F794" s="27"/>
      <c r="G794" s="28"/>
      <c r="H794" s="35"/>
      <c r="I794" s="124"/>
      <c r="J794" s="124"/>
      <c r="K794" s="80"/>
      <c r="L794" s="24"/>
      <c r="M794" s="25"/>
      <c r="N794" s="2"/>
    </row>
    <row r="795" spans="1:14" ht="14.25" customHeight="1">
      <c r="A795" s="14"/>
      <c r="B795" s="60" t="s">
        <v>663</v>
      </c>
      <c r="C795" s="129">
        <v>4755495000</v>
      </c>
      <c r="D795" s="129">
        <v>4632513023</v>
      </c>
      <c r="E795" s="31"/>
      <c r="F795" s="27" t="s">
        <v>402</v>
      </c>
      <c r="G795" s="28"/>
      <c r="H795" s="22"/>
      <c r="I795" s="124"/>
      <c r="J795" s="125"/>
      <c r="K795" s="38"/>
      <c r="L795" s="24"/>
      <c r="M795" s="36"/>
      <c r="N795" s="2"/>
    </row>
    <row r="796" spans="1:14" ht="14.25" customHeight="1">
      <c r="A796" s="14"/>
      <c r="B796" s="26" t="s">
        <v>72</v>
      </c>
      <c r="C796" s="130"/>
      <c r="D796" s="131"/>
      <c r="E796" s="31"/>
      <c r="F796" s="27"/>
      <c r="G796" s="28"/>
      <c r="H796" s="22"/>
      <c r="I796" s="124"/>
      <c r="J796" s="125"/>
      <c r="K796" s="38"/>
      <c r="L796" s="24"/>
      <c r="M796" s="36"/>
      <c r="N796" s="2"/>
    </row>
    <row r="797" spans="2:14" ht="14.25" customHeight="1">
      <c r="B797" s="26"/>
      <c r="C797" s="130" t="s">
        <v>8</v>
      </c>
      <c r="D797" s="130" t="s">
        <v>8</v>
      </c>
      <c r="E797" s="31" t="s">
        <v>200</v>
      </c>
      <c r="F797" s="27">
        <v>1</v>
      </c>
      <c r="G797" s="28"/>
      <c r="H797" s="22" t="s">
        <v>201</v>
      </c>
      <c r="I797" s="124">
        <v>1050000000</v>
      </c>
      <c r="J797" s="125">
        <v>1001173000</v>
      </c>
      <c r="K797" s="38" t="s">
        <v>403</v>
      </c>
      <c r="L797" s="107">
        <v>2000000</v>
      </c>
      <c r="M797" s="113">
        <v>2002346</v>
      </c>
      <c r="N797" s="2"/>
    </row>
    <row r="798" spans="2:14" ht="14.25" customHeight="1">
      <c r="B798" s="61"/>
      <c r="C798" s="129">
        <f>4674238000-17744000</f>
        <v>4656494000</v>
      </c>
      <c r="D798" s="130">
        <v>4962433560</v>
      </c>
      <c r="E798" s="31"/>
      <c r="F798" s="27"/>
      <c r="G798" s="28"/>
      <c r="H798" s="22"/>
      <c r="I798" s="124"/>
      <c r="J798" s="125"/>
      <c r="K798" s="98"/>
      <c r="L798" s="24" t="s">
        <v>765</v>
      </c>
      <c r="M798" s="25" t="s">
        <v>765</v>
      </c>
      <c r="N798" s="2"/>
    </row>
    <row r="799" spans="2:14" ht="14.25" customHeight="1">
      <c r="B799" s="61"/>
      <c r="C799" s="130" t="s">
        <v>410</v>
      </c>
      <c r="D799" s="130" t="s">
        <v>410</v>
      </c>
      <c r="E799" s="31" t="s">
        <v>146</v>
      </c>
      <c r="F799" s="27"/>
      <c r="G799" s="28"/>
      <c r="H799" s="22"/>
      <c r="I799" s="124"/>
      <c r="J799" s="125"/>
      <c r="K799" s="98" t="s">
        <v>922</v>
      </c>
      <c r="L799" s="114"/>
      <c r="M799" s="115"/>
      <c r="N799" s="2"/>
    </row>
    <row r="800" spans="2:14" ht="14.25" customHeight="1">
      <c r="B800" s="61"/>
      <c r="C800" s="130">
        <v>81257000</v>
      </c>
      <c r="D800" s="130">
        <v>59598137</v>
      </c>
      <c r="E800" s="31"/>
      <c r="F800" s="27"/>
      <c r="G800" s="28"/>
      <c r="H800" s="22"/>
      <c r="I800" s="124"/>
      <c r="J800" s="125"/>
      <c r="K800" s="100" t="s">
        <v>921</v>
      </c>
      <c r="L800" s="39"/>
      <c r="M800" s="40"/>
      <c r="N800" s="2"/>
    </row>
    <row r="801" spans="2:14" ht="14.25" customHeight="1">
      <c r="B801" s="61"/>
      <c r="C801" s="130" t="s">
        <v>411</v>
      </c>
      <c r="D801" s="130" t="s">
        <v>411</v>
      </c>
      <c r="E801" s="31"/>
      <c r="F801" s="27"/>
      <c r="G801" s="21"/>
      <c r="H801" s="22"/>
      <c r="I801" s="125"/>
      <c r="J801" s="125"/>
      <c r="K801" s="80"/>
      <c r="L801" s="39"/>
      <c r="M801" s="40"/>
      <c r="N801" s="2"/>
    </row>
    <row r="802" spans="2:14" ht="14.25" customHeight="1">
      <c r="B802" s="61"/>
      <c r="C802" s="130">
        <v>17744000</v>
      </c>
      <c r="D802" s="130">
        <v>5314359671</v>
      </c>
      <c r="E802" s="31"/>
      <c r="F802" s="27">
        <v>2</v>
      </c>
      <c r="G802" s="28"/>
      <c r="H802" s="22" t="s">
        <v>202</v>
      </c>
      <c r="I802" s="124">
        <v>12113000</v>
      </c>
      <c r="J802" s="125">
        <v>3168859</v>
      </c>
      <c r="K802" s="29" t="s">
        <v>718</v>
      </c>
      <c r="L802" s="41"/>
      <c r="M802" s="30"/>
      <c r="N802" s="2"/>
    </row>
    <row r="803" spans="2:14" ht="14.25" customHeight="1">
      <c r="B803" s="61"/>
      <c r="C803" s="134"/>
      <c r="D803" s="137" t="s">
        <v>766</v>
      </c>
      <c r="E803" s="31"/>
      <c r="F803" s="27"/>
      <c r="G803" s="21"/>
      <c r="H803" s="22"/>
      <c r="I803" s="125"/>
      <c r="J803" s="125"/>
      <c r="K803" s="112" t="s">
        <v>923</v>
      </c>
      <c r="L803" s="41"/>
      <c r="M803" s="30"/>
      <c r="N803" s="3"/>
    </row>
    <row r="804" spans="1:14" ht="14.25" customHeight="1">
      <c r="A804" s="14"/>
      <c r="B804" s="61"/>
      <c r="C804" s="134"/>
      <c r="D804" s="137" t="s">
        <v>767</v>
      </c>
      <c r="E804" s="31"/>
      <c r="F804" s="27"/>
      <c r="G804" s="28"/>
      <c r="H804" s="22"/>
      <c r="I804" s="125"/>
      <c r="J804" s="125"/>
      <c r="K804" s="98" t="s">
        <v>937</v>
      </c>
      <c r="L804" s="41"/>
      <c r="M804" s="30"/>
      <c r="N804" s="3"/>
    </row>
    <row r="805" spans="1:14" ht="14.25" customHeight="1">
      <c r="A805" s="14"/>
      <c r="B805" s="61"/>
      <c r="C805" s="134"/>
      <c r="D805" s="130">
        <f>D798+D802+D800-D795</f>
        <v>5703878345</v>
      </c>
      <c r="E805" s="31"/>
      <c r="F805" s="27"/>
      <c r="G805" s="28"/>
      <c r="H805" s="22"/>
      <c r="I805" s="125"/>
      <c r="J805" s="125"/>
      <c r="K805" s="100"/>
      <c r="L805" s="41"/>
      <c r="M805" s="30"/>
      <c r="N805" s="3"/>
    </row>
    <row r="806" spans="2:14" ht="14.25" customHeight="1">
      <c r="B806" s="61"/>
      <c r="C806" s="130"/>
      <c r="D806" s="130"/>
      <c r="E806" s="31"/>
      <c r="F806" s="27"/>
      <c r="G806" s="28"/>
      <c r="H806" s="22"/>
      <c r="I806" s="125"/>
      <c r="J806" s="125"/>
      <c r="K806" s="85"/>
      <c r="L806" s="41"/>
      <c r="M806" s="30"/>
      <c r="N806" s="3"/>
    </row>
    <row r="807" spans="1:14" ht="14.25" customHeight="1">
      <c r="A807" s="14"/>
      <c r="B807" s="61"/>
      <c r="C807" s="134"/>
      <c r="D807" s="137"/>
      <c r="E807" s="31"/>
      <c r="F807" s="27">
        <v>3</v>
      </c>
      <c r="G807" s="28"/>
      <c r="H807" s="109" t="s">
        <v>768</v>
      </c>
      <c r="I807" s="125">
        <v>2615558000</v>
      </c>
      <c r="J807" s="125">
        <v>2585834940</v>
      </c>
      <c r="K807" s="29" t="s">
        <v>718</v>
      </c>
      <c r="L807" s="41"/>
      <c r="M807" s="30"/>
      <c r="N807" s="3"/>
    </row>
    <row r="808" spans="2:14" ht="14.25" customHeight="1">
      <c r="B808" s="61"/>
      <c r="C808" s="137"/>
      <c r="E808" s="143"/>
      <c r="F808" s="27"/>
      <c r="G808" s="28"/>
      <c r="H808" s="109" t="s">
        <v>769</v>
      </c>
      <c r="I808" s="125"/>
      <c r="J808" s="125"/>
      <c r="K808" s="102" t="s">
        <v>1044</v>
      </c>
      <c r="L808" s="41"/>
      <c r="M808" s="30"/>
      <c r="N808" s="3"/>
    </row>
    <row r="809" spans="1:14" ht="14.25" customHeight="1">
      <c r="A809" s="14"/>
      <c r="B809" s="61"/>
      <c r="C809" s="134"/>
      <c r="D809" s="130"/>
      <c r="E809" s="31"/>
      <c r="F809" s="27"/>
      <c r="G809" s="28"/>
      <c r="H809" s="22"/>
      <c r="I809" s="125"/>
      <c r="J809" s="125"/>
      <c r="K809" s="101" t="s">
        <v>1045</v>
      </c>
      <c r="L809" s="39"/>
      <c r="M809" s="40"/>
      <c r="N809" s="3"/>
    </row>
    <row r="810" spans="2:14" ht="14.25" customHeight="1">
      <c r="B810" s="61"/>
      <c r="C810" s="130"/>
      <c r="D810" s="130"/>
      <c r="E810" s="31"/>
      <c r="F810" s="27"/>
      <c r="G810" s="28"/>
      <c r="H810" s="22"/>
      <c r="I810" s="125"/>
      <c r="J810" s="125"/>
      <c r="K810" s="102" t="s">
        <v>1046</v>
      </c>
      <c r="L810" s="41"/>
      <c r="M810" s="30"/>
      <c r="N810" s="3"/>
    </row>
    <row r="811" spans="1:14" ht="14.25" customHeight="1">
      <c r="A811" s="14"/>
      <c r="B811" s="61"/>
      <c r="C811" s="134"/>
      <c r="D811" s="137"/>
      <c r="E811" s="31"/>
      <c r="F811" s="27"/>
      <c r="G811" s="28"/>
      <c r="H811" s="22"/>
      <c r="I811" s="125"/>
      <c r="J811" s="125"/>
      <c r="K811" s="101" t="s">
        <v>1047</v>
      </c>
      <c r="L811" s="39"/>
      <c r="M811" s="40"/>
      <c r="N811" s="3"/>
    </row>
    <row r="812" spans="2:14" ht="14.25" customHeight="1">
      <c r="B812" s="61"/>
      <c r="C812" s="134"/>
      <c r="D812" s="137"/>
      <c r="E812" s="31"/>
      <c r="F812" s="27"/>
      <c r="G812" s="28"/>
      <c r="H812" s="22"/>
      <c r="I812" s="125"/>
      <c r="J812" s="125"/>
      <c r="K812" s="75"/>
      <c r="L812" s="41"/>
      <c r="M812" s="30"/>
      <c r="N812" s="3"/>
    </row>
    <row r="813" spans="2:14" ht="14.25" customHeight="1">
      <c r="B813" s="61"/>
      <c r="C813" s="134"/>
      <c r="D813" s="132"/>
      <c r="E813" s="31"/>
      <c r="F813" s="27">
        <v>4</v>
      </c>
      <c r="G813" s="28"/>
      <c r="H813" s="22" t="s">
        <v>203</v>
      </c>
      <c r="I813" s="125">
        <v>990305000</v>
      </c>
      <c r="J813" s="125">
        <v>977776757</v>
      </c>
      <c r="K813" s="29" t="s">
        <v>718</v>
      </c>
      <c r="L813" s="41"/>
      <c r="M813" s="30"/>
      <c r="N813" s="3"/>
    </row>
    <row r="814" spans="2:14" ht="14.25" customHeight="1">
      <c r="B814" s="61"/>
      <c r="C814" s="134"/>
      <c r="D814" s="132"/>
      <c r="E814" s="31"/>
      <c r="F814" s="27"/>
      <c r="G814" s="28"/>
      <c r="H814" s="22"/>
      <c r="I814" s="125"/>
      <c r="J814" s="125"/>
      <c r="K814" s="85"/>
      <c r="L814" s="41"/>
      <c r="M814" s="30"/>
      <c r="N814" s="3"/>
    </row>
    <row r="815" spans="2:14" ht="14.25" customHeight="1">
      <c r="B815" s="61"/>
      <c r="C815" s="134"/>
      <c r="D815" s="132"/>
      <c r="E815" s="31"/>
      <c r="F815" s="27">
        <v>5</v>
      </c>
      <c r="G815" s="28"/>
      <c r="H815" s="109" t="s">
        <v>770</v>
      </c>
      <c r="I815" s="125">
        <v>10817000</v>
      </c>
      <c r="J815" s="125">
        <v>9701467</v>
      </c>
      <c r="K815" s="29" t="s">
        <v>718</v>
      </c>
      <c r="L815" s="41"/>
      <c r="M815" s="30"/>
      <c r="N815" s="3"/>
    </row>
    <row r="816" spans="2:14" ht="14.25" customHeight="1">
      <c r="B816" s="61"/>
      <c r="C816" s="134"/>
      <c r="D816" s="132"/>
      <c r="E816" s="31"/>
      <c r="F816" s="27"/>
      <c r="G816" s="28"/>
      <c r="H816" s="22" t="s">
        <v>726</v>
      </c>
      <c r="I816" s="125"/>
      <c r="J816" s="125"/>
      <c r="K816" s="102" t="s">
        <v>925</v>
      </c>
      <c r="L816" s="39"/>
      <c r="M816" s="40"/>
      <c r="N816" s="3"/>
    </row>
    <row r="817" spans="2:14" ht="14.25" customHeight="1">
      <c r="B817" s="61"/>
      <c r="C817" s="134"/>
      <c r="D817" s="132"/>
      <c r="E817" s="31"/>
      <c r="F817" s="27"/>
      <c r="G817" s="28"/>
      <c r="H817" s="22"/>
      <c r="I817" s="125"/>
      <c r="J817" s="125"/>
      <c r="K817" s="101" t="s">
        <v>924</v>
      </c>
      <c r="L817" s="39"/>
      <c r="M817" s="40"/>
      <c r="N817" s="3"/>
    </row>
    <row r="818" spans="2:14" ht="14.25" customHeight="1">
      <c r="B818" s="61"/>
      <c r="C818" s="134"/>
      <c r="D818" s="132"/>
      <c r="E818" s="31"/>
      <c r="F818" s="27"/>
      <c r="G818" s="28"/>
      <c r="H818" s="22"/>
      <c r="I818" s="125"/>
      <c r="J818" s="125"/>
      <c r="K818" s="85"/>
      <c r="L818" s="39"/>
      <c r="M818" s="40"/>
      <c r="N818" s="3"/>
    </row>
    <row r="819" spans="2:14" ht="14.25" customHeight="1">
      <c r="B819" s="61"/>
      <c r="C819" s="134"/>
      <c r="D819" s="132"/>
      <c r="E819" s="31"/>
      <c r="F819" s="27">
        <v>6</v>
      </c>
      <c r="G819" s="28"/>
      <c r="H819" s="22" t="s">
        <v>204</v>
      </c>
      <c r="I819" s="125">
        <v>1036000</v>
      </c>
      <c r="J819" s="125">
        <v>216000</v>
      </c>
      <c r="K819" s="29" t="s">
        <v>718</v>
      </c>
      <c r="L819" s="41"/>
      <c r="M819" s="30"/>
      <c r="N819" s="3"/>
    </row>
    <row r="820" spans="2:14" ht="14.25" customHeight="1">
      <c r="B820" s="61"/>
      <c r="C820" s="134"/>
      <c r="D820" s="132"/>
      <c r="E820" s="31"/>
      <c r="F820" s="27"/>
      <c r="G820" s="28"/>
      <c r="H820" s="22"/>
      <c r="I820" s="125"/>
      <c r="J820" s="125"/>
      <c r="K820" s="85"/>
      <c r="L820" s="39"/>
      <c r="M820" s="40"/>
      <c r="N820" s="3"/>
    </row>
    <row r="821" spans="2:14" ht="14.25" customHeight="1">
      <c r="B821" s="61"/>
      <c r="C821" s="134"/>
      <c r="D821" s="132"/>
      <c r="E821" s="31"/>
      <c r="F821" s="27">
        <v>7</v>
      </c>
      <c r="G821" s="28"/>
      <c r="H821" s="22" t="s">
        <v>205</v>
      </c>
      <c r="I821" s="125">
        <v>15750000</v>
      </c>
      <c r="J821" s="125">
        <v>15750000</v>
      </c>
      <c r="K821" s="85" t="s">
        <v>404</v>
      </c>
      <c r="L821" s="39" t="s">
        <v>14</v>
      </c>
      <c r="M821" s="40" t="s">
        <v>662</v>
      </c>
      <c r="N821" s="3"/>
    </row>
    <row r="822" spans="2:14" ht="14.25" customHeight="1">
      <c r="B822" s="61"/>
      <c r="C822" s="134"/>
      <c r="D822" s="132"/>
      <c r="E822" s="31"/>
      <c r="F822" s="27"/>
      <c r="G822" s="28"/>
      <c r="H822" s="22"/>
      <c r="I822" s="125"/>
      <c r="J822" s="125"/>
      <c r="K822" s="102" t="s">
        <v>1048</v>
      </c>
      <c r="L822" s="39"/>
      <c r="M822" s="40"/>
      <c r="N822" s="3"/>
    </row>
    <row r="823" spans="2:14" ht="14.25" customHeight="1">
      <c r="B823" s="61"/>
      <c r="C823" s="134"/>
      <c r="D823" s="132"/>
      <c r="E823" s="31"/>
      <c r="F823" s="27"/>
      <c r="G823" s="28"/>
      <c r="H823" s="22"/>
      <c r="I823" s="125"/>
      <c r="J823" s="125"/>
      <c r="K823" s="101" t="s">
        <v>1049</v>
      </c>
      <c r="L823" s="39"/>
      <c r="M823" s="40"/>
      <c r="N823" s="3"/>
    </row>
    <row r="824" spans="2:14" ht="14.25" customHeight="1">
      <c r="B824" s="61"/>
      <c r="C824" s="134"/>
      <c r="D824" s="132"/>
      <c r="E824" s="31"/>
      <c r="F824" s="27"/>
      <c r="G824" s="28"/>
      <c r="H824" s="22"/>
      <c r="I824" s="125"/>
      <c r="J824" s="125"/>
      <c r="K824" s="85"/>
      <c r="L824" s="39"/>
      <c r="M824" s="40"/>
      <c r="N824" s="3"/>
    </row>
    <row r="825" spans="2:14" ht="14.25" customHeight="1">
      <c r="B825" s="61"/>
      <c r="C825" s="134"/>
      <c r="D825" s="132"/>
      <c r="E825" s="31"/>
      <c r="F825" s="27">
        <v>8</v>
      </c>
      <c r="G825" s="28"/>
      <c r="H825" s="22" t="s">
        <v>206</v>
      </c>
      <c r="I825" s="125">
        <v>60535000</v>
      </c>
      <c r="J825" s="125">
        <v>38892000</v>
      </c>
      <c r="K825" s="29" t="s">
        <v>718</v>
      </c>
      <c r="L825" s="41"/>
      <c r="M825" s="30"/>
      <c r="N825" s="3"/>
    </row>
    <row r="826" spans="2:14" ht="14.25" customHeight="1">
      <c r="B826" s="61"/>
      <c r="C826" s="134"/>
      <c r="D826" s="132"/>
      <c r="E826" s="31"/>
      <c r="F826" s="27"/>
      <c r="G826" s="28"/>
      <c r="H826" s="22"/>
      <c r="I826" s="125"/>
      <c r="J826" s="125"/>
      <c r="K826" s="102" t="s">
        <v>1050</v>
      </c>
      <c r="L826" s="39"/>
      <c r="M826" s="40"/>
      <c r="N826" s="3"/>
    </row>
    <row r="827" spans="2:14" ht="14.25" customHeight="1">
      <c r="B827" s="61"/>
      <c r="C827" s="134"/>
      <c r="D827" s="132"/>
      <c r="E827" s="31"/>
      <c r="F827" s="27"/>
      <c r="G827" s="28"/>
      <c r="H827" s="22"/>
      <c r="I827" s="125"/>
      <c r="J827" s="125"/>
      <c r="K827" s="101" t="s">
        <v>1051</v>
      </c>
      <c r="L827" s="39"/>
      <c r="M827" s="40"/>
      <c r="N827" s="3"/>
    </row>
    <row r="828" spans="2:14" ht="14.25" customHeight="1">
      <c r="B828" s="61"/>
      <c r="C828" s="134"/>
      <c r="D828" s="132"/>
      <c r="E828" s="31"/>
      <c r="F828" s="27"/>
      <c r="G828" s="28"/>
      <c r="H828" s="22"/>
      <c r="I828" s="125"/>
      <c r="J828" s="125"/>
      <c r="K828" s="85"/>
      <c r="L828" s="39"/>
      <c r="M828" s="40"/>
      <c r="N828" s="3"/>
    </row>
    <row r="829" spans="2:14" ht="14.25" customHeight="1">
      <c r="B829" s="61"/>
      <c r="C829" s="134"/>
      <c r="D829" s="132"/>
      <c r="E829" s="31"/>
      <c r="F829" s="27">
        <v>9</v>
      </c>
      <c r="G829" s="28"/>
      <c r="H829" s="22" t="s">
        <v>80</v>
      </c>
      <c r="I829" s="125">
        <v>-619000</v>
      </c>
      <c r="J829" s="125">
        <v>0</v>
      </c>
      <c r="K829" s="29" t="s">
        <v>718</v>
      </c>
      <c r="L829" s="41"/>
      <c r="M829" s="30"/>
      <c r="N829" s="3"/>
    </row>
    <row r="830" spans="2:14" ht="14.25" customHeight="1" thickBot="1">
      <c r="B830" s="62"/>
      <c r="C830" s="76"/>
      <c r="D830" s="76"/>
      <c r="E830" s="42"/>
      <c r="F830" s="43"/>
      <c r="G830" s="44"/>
      <c r="H830" s="45"/>
      <c r="I830" s="127"/>
      <c r="J830" s="127"/>
      <c r="K830" s="88"/>
      <c r="L830" s="83"/>
      <c r="M830" s="84"/>
      <c r="N830" s="11"/>
    </row>
    <row r="831" spans="2:14" ht="14.25" customHeight="1">
      <c r="B831" s="63"/>
      <c r="C831" s="77"/>
      <c r="D831" s="77"/>
      <c r="E831" s="323"/>
      <c r="F831" s="326"/>
      <c r="G831" s="327"/>
      <c r="H831" s="328"/>
      <c r="I831" s="345"/>
      <c r="J831" s="345"/>
      <c r="K831" s="348"/>
      <c r="L831" s="348"/>
      <c r="M831" s="351"/>
      <c r="N831" s="11"/>
    </row>
    <row r="832" spans="2:14" ht="14.25" customHeight="1">
      <c r="B832" s="61" t="s">
        <v>6</v>
      </c>
      <c r="C832" s="49">
        <f>+C7+C30+C42+C67+C80+C103+C139+C151+C173+C206+C215+C238+C244+C255+C287+C307+C337+C354+C390+C406+C428+C443+C492+C523+C540+C582+C596+C630+C655+C684+C692+C712+C738+C759+C770+C795</f>
        <v>598835538150</v>
      </c>
      <c r="D832" s="49">
        <f>+D7+D30+D42+D67+D80+D103+D139+D151+D173+D206+D215+D238+D244+D255+D287+D307+D337+D354+D390+D406+D428+D443+D492+D523+D540+D582+D596+D630+D655+D684+D692+D712+D738+D759+D770+D795</f>
        <v>595911773057</v>
      </c>
      <c r="E832" s="324"/>
      <c r="F832" s="329"/>
      <c r="G832" s="330"/>
      <c r="H832" s="331"/>
      <c r="I832" s="346"/>
      <c r="J832" s="346"/>
      <c r="K832" s="349"/>
      <c r="L832" s="349"/>
      <c r="M832" s="352"/>
      <c r="N832" s="4"/>
    </row>
    <row r="833" spans="2:14" ht="14.25" customHeight="1" thickBot="1">
      <c r="B833" s="64"/>
      <c r="C833" s="76"/>
      <c r="D833" s="76"/>
      <c r="E833" s="325"/>
      <c r="F833" s="332"/>
      <c r="G833" s="333"/>
      <c r="H833" s="334"/>
      <c r="I833" s="347"/>
      <c r="J833" s="347"/>
      <c r="K833" s="350"/>
      <c r="L833" s="350"/>
      <c r="M833" s="353"/>
      <c r="N833" s="4"/>
    </row>
    <row r="834" spans="2:14" ht="13.5">
      <c r="B834" s="50"/>
      <c r="I834" s="1"/>
      <c r="N834" s="4"/>
    </row>
    <row r="835" spans="9:14" ht="13.5">
      <c r="I835" s="1"/>
      <c r="N835" s="4"/>
    </row>
    <row r="836" spans="2:14" ht="13.5">
      <c r="B836" s="51"/>
      <c r="C836" s="51"/>
      <c r="D836" s="51"/>
      <c r="I836" s="1"/>
      <c r="N836" s="4"/>
    </row>
    <row r="837" spans="2:14" ht="13.5">
      <c r="B837" s="51"/>
      <c r="C837" s="52"/>
      <c r="D837" s="52"/>
      <c r="I837" s="1"/>
      <c r="N837" s="4"/>
    </row>
    <row r="838" spans="2:14" ht="13.5">
      <c r="B838" s="51"/>
      <c r="C838" s="51"/>
      <c r="D838" s="51"/>
      <c r="I838" s="1"/>
      <c r="N838" s="4"/>
    </row>
    <row r="839" spans="2:14" ht="13.5">
      <c r="B839" s="51"/>
      <c r="C839" s="52"/>
      <c r="D839" s="52"/>
      <c r="I839" s="1"/>
      <c r="N839" s="2"/>
    </row>
    <row r="840" spans="2:14" ht="13.5">
      <c r="B840" s="51"/>
      <c r="C840" s="51"/>
      <c r="D840" s="51"/>
      <c r="I840" s="1"/>
      <c r="N840" s="2"/>
    </row>
    <row r="841" spans="2:14" ht="13.5">
      <c r="B841" s="51"/>
      <c r="C841" s="52"/>
      <c r="D841" s="52"/>
      <c r="I841" s="1"/>
      <c r="N841" s="3"/>
    </row>
    <row r="842" spans="2:10" ht="13.5">
      <c r="B842" s="51"/>
      <c r="C842" s="51"/>
      <c r="D842" s="51"/>
      <c r="I842" s="53"/>
      <c r="J842" s="53"/>
    </row>
    <row r="843" spans="2:9" ht="13.5">
      <c r="B843" s="51"/>
      <c r="C843" s="52"/>
      <c r="D843" s="52"/>
      <c r="I843" s="1"/>
    </row>
  </sheetData>
  <sheetProtection selectLockedCells="1" selectUnlockedCells="1"/>
  <mergeCells count="17">
    <mergeCell ref="E831:E833"/>
    <mergeCell ref="F831:H833"/>
    <mergeCell ref="L3:M3"/>
    <mergeCell ref="J1:M2"/>
    <mergeCell ref="E4:M4"/>
    <mergeCell ref="F5:H5"/>
    <mergeCell ref="H1:I2"/>
    <mergeCell ref="I831:I833"/>
    <mergeCell ref="J831:J833"/>
    <mergeCell ref="K831:K833"/>
    <mergeCell ref="L831:L833"/>
    <mergeCell ref="M831:M833"/>
    <mergeCell ref="B1:C2"/>
    <mergeCell ref="B4:B5"/>
    <mergeCell ref="C4:C5"/>
    <mergeCell ref="D4:D5"/>
    <mergeCell ref="D1:D2"/>
  </mergeCells>
  <printOptions/>
  <pageMargins left="0.1968503937007874" right="0.1968503937007874" top="0.984251968503937" bottom="0.5905511811023623" header="0.5118110236220472" footer="0.31496062992125984"/>
  <pageSetup cellComments="asDisplayed" horizontalDpi="600" verticalDpi="600" orientation="landscape" paperSize="9" scale="75" r:id="rId2"/>
  <headerFooter scaleWithDoc="0">
    <oddHeader xml:space="preserve">&amp;C&amp;10&amp;P </oddHeader>
    <oddFooter xml:space="preserve">&amp;C&amp;10&amp;P </oddFooter>
  </headerFooter>
  <rowBreaks count="15" manualBreakCount="15">
    <brk id="47" min="1" max="12" man="1"/>
    <brk id="92" min="1" max="12" man="1"/>
    <brk id="137" min="1" max="12" man="1"/>
    <brk id="226" min="1" max="12" man="1"/>
    <brk id="317" min="1" max="12" man="1"/>
    <brk id="361" min="1" max="12" man="1"/>
    <brk id="404" min="1" max="12" man="1"/>
    <brk id="441" min="1" max="12" man="1"/>
    <brk id="486" min="1" max="12" man="1"/>
    <brk id="528" min="1" max="12" man="1"/>
    <brk id="618" min="1" max="12" man="1"/>
    <brk id="663" min="1" max="12" man="1"/>
    <brk id="708" min="1" max="12" man="1"/>
    <brk id="752" min="1" max="12" man="1"/>
    <brk id="793"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cp:lastModifiedBy>
  <cp:lastPrinted>2012-10-17T02:29:57Z</cp:lastPrinted>
  <dcterms:created xsi:type="dcterms:W3CDTF">2006-08-09T04:20:34Z</dcterms:created>
  <dcterms:modified xsi:type="dcterms:W3CDTF">2012-10-22T14:09:29Z</dcterms:modified>
  <cp:category/>
  <cp:version/>
  <cp:contentType/>
  <cp:contentStatus/>
</cp:coreProperties>
</file>