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7.21\kokuho\51_財政運営G\08_保険者努力支援制度\R01\R011225確定係数用（2020保険者努力一覧表）作成資料\hp公表用\新しいフォルダー\府繰入金\R2\"/>
    </mc:Choice>
  </mc:AlternateContent>
  <bookViews>
    <workbookView xWindow="0" yWindow="0" windowWidth="20460" windowHeight="1365" firstSheet="1" activeTab="1"/>
  </bookViews>
  <sheets>
    <sheet name="R1" sheetId="9" state="hidden" r:id="rId1"/>
    <sheet name="R2" sheetId="8" r:id="rId2"/>
  </sheets>
  <definedNames>
    <definedName name="_xlnm.Print_Area" localSheetId="1">'R2'!$A$1:$T$50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9" i="9" l="1"/>
  <c r="Q59" i="9"/>
  <c r="O59" i="9"/>
  <c r="J59" i="9"/>
  <c r="G59" i="9"/>
  <c r="D59" i="9"/>
  <c r="C59" i="9"/>
  <c r="M58" i="9"/>
  <c r="K58" i="9"/>
  <c r="H58" i="9"/>
  <c r="E58" i="9"/>
  <c r="M57" i="9"/>
  <c r="K57" i="9"/>
  <c r="H57" i="9"/>
  <c r="E57" i="9"/>
  <c r="M56" i="9"/>
  <c r="K56" i="9"/>
  <c r="H56" i="9"/>
  <c r="E56" i="9"/>
  <c r="M55" i="9"/>
  <c r="K55" i="9"/>
  <c r="H55" i="9"/>
  <c r="E55" i="9"/>
  <c r="M54" i="9"/>
  <c r="K54" i="9"/>
  <c r="H54" i="9"/>
  <c r="E54" i="9"/>
  <c r="P53" i="9"/>
  <c r="M53" i="9"/>
  <c r="K53" i="9"/>
  <c r="H53" i="9"/>
  <c r="E53" i="9"/>
  <c r="M52" i="9"/>
  <c r="K52" i="9"/>
  <c r="H52" i="9"/>
  <c r="E52" i="9"/>
  <c r="M51" i="9"/>
  <c r="K51" i="9"/>
  <c r="H51" i="9"/>
  <c r="E51" i="9"/>
  <c r="M50" i="9"/>
  <c r="K50" i="9"/>
  <c r="H50" i="9"/>
  <c r="E50" i="9"/>
  <c r="M49" i="9"/>
  <c r="K49" i="9"/>
  <c r="H49" i="9"/>
  <c r="E49" i="9"/>
  <c r="M48" i="9"/>
  <c r="K48" i="9"/>
  <c r="H48" i="9"/>
  <c r="E48" i="9"/>
  <c r="M47" i="9"/>
  <c r="K47" i="9"/>
  <c r="H47" i="9"/>
  <c r="E47" i="9"/>
  <c r="M46" i="9"/>
  <c r="K46" i="9"/>
  <c r="H46" i="9"/>
  <c r="E46" i="9"/>
  <c r="M45" i="9"/>
  <c r="K45" i="9"/>
  <c r="H45" i="9"/>
  <c r="E45" i="9"/>
  <c r="M44" i="9"/>
  <c r="K44" i="9"/>
  <c r="H44" i="9"/>
  <c r="E44" i="9"/>
  <c r="M43" i="9"/>
  <c r="K43" i="9"/>
  <c r="H43" i="9"/>
  <c r="E43" i="9"/>
  <c r="M42" i="9"/>
  <c r="K42" i="9"/>
  <c r="H42" i="9"/>
  <c r="E42" i="9"/>
  <c r="M41" i="9"/>
  <c r="K41" i="9"/>
  <c r="H41" i="9"/>
  <c r="E41" i="9"/>
  <c r="P40" i="9"/>
  <c r="P59" i="9" s="1"/>
  <c r="M40" i="9"/>
  <c r="K40" i="9"/>
  <c r="H40" i="9"/>
  <c r="E40" i="9"/>
  <c r="M39" i="9"/>
  <c r="K39" i="9"/>
  <c r="H39" i="9"/>
  <c r="E39" i="9"/>
  <c r="M38" i="9"/>
  <c r="K38" i="9"/>
  <c r="H38" i="9"/>
  <c r="E38" i="9"/>
  <c r="M37" i="9"/>
  <c r="K37" i="9"/>
  <c r="H37" i="9"/>
  <c r="E37" i="9"/>
  <c r="M36" i="9"/>
  <c r="K36" i="9"/>
  <c r="H36" i="9"/>
  <c r="E36" i="9"/>
  <c r="M35" i="9"/>
  <c r="K35" i="9"/>
  <c r="H35" i="9"/>
  <c r="E35" i="9"/>
  <c r="M34" i="9"/>
  <c r="K34" i="9"/>
  <c r="H34" i="9"/>
  <c r="E34" i="9"/>
  <c r="M33" i="9"/>
  <c r="K33" i="9"/>
  <c r="H33" i="9"/>
  <c r="E33" i="9"/>
  <c r="M32" i="9"/>
  <c r="K32" i="9"/>
  <c r="H32" i="9"/>
  <c r="E32" i="9"/>
  <c r="M31" i="9"/>
  <c r="K31" i="9"/>
  <c r="H31" i="9"/>
  <c r="E31" i="9"/>
  <c r="M30" i="9"/>
  <c r="K30" i="9"/>
  <c r="H30" i="9"/>
  <c r="E30" i="9"/>
  <c r="M29" i="9"/>
  <c r="K29" i="9"/>
  <c r="H29" i="9"/>
  <c r="E29" i="9"/>
  <c r="M28" i="9"/>
  <c r="K28" i="9"/>
  <c r="H28" i="9"/>
  <c r="E28" i="9"/>
  <c r="M27" i="9"/>
  <c r="K27" i="9"/>
  <c r="H27" i="9"/>
  <c r="E27" i="9"/>
  <c r="M26" i="9"/>
  <c r="K26" i="9"/>
  <c r="H26" i="9"/>
  <c r="E26" i="9"/>
  <c r="M25" i="9"/>
  <c r="K25" i="9"/>
  <c r="H25" i="9"/>
  <c r="E25" i="9"/>
  <c r="M24" i="9"/>
  <c r="K24" i="9"/>
  <c r="H24" i="9"/>
  <c r="E24" i="9"/>
  <c r="M23" i="9"/>
  <c r="K23" i="9"/>
  <c r="H23" i="9"/>
  <c r="E23" i="9"/>
  <c r="M22" i="9"/>
  <c r="K22" i="9"/>
  <c r="H22" i="9"/>
  <c r="E22" i="9"/>
  <c r="M21" i="9"/>
  <c r="K21" i="9"/>
  <c r="H21" i="9"/>
  <c r="E21" i="9"/>
  <c r="M20" i="9"/>
  <c r="K20" i="9"/>
  <c r="H20" i="9"/>
  <c r="E20" i="9"/>
  <c r="M19" i="9"/>
  <c r="K19" i="9"/>
  <c r="H19" i="9"/>
  <c r="E19" i="9"/>
  <c r="M18" i="9"/>
  <c r="K18" i="9"/>
  <c r="H18" i="9"/>
  <c r="E18" i="9"/>
  <c r="M17" i="9"/>
  <c r="K17" i="9"/>
  <c r="H17" i="9"/>
  <c r="E17" i="9"/>
  <c r="M16" i="9"/>
  <c r="M59" i="9" s="1"/>
  <c r="K16" i="9"/>
  <c r="H16" i="9"/>
  <c r="H59" i="9" s="1"/>
  <c r="E16" i="9"/>
  <c r="H11" i="9"/>
  <c r="H9" i="9"/>
  <c r="H10" i="9" s="1"/>
  <c r="I10" i="9" s="1"/>
  <c r="H8" i="9"/>
  <c r="H7" i="9"/>
  <c r="H6" i="9" s="1"/>
  <c r="I6" i="9" s="1"/>
  <c r="H5" i="9"/>
  <c r="I4" i="9"/>
  <c r="H4" i="9"/>
  <c r="Q49" i="8"/>
  <c r="O49" i="8"/>
  <c r="J49" i="8"/>
  <c r="G49" i="8"/>
  <c r="D49" i="8"/>
  <c r="C49" i="8"/>
  <c r="H49" i="8"/>
  <c r="E49" i="8" l="1"/>
  <c r="M49" i="8"/>
  <c r="L56" i="9"/>
  <c r="L52" i="9"/>
  <c r="L48" i="9"/>
  <c r="L44" i="9"/>
  <c r="L38" i="9"/>
  <c r="L22" i="9"/>
  <c r="L18" i="9"/>
  <c r="L25" i="9"/>
  <c r="L27" i="9"/>
  <c r="L36" i="9"/>
  <c r="L37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56" i="9"/>
  <c r="I57" i="9"/>
  <c r="I55" i="9"/>
  <c r="I58" i="9"/>
  <c r="I54" i="9"/>
  <c r="I22" i="9"/>
  <c r="I21" i="9"/>
  <c r="I20" i="9"/>
  <c r="I19" i="9"/>
  <c r="I18" i="9"/>
  <c r="I17" i="9"/>
  <c r="I16" i="9"/>
  <c r="I3" i="9"/>
  <c r="E59" i="9"/>
  <c r="F37" i="9" s="1"/>
  <c r="N37" i="9" s="1"/>
  <c r="K59" i="9"/>
  <c r="L55" i="9" s="1"/>
  <c r="K49" i="8"/>
  <c r="P49" i="8"/>
  <c r="R37" i="9" l="1"/>
  <c r="V37" i="9"/>
  <c r="S37" i="9"/>
  <c r="T37" i="9" s="1"/>
  <c r="F23" i="9"/>
  <c r="N23" i="9" s="1"/>
  <c r="F19" i="9"/>
  <c r="F32" i="9"/>
  <c r="F43" i="9"/>
  <c r="F55" i="9"/>
  <c r="N55" i="9" s="1"/>
  <c r="F35" i="9"/>
  <c r="F22" i="9"/>
  <c r="N22" i="9" s="1"/>
  <c r="F18" i="9"/>
  <c r="N18" i="9" s="1"/>
  <c r="F26" i="9"/>
  <c r="N26" i="9" s="1"/>
  <c r="F28" i="9"/>
  <c r="F44" i="9"/>
  <c r="N44" i="9" s="1"/>
  <c r="F48" i="9"/>
  <c r="N48" i="9" s="1"/>
  <c r="F52" i="9"/>
  <c r="N52" i="9" s="1"/>
  <c r="F56" i="9"/>
  <c r="N56" i="9" s="1"/>
  <c r="F29" i="9"/>
  <c r="I59" i="9"/>
  <c r="L24" i="9"/>
  <c r="L40" i="9"/>
  <c r="L31" i="9"/>
  <c r="L33" i="9"/>
  <c r="L19" i="9"/>
  <c r="L26" i="9"/>
  <c r="L41" i="9"/>
  <c r="L45" i="9"/>
  <c r="L49" i="9"/>
  <c r="L53" i="9"/>
  <c r="L57" i="9"/>
  <c r="F51" i="9"/>
  <c r="N51" i="9" s="1"/>
  <c r="F21" i="9"/>
  <c r="N21" i="9" s="1"/>
  <c r="F17" i="9"/>
  <c r="F24" i="9"/>
  <c r="F41" i="9"/>
  <c r="N41" i="9" s="1"/>
  <c r="F45" i="9"/>
  <c r="N45" i="9" s="1"/>
  <c r="F49" i="9"/>
  <c r="F53" i="9"/>
  <c r="N53" i="9" s="1"/>
  <c r="F57" i="9"/>
  <c r="N57" i="9" s="1"/>
  <c r="F25" i="9"/>
  <c r="N25" i="9" s="1"/>
  <c r="L28" i="9"/>
  <c r="L29" i="9"/>
  <c r="L35" i="9"/>
  <c r="L16" i="9"/>
  <c r="L20" i="9"/>
  <c r="L30" i="9"/>
  <c r="L42" i="9"/>
  <c r="L46" i="9"/>
  <c r="L50" i="9"/>
  <c r="L54" i="9"/>
  <c r="L58" i="9"/>
  <c r="F39" i="9"/>
  <c r="N39" i="9" s="1"/>
  <c r="F38" i="9"/>
  <c r="N38" i="9" s="1"/>
  <c r="F47" i="9"/>
  <c r="F33" i="9"/>
  <c r="N33" i="9" s="1"/>
  <c r="F30" i="9"/>
  <c r="N30" i="9" s="1"/>
  <c r="F31" i="9"/>
  <c r="N31" i="9" s="1"/>
  <c r="F40" i="9"/>
  <c r="N40" i="9" s="1"/>
  <c r="F27" i="9"/>
  <c r="N27" i="9" s="1"/>
  <c r="F20" i="9"/>
  <c r="N20" i="9" s="1"/>
  <c r="F16" i="9"/>
  <c r="F36" i="9"/>
  <c r="N36" i="9" s="1"/>
  <c r="F42" i="9"/>
  <c r="N42" i="9" s="1"/>
  <c r="F46" i="9"/>
  <c r="N46" i="9" s="1"/>
  <c r="F50" i="9"/>
  <c r="N50" i="9" s="1"/>
  <c r="F54" i="9"/>
  <c r="N54" i="9" s="1"/>
  <c r="F58" i="9"/>
  <c r="N58" i="9" s="1"/>
  <c r="F34" i="9"/>
  <c r="N34" i="9" s="1"/>
  <c r="L32" i="9"/>
  <c r="L23" i="9"/>
  <c r="L39" i="9"/>
  <c r="L17" i="9"/>
  <c r="L21" i="9"/>
  <c r="L34" i="9"/>
  <c r="L43" i="9"/>
  <c r="L47" i="9"/>
  <c r="L51" i="9"/>
  <c r="L49" i="8" l="1"/>
  <c r="I49" i="8"/>
  <c r="V46" i="9"/>
  <c r="S46" i="9"/>
  <c r="T46" i="9" s="1"/>
  <c r="R46" i="9"/>
  <c r="R30" i="9"/>
  <c r="V30" i="9"/>
  <c r="S30" i="9"/>
  <c r="T30" i="9" s="1"/>
  <c r="R25" i="9"/>
  <c r="V25" i="9"/>
  <c r="S25" i="9"/>
  <c r="T25" i="9" s="1"/>
  <c r="S21" i="9"/>
  <c r="T21" i="9" s="1"/>
  <c r="R21" i="9"/>
  <c r="V21" i="9"/>
  <c r="V52" i="9"/>
  <c r="S52" i="9"/>
  <c r="T52" i="9" s="1"/>
  <c r="R52" i="9"/>
  <c r="S55" i="9"/>
  <c r="T55" i="9" s="1"/>
  <c r="R55" i="9"/>
  <c r="V55" i="9"/>
  <c r="V42" i="9"/>
  <c r="S42" i="9"/>
  <c r="T42" i="9" s="1"/>
  <c r="R42" i="9"/>
  <c r="R27" i="9"/>
  <c r="V27" i="9"/>
  <c r="S27" i="9"/>
  <c r="T27" i="9" s="1"/>
  <c r="R33" i="9"/>
  <c r="V33" i="9"/>
  <c r="S33" i="9"/>
  <c r="T33" i="9" s="1"/>
  <c r="S57" i="9"/>
  <c r="T57" i="9" s="1"/>
  <c r="R57" i="9"/>
  <c r="V57" i="9"/>
  <c r="V41" i="9"/>
  <c r="S41" i="9"/>
  <c r="T41" i="9" s="1"/>
  <c r="R41" i="9"/>
  <c r="V51" i="9"/>
  <c r="S51" i="9"/>
  <c r="T51" i="9" s="1"/>
  <c r="R51" i="9"/>
  <c r="V48" i="9"/>
  <c r="S48" i="9"/>
  <c r="T48" i="9" s="1"/>
  <c r="R48" i="9"/>
  <c r="S18" i="9"/>
  <c r="T18" i="9" s="1"/>
  <c r="R18" i="9"/>
  <c r="V18" i="9"/>
  <c r="N43" i="9"/>
  <c r="R34" i="9"/>
  <c r="V34" i="9"/>
  <c r="S34" i="9"/>
  <c r="T34" i="9" s="1"/>
  <c r="S20" i="9"/>
  <c r="T20" i="9" s="1"/>
  <c r="R20" i="9"/>
  <c r="V20" i="9"/>
  <c r="R26" i="9"/>
  <c r="V26" i="9"/>
  <c r="S26" i="9"/>
  <c r="T26" i="9" s="1"/>
  <c r="R36" i="9"/>
  <c r="V36" i="9"/>
  <c r="S36" i="9"/>
  <c r="T36" i="9" s="1"/>
  <c r="V40" i="9"/>
  <c r="S40" i="9"/>
  <c r="T40" i="9" s="1"/>
  <c r="R40" i="9"/>
  <c r="N47" i="9"/>
  <c r="S53" i="9"/>
  <c r="T53" i="9" s="1"/>
  <c r="R53" i="9"/>
  <c r="V53" i="9"/>
  <c r="N24" i="9"/>
  <c r="N29" i="9"/>
  <c r="V44" i="9"/>
  <c r="S44" i="9"/>
  <c r="T44" i="9" s="1"/>
  <c r="R44" i="9"/>
  <c r="S22" i="9"/>
  <c r="T22" i="9" s="1"/>
  <c r="R22" i="9"/>
  <c r="V22" i="9"/>
  <c r="N32" i="9"/>
  <c r="R39" i="9"/>
  <c r="V39" i="9"/>
  <c r="S39" i="9"/>
  <c r="T39" i="9" s="1"/>
  <c r="L59" i="9"/>
  <c r="V45" i="9"/>
  <c r="S45" i="9"/>
  <c r="T45" i="9" s="1"/>
  <c r="R45" i="9"/>
  <c r="R23" i="9"/>
  <c r="V23" i="9"/>
  <c r="S23" i="9"/>
  <c r="T23" i="9" s="1"/>
  <c r="S58" i="9"/>
  <c r="T58" i="9" s="1"/>
  <c r="R58" i="9"/>
  <c r="V58" i="9"/>
  <c r="S54" i="9"/>
  <c r="T54" i="9" s="1"/>
  <c r="R54" i="9"/>
  <c r="V54" i="9"/>
  <c r="V50" i="9"/>
  <c r="S50" i="9"/>
  <c r="T50" i="9" s="1"/>
  <c r="R50" i="9"/>
  <c r="F59" i="9"/>
  <c r="N16" i="9"/>
  <c r="R31" i="9"/>
  <c r="V31" i="9"/>
  <c r="S31" i="9"/>
  <c r="T31" i="9" s="1"/>
  <c r="R38" i="9"/>
  <c r="V38" i="9"/>
  <c r="S38" i="9"/>
  <c r="T38" i="9" s="1"/>
  <c r="N49" i="9"/>
  <c r="N17" i="9"/>
  <c r="S56" i="9"/>
  <c r="T56" i="9" s="1"/>
  <c r="R56" i="9"/>
  <c r="V56" i="9"/>
  <c r="N28" i="9"/>
  <c r="N35" i="9"/>
  <c r="N19" i="9"/>
  <c r="F49" i="8"/>
  <c r="R28" i="9" l="1"/>
  <c r="V28" i="9"/>
  <c r="S28" i="9"/>
  <c r="T28" i="9" s="1"/>
  <c r="R29" i="9"/>
  <c r="V29" i="9"/>
  <c r="S29" i="9"/>
  <c r="T29" i="9" s="1"/>
  <c r="V49" i="9"/>
  <c r="S49" i="9"/>
  <c r="T49" i="9" s="1"/>
  <c r="R49" i="9"/>
  <c r="R32" i="9"/>
  <c r="V32" i="9"/>
  <c r="S32" i="9"/>
  <c r="T32" i="9" s="1"/>
  <c r="R24" i="9"/>
  <c r="V24" i="9"/>
  <c r="S24" i="9"/>
  <c r="T24" i="9" s="1"/>
  <c r="V47" i="9"/>
  <c r="S47" i="9"/>
  <c r="T47" i="9" s="1"/>
  <c r="R47" i="9"/>
  <c r="V43" i="9"/>
  <c r="S43" i="9"/>
  <c r="T43" i="9" s="1"/>
  <c r="R43" i="9"/>
  <c r="S17" i="9"/>
  <c r="T17" i="9" s="1"/>
  <c r="R17" i="9"/>
  <c r="V17" i="9"/>
  <c r="N59" i="9"/>
  <c r="V59" i="9" s="1"/>
  <c r="S16" i="9"/>
  <c r="R16" i="9"/>
  <c r="V16" i="9"/>
  <c r="S19" i="9"/>
  <c r="T19" i="9" s="1"/>
  <c r="R19" i="9"/>
  <c r="V19" i="9"/>
  <c r="R35" i="9"/>
  <c r="V35" i="9"/>
  <c r="S35" i="9"/>
  <c r="T35" i="9" s="1"/>
  <c r="N49" i="8"/>
  <c r="S49" i="8" l="1"/>
  <c r="R59" i="9"/>
  <c r="S59" i="9"/>
  <c r="T16" i="9"/>
  <c r="R49" i="8"/>
</calcChain>
</file>

<file path=xl/sharedStrings.xml><?xml version="1.0" encoding="utf-8"?>
<sst xmlns="http://schemas.openxmlformats.org/spreadsheetml/2006/main" count="172" uniqueCount="96">
  <si>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</si>
  <si>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</si>
  <si>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</si>
  <si>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</si>
  <si>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</si>
  <si>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</si>
  <si>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</si>
  <si>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</si>
  <si>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</si>
  <si>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</si>
  <si>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</si>
  <si>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</si>
  <si>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</si>
  <si>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</si>
  <si>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</si>
  <si>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</si>
  <si>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</si>
  <si>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</si>
  <si>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</si>
  <si>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</si>
  <si>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</si>
  <si>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</si>
  <si>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</si>
  <si>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</si>
  <si>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</si>
  <si>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</si>
  <si>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</si>
  <si>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</si>
  <si>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</si>
  <si>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</si>
  <si>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</si>
  <si>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</si>
  <si>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</si>
  <si>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</si>
  <si>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</si>
  <si>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</si>
  <si>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</si>
  <si>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</si>
  <si>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</si>
  <si>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</si>
  <si>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</si>
  <si>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</si>
  <si>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</si>
  <si>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①</t>
    <phoneticPr fontId="3"/>
  </si>
  <si>
    <t>②</t>
    <phoneticPr fontId="3"/>
  </si>
  <si>
    <t>府2号繰入金等を活用した府独自のインセンティブ</t>
    <rPh sb="0" eb="1">
      <t>フ</t>
    </rPh>
    <rPh sb="2" eb="3">
      <t>ゴウ</t>
    </rPh>
    <rPh sb="3" eb="5">
      <t>クリイレ</t>
    </rPh>
    <rPh sb="5" eb="6">
      <t>キン</t>
    </rPh>
    <rPh sb="6" eb="7">
      <t>トウ</t>
    </rPh>
    <rPh sb="8" eb="10">
      <t>カツヨウ</t>
    </rPh>
    <rPh sb="12" eb="13">
      <t>フ</t>
    </rPh>
    <rPh sb="13" eb="15">
      <t>ドクジ</t>
    </rPh>
    <phoneticPr fontId="3"/>
  </si>
  <si>
    <t>保険給付費等交付金特別交付金（見込）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1">
      <t>トクベツ</t>
    </rPh>
    <rPh sb="11" eb="14">
      <t>コウフキン</t>
    </rPh>
    <rPh sb="15" eb="17">
      <t>ミコミ</t>
    </rPh>
    <phoneticPr fontId="3"/>
  </si>
  <si>
    <t>交付見込額</t>
    <rPh sb="0" eb="2">
      <t>コウフ</t>
    </rPh>
    <rPh sb="2" eb="4">
      <t>ミコミ</t>
    </rPh>
    <rPh sb="4" eb="5">
      <t>ガク</t>
    </rPh>
    <phoneticPr fontId="3"/>
  </si>
  <si>
    <t>うち点数分</t>
    <rPh sb="2" eb="4">
      <t>テンスウ</t>
    </rPh>
    <rPh sb="4" eb="5">
      <t>ブン</t>
    </rPh>
    <phoneticPr fontId="3"/>
  </si>
  <si>
    <t>　Ⅰ財政の健全性の確保・向上　（３／１０）</t>
    <rPh sb="2" eb="4">
      <t>ザイセイ</t>
    </rPh>
    <rPh sb="5" eb="8">
      <t>ケンゼンセイ</t>
    </rPh>
    <rPh sb="9" eb="11">
      <t>カクホ</t>
    </rPh>
    <rPh sb="12" eb="14">
      <t>コウジョウ</t>
    </rPh>
    <phoneticPr fontId="3"/>
  </si>
  <si>
    <t>（150点満点+体制構築30点）</t>
    <rPh sb="4" eb="5">
      <t>テン</t>
    </rPh>
    <rPh sb="5" eb="7">
      <t>マンテン</t>
    </rPh>
    <rPh sb="8" eb="10">
      <t>タイセイ</t>
    </rPh>
    <rPh sb="10" eb="12">
      <t>コウチク</t>
    </rPh>
    <rPh sb="14" eb="15">
      <t>テン</t>
    </rPh>
    <phoneticPr fontId="3"/>
  </si>
  <si>
    <t>　Ⅱ広域化の推進　（３／１０）</t>
    <rPh sb="2" eb="5">
      <t>コウイキカ</t>
    </rPh>
    <rPh sb="6" eb="8">
      <t>スイシン</t>
    </rPh>
    <phoneticPr fontId="3"/>
  </si>
  <si>
    <r>
      <t>　　　（１）</t>
    </r>
    <r>
      <rPr>
        <u/>
        <sz val="10"/>
        <rFont val="游ゴシック"/>
        <family val="3"/>
        <charset val="128"/>
        <scheme val="minor"/>
      </rPr>
      <t>うち取組状況（点数分交付）</t>
    </r>
    <rPh sb="8" eb="10">
      <t>トリクミ</t>
    </rPh>
    <rPh sb="10" eb="12">
      <t>ジョウキョウ</t>
    </rPh>
    <rPh sb="13" eb="15">
      <t>テンスウ</t>
    </rPh>
    <rPh sb="15" eb="16">
      <t>ブン</t>
    </rPh>
    <rPh sb="16" eb="18">
      <t>コウフ</t>
    </rPh>
    <phoneticPr fontId="3"/>
  </si>
  <si>
    <t>イ</t>
    <phoneticPr fontId="3"/>
  </si>
  <si>
    <t>　　　（２）うちシステム改修に係る実績交付（上限10億円）</t>
    <rPh sb="12" eb="14">
      <t>カイシュウ</t>
    </rPh>
    <rPh sb="15" eb="16">
      <t>カカ</t>
    </rPh>
    <rPh sb="17" eb="19">
      <t>ジッセキ</t>
    </rPh>
    <rPh sb="19" eb="21">
      <t>コウフ</t>
    </rPh>
    <rPh sb="22" eb="24">
      <t>ジョウゲン</t>
    </rPh>
    <rPh sb="26" eb="27">
      <t>オク</t>
    </rPh>
    <rPh sb="27" eb="28">
      <t>エン</t>
    </rPh>
    <phoneticPr fontId="3"/>
  </si>
  <si>
    <t>ロ</t>
    <phoneticPr fontId="3"/>
  </si>
  <si>
    <t>　　　（３）うち先駆的な取り組み実績交付（上限8千万円）（H31から実施）</t>
    <rPh sb="8" eb="11">
      <t>センクテキ</t>
    </rPh>
    <rPh sb="12" eb="13">
      <t>ト</t>
    </rPh>
    <rPh sb="14" eb="15">
      <t>ク</t>
    </rPh>
    <rPh sb="16" eb="18">
      <t>ジッセキ</t>
    </rPh>
    <rPh sb="18" eb="20">
      <t>コウフ</t>
    </rPh>
    <rPh sb="21" eb="23">
      <t>ジョウゲン</t>
    </rPh>
    <rPh sb="24" eb="26">
      <t>センマン</t>
    </rPh>
    <rPh sb="26" eb="27">
      <t>エン</t>
    </rPh>
    <rPh sb="34" eb="36">
      <t>ジッシ</t>
    </rPh>
    <phoneticPr fontId="3"/>
  </si>
  <si>
    <t>ハ</t>
    <phoneticPr fontId="3"/>
  </si>
  <si>
    <t>　Ⅲ健康づくり・医療費適正化の促進　（４／１０）</t>
    <rPh sb="2" eb="4">
      <t>ケンコウ</t>
    </rPh>
    <rPh sb="8" eb="11">
      <t>イリョウヒ</t>
    </rPh>
    <rPh sb="11" eb="14">
      <t>テキセイカ</t>
    </rPh>
    <rPh sb="15" eb="17">
      <t>ソクシン</t>
    </rPh>
    <phoneticPr fontId="3"/>
  </si>
  <si>
    <t>（200点満点+体制構築30点）</t>
    <rPh sb="4" eb="5">
      <t>テン</t>
    </rPh>
    <rPh sb="5" eb="7">
      <t>マンテン</t>
    </rPh>
    <rPh sb="8" eb="10">
      <t>タイセイ</t>
    </rPh>
    <rPh sb="10" eb="12">
      <t>コウチク</t>
    </rPh>
    <rPh sb="14" eb="15">
      <t>テン</t>
    </rPh>
    <phoneticPr fontId="3"/>
  </si>
  <si>
    <t>③</t>
    <phoneticPr fontId="3"/>
  </si>
  <si>
    <t>　　　（２）うち非肥満血圧高値者・血糖高値者への受診勧奨実績交付</t>
    <rPh sb="8" eb="9">
      <t>ヒ</t>
    </rPh>
    <rPh sb="9" eb="11">
      <t>ヒマン</t>
    </rPh>
    <rPh sb="11" eb="13">
      <t>ケツアツ</t>
    </rPh>
    <rPh sb="13" eb="15">
      <t>コウチ</t>
    </rPh>
    <rPh sb="15" eb="16">
      <t>シャ</t>
    </rPh>
    <rPh sb="17" eb="19">
      <t>ケットウ</t>
    </rPh>
    <rPh sb="19" eb="21">
      <t>コウチ</t>
    </rPh>
    <rPh sb="21" eb="22">
      <t>シャ</t>
    </rPh>
    <rPh sb="24" eb="26">
      <t>ジュシン</t>
    </rPh>
    <rPh sb="26" eb="28">
      <t>カンショウ</t>
    </rPh>
    <rPh sb="28" eb="30">
      <t>ジッセキ</t>
    </rPh>
    <rPh sb="30" eb="32">
      <t>コウフ</t>
    </rPh>
    <phoneticPr fontId="3"/>
  </si>
  <si>
    <t>二</t>
    <rPh sb="0" eb="1">
      <t>ニ</t>
    </rPh>
    <phoneticPr fontId="3"/>
  </si>
  <si>
    <t>令和元年度　保険給付費等交付金（特別交付金）大阪府繰入分</t>
    <rPh sb="0" eb="2">
      <t>レイワ</t>
    </rPh>
    <rPh sb="2" eb="4">
      <t>ガンネン</t>
    </rPh>
    <rPh sb="4" eb="5">
      <t>ド</t>
    </rPh>
    <rPh sb="6" eb="8">
      <t>ホケン</t>
    </rPh>
    <rPh sb="8" eb="10">
      <t>キュウフ</t>
    </rPh>
    <rPh sb="10" eb="11">
      <t>ヒ</t>
    </rPh>
    <rPh sb="11" eb="12">
      <t>トウ</t>
    </rPh>
    <rPh sb="12" eb="15">
      <t>コウフキン</t>
    </rPh>
    <rPh sb="16" eb="18">
      <t>トクベツ</t>
    </rPh>
    <rPh sb="18" eb="21">
      <t>コウフキン</t>
    </rPh>
    <rPh sb="22" eb="25">
      <t>オオサカフ</t>
    </rPh>
    <rPh sb="25" eb="27">
      <t>クリイレ</t>
    </rPh>
    <rPh sb="27" eb="28">
      <t>ブン</t>
    </rPh>
    <phoneticPr fontId="3"/>
  </si>
  <si>
    <t>【二】</t>
    <rPh sb="1" eb="2">
      <t>ニ</t>
    </rPh>
    <phoneticPr fontId="3"/>
  </si>
  <si>
    <t>市町村</t>
    <rPh sb="0" eb="3">
      <t>シチョウソン</t>
    </rPh>
    <phoneticPr fontId="3"/>
  </si>
  <si>
    <t>被保険者数
H30.6.1
H31保険者努力より　(A)</t>
    <rPh sb="0" eb="4">
      <t>ヒホケンシャ</t>
    </rPh>
    <rPh sb="4" eb="5">
      <t>スウ</t>
    </rPh>
    <rPh sb="17" eb="20">
      <t>ホケンシャ</t>
    </rPh>
    <rPh sb="20" eb="22">
      <t>ドリョク</t>
    </rPh>
    <phoneticPr fontId="3"/>
  </si>
  <si>
    <t>Ⅰ　財政の健全化（点数分）</t>
    <rPh sb="2" eb="4">
      <t>ザイセイ</t>
    </rPh>
    <rPh sb="5" eb="7">
      <t>ケンゼン</t>
    </rPh>
    <rPh sb="7" eb="8">
      <t>カ</t>
    </rPh>
    <rPh sb="9" eb="11">
      <t>テンスウ</t>
    </rPh>
    <rPh sb="11" eb="12">
      <t>ブン</t>
    </rPh>
    <phoneticPr fontId="3"/>
  </si>
  <si>
    <t>Ⅱ　広域化の推進（点数分）</t>
    <rPh sb="2" eb="5">
      <t>コウイキカ</t>
    </rPh>
    <rPh sb="6" eb="8">
      <t>スイシン</t>
    </rPh>
    <rPh sb="9" eb="11">
      <t>テンスウ</t>
    </rPh>
    <rPh sb="11" eb="12">
      <t>ブン</t>
    </rPh>
    <phoneticPr fontId="3"/>
  </si>
  <si>
    <t>Ⅲ　健康づくり・医療費適正化（点数分）</t>
    <rPh sb="2" eb="4">
      <t>ケンコウ</t>
    </rPh>
    <rPh sb="8" eb="11">
      <t>イリョウヒ</t>
    </rPh>
    <rPh sb="11" eb="14">
      <t>テキセイカ</t>
    </rPh>
    <rPh sb="15" eb="17">
      <t>テンスウ</t>
    </rPh>
    <rPh sb="17" eb="18">
      <t>ブン</t>
    </rPh>
    <phoneticPr fontId="3"/>
  </si>
  <si>
    <t>合計
点数</t>
    <rPh sb="0" eb="2">
      <t>ゴウケイ</t>
    </rPh>
    <rPh sb="4" eb="6">
      <t>テンスウ</t>
    </rPh>
    <phoneticPr fontId="3"/>
  </si>
  <si>
    <t>（イ）</t>
    <phoneticPr fontId="3"/>
  </si>
  <si>
    <t>（ロ）</t>
    <phoneticPr fontId="3"/>
  </si>
  <si>
    <t>（ハ）</t>
    <phoneticPr fontId="3"/>
  </si>
  <si>
    <t>（ニ）</t>
    <phoneticPr fontId="3"/>
  </si>
  <si>
    <t>市町村交付額（円）</t>
    <rPh sb="0" eb="3">
      <t>シチョウソン</t>
    </rPh>
    <rPh sb="3" eb="6">
      <t>コウフガク</t>
    </rPh>
    <rPh sb="7" eb="8">
      <t>エン</t>
    </rPh>
    <phoneticPr fontId="3"/>
  </si>
  <si>
    <t>一人当たり
交付額(円）</t>
    <rPh sb="0" eb="2">
      <t>ヒトリ</t>
    </rPh>
    <rPh sb="2" eb="3">
      <t>ア</t>
    </rPh>
    <rPh sb="6" eb="9">
      <t>コウフガク</t>
    </rPh>
    <rPh sb="10" eb="11">
      <t>エン</t>
    </rPh>
    <phoneticPr fontId="3"/>
  </si>
  <si>
    <t>H３０
交付額</t>
    <rPh sb="4" eb="7">
      <t>コウフガク</t>
    </rPh>
    <phoneticPr fontId="3"/>
  </si>
  <si>
    <t>金額
比較</t>
    <rPh sb="0" eb="2">
      <t>キンガク</t>
    </rPh>
    <rPh sb="3" eb="5">
      <t>ヒカク</t>
    </rPh>
    <phoneticPr fontId="3"/>
  </si>
  <si>
    <t>得点</t>
    <rPh sb="0" eb="2">
      <t>トクテン</t>
    </rPh>
    <phoneticPr fontId="3"/>
  </si>
  <si>
    <t>（30+得点）×A
(B)</t>
    <rPh sb="4" eb="6">
      <t>トクテン</t>
    </rPh>
    <phoneticPr fontId="3"/>
  </si>
  <si>
    <t>交付額(C)　＝
①×（B／B全体）</t>
    <rPh sb="0" eb="3">
      <t>コウフガク</t>
    </rPh>
    <rPh sb="15" eb="17">
      <t>ゼンタイ</t>
    </rPh>
    <phoneticPr fontId="3"/>
  </si>
  <si>
    <t>交付額(C)　＝
②×（B／B全体）</t>
    <rPh sb="0" eb="3">
      <t>コウフガク</t>
    </rPh>
    <rPh sb="15" eb="17">
      <t>ゼンタイ</t>
    </rPh>
    <phoneticPr fontId="3"/>
  </si>
  <si>
    <t>交付額(C)　＝
③×（B／B全体）</t>
    <rPh sb="0" eb="3">
      <t>コウフガク</t>
    </rPh>
    <rPh sb="15" eb="17">
      <t>ゼンタイ</t>
    </rPh>
    <phoneticPr fontId="3"/>
  </si>
  <si>
    <t>点数分交付額
Ⅰ+Ⅱ+Ⅲ(円）</t>
    <rPh sb="0" eb="2">
      <t>テンスウ</t>
    </rPh>
    <rPh sb="2" eb="3">
      <t>ブン</t>
    </rPh>
    <rPh sb="3" eb="6">
      <t>コウフガク</t>
    </rPh>
    <rPh sb="13" eb="14">
      <t>エン</t>
    </rPh>
    <phoneticPr fontId="3"/>
  </si>
  <si>
    <t>広域化の推進
システム改修費
（千円未満切捨て後）</t>
    <rPh sb="0" eb="3">
      <t>コウイキカ</t>
    </rPh>
    <rPh sb="4" eb="6">
      <t>スイシン</t>
    </rPh>
    <rPh sb="11" eb="13">
      <t>カイシュウ</t>
    </rPh>
    <rPh sb="13" eb="14">
      <t>ヒ</t>
    </rPh>
    <rPh sb="16" eb="18">
      <t>センエン</t>
    </rPh>
    <rPh sb="18" eb="20">
      <t>ミマン</t>
    </rPh>
    <rPh sb="20" eb="22">
      <t>キリス</t>
    </rPh>
    <rPh sb="23" eb="24">
      <t>ゴ</t>
    </rPh>
    <phoneticPr fontId="3"/>
  </si>
  <si>
    <t>広域化の推進
先駆的・効果的</t>
    <rPh sb="0" eb="3">
      <t>コウイキカ</t>
    </rPh>
    <rPh sb="4" eb="6">
      <t>スイシン</t>
    </rPh>
    <rPh sb="7" eb="10">
      <t>センクテキ</t>
    </rPh>
    <rPh sb="11" eb="13">
      <t>コウカ</t>
    </rPh>
    <rPh sb="13" eb="14">
      <t>テキ</t>
    </rPh>
    <phoneticPr fontId="3"/>
  </si>
  <si>
    <t>非肥満血圧高値・
血糖高値者への
受診勧奨事業</t>
    <rPh sb="0" eb="1">
      <t>ヒ</t>
    </rPh>
    <rPh sb="1" eb="3">
      <t>ヒマン</t>
    </rPh>
    <rPh sb="3" eb="5">
      <t>ケツアツ</t>
    </rPh>
    <rPh sb="5" eb="7">
      <t>コウチ</t>
    </rPh>
    <rPh sb="9" eb="11">
      <t>ケットウ</t>
    </rPh>
    <rPh sb="11" eb="13">
      <t>コウチ</t>
    </rPh>
    <rPh sb="13" eb="14">
      <t>シャ</t>
    </rPh>
    <rPh sb="17" eb="19">
      <t>ジュシン</t>
    </rPh>
    <rPh sb="19" eb="21">
      <t>カンショウ</t>
    </rPh>
    <rPh sb="21" eb="23">
      <t>ジギョウ</t>
    </rPh>
    <phoneticPr fontId="3"/>
  </si>
  <si>
    <t>（イ）+（ロ）+
（ハ）+（ニ）</t>
    <phoneticPr fontId="3"/>
  </si>
  <si>
    <t>交付額
（千円未満四捨五入）</t>
    <rPh sb="0" eb="3">
      <t>コウフガク</t>
    </rPh>
    <rPh sb="5" eb="7">
      <t>センエン</t>
    </rPh>
    <rPh sb="7" eb="9">
      <t>ミマン</t>
    </rPh>
    <rPh sb="9" eb="13">
      <t>シシャゴニュウ</t>
    </rPh>
    <phoneticPr fontId="3"/>
  </si>
  <si>
    <t>合計</t>
    <rPh sb="0" eb="2">
      <t>ゴウケイ</t>
    </rPh>
    <phoneticPr fontId="3"/>
  </si>
  <si>
    <t>被保険者数
R１.６.１
R2保険者努力より　(A)</t>
    <rPh sb="0" eb="4">
      <t>ヒホケンシャ</t>
    </rPh>
    <rPh sb="4" eb="5">
      <t>スウ</t>
    </rPh>
    <rPh sb="15" eb="18">
      <t>ホケンシャ</t>
    </rPh>
    <rPh sb="18" eb="20">
      <t>ドリョク</t>
    </rPh>
    <phoneticPr fontId="3"/>
  </si>
  <si>
    <t>令和２年度　保険給付費等交付金（特別交付金）大阪府繰入分</t>
    <rPh sb="0" eb="2">
      <t>レイワ</t>
    </rPh>
    <rPh sb="3" eb="5">
      <t>ネンド</t>
    </rPh>
    <rPh sb="4" eb="5">
      <t>ド</t>
    </rPh>
    <rPh sb="6" eb="8">
      <t>ホケン</t>
    </rPh>
    <rPh sb="8" eb="10">
      <t>キュウフ</t>
    </rPh>
    <rPh sb="10" eb="11">
      <t>ヒ</t>
    </rPh>
    <rPh sb="11" eb="12">
      <t>トウ</t>
    </rPh>
    <rPh sb="12" eb="15">
      <t>コウフキン</t>
    </rPh>
    <rPh sb="16" eb="18">
      <t>トクベツ</t>
    </rPh>
    <rPh sb="18" eb="21">
      <t>コウフキン</t>
    </rPh>
    <rPh sb="22" eb="25">
      <t>オオサカフ</t>
    </rPh>
    <rPh sb="25" eb="27">
      <t>クリイレ</t>
    </rPh>
    <rPh sb="27" eb="28">
      <t>ブン</t>
    </rPh>
    <phoneticPr fontId="3"/>
  </si>
  <si>
    <t>(①）</t>
    <phoneticPr fontId="1"/>
  </si>
  <si>
    <t>（②）</t>
    <phoneticPr fontId="1"/>
  </si>
  <si>
    <t>（③）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</si>
</sst>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 Light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17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/>
    <xf numFmtId="0" fontId="5" fillId="0" borderId="0" xfId="0" applyFont="1" applyAlignment="1">
      <alignment horizontal="right"/>
    </xf>
    <xf numFmtId="176" fontId="5" fillId="0" borderId="10" xfId="0" applyNumberFormat="1" applyFont="1" applyBorder="1" applyAlignment="1">
      <alignment horizontal="center" shrinkToFit="1"/>
    </xf>
    <xf numFmtId="176" fontId="5" fillId="0" borderId="2" xfId="0" applyNumberFormat="1" applyFont="1" applyBorder="1" applyAlignment="1">
      <alignment horizontal="center" shrinkToFit="1"/>
    </xf>
    <xf numFmtId="176" fontId="6" fillId="0" borderId="8" xfId="0" applyNumberFormat="1" applyFont="1" applyBorder="1" applyAlignment="1">
      <alignment horizontal="right" shrinkToFit="1"/>
    </xf>
    <xf numFmtId="176" fontId="5" fillId="0" borderId="17" xfId="0" applyNumberFormat="1" applyFont="1" applyBorder="1" applyAlignment="1">
      <alignment shrinkToFit="1"/>
    </xf>
    <xf numFmtId="176" fontId="5" fillId="0" borderId="0" xfId="0" applyNumberFormat="1" applyFont="1" applyAlignment="1"/>
    <xf numFmtId="0" fontId="6" fillId="0" borderId="1" xfId="0" applyFont="1" applyBorder="1" applyAlignment="1"/>
    <xf numFmtId="0" fontId="6" fillId="0" borderId="11" xfId="0" applyFont="1" applyBorder="1" applyAlignme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6" fontId="6" fillId="0" borderId="23" xfId="0" applyNumberFormat="1" applyFont="1" applyBorder="1" applyAlignment="1">
      <alignment horizontal="right" shrinkToFit="1"/>
    </xf>
    <xf numFmtId="176" fontId="5" fillId="0" borderId="2" xfId="0" applyNumberFormat="1" applyFont="1" applyBorder="1" applyAlignment="1">
      <alignment shrinkToFit="1"/>
    </xf>
    <xf numFmtId="0" fontId="6" fillId="0" borderId="25" xfId="0" applyFont="1" applyBorder="1" applyAlignment="1">
      <alignment horizontal="left"/>
    </xf>
    <xf numFmtId="176" fontId="6" fillId="0" borderId="7" xfId="0" applyNumberFormat="1" applyFont="1" applyBorder="1" applyAlignment="1">
      <alignment horizontal="right" shrinkToFit="1"/>
    </xf>
    <xf numFmtId="176" fontId="5" fillId="0" borderId="26" xfId="0" applyNumberFormat="1" applyFont="1" applyBorder="1" applyAlignment="1">
      <alignment shrinkToFit="1"/>
    </xf>
    <xf numFmtId="0" fontId="7" fillId="0" borderId="0" xfId="0" applyFont="1" applyAlignment="1"/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176" fontId="7" fillId="0" borderId="29" xfId="0" applyNumberFormat="1" applyFont="1" applyBorder="1" applyAlignment="1">
      <alignment horizontal="right" shrinkToFit="1"/>
    </xf>
    <xf numFmtId="176" fontId="7" fillId="0" borderId="30" xfId="0" applyNumberFormat="1" applyFont="1" applyBorder="1" applyAlignment="1">
      <alignment shrinkToFit="1"/>
    </xf>
    <xf numFmtId="176" fontId="7" fillId="0" borderId="0" xfId="0" applyNumberFormat="1" applyFont="1" applyAlignment="1"/>
    <xf numFmtId="177" fontId="7" fillId="0" borderId="0" xfId="0" applyNumberFormat="1" applyFont="1" applyAlignment="1"/>
    <xf numFmtId="0" fontId="7" fillId="0" borderId="0" xfId="0" applyFont="1" applyAlignment="1">
      <alignment horizontal="right"/>
    </xf>
    <xf numFmtId="0" fontId="7" fillId="0" borderId="31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76" fontId="7" fillId="0" borderId="23" xfId="0" applyNumberFormat="1" applyFont="1" applyBorder="1" applyAlignment="1">
      <alignment horizontal="right" shrinkToFit="1"/>
    </xf>
    <xf numFmtId="0" fontId="7" fillId="0" borderId="3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176" fontId="7" fillId="0" borderId="5" xfId="0" applyNumberFormat="1" applyFont="1" applyBorder="1" applyAlignment="1">
      <alignment horizontal="right" shrinkToFit="1"/>
    </xf>
    <xf numFmtId="176" fontId="7" fillId="0" borderId="16" xfId="0" applyNumberFormat="1" applyFont="1" applyBorder="1" applyAlignment="1">
      <alignment shrinkToFit="1"/>
    </xf>
    <xf numFmtId="0" fontId="6" fillId="0" borderId="33" xfId="0" applyFont="1" applyBorder="1" applyAlignment="1"/>
    <xf numFmtId="0" fontId="6" fillId="0" borderId="34" xfId="0" applyFont="1" applyBorder="1" applyAlignment="1"/>
    <xf numFmtId="0" fontId="6" fillId="0" borderId="0" xfId="0" applyFont="1" applyBorder="1" applyAlignment="1">
      <alignment horizontal="left"/>
    </xf>
    <xf numFmtId="0" fontId="9" fillId="0" borderId="0" xfId="0" applyFont="1" applyAlignment="1"/>
    <xf numFmtId="0" fontId="7" fillId="0" borderId="27" xfId="0" applyFont="1" applyBorder="1" applyAlignment="1"/>
    <xf numFmtId="176" fontId="7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76" fontId="9" fillId="0" borderId="0" xfId="0" applyNumberFormat="1" applyFont="1" applyAlignment="1"/>
    <xf numFmtId="177" fontId="9" fillId="0" borderId="0" xfId="0" applyNumberFormat="1" applyFont="1" applyAlignment="1"/>
    <xf numFmtId="0" fontId="9" fillId="0" borderId="0" xfId="0" applyFont="1" applyAlignment="1">
      <alignment horizontal="right"/>
    </xf>
    <xf numFmtId="0" fontId="7" fillId="0" borderId="20" xfId="0" applyFont="1" applyBorder="1" applyAlignment="1"/>
    <xf numFmtId="176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176" fontId="7" fillId="0" borderId="8" xfId="0" applyNumberFormat="1" applyFont="1" applyBorder="1" applyAlignment="1">
      <alignment horizontal="right" shrinkToFit="1"/>
    </xf>
    <xf numFmtId="176" fontId="7" fillId="0" borderId="9" xfId="0" applyNumberFormat="1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77" fontId="7" fillId="0" borderId="45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177" fontId="12" fillId="0" borderId="46" xfId="0" applyNumberFormat="1" applyFont="1" applyFill="1" applyBorder="1" applyAlignment="1">
      <alignment horizontal="center" vertical="center" wrapText="1"/>
    </xf>
    <xf numFmtId="177" fontId="12" fillId="0" borderId="47" xfId="0" applyNumberFormat="1" applyFont="1" applyFill="1" applyBorder="1" applyAlignment="1">
      <alignment horizontal="center" vertical="center" wrapText="1"/>
    </xf>
    <xf numFmtId="177" fontId="12" fillId="0" borderId="15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Border="1" applyAlignment="1">
      <alignment horizontal="center" vertical="center"/>
    </xf>
    <xf numFmtId="177" fontId="12" fillId="0" borderId="48" xfId="0" applyNumberFormat="1" applyFont="1" applyFill="1" applyBorder="1" applyAlignment="1">
      <alignment horizontal="center" vertical="center" wrapText="1"/>
    </xf>
    <xf numFmtId="177" fontId="12" fillId="0" borderId="47" xfId="0" applyNumberFormat="1" applyFont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right" vertical="center"/>
    </xf>
    <xf numFmtId="177" fontId="12" fillId="2" borderId="48" xfId="0" applyNumberFormat="1" applyFont="1" applyFill="1" applyBorder="1" applyAlignment="1">
      <alignment horizontal="right" vertical="center"/>
    </xf>
    <xf numFmtId="177" fontId="12" fillId="0" borderId="10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177" fontId="12" fillId="0" borderId="49" xfId="0" applyNumberFormat="1" applyFont="1" applyBorder="1" applyAlignment="1">
      <alignment vertical="center"/>
    </xf>
    <xf numFmtId="177" fontId="7" fillId="3" borderId="0" xfId="0" applyNumberFormat="1" applyFont="1" applyFill="1" applyAlignment="1"/>
    <xf numFmtId="10" fontId="7" fillId="3" borderId="0" xfId="0" applyNumberFormat="1" applyFont="1" applyFill="1" applyAlignment="1"/>
    <xf numFmtId="177" fontId="12" fillId="0" borderId="50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Border="1" applyAlignment="1">
      <alignment horizontal="right" vertical="center"/>
    </xf>
    <xf numFmtId="177" fontId="12" fillId="0" borderId="4" xfId="0" applyNumberFormat="1" applyFont="1" applyBorder="1" applyAlignment="1">
      <alignment horizontal="right" vertical="center"/>
    </xf>
    <xf numFmtId="177" fontId="12" fillId="0" borderId="50" xfId="0" applyNumberFormat="1" applyFont="1" applyBorder="1" applyAlignment="1">
      <alignment vertical="center"/>
    </xf>
    <xf numFmtId="177" fontId="12" fillId="0" borderId="50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177" fontId="12" fillId="2" borderId="13" xfId="0" applyNumberFormat="1" applyFont="1" applyFill="1" applyBorder="1" applyAlignment="1">
      <alignment horizontal="right" vertical="center"/>
    </xf>
    <xf numFmtId="177" fontId="12" fillId="0" borderId="51" xfId="0" applyNumberFormat="1" applyFont="1" applyFill="1" applyBorder="1" applyAlignment="1">
      <alignment horizontal="center" vertical="center"/>
    </xf>
    <xf numFmtId="177" fontId="12" fillId="0" borderId="52" xfId="0" applyNumberFormat="1" applyFont="1" applyFill="1" applyBorder="1" applyAlignment="1">
      <alignment horizontal="center" vertical="center" wrapText="1"/>
    </xf>
    <xf numFmtId="177" fontId="12" fillId="0" borderId="53" xfId="0" applyNumberFormat="1" applyFont="1" applyFill="1" applyBorder="1" applyAlignment="1">
      <alignment horizontal="center" vertical="center" wrapText="1"/>
    </xf>
    <xf numFmtId="177" fontId="12" fillId="0" borderId="21" xfId="0" applyNumberFormat="1" applyFont="1" applyFill="1" applyBorder="1" applyAlignment="1">
      <alignment horizontal="center" vertical="center" wrapText="1"/>
    </xf>
    <xf numFmtId="177" fontId="12" fillId="0" borderId="14" xfId="0" applyNumberFormat="1" applyFont="1" applyBorder="1" applyAlignment="1">
      <alignment horizontal="center" vertical="center"/>
    </xf>
    <xf numFmtId="177" fontId="12" fillId="0" borderId="22" xfId="0" applyNumberFormat="1" applyFont="1" applyFill="1" applyBorder="1" applyAlignment="1">
      <alignment horizontal="center" vertical="center" wrapText="1"/>
    </xf>
    <xf numFmtId="177" fontId="12" fillId="0" borderId="52" xfId="0" applyNumberFormat="1" applyFont="1" applyBorder="1" applyAlignment="1">
      <alignment horizontal="center" vertical="center"/>
    </xf>
    <xf numFmtId="177" fontId="12" fillId="0" borderId="54" xfId="0" applyNumberFormat="1" applyFont="1" applyFill="1" applyBorder="1" applyAlignment="1">
      <alignment horizontal="center" vertical="center" wrapText="1"/>
    </xf>
    <xf numFmtId="177" fontId="12" fillId="0" borderId="8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right" vertical="center"/>
    </xf>
    <xf numFmtId="177" fontId="12" fillId="2" borderId="22" xfId="0" applyNumberFormat="1" applyFont="1" applyFill="1" applyBorder="1" applyAlignment="1">
      <alignment horizontal="right" vertical="center"/>
    </xf>
    <xf numFmtId="177" fontId="12" fillId="0" borderId="14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 horizontal="right" vertical="center"/>
    </xf>
    <xf numFmtId="177" fontId="12" fillId="0" borderId="51" xfId="0" applyNumberFormat="1" applyFont="1" applyBorder="1" applyAlignment="1">
      <alignment vertical="center"/>
    </xf>
    <xf numFmtId="177" fontId="5" fillId="0" borderId="0" xfId="0" applyNumberFormat="1" applyFont="1" applyAlignment="1">
      <alignment shrinkToFit="1"/>
    </xf>
    <xf numFmtId="177" fontId="5" fillId="0" borderId="0" xfId="0" applyNumberFormat="1" applyFont="1" applyAlignment="1">
      <alignment horizontal="center" shrinkToFit="1"/>
    </xf>
    <xf numFmtId="177" fontId="5" fillId="0" borderId="0" xfId="0" applyNumberFormat="1" applyFont="1" applyAlignment="1">
      <alignment horizontal="right" shrinkToFit="1"/>
    </xf>
    <xf numFmtId="177" fontId="6" fillId="0" borderId="0" xfId="0" applyNumberFormat="1" applyFont="1" applyAlignment="1">
      <alignment horizontal="right" shrinkToFit="1"/>
    </xf>
    <xf numFmtId="10" fontId="7" fillId="0" borderId="0" xfId="0" applyNumberFormat="1" applyFont="1" applyAlignment="1">
      <alignment shrinkToFi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7" fontId="7" fillId="0" borderId="45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wrapText="1" shrinkToFit="1"/>
    </xf>
    <xf numFmtId="177" fontId="12" fillId="0" borderId="5" xfId="0" applyNumberFormat="1" applyFont="1" applyFill="1" applyBorder="1" applyAlignment="1">
      <alignment horizontal="center" vertical="center"/>
    </xf>
    <xf numFmtId="177" fontId="12" fillId="0" borderId="47" xfId="0" applyNumberFormat="1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right" vertical="center"/>
    </xf>
    <xf numFmtId="177" fontId="12" fillId="0" borderId="48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2" xfId="0" applyNumberFormat="1" applyFont="1" applyFill="1" applyBorder="1" applyAlignment="1">
      <alignment horizontal="right" vertical="center"/>
    </xf>
    <xf numFmtId="177" fontId="12" fillId="0" borderId="49" xfId="0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4" xfId="0" applyNumberFormat="1" applyFont="1" applyFill="1" applyBorder="1" applyAlignment="1">
      <alignment horizontal="right" vertical="center"/>
    </xf>
    <xf numFmtId="177" fontId="12" fillId="0" borderId="50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horizontal="right" vertical="center"/>
    </xf>
    <xf numFmtId="177" fontId="12" fillId="0" borderId="14" xfId="0" applyNumberFormat="1" applyFont="1" applyFill="1" applyBorder="1" applyAlignment="1">
      <alignment horizontal="center" vertical="center"/>
    </xf>
    <xf numFmtId="177" fontId="12" fillId="0" borderId="52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right" vertical="center"/>
    </xf>
    <xf numFmtId="177" fontId="12" fillId="0" borderId="22" xfId="0" applyNumberFormat="1" applyFont="1" applyFill="1" applyBorder="1" applyAlignment="1">
      <alignment horizontal="right" vertical="center"/>
    </xf>
    <xf numFmtId="177" fontId="12" fillId="0" borderId="14" xfId="0" applyNumberFormat="1" applyFont="1" applyFill="1" applyBorder="1" applyAlignment="1">
      <alignment horizontal="right" vertical="center"/>
    </xf>
    <xf numFmtId="177" fontId="12" fillId="0" borderId="17" xfId="0" applyNumberFormat="1" applyFont="1" applyFill="1" applyBorder="1" applyAlignment="1">
      <alignment horizontal="right" vertical="center"/>
    </xf>
    <xf numFmtId="177" fontId="12" fillId="0" borderId="51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1" fillId="0" borderId="42" xfId="0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6" fontId="10" fillId="0" borderId="35" xfId="0" applyNumberFormat="1" applyFont="1" applyFill="1" applyBorder="1" applyAlignment="1">
      <alignment horizontal="center" vertical="center" wrapText="1"/>
    </xf>
    <xf numFmtId="176" fontId="10" fillId="0" borderId="41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workbookViewId="0">
      <selection activeCell="H3" sqref="H3"/>
    </sheetView>
  </sheetViews>
  <sheetFormatPr defaultRowHeight="18.75" x14ac:dyDescent="0.4"/>
  <cols>
    <col min="1" max="1" width="3.75" style="1" bestFit="1" customWidth="1"/>
    <col min="2" max="2" width="11" style="4" customWidth="1"/>
    <col min="3" max="3" width="10.375" style="3" customWidth="1"/>
    <col min="4" max="4" width="6.375" style="4" customWidth="1"/>
    <col min="5" max="5" width="12.25" style="4" customWidth="1"/>
    <col min="6" max="6" width="16.375" style="4" customWidth="1"/>
    <col min="7" max="7" width="8" style="4" customWidth="1"/>
    <col min="8" max="8" width="15" style="4" customWidth="1"/>
    <col min="9" max="9" width="14.5" style="4" customWidth="1"/>
    <col min="10" max="10" width="7.125" style="4" customWidth="1"/>
    <col min="11" max="11" width="12.875" style="4" customWidth="1"/>
    <col min="12" max="12" width="19.375" style="5" customWidth="1"/>
    <col min="13" max="13" width="7.5" style="1" bestFit="1" customWidth="1"/>
    <col min="14" max="14" width="13.625" style="6" bestFit="1" customWidth="1"/>
    <col min="15" max="15" width="14.375" style="6" customWidth="1"/>
    <col min="16" max="16" width="12.125" style="6" customWidth="1"/>
    <col min="17" max="17" width="12.875" style="6" customWidth="1"/>
    <col min="18" max="18" width="12.125" style="6" customWidth="1"/>
    <col min="19" max="19" width="15.5" style="6" bestFit="1" customWidth="1"/>
    <col min="20" max="20" width="8.375" style="1" customWidth="1"/>
    <col min="21" max="21" width="12.75" style="1" hidden="1" customWidth="1"/>
    <col min="22" max="22" width="7.125" style="1" hidden="1" customWidth="1"/>
    <col min="23" max="16384" width="9" style="1"/>
  </cols>
  <sheetData>
    <row r="1" spans="1:22" ht="19.5" thickBot="1" x14ac:dyDescent="0.45">
      <c r="B1" s="2" t="s">
        <v>45</v>
      </c>
    </row>
    <row r="2" spans="1:22" x14ac:dyDescent="0.4">
      <c r="B2" s="145" t="s">
        <v>46</v>
      </c>
      <c r="C2" s="146"/>
      <c r="D2" s="146"/>
      <c r="E2" s="146"/>
      <c r="F2" s="146"/>
      <c r="G2" s="147"/>
      <c r="H2" s="7" t="s">
        <v>47</v>
      </c>
      <c r="I2" s="8" t="s">
        <v>48</v>
      </c>
      <c r="J2" s="1"/>
      <c r="K2" s="1"/>
    </row>
    <row r="3" spans="1:22" ht="15.75" customHeight="1" thickBot="1" x14ac:dyDescent="0.45">
      <c r="B3" s="148"/>
      <c r="C3" s="149"/>
      <c r="D3" s="149"/>
      <c r="E3" s="149"/>
      <c r="F3" s="149"/>
      <c r="G3" s="150"/>
      <c r="H3" s="9">
        <v>3933060000</v>
      </c>
      <c r="I3" s="10">
        <f>SUM(I4:I11)</f>
        <v>3693087149</v>
      </c>
      <c r="J3" s="11"/>
      <c r="K3" s="11"/>
    </row>
    <row r="4" spans="1:22" ht="18" customHeight="1" x14ac:dyDescent="0.4">
      <c r="B4" s="12" t="s">
        <v>49</v>
      </c>
      <c r="C4" s="13"/>
      <c r="D4" s="13"/>
      <c r="E4" s="14"/>
      <c r="F4" s="15" t="s">
        <v>50</v>
      </c>
      <c r="G4" s="14"/>
      <c r="H4" s="16">
        <f>H3*3/10</f>
        <v>1179918000</v>
      </c>
      <c r="I4" s="17">
        <f>H4</f>
        <v>1179918000</v>
      </c>
      <c r="J4" s="11" t="s">
        <v>43</v>
      </c>
      <c r="K4" s="11"/>
    </row>
    <row r="5" spans="1:22" ht="18" customHeight="1" x14ac:dyDescent="0.4">
      <c r="B5" s="151" t="s">
        <v>51</v>
      </c>
      <c r="C5" s="152"/>
      <c r="D5" s="152"/>
      <c r="E5" s="18"/>
      <c r="F5" s="18"/>
      <c r="G5" s="18"/>
      <c r="H5" s="19">
        <f>H3*3/10</f>
        <v>1179918000</v>
      </c>
      <c r="I5" s="20"/>
      <c r="J5" s="11"/>
      <c r="K5" s="11"/>
    </row>
    <row r="6" spans="1:22" s="21" customFormat="1" ht="18" customHeight="1" x14ac:dyDescent="0.35">
      <c r="B6" s="22" t="s">
        <v>52</v>
      </c>
      <c r="C6" s="23"/>
      <c r="D6" s="23"/>
      <c r="E6" s="23" t="s">
        <v>50</v>
      </c>
      <c r="F6" s="23"/>
      <c r="G6" s="24" t="s">
        <v>53</v>
      </c>
      <c r="H6" s="25">
        <f>H5-H7-H8</f>
        <v>966350149</v>
      </c>
      <c r="I6" s="26">
        <f>H6</f>
        <v>966350149</v>
      </c>
      <c r="J6" s="27" t="s">
        <v>44</v>
      </c>
      <c r="K6" s="27"/>
      <c r="L6" s="28"/>
      <c r="N6" s="29"/>
      <c r="O6" s="29"/>
      <c r="P6" s="29"/>
      <c r="Q6" s="29"/>
      <c r="R6" s="29"/>
      <c r="S6" s="29"/>
    </row>
    <row r="7" spans="1:22" s="21" customFormat="1" ht="18" customHeight="1" x14ac:dyDescent="0.35">
      <c r="B7" s="30" t="s">
        <v>54</v>
      </c>
      <c r="C7" s="15"/>
      <c r="D7" s="15"/>
      <c r="E7" s="15"/>
      <c r="F7" s="15"/>
      <c r="G7" s="31" t="s">
        <v>55</v>
      </c>
      <c r="H7" s="32">
        <f>O59</f>
        <v>193573000</v>
      </c>
      <c r="I7" s="26"/>
      <c r="J7" s="27"/>
      <c r="K7" s="27"/>
      <c r="L7" s="28"/>
      <c r="N7" s="29"/>
      <c r="O7" s="29"/>
      <c r="P7" s="29"/>
      <c r="Q7" s="29"/>
      <c r="R7" s="29"/>
      <c r="S7" s="29"/>
    </row>
    <row r="8" spans="1:22" s="21" customFormat="1" ht="18" customHeight="1" x14ac:dyDescent="0.35">
      <c r="B8" s="33" t="s">
        <v>56</v>
      </c>
      <c r="C8" s="34"/>
      <c r="D8" s="34"/>
      <c r="E8" s="34"/>
      <c r="F8" s="34"/>
      <c r="G8" s="35" t="s">
        <v>57</v>
      </c>
      <c r="H8" s="36">
        <f>P59</f>
        <v>19994851</v>
      </c>
      <c r="I8" s="37"/>
      <c r="J8" s="27"/>
      <c r="K8" s="27"/>
      <c r="L8" s="28"/>
      <c r="N8" s="29"/>
      <c r="O8" s="29"/>
      <c r="P8" s="29"/>
      <c r="Q8" s="29"/>
      <c r="R8" s="29"/>
      <c r="S8" s="29"/>
    </row>
    <row r="9" spans="1:22" ht="18" customHeight="1" x14ac:dyDescent="0.4">
      <c r="B9" s="38" t="s">
        <v>58</v>
      </c>
      <c r="C9" s="39"/>
      <c r="D9" s="39"/>
      <c r="E9" s="40"/>
      <c r="F9" s="40"/>
      <c r="G9" s="40"/>
      <c r="H9" s="16">
        <f>H3*4/10</f>
        <v>1573224000</v>
      </c>
      <c r="I9" s="20"/>
      <c r="J9" s="11"/>
      <c r="K9" s="11"/>
    </row>
    <row r="10" spans="1:22" s="41" customFormat="1" ht="18" customHeight="1" x14ac:dyDescent="0.35">
      <c r="B10" s="42" t="s">
        <v>52</v>
      </c>
      <c r="C10" s="43"/>
      <c r="D10" s="44"/>
      <c r="E10" s="23" t="s">
        <v>59</v>
      </c>
      <c r="F10" s="23"/>
      <c r="G10" s="23"/>
      <c r="H10" s="25">
        <f>H9-H11</f>
        <v>1546819000</v>
      </c>
      <c r="I10" s="26">
        <f>H10</f>
        <v>1546819000</v>
      </c>
      <c r="J10" s="27" t="s">
        <v>60</v>
      </c>
      <c r="K10" s="45"/>
      <c r="L10" s="46"/>
      <c r="N10" s="47"/>
      <c r="O10" s="47"/>
      <c r="P10" s="47"/>
      <c r="Q10" s="47"/>
      <c r="R10" s="47"/>
      <c r="S10" s="47"/>
    </row>
    <row r="11" spans="1:22" s="21" customFormat="1" ht="18" customHeight="1" thickBot="1" x14ac:dyDescent="0.4">
      <c r="B11" s="48" t="s">
        <v>61</v>
      </c>
      <c r="C11" s="49"/>
      <c r="D11" s="50"/>
      <c r="E11" s="50"/>
      <c r="F11" s="50"/>
      <c r="G11" s="51" t="s">
        <v>62</v>
      </c>
      <c r="H11" s="52">
        <f>Q59</f>
        <v>26405000</v>
      </c>
      <c r="I11" s="53"/>
      <c r="J11" s="27"/>
      <c r="K11" s="27"/>
      <c r="L11" s="28"/>
      <c r="N11" s="29"/>
      <c r="O11" s="29"/>
      <c r="P11" s="29"/>
      <c r="Q11" s="29"/>
      <c r="R11" s="29"/>
      <c r="S11" s="29"/>
    </row>
    <row r="12" spans="1:22" ht="6" customHeight="1" x14ac:dyDescent="0.4">
      <c r="B12" s="54"/>
    </row>
    <row r="13" spans="1:22" ht="18" customHeight="1" thickBot="1" x14ac:dyDescent="0.45">
      <c r="B13" s="55" t="s">
        <v>63</v>
      </c>
      <c r="S13" s="4" t="s">
        <v>64</v>
      </c>
    </row>
    <row r="14" spans="1:22" s="56" customFormat="1" ht="17.25" customHeight="1" thickBot="1" x14ac:dyDescent="0.45">
      <c r="B14" s="153" t="s">
        <v>65</v>
      </c>
      <c r="C14" s="155" t="s">
        <v>66</v>
      </c>
      <c r="D14" s="157" t="s">
        <v>67</v>
      </c>
      <c r="E14" s="158"/>
      <c r="F14" s="158"/>
      <c r="G14" s="157" t="s">
        <v>68</v>
      </c>
      <c r="H14" s="158"/>
      <c r="I14" s="159"/>
      <c r="J14" s="160" t="s">
        <v>69</v>
      </c>
      <c r="K14" s="160"/>
      <c r="L14" s="160"/>
      <c r="M14" s="161" t="s">
        <v>70</v>
      </c>
      <c r="N14" s="57" t="s">
        <v>71</v>
      </c>
      <c r="O14" s="58" t="s">
        <v>72</v>
      </c>
      <c r="P14" s="58" t="s">
        <v>73</v>
      </c>
      <c r="Q14" s="58" t="s">
        <v>74</v>
      </c>
      <c r="R14" s="163" t="s">
        <v>75</v>
      </c>
      <c r="S14" s="164"/>
      <c r="T14" s="165" t="s">
        <v>76</v>
      </c>
      <c r="U14" s="167" t="s">
        <v>77</v>
      </c>
      <c r="V14" s="143" t="s">
        <v>78</v>
      </c>
    </row>
    <row r="15" spans="1:22" s="56" customFormat="1" ht="35.25" customHeight="1" thickBot="1" x14ac:dyDescent="0.45">
      <c r="B15" s="154"/>
      <c r="C15" s="156"/>
      <c r="D15" s="59" t="s">
        <v>79</v>
      </c>
      <c r="E15" s="59" t="s">
        <v>80</v>
      </c>
      <c r="F15" s="60" t="s">
        <v>81</v>
      </c>
      <c r="G15" s="61" t="s">
        <v>79</v>
      </c>
      <c r="H15" s="59" t="s">
        <v>80</v>
      </c>
      <c r="I15" s="62" t="s">
        <v>82</v>
      </c>
      <c r="J15" s="59" t="s">
        <v>79</v>
      </c>
      <c r="K15" s="63" t="s">
        <v>80</v>
      </c>
      <c r="L15" s="64" t="s">
        <v>83</v>
      </c>
      <c r="M15" s="162"/>
      <c r="N15" s="65" t="s">
        <v>84</v>
      </c>
      <c r="O15" s="66" t="s">
        <v>85</v>
      </c>
      <c r="P15" s="66" t="s">
        <v>86</v>
      </c>
      <c r="Q15" s="66" t="s">
        <v>87</v>
      </c>
      <c r="R15" s="67" t="s">
        <v>88</v>
      </c>
      <c r="S15" s="68" t="s">
        <v>89</v>
      </c>
      <c r="T15" s="166"/>
      <c r="U15" s="167"/>
      <c r="V15" s="144"/>
    </row>
    <row r="16" spans="1:22" s="28" customFormat="1" ht="17.25" customHeight="1" x14ac:dyDescent="0.35">
      <c r="A16" s="28">
        <v>1</v>
      </c>
      <c r="B16" s="69" t="s">
        <v>0</v>
      </c>
      <c r="C16" s="69">
        <v>657360</v>
      </c>
      <c r="D16" s="70">
        <v>77</v>
      </c>
      <c r="E16" s="70">
        <f>(D16+30)*C16</f>
        <v>70337520</v>
      </c>
      <c r="F16" s="71">
        <f>$I$4*E16/$E$59</f>
        <v>331595604.50618547</v>
      </c>
      <c r="G16" s="72">
        <v>95</v>
      </c>
      <c r="H16" s="70">
        <f>(G16+30)*C16</f>
        <v>82170000</v>
      </c>
      <c r="I16" s="73">
        <f>$I$6*H16/$H$59</f>
        <v>364224602.84047055</v>
      </c>
      <c r="J16" s="74">
        <v>93</v>
      </c>
      <c r="K16" s="70">
        <f>(J16+30)*C16</f>
        <v>80855280</v>
      </c>
      <c r="L16" s="71">
        <f>$I$10*K16/$K$59</f>
        <v>524623022.53405482</v>
      </c>
      <c r="M16" s="75">
        <f>D16+G16+J16</f>
        <v>265</v>
      </c>
      <c r="N16" s="76">
        <f>F16+I16+L16</f>
        <v>1220443229.8807108</v>
      </c>
      <c r="O16" s="77">
        <v>43583000</v>
      </c>
      <c r="P16" s="77"/>
      <c r="Q16" s="77">
        <v>2065000</v>
      </c>
      <c r="R16" s="78">
        <f>SUM(N16:Q16)</f>
        <v>1266091229.8807108</v>
      </c>
      <c r="S16" s="79">
        <f>ROUND(SUM(N16:Q16),-3)</f>
        <v>1266091000</v>
      </c>
      <c r="T16" s="80">
        <f t="shared" ref="T16:T57" si="0">S16/C16</f>
        <v>1926.02379213825</v>
      </c>
      <c r="U16" s="81">
        <v>1518474000</v>
      </c>
      <c r="V16" s="82">
        <f>N16/U16</f>
        <v>0.80373008025208914</v>
      </c>
    </row>
    <row r="17" spans="1:22" s="28" customFormat="1" ht="17.25" customHeight="1" x14ac:dyDescent="0.35">
      <c r="A17" s="28">
        <v>2</v>
      </c>
      <c r="B17" s="83" t="s">
        <v>1</v>
      </c>
      <c r="C17" s="83">
        <v>191534</v>
      </c>
      <c r="D17" s="70">
        <v>118</v>
      </c>
      <c r="E17" s="70">
        <f t="shared" ref="E17:E58" si="1">(D17+30)*C17</f>
        <v>28347032</v>
      </c>
      <c r="F17" s="71">
        <f t="shared" ref="F17:F58" si="2">$I$4*E17/$E$59</f>
        <v>133637796.89696458</v>
      </c>
      <c r="G17" s="72">
        <v>90</v>
      </c>
      <c r="H17" s="70">
        <f t="shared" ref="H17:H58" si="3">(G17+30)*C17</f>
        <v>22984080</v>
      </c>
      <c r="I17" s="73">
        <f t="shared" ref="I17:I58" si="4">$I$6*H17/$H$59</f>
        <v>101878634.65563591</v>
      </c>
      <c r="J17" s="74">
        <v>46</v>
      </c>
      <c r="K17" s="70">
        <f t="shared" ref="K17:K58" si="5">(J17+30)*C17</f>
        <v>14556584</v>
      </c>
      <c r="L17" s="71">
        <f t="shared" ref="L17:L58" si="6">$I$10*K17/$K$59</f>
        <v>94449231.959259331</v>
      </c>
      <c r="M17" s="75">
        <f t="shared" ref="M17:M58" si="7">D17+G17+J17</f>
        <v>254</v>
      </c>
      <c r="N17" s="76">
        <f t="shared" ref="N17:N58" si="8">F17+I17+L17</f>
        <v>329965663.51185983</v>
      </c>
      <c r="O17" s="77">
        <v>117787000</v>
      </c>
      <c r="P17" s="77"/>
      <c r="Q17" s="77">
        <v>0</v>
      </c>
      <c r="R17" s="84">
        <f t="shared" ref="R17:R58" si="9">SUM(N17:Q17)</f>
        <v>447752663.51185983</v>
      </c>
      <c r="S17" s="85">
        <f t="shared" ref="S17:S58" si="10">ROUND(SUM(N17:Q17),-3)</f>
        <v>447753000</v>
      </c>
      <c r="T17" s="86">
        <f t="shared" si="0"/>
        <v>2337.7207179926281</v>
      </c>
      <c r="U17" s="81">
        <v>524034000</v>
      </c>
      <c r="V17" s="82">
        <f t="shared" ref="V17:V59" si="11">N17/U17</f>
        <v>0.62966460861673068</v>
      </c>
    </row>
    <row r="18" spans="1:22" s="28" customFormat="1" ht="17.25" customHeight="1" x14ac:dyDescent="0.35">
      <c r="A18" s="28">
        <v>3</v>
      </c>
      <c r="B18" s="83" t="s">
        <v>2</v>
      </c>
      <c r="C18" s="83">
        <v>46633</v>
      </c>
      <c r="D18" s="70">
        <v>81</v>
      </c>
      <c r="E18" s="70">
        <f t="shared" si="1"/>
        <v>5176263</v>
      </c>
      <c r="F18" s="71">
        <f t="shared" si="2"/>
        <v>24402709.372863889</v>
      </c>
      <c r="G18" s="72">
        <v>130</v>
      </c>
      <c r="H18" s="70">
        <f t="shared" si="3"/>
        <v>7461280</v>
      </c>
      <c r="I18" s="73">
        <f t="shared" si="4"/>
        <v>33072675.485962592</v>
      </c>
      <c r="J18" s="74">
        <v>92</v>
      </c>
      <c r="K18" s="70">
        <f t="shared" si="5"/>
        <v>5689226</v>
      </c>
      <c r="L18" s="71">
        <f t="shared" si="6"/>
        <v>36914088.232695878</v>
      </c>
      <c r="M18" s="75">
        <f t="shared" si="7"/>
        <v>303</v>
      </c>
      <c r="N18" s="76">
        <f t="shared" si="8"/>
        <v>94389473.091522366</v>
      </c>
      <c r="O18" s="77">
        <v>0</v>
      </c>
      <c r="P18" s="77"/>
      <c r="Q18" s="77">
        <v>1080000</v>
      </c>
      <c r="R18" s="84">
        <f t="shared" si="9"/>
        <v>95469473.091522366</v>
      </c>
      <c r="S18" s="85">
        <f t="shared" si="10"/>
        <v>95469000</v>
      </c>
      <c r="T18" s="86">
        <f t="shared" si="0"/>
        <v>2047.2412240259043</v>
      </c>
      <c r="U18" s="81">
        <v>121324000</v>
      </c>
      <c r="V18" s="82">
        <f t="shared" si="11"/>
        <v>0.77799506356139236</v>
      </c>
    </row>
    <row r="19" spans="1:22" s="28" customFormat="1" ht="17.25" customHeight="1" x14ac:dyDescent="0.35">
      <c r="A19" s="28">
        <v>4</v>
      </c>
      <c r="B19" s="83" t="s">
        <v>3</v>
      </c>
      <c r="C19" s="83">
        <v>84614</v>
      </c>
      <c r="D19" s="70">
        <v>127</v>
      </c>
      <c r="E19" s="70">
        <f t="shared" si="1"/>
        <v>13284398</v>
      </c>
      <c r="F19" s="71">
        <f t="shared" si="2"/>
        <v>62627286.053172775</v>
      </c>
      <c r="G19" s="72">
        <v>25</v>
      </c>
      <c r="H19" s="70">
        <f t="shared" si="3"/>
        <v>4653770</v>
      </c>
      <c r="I19" s="73">
        <f t="shared" si="4"/>
        <v>20628179.748824347</v>
      </c>
      <c r="J19" s="74">
        <v>95</v>
      </c>
      <c r="K19" s="70">
        <f t="shared" si="5"/>
        <v>10576750</v>
      </c>
      <c r="L19" s="71">
        <f t="shared" si="6"/>
        <v>68626397.1083529</v>
      </c>
      <c r="M19" s="75">
        <f t="shared" si="7"/>
        <v>247</v>
      </c>
      <c r="N19" s="76">
        <f t="shared" si="8"/>
        <v>151881862.91035002</v>
      </c>
      <c r="O19" s="77">
        <v>6388000</v>
      </c>
      <c r="P19" s="77"/>
      <c r="Q19" s="77">
        <v>0</v>
      </c>
      <c r="R19" s="84">
        <f t="shared" si="9"/>
        <v>158269862.91035002</v>
      </c>
      <c r="S19" s="85">
        <f t="shared" si="10"/>
        <v>158270000</v>
      </c>
      <c r="T19" s="86">
        <f t="shared" si="0"/>
        <v>1870.4942444512728</v>
      </c>
      <c r="U19" s="81">
        <v>201138000</v>
      </c>
      <c r="V19" s="82">
        <f t="shared" si="11"/>
        <v>0.75511272315698685</v>
      </c>
    </row>
    <row r="20" spans="1:22" s="28" customFormat="1" ht="17.25" customHeight="1" x14ac:dyDescent="0.35">
      <c r="A20" s="28">
        <v>5</v>
      </c>
      <c r="B20" s="83" t="s">
        <v>4</v>
      </c>
      <c r="C20" s="83">
        <v>22047</v>
      </c>
      <c r="D20" s="70">
        <v>63</v>
      </c>
      <c r="E20" s="70">
        <f t="shared" si="1"/>
        <v>2050371</v>
      </c>
      <c r="F20" s="71">
        <f t="shared" si="2"/>
        <v>9666164.1071074437</v>
      </c>
      <c r="G20" s="72">
        <v>45</v>
      </c>
      <c r="H20" s="70">
        <f t="shared" si="3"/>
        <v>1653525</v>
      </c>
      <c r="I20" s="73">
        <f t="shared" si="4"/>
        <v>7329371.8682218464</v>
      </c>
      <c r="J20" s="74">
        <v>74</v>
      </c>
      <c r="K20" s="70">
        <f t="shared" si="5"/>
        <v>2292888</v>
      </c>
      <c r="L20" s="71">
        <f t="shared" si="6"/>
        <v>14877220.546290407</v>
      </c>
      <c r="M20" s="75">
        <f t="shared" si="7"/>
        <v>182</v>
      </c>
      <c r="N20" s="76">
        <f t="shared" si="8"/>
        <v>31872756.5216197</v>
      </c>
      <c r="O20" s="77">
        <v>0</v>
      </c>
      <c r="P20" s="77"/>
      <c r="Q20" s="77">
        <v>0</v>
      </c>
      <c r="R20" s="84">
        <f t="shared" si="9"/>
        <v>31872756.5216197</v>
      </c>
      <c r="S20" s="85">
        <f t="shared" si="10"/>
        <v>31873000</v>
      </c>
      <c r="T20" s="86">
        <f t="shared" si="0"/>
        <v>1445.6842200752938</v>
      </c>
      <c r="U20" s="81">
        <v>39662000</v>
      </c>
      <c r="V20" s="82">
        <f t="shared" si="11"/>
        <v>0.80360941257676621</v>
      </c>
    </row>
    <row r="21" spans="1:22" s="28" customFormat="1" ht="17.25" customHeight="1" x14ac:dyDescent="0.35">
      <c r="A21" s="28">
        <v>6</v>
      </c>
      <c r="B21" s="83" t="s">
        <v>5</v>
      </c>
      <c r="C21" s="83">
        <v>71779</v>
      </c>
      <c r="D21" s="70">
        <v>59</v>
      </c>
      <c r="E21" s="70">
        <f t="shared" si="1"/>
        <v>6388331</v>
      </c>
      <c r="F21" s="71">
        <f t="shared" si="2"/>
        <v>30116820.720016919</v>
      </c>
      <c r="G21" s="72">
        <v>30</v>
      </c>
      <c r="H21" s="70">
        <f t="shared" si="3"/>
        <v>4306740</v>
      </c>
      <c r="I21" s="73">
        <f t="shared" si="4"/>
        <v>19089943.605174251</v>
      </c>
      <c r="J21" s="74">
        <v>103</v>
      </c>
      <c r="K21" s="70">
        <f t="shared" si="5"/>
        <v>9546607</v>
      </c>
      <c r="L21" s="71">
        <f t="shared" si="6"/>
        <v>61942396.579231009</v>
      </c>
      <c r="M21" s="75">
        <f t="shared" si="7"/>
        <v>192</v>
      </c>
      <c r="N21" s="76">
        <f t="shared" si="8"/>
        <v>111149160.90442218</v>
      </c>
      <c r="O21" s="77">
        <v>2046000</v>
      </c>
      <c r="P21" s="77"/>
      <c r="Q21" s="77">
        <v>4715000</v>
      </c>
      <c r="R21" s="84">
        <f t="shared" si="9"/>
        <v>117910160.90442218</v>
      </c>
      <c r="S21" s="85">
        <f t="shared" si="10"/>
        <v>117910000</v>
      </c>
      <c r="T21" s="86">
        <f t="shared" si="0"/>
        <v>1642.6810069797573</v>
      </c>
      <c r="U21" s="81">
        <v>146360000</v>
      </c>
      <c r="V21" s="82">
        <f t="shared" si="11"/>
        <v>0.75942307259102337</v>
      </c>
    </row>
    <row r="22" spans="1:22" s="28" customFormat="1" ht="17.25" customHeight="1" x14ac:dyDescent="0.35">
      <c r="A22" s="28">
        <v>7</v>
      </c>
      <c r="B22" s="83" t="s">
        <v>6</v>
      </c>
      <c r="C22" s="83">
        <v>16679</v>
      </c>
      <c r="D22" s="70">
        <v>72</v>
      </c>
      <c r="E22" s="70">
        <f t="shared" si="1"/>
        <v>1701258</v>
      </c>
      <c r="F22" s="71">
        <f t="shared" si="2"/>
        <v>8020323.6470518736</v>
      </c>
      <c r="G22" s="72">
        <v>135</v>
      </c>
      <c r="H22" s="70">
        <f t="shared" si="3"/>
        <v>2752035</v>
      </c>
      <c r="I22" s="73">
        <f t="shared" si="4"/>
        <v>12198598.696337769</v>
      </c>
      <c r="J22" s="74">
        <v>60</v>
      </c>
      <c r="K22" s="70">
        <f t="shared" si="5"/>
        <v>1501110</v>
      </c>
      <c r="L22" s="71">
        <f t="shared" si="6"/>
        <v>9739832.2701510042</v>
      </c>
      <c r="M22" s="75">
        <f t="shared" si="7"/>
        <v>267</v>
      </c>
      <c r="N22" s="76">
        <f t="shared" si="8"/>
        <v>29958754.613540646</v>
      </c>
      <c r="O22" s="77">
        <v>405000</v>
      </c>
      <c r="P22" s="77"/>
      <c r="Q22" s="77">
        <v>235000</v>
      </c>
      <c r="R22" s="84">
        <f t="shared" si="9"/>
        <v>30598754.613540646</v>
      </c>
      <c r="S22" s="85">
        <f t="shared" si="10"/>
        <v>30599000</v>
      </c>
      <c r="T22" s="86">
        <f t="shared" si="0"/>
        <v>1834.5824090173271</v>
      </c>
      <c r="U22" s="81">
        <v>47244000</v>
      </c>
      <c r="V22" s="82">
        <f t="shared" si="11"/>
        <v>0.63412824090975883</v>
      </c>
    </row>
    <row r="23" spans="1:22" s="28" customFormat="1" ht="17.25" customHeight="1" x14ac:dyDescent="0.35">
      <c r="A23" s="28">
        <v>8</v>
      </c>
      <c r="B23" s="87" t="s">
        <v>7</v>
      </c>
      <c r="C23" s="87">
        <v>77070</v>
      </c>
      <c r="D23" s="70">
        <v>138</v>
      </c>
      <c r="E23" s="70">
        <f t="shared" si="1"/>
        <v>12947760</v>
      </c>
      <c r="F23" s="71">
        <f t="shared" si="2"/>
        <v>61040257.094663106</v>
      </c>
      <c r="G23" s="72">
        <v>15</v>
      </c>
      <c r="H23" s="70">
        <f t="shared" si="3"/>
        <v>3468150</v>
      </c>
      <c r="I23" s="73">
        <f t="shared" si="4"/>
        <v>15372831.402472654</v>
      </c>
      <c r="J23" s="74">
        <v>101</v>
      </c>
      <c r="K23" s="70">
        <f t="shared" si="5"/>
        <v>10096170</v>
      </c>
      <c r="L23" s="71">
        <f t="shared" si="6"/>
        <v>65508192.185070015</v>
      </c>
      <c r="M23" s="75">
        <f t="shared" si="7"/>
        <v>254</v>
      </c>
      <c r="N23" s="76">
        <f t="shared" si="8"/>
        <v>141921280.68220577</v>
      </c>
      <c r="O23" s="77">
        <v>0</v>
      </c>
      <c r="P23" s="77"/>
      <c r="Q23" s="77">
        <v>2010000</v>
      </c>
      <c r="R23" s="84">
        <f t="shared" si="9"/>
        <v>143931280.68220577</v>
      </c>
      <c r="S23" s="85">
        <f t="shared" si="10"/>
        <v>143931000</v>
      </c>
      <c r="T23" s="86">
        <f t="shared" si="0"/>
        <v>1867.5360062281043</v>
      </c>
      <c r="U23" s="81">
        <v>182479000</v>
      </c>
      <c r="V23" s="82">
        <f t="shared" si="11"/>
        <v>0.77774034646291224</v>
      </c>
    </row>
    <row r="24" spans="1:22" s="28" customFormat="1" ht="17.25" customHeight="1" x14ac:dyDescent="0.35">
      <c r="A24" s="28">
        <v>9</v>
      </c>
      <c r="B24" s="87" t="s">
        <v>8</v>
      </c>
      <c r="C24" s="87">
        <v>19549</v>
      </c>
      <c r="D24" s="70">
        <v>105</v>
      </c>
      <c r="E24" s="70">
        <f t="shared" si="1"/>
        <v>2639115</v>
      </c>
      <c r="F24" s="71">
        <f t="shared" si="2"/>
        <v>12441708.689563431</v>
      </c>
      <c r="G24" s="72">
        <v>100</v>
      </c>
      <c r="H24" s="70">
        <f t="shared" si="3"/>
        <v>2541370</v>
      </c>
      <c r="I24" s="73">
        <f t="shared" si="4"/>
        <v>11264810.501651293</v>
      </c>
      <c r="J24" s="74">
        <v>76</v>
      </c>
      <c r="K24" s="70">
        <f t="shared" si="5"/>
        <v>2072194</v>
      </c>
      <c r="L24" s="71">
        <f t="shared" si="6"/>
        <v>13445265.164587064</v>
      </c>
      <c r="M24" s="75">
        <f t="shared" si="7"/>
        <v>281</v>
      </c>
      <c r="N24" s="76">
        <f t="shared" si="8"/>
        <v>37151784.355801791</v>
      </c>
      <c r="O24" s="77">
        <v>0</v>
      </c>
      <c r="P24" s="77"/>
      <c r="Q24" s="77">
        <v>1010000</v>
      </c>
      <c r="R24" s="84">
        <f t="shared" si="9"/>
        <v>38161784.355801791</v>
      </c>
      <c r="S24" s="85">
        <f t="shared" si="10"/>
        <v>38162000</v>
      </c>
      <c r="T24" s="86">
        <f t="shared" si="0"/>
        <v>1952.1203130594915</v>
      </c>
      <c r="U24" s="81">
        <v>51605000</v>
      </c>
      <c r="V24" s="82">
        <f t="shared" si="11"/>
        <v>0.71992606057168473</v>
      </c>
    </row>
    <row r="25" spans="1:22" s="28" customFormat="1" ht="17.25" customHeight="1" x14ac:dyDescent="0.35">
      <c r="A25" s="28">
        <v>10</v>
      </c>
      <c r="B25" s="87" t="s">
        <v>9</v>
      </c>
      <c r="C25" s="87">
        <v>33634</v>
      </c>
      <c r="D25" s="70">
        <v>98</v>
      </c>
      <c r="E25" s="70">
        <f t="shared" si="1"/>
        <v>4305152</v>
      </c>
      <c r="F25" s="71">
        <f t="shared" si="2"/>
        <v>20295988.256779786</v>
      </c>
      <c r="G25" s="72">
        <v>135</v>
      </c>
      <c r="H25" s="70">
        <f t="shared" si="3"/>
        <v>5549610</v>
      </c>
      <c r="I25" s="73">
        <f t="shared" si="4"/>
        <v>24599056.811117243</v>
      </c>
      <c r="J25" s="74">
        <v>68</v>
      </c>
      <c r="K25" s="70">
        <f t="shared" si="5"/>
        <v>3296132</v>
      </c>
      <c r="L25" s="71">
        <f t="shared" si="6"/>
        <v>21386689.063611172</v>
      </c>
      <c r="M25" s="75">
        <f t="shared" si="7"/>
        <v>301</v>
      </c>
      <c r="N25" s="76">
        <f t="shared" si="8"/>
        <v>66281734.131508201</v>
      </c>
      <c r="O25" s="77">
        <v>0</v>
      </c>
      <c r="P25" s="77"/>
      <c r="Q25" s="77">
        <v>330000</v>
      </c>
      <c r="R25" s="84">
        <f t="shared" si="9"/>
        <v>66611734.131508201</v>
      </c>
      <c r="S25" s="85">
        <f t="shared" si="10"/>
        <v>66612000</v>
      </c>
      <c r="T25" s="86">
        <f t="shared" si="0"/>
        <v>1980.495926740798</v>
      </c>
      <c r="U25" s="81">
        <v>108408000</v>
      </c>
      <c r="V25" s="82">
        <f t="shared" si="11"/>
        <v>0.61140998940583902</v>
      </c>
    </row>
    <row r="26" spans="1:22" s="28" customFormat="1" ht="17.25" customHeight="1" x14ac:dyDescent="0.35">
      <c r="A26" s="28">
        <v>11</v>
      </c>
      <c r="B26" s="87" t="s">
        <v>10</v>
      </c>
      <c r="C26" s="87">
        <v>88624</v>
      </c>
      <c r="D26" s="70">
        <v>113</v>
      </c>
      <c r="E26" s="70">
        <f t="shared" si="1"/>
        <v>12673232</v>
      </c>
      <c r="F26" s="71">
        <f t="shared" si="2"/>
        <v>59746036.341445275</v>
      </c>
      <c r="G26" s="72">
        <v>55</v>
      </c>
      <c r="H26" s="70">
        <f t="shared" si="3"/>
        <v>7533040</v>
      </c>
      <c r="I26" s="73">
        <f t="shared" si="4"/>
        <v>33390756.993810132</v>
      </c>
      <c r="J26" s="74">
        <v>107</v>
      </c>
      <c r="K26" s="70">
        <f t="shared" si="5"/>
        <v>12141488</v>
      </c>
      <c r="L26" s="71">
        <f t="shared" si="6"/>
        <v>78779074.571517855</v>
      </c>
      <c r="M26" s="75">
        <f t="shared" si="7"/>
        <v>275</v>
      </c>
      <c r="N26" s="76">
        <f t="shared" si="8"/>
        <v>171915867.90677327</v>
      </c>
      <c r="O26" s="77">
        <v>0</v>
      </c>
      <c r="P26" s="77"/>
      <c r="Q26" s="77">
        <v>2295000</v>
      </c>
      <c r="R26" s="84">
        <f t="shared" si="9"/>
        <v>174210867.90677327</v>
      </c>
      <c r="S26" s="85">
        <f t="shared" si="10"/>
        <v>174211000</v>
      </c>
      <c r="T26" s="86">
        <f t="shared" si="0"/>
        <v>1965.7316302581694</v>
      </c>
      <c r="U26" s="81">
        <v>225136000</v>
      </c>
      <c r="V26" s="82">
        <f t="shared" si="11"/>
        <v>0.76360896483358176</v>
      </c>
    </row>
    <row r="27" spans="1:22" s="28" customFormat="1" ht="17.25" customHeight="1" x14ac:dyDescent="0.35">
      <c r="A27" s="28">
        <v>12</v>
      </c>
      <c r="B27" s="87" t="s">
        <v>11</v>
      </c>
      <c r="C27" s="87">
        <v>56826</v>
      </c>
      <c r="D27" s="70">
        <v>106</v>
      </c>
      <c r="E27" s="70">
        <f t="shared" si="1"/>
        <v>7728336</v>
      </c>
      <c r="F27" s="71">
        <f t="shared" si="2"/>
        <v>36434071.712322459</v>
      </c>
      <c r="G27" s="72">
        <v>80</v>
      </c>
      <c r="H27" s="70">
        <f t="shared" si="3"/>
        <v>6250860</v>
      </c>
      <c r="I27" s="73">
        <f t="shared" si="4"/>
        <v>27707399.305237725</v>
      </c>
      <c r="J27" s="74">
        <v>79</v>
      </c>
      <c r="K27" s="70">
        <f t="shared" si="5"/>
        <v>6194034</v>
      </c>
      <c r="L27" s="71">
        <f t="shared" si="6"/>
        <v>40189494.597739339</v>
      </c>
      <c r="M27" s="75">
        <f t="shared" si="7"/>
        <v>265</v>
      </c>
      <c r="N27" s="76">
        <f t="shared" si="8"/>
        <v>104330965.61529952</v>
      </c>
      <c r="O27" s="77">
        <v>0</v>
      </c>
      <c r="P27" s="77"/>
      <c r="Q27" s="77">
        <v>160000</v>
      </c>
      <c r="R27" s="84">
        <f t="shared" si="9"/>
        <v>104490965.61529952</v>
      </c>
      <c r="S27" s="85">
        <f t="shared" si="10"/>
        <v>104491000</v>
      </c>
      <c r="T27" s="86">
        <f t="shared" si="0"/>
        <v>1838.7885826910217</v>
      </c>
      <c r="U27" s="81">
        <v>169312000</v>
      </c>
      <c r="V27" s="82">
        <f t="shared" si="11"/>
        <v>0.6162053818707447</v>
      </c>
    </row>
    <row r="28" spans="1:22" s="28" customFormat="1" ht="17.25" customHeight="1" x14ac:dyDescent="0.35">
      <c r="A28" s="28">
        <v>13</v>
      </c>
      <c r="B28" s="87" t="s">
        <v>12</v>
      </c>
      <c r="C28" s="87">
        <v>64795</v>
      </c>
      <c r="D28" s="70">
        <v>90</v>
      </c>
      <c r="E28" s="70">
        <f t="shared" si="1"/>
        <v>7775400</v>
      </c>
      <c r="F28" s="71">
        <f t="shared" si="2"/>
        <v>36655947.825248808</v>
      </c>
      <c r="G28" s="72">
        <v>25</v>
      </c>
      <c r="H28" s="70">
        <f t="shared" si="3"/>
        <v>3563725</v>
      </c>
      <c r="I28" s="73">
        <f t="shared" si="4"/>
        <v>15796474.659336206</v>
      </c>
      <c r="J28" s="74">
        <v>78</v>
      </c>
      <c r="K28" s="70">
        <f t="shared" si="5"/>
        <v>6997860</v>
      </c>
      <c r="L28" s="71">
        <f t="shared" si="6"/>
        <v>45405055.359033585</v>
      </c>
      <c r="M28" s="75">
        <f t="shared" si="7"/>
        <v>193</v>
      </c>
      <c r="N28" s="76">
        <f t="shared" si="8"/>
        <v>97857477.843618602</v>
      </c>
      <c r="O28" s="77">
        <v>633000</v>
      </c>
      <c r="P28" s="77"/>
      <c r="Q28" s="77">
        <v>765000</v>
      </c>
      <c r="R28" s="84">
        <f t="shared" si="9"/>
        <v>99255477.843618602</v>
      </c>
      <c r="S28" s="85">
        <f t="shared" si="10"/>
        <v>99255000</v>
      </c>
      <c r="T28" s="86">
        <f t="shared" si="0"/>
        <v>1531.8311598117139</v>
      </c>
      <c r="U28" s="81">
        <v>141503000</v>
      </c>
      <c r="V28" s="82">
        <f t="shared" si="11"/>
        <v>0.69155761958134176</v>
      </c>
    </row>
    <row r="29" spans="1:22" s="28" customFormat="1" ht="17.25" customHeight="1" x14ac:dyDescent="0.35">
      <c r="A29" s="28">
        <v>14</v>
      </c>
      <c r="B29" s="87" t="s">
        <v>13</v>
      </c>
      <c r="C29" s="87">
        <v>22453</v>
      </c>
      <c r="D29" s="70">
        <v>105</v>
      </c>
      <c r="E29" s="70">
        <f t="shared" si="1"/>
        <v>3031155</v>
      </c>
      <c r="F29" s="71">
        <f t="shared" si="2"/>
        <v>14289922.00147157</v>
      </c>
      <c r="G29" s="72">
        <v>100</v>
      </c>
      <c r="H29" s="70">
        <f t="shared" si="3"/>
        <v>2918890</v>
      </c>
      <c r="I29" s="73">
        <f t="shared" si="4"/>
        <v>12938195.82554486</v>
      </c>
      <c r="J29" s="74">
        <v>88</v>
      </c>
      <c r="K29" s="70">
        <f t="shared" si="5"/>
        <v>2649454</v>
      </c>
      <c r="L29" s="71">
        <f t="shared" si="6"/>
        <v>17190770.541453097</v>
      </c>
      <c r="M29" s="75">
        <f t="shared" si="7"/>
        <v>293</v>
      </c>
      <c r="N29" s="76">
        <f t="shared" si="8"/>
        <v>44418888.368469521</v>
      </c>
      <c r="O29" s="77">
        <v>2695000</v>
      </c>
      <c r="P29" s="77"/>
      <c r="Q29" s="77">
        <v>670000</v>
      </c>
      <c r="R29" s="84">
        <f t="shared" si="9"/>
        <v>47783888.368469521</v>
      </c>
      <c r="S29" s="85">
        <f t="shared" si="10"/>
        <v>47784000</v>
      </c>
      <c r="T29" s="86">
        <f t="shared" si="0"/>
        <v>2128.1788625128047</v>
      </c>
      <c r="U29" s="81">
        <v>66832000</v>
      </c>
      <c r="V29" s="82">
        <f t="shared" si="11"/>
        <v>0.66463503065102825</v>
      </c>
    </row>
    <row r="30" spans="1:22" s="28" customFormat="1" ht="17.25" customHeight="1" x14ac:dyDescent="0.35">
      <c r="A30" s="28">
        <v>15</v>
      </c>
      <c r="B30" s="87" t="s">
        <v>14</v>
      </c>
      <c r="C30" s="87">
        <v>26825</v>
      </c>
      <c r="D30" s="70">
        <v>102</v>
      </c>
      <c r="E30" s="70">
        <f t="shared" si="1"/>
        <v>3540900</v>
      </c>
      <c r="F30" s="71">
        <f t="shared" si="2"/>
        <v>16693037.741392532</v>
      </c>
      <c r="G30" s="72">
        <v>35</v>
      </c>
      <c r="H30" s="70">
        <f t="shared" si="3"/>
        <v>1743625</v>
      </c>
      <c r="I30" s="73">
        <f t="shared" si="4"/>
        <v>7728746.7826179322</v>
      </c>
      <c r="J30" s="74">
        <v>76</v>
      </c>
      <c r="K30" s="70">
        <f t="shared" si="5"/>
        <v>2843450</v>
      </c>
      <c r="L30" s="71">
        <f t="shared" si="6"/>
        <v>18449498.083791908</v>
      </c>
      <c r="M30" s="75">
        <f t="shared" si="7"/>
        <v>213</v>
      </c>
      <c r="N30" s="76">
        <f t="shared" si="8"/>
        <v>42871282.607802376</v>
      </c>
      <c r="O30" s="77">
        <v>0</v>
      </c>
      <c r="P30" s="77"/>
      <c r="Q30" s="77">
        <v>260000</v>
      </c>
      <c r="R30" s="84">
        <f t="shared" si="9"/>
        <v>43131282.607802376</v>
      </c>
      <c r="S30" s="85">
        <f t="shared" si="10"/>
        <v>43131000</v>
      </c>
      <c r="T30" s="86">
        <f t="shared" si="0"/>
        <v>1607.8657968313141</v>
      </c>
      <c r="U30" s="81">
        <v>69707000</v>
      </c>
      <c r="V30" s="82">
        <f t="shared" si="11"/>
        <v>0.61502119740918959</v>
      </c>
    </row>
    <row r="31" spans="1:22" s="28" customFormat="1" ht="17.25" customHeight="1" x14ac:dyDescent="0.35">
      <c r="A31" s="28">
        <v>16</v>
      </c>
      <c r="B31" s="87" t="s">
        <v>15</v>
      </c>
      <c r="C31" s="87">
        <v>57502</v>
      </c>
      <c r="D31" s="70">
        <v>75</v>
      </c>
      <c r="E31" s="70">
        <f t="shared" si="1"/>
        <v>6037710</v>
      </c>
      <c r="F31" s="71">
        <f t="shared" si="2"/>
        <v>28463871.021938805</v>
      </c>
      <c r="G31" s="72">
        <v>45</v>
      </c>
      <c r="H31" s="70">
        <f t="shared" si="3"/>
        <v>4312650</v>
      </c>
      <c r="I31" s="73">
        <f t="shared" si="4"/>
        <v>19116140.117317215</v>
      </c>
      <c r="J31" s="74">
        <v>94</v>
      </c>
      <c r="K31" s="70">
        <f t="shared" si="5"/>
        <v>7130248</v>
      </c>
      <c r="L31" s="71">
        <f t="shared" si="6"/>
        <v>46264044.316925243</v>
      </c>
      <c r="M31" s="75">
        <f t="shared" si="7"/>
        <v>214</v>
      </c>
      <c r="N31" s="76">
        <f t="shared" si="8"/>
        <v>93844055.456181258</v>
      </c>
      <c r="O31" s="77">
        <v>0</v>
      </c>
      <c r="P31" s="77">
        <v>2121800</v>
      </c>
      <c r="Q31" s="77">
        <v>1020000</v>
      </c>
      <c r="R31" s="84">
        <f t="shared" si="9"/>
        <v>96985855.456181258</v>
      </c>
      <c r="S31" s="85">
        <f t="shared" si="10"/>
        <v>96986000</v>
      </c>
      <c r="T31" s="86">
        <f t="shared" si="0"/>
        <v>1686.6543772390526</v>
      </c>
      <c r="U31" s="81">
        <v>146362000</v>
      </c>
      <c r="V31" s="82">
        <f t="shared" si="11"/>
        <v>0.64117773367527953</v>
      </c>
    </row>
    <row r="32" spans="1:22" s="28" customFormat="1" ht="17.25" customHeight="1" x14ac:dyDescent="0.35">
      <c r="A32" s="28">
        <v>17</v>
      </c>
      <c r="B32" s="87" t="s">
        <v>16</v>
      </c>
      <c r="C32" s="87">
        <v>26355</v>
      </c>
      <c r="D32" s="70">
        <v>125</v>
      </c>
      <c r="E32" s="70">
        <f t="shared" si="1"/>
        <v>4085025</v>
      </c>
      <c r="F32" s="71">
        <f t="shared" si="2"/>
        <v>19258232.793790288</v>
      </c>
      <c r="G32" s="72">
        <v>60</v>
      </c>
      <c r="H32" s="70">
        <f t="shared" si="3"/>
        <v>2371950</v>
      </c>
      <c r="I32" s="73">
        <f t="shared" si="4"/>
        <v>10513843.820219718</v>
      </c>
      <c r="J32" s="74">
        <v>77</v>
      </c>
      <c r="K32" s="70">
        <f t="shared" si="5"/>
        <v>2819985</v>
      </c>
      <c r="L32" s="71">
        <f t="shared" si="6"/>
        <v>18297247.306554336</v>
      </c>
      <c r="M32" s="75">
        <f t="shared" si="7"/>
        <v>262</v>
      </c>
      <c r="N32" s="76">
        <f t="shared" si="8"/>
        <v>48069323.920564339</v>
      </c>
      <c r="O32" s="77">
        <v>0</v>
      </c>
      <c r="P32" s="77">
        <v>4000000</v>
      </c>
      <c r="Q32" s="77">
        <v>875000</v>
      </c>
      <c r="R32" s="84">
        <f t="shared" si="9"/>
        <v>52944323.920564339</v>
      </c>
      <c r="S32" s="85">
        <f t="shared" si="10"/>
        <v>52944000</v>
      </c>
      <c r="T32" s="86">
        <f t="shared" si="0"/>
        <v>2008.8787706317587</v>
      </c>
      <c r="U32" s="81">
        <v>74959000</v>
      </c>
      <c r="V32" s="82">
        <f t="shared" si="11"/>
        <v>0.64127488254331488</v>
      </c>
    </row>
    <row r="33" spans="1:22" s="28" customFormat="1" ht="17.25" customHeight="1" x14ac:dyDescent="0.35">
      <c r="A33" s="28">
        <v>18</v>
      </c>
      <c r="B33" s="87" t="s">
        <v>17</v>
      </c>
      <c r="C33" s="87">
        <v>31153</v>
      </c>
      <c r="D33" s="70">
        <v>49</v>
      </c>
      <c r="E33" s="70">
        <f t="shared" si="1"/>
        <v>2461087</v>
      </c>
      <c r="F33" s="71">
        <f t="shared" si="2"/>
        <v>11602422.597602453</v>
      </c>
      <c r="G33" s="72">
        <v>90</v>
      </c>
      <c r="H33" s="70">
        <f t="shared" si="3"/>
        <v>3738360</v>
      </c>
      <c r="I33" s="73">
        <f t="shared" si="4"/>
        <v>16570557.214003913</v>
      </c>
      <c r="J33" s="74">
        <v>50</v>
      </c>
      <c r="K33" s="70">
        <f t="shared" si="5"/>
        <v>2492240</v>
      </c>
      <c r="L33" s="71">
        <f t="shared" si="6"/>
        <v>16170700.066591481</v>
      </c>
      <c r="M33" s="75">
        <f t="shared" si="7"/>
        <v>189</v>
      </c>
      <c r="N33" s="76">
        <f t="shared" si="8"/>
        <v>44343679.878197849</v>
      </c>
      <c r="O33" s="77">
        <v>0</v>
      </c>
      <c r="P33" s="77"/>
      <c r="Q33" s="77">
        <v>410000</v>
      </c>
      <c r="R33" s="84">
        <f t="shared" si="9"/>
        <v>44753679.878197849</v>
      </c>
      <c r="S33" s="85">
        <f t="shared" si="10"/>
        <v>44754000</v>
      </c>
      <c r="T33" s="86">
        <f t="shared" si="0"/>
        <v>1436.5871665650179</v>
      </c>
      <c r="U33" s="81">
        <v>76304000</v>
      </c>
      <c r="V33" s="82">
        <f t="shared" si="11"/>
        <v>0.58114489251150458</v>
      </c>
    </row>
    <row r="34" spans="1:22" s="28" customFormat="1" ht="17.25" customHeight="1" x14ac:dyDescent="0.35">
      <c r="A34" s="28">
        <v>19</v>
      </c>
      <c r="B34" s="87" t="s">
        <v>18</v>
      </c>
      <c r="C34" s="87">
        <v>30427</v>
      </c>
      <c r="D34" s="70">
        <v>65</v>
      </c>
      <c r="E34" s="70">
        <f t="shared" si="1"/>
        <v>2890565</v>
      </c>
      <c r="F34" s="71">
        <f t="shared" si="2"/>
        <v>13627131.700682964</v>
      </c>
      <c r="G34" s="72">
        <v>35</v>
      </c>
      <c r="H34" s="70">
        <f t="shared" si="3"/>
        <v>1977755</v>
      </c>
      <c r="I34" s="73">
        <f t="shared" si="4"/>
        <v>8766545.3254320901</v>
      </c>
      <c r="J34" s="74">
        <v>53</v>
      </c>
      <c r="K34" s="70">
        <f t="shared" si="5"/>
        <v>2525441</v>
      </c>
      <c r="L34" s="71">
        <f t="shared" si="6"/>
        <v>16386122.101752983</v>
      </c>
      <c r="M34" s="75">
        <f t="shared" si="7"/>
        <v>153</v>
      </c>
      <c r="N34" s="76">
        <f t="shared" si="8"/>
        <v>38779799.127868034</v>
      </c>
      <c r="O34" s="77">
        <v>10857000</v>
      </c>
      <c r="P34" s="77"/>
      <c r="Q34" s="77">
        <v>75000</v>
      </c>
      <c r="R34" s="84">
        <f t="shared" si="9"/>
        <v>49711799.127868034</v>
      </c>
      <c r="S34" s="85">
        <f t="shared" si="10"/>
        <v>49712000</v>
      </c>
      <c r="T34" s="86">
        <f t="shared" si="0"/>
        <v>1633.8120748019851</v>
      </c>
      <c r="U34" s="81">
        <v>61292000</v>
      </c>
      <c r="V34" s="82">
        <f t="shared" si="11"/>
        <v>0.63270572224544852</v>
      </c>
    </row>
    <row r="35" spans="1:22" s="28" customFormat="1" ht="17.25" customHeight="1" x14ac:dyDescent="0.35">
      <c r="A35" s="28">
        <v>20</v>
      </c>
      <c r="B35" s="87" t="s">
        <v>19</v>
      </c>
      <c r="C35" s="87">
        <v>41653</v>
      </c>
      <c r="D35" s="70">
        <v>114</v>
      </c>
      <c r="E35" s="70">
        <f t="shared" si="1"/>
        <v>5998032</v>
      </c>
      <c r="F35" s="71">
        <f t="shared" si="2"/>
        <v>28276815.089406688</v>
      </c>
      <c r="G35" s="72">
        <v>80</v>
      </c>
      <c r="H35" s="70">
        <f t="shared" si="3"/>
        <v>4581830</v>
      </c>
      <c r="I35" s="73">
        <f t="shared" si="4"/>
        <v>20309300.377662811</v>
      </c>
      <c r="J35" s="74">
        <v>96</v>
      </c>
      <c r="K35" s="70">
        <f t="shared" si="5"/>
        <v>5248278</v>
      </c>
      <c r="L35" s="71">
        <f t="shared" si="6"/>
        <v>34053032.374125525</v>
      </c>
      <c r="M35" s="75">
        <f t="shared" si="7"/>
        <v>290</v>
      </c>
      <c r="N35" s="76">
        <f t="shared" si="8"/>
        <v>82639147.841195017</v>
      </c>
      <c r="O35" s="77">
        <v>0</v>
      </c>
      <c r="P35" s="77"/>
      <c r="Q35" s="77">
        <v>335000</v>
      </c>
      <c r="R35" s="84">
        <f t="shared" si="9"/>
        <v>82974147.841195017</v>
      </c>
      <c r="S35" s="85">
        <f t="shared" si="10"/>
        <v>82974000</v>
      </c>
      <c r="T35" s="86">
        <f t="shared" si="0"/>
        <v>1992.0293856384894</v>
      </c>
      <c r="U35" s="81">
        <v>106804000</v>
      </c>
      <c r="V35" s="82">
        <f t="shared" si="11"/>
        <v>0.77374581327660963</v>
      </c>
    </row>
    <row r="36" spans="1:22" s="28" customFormat="1" ht="17.25" customHeight="1" x14ac:dyDescent="0.35">
      <c r="A36" s="28">
        <v>21</v>
      </c>
      <c r="B36" s="87" t="s">
        <v>20</v>
      </c>
      <c r="C36" s="87">
        <v>30027</v>
      </c>
      <c r="D36" s="70">
        <v>45</v>
      </c>
      <c r="E36" s="70">
        <f t="shared" si="1"/>
        <v>2252025</v>
      </c>
      <c r="F36" s="71">
        <f t="shared" si="2"/>
        <v>10616831.404320799</v>
      </c>
      <c r="G36" s="72">
        <v>50</v>
      </c>
      <c r="H36" s="70">
        <f t="shared" si="3"/>
        <v>2402160</v>
      </c>
      <c r="I36" s="73">
        <f t="shared" si="4"/>
        <v>10647751.879752522</v>
      </c>
      <c r="J36" s="74">
        <v>119</v>
      </c>
      <c r="K36" s="70">
        <f t="shared" si="5"/>
        <v>4474023</v>
      </c>
      <c r="L36" s="71">
        <f t="shared" si="6"/>
        <v>29029340.683093045</v>
      </c>
      <c r="M36" s="75">
        <f t="shared" si="7"/>
        <v>214</v>
      </c>
      <c r="N36" s="76">
        <f t="shared" si="8"/>
        <v>50293923.967166364</v>
      </c>
      <c r="O36" s="77">
        <v>0</v>
      </c>
      <c r="P36" s="77"/>
      <c r="Q36" s="77">
        <v>125000</v>
      </c>
      <c r="R36" s="84">
        <f t="shared" si="9"/>
        <v>50418923.967166364</v>
      </c>
      <c r="S36" s="85">
        <f t="shared" si="10"/>
        <v>50419000</v>
      </c>
      <c r="T36" s="86">
        <f t="shared" si="0"/>
        <v>1679.1221234222533</v>
      </c>
      <c r="U36" s="81">
        <v>67301000</v>
      </c>
      <c r="V36" s="82">
        <f t="shared" si="11"/>
        <v>0.74729831603046559</v>
      </c>
    </row>
    <row r="37" spans="1:22" s="28" customFormat="1" ht="17.25" customHeight="1" x14ac:dyDescent="0.35">
      <c r="A37" s="28">
        <v>22</v>
      </c>
      <c r="B37" s="87" t="s">
        <v>21</v>
      </c>
      <c r="C37" s="87">
        <v>16576</v>
      </c>
      <c r="D37" s="70">
        <v>80</v>
      </c>
      <c r="E37" s="70">
        <f t="shared" si="1"/>
        <v>1823360</v>
      </c>
      <c r="F37" s="71">
        <f t="shared" si="2"/>
        <v>8595955.0668320172</v>
      </c>
      <c r="G37" s="72">
        <v>80</v>
      </c>
      <c r="H37" s="70">
        <f t="shared" si="3"/>
        <v>1823360</v>
      </c>
      <c r="I37" s="73">
        <f t="shared" si="4"/>
        <v>8082178.0678495849</v>
      </c>
      <c r="J37" s="74">
        <v>86</v>
      </c>
      <c r="K37" s="70">
        <f t="shared" si="5"/>
        <v>1922816</v>
      </c>
      <c r="L37" s="71">
        <f t="shared" si="6"/>
        <v>12476037.94949249</v>
      </c>
      <c r="M37" s="75">
        <f t="shared" si="7"/>
        <v>246</v>
      </c>
      <c r="N37" s="76">
        <f t="shared" si="8"/>
        <v>29154171.084174089</v>
      </c>
      <c r="O37" s="77">
        <v>0</v>
      </c>
      <c r="P37" s="77"/>
      <c r="Q37" s="77">
        <v>750000</v>
      </c>
      <c r="R37" s="84">
        <f t="shared" si="9"/>
        <v>29904171.084174089</v>
      </c>
      <c r="S37" s="85">
        <f t="shared" si="10"/>
        <v>29904000</v>
      </c>
      <c r="T37" s="86">
        <f t="shared" si="0"/>
        <v>1804.0540540540539</v>
      </c>
      <c r="U37" s="81">
        <v>42952000</v>
      </c>
      <c r="V37" s="82">
        <f t="shared" si="11"/>
        <v>0.67876166614299893</v>
      </c>
    </row>
    <row r="38" spans="1:22" s="28" customFormat="1" ht="17.25" customHeight="1" x14ac:dyDescent="0.35">
      <c r="A38" s="28">
        <v>23</v>
      </c>
      <c r="B38" s="87" t="s">
        <v>22</v>
      </c>
      <c r="C38" s="87">
        <v>28052</v>
      </c>
      <c r="D38" s="70">
        <v>84</v>
      </c>
      <c r="E38" s="70">
        <f t="shared" si="1"/>
        <v>3197928</v>
      </c>
      <c r="F38" s="71">
        <f t="shared" si="2"/>
        <v>15076148.097448654</v>
      </c>
      <c r="G38" s="72">
        <v>105</v>
      </c>
      <c r="H38" s="70">
        <f t="shared" si="3"/>
        <v>3787020</v>
      </c>
      <c r="I38" s="73">
        <f t="shared" si="4"/>
        <v>16786246.263221599</v>
      </c>
      <c r="J38" s="74">
        <v>116</v>
      </c>
      <c r="K38" s="70">
        <f t="shared" si="5"/>
        <v>4095592</v>
      </c>
      <c r="L38" s="71">
        <f t="shared" si="6"/>
        <v>26573921.382824901</v>
      </c>
      <c r="M38" s="75">
        <f t="shared" si="7"/>
        <v>305</v>
      </c>
      <c r="N38" s="76">
        <f t="shared" si="8"/>
        <v>58436315.743495151</v>
      </c>
      <c r="O38" s="77">
        <v>0</v>
      </c>
      <c r="P38" s="77"/>
      <c r="Q38" s="77">
        <v>190000</v>
      </c>
      <c r="R38" s="84">
        <f t="shared" si="9"/>
        <v>58626315.743495151</v>
      </c>
      <c r="S38" s="85">
        <f t="shared" si="10"/>
        <v>58626000</v>
      </c>
      <c r="T38" s="86">
        <f t="shared" si="0"/>
        <v>2089.9044631398829</v>
      </c>
      <c r="U38" s="81">
        <v>79994000</v>
      </c>
      <c r="V38" s="82">
        <f t="shared" si="11"/>
        <v>0.73050873494881052</v>
      </c>
    </row>
    <row r="39" spans="1:22" s="28" customFormat="1" ht="17.25" customHeight="1" x14ac:dyDescent="0.35">
      <c r="A39" s="28">
        <v>24</v>
      </c>
      <c r="B39" s="87" t="s">
        <v>23</v>
      </c>
      <c r="C39" s="87">
        <v>32748</v>
      </c>
      <c r="D39" s="70">
        <v>51</v>
      </c>
      <c r="E39" s="70">
        <f t="shared" si="1"/>
        <v>2652588</v>
      </c>
      <c r="F39" s="71">
        <f t="shared" si="2"/>
        <v>12505225.111233002</v>
      </c>
      <c r="G39" s="72">
        <v>55</v>
      </c>
      <c r="H39" s="70">
        <f t="shared" si="3"/>
        <v>2783580</v>
      </c>
      <c r="I39" s="73">
        <f t="shared" si="4"/>
        <v>12338424.242116066</v>
      </c>
      <c r="J39" s="74">
        <v>87</v>
      </c>
      <c r="K39" s="70">
        <f t="shared" si="5"/>
        <v>3831516</v>
      </c>
      <c r="L39" s="71">
        <f t="shared" si="6"/>
        <v>24860485.361099381</v>
      </c>
      <c r="M39" s="75">
        <f t="shared" si="7"/>
        <v>193</v>
      </c>
      <c r="N39" s="76">
        <f t="shared" si="8"/>
        <v>49704134.714448452</v>
      </c>
      <c r="O39" s="77">
        <v>0</v>
      </c>
      <c r="P39" s="77">
        <v>37420</v>
      </c>
      <c r="Q39" s="77">
        <v>660000</v>
      </c>
      <c r="R39" s="84">
        <f t="shared" si="9"/>
        <v>50401554.714448452</v>
      </c>
      <c r="S39" s="85">
        <f t="shared" si="10"/>
        <v>50402000</v>
      </c>
      <c r="T39" s="86">
        <f t="shared" si="0"/>
        <v>1539.0863564187125</v>
      </c>
      <c r="U39" s="81">
        <v>81691000</v>
      </c>
      <c r="V39" s="82">
        <f t="shared" si="11"/>
        <v>0.60844076721362761</v>
      </c>
    </row>
    <row r="40" spans="1:22" s="28" customFormat="1" ht="17.25" customHeight="1" x14ac:dyDescent="0.35">
      <c r="A40" s="28">
        <v>25</v>
      </c>
      <c r="B40" s="87" t="s">
        <v>24</v>
      </c>
      <c r="C40" s="87">
        <v>20129</v>
      </c>
      <c r="D40" s="70">
        <v>80</v>
      </c>
      <c r="E40" s="70">
        <f t="shared" si="1"/>
        <v>2214190</v>
      </c>
      <c r="F40" s="71">
        <f t="shared" si="2"/>
        <v>10438464.016666366</v>
      </c>
      <c r="G40" s="72">
        <v>40</v>
      </c>
      <c r="H40" s="70">
        <f t="shared" si="3"/>
        <v>1409030</v>
      </c>
      <c r="I40" s="73">
        <f t="shared" si="4"/>
        <v>6245629.6962432545</v>
      </c>
      <c r="J40" s="74">
        <v>100</v>
      </c>
      <c r="K40" s="70">
        <f t="shared" si="5"/>
        <v>2616770</v>
      </c>
      <c r="L40" s="71">
        <f t="shared" si="6"/>
        <v>16978703.019474283</v>
      </c>
      <c r="M40" s="75">
        <f t="shared" si="7"/>
        <v>220</v>
      </c>
      <c r="N40" s="76">
        <f t="shared" si="8"/>
        <v>33662796.732383907</v>
      </c>
      <c r="O40" s="77">
        <v>0</v>
      </c>
      <c r="P40" s="77">
        <f>5379000+3759760</f>
        <v>9138760</v>
      </c>
      <c r="Q40" s="77">
        <v>175000</v>
      </c>
      <c r="R40" s="84">
        <f t="shared" si="9"/>
        <v>42976556.732383907</v>
      </c>
      <c r="S40" s="85">
        <f t="shared" si="10"/>
        <v>42977000</v>
      </c>
      <c r="T40" s="86">
        <f t="shared" si="0"/>
        <v>2135.0787421133687</v>
      </c>
      <c r="U40" s="81">
        <v>52554000</v>
      </c>
      <c r="V40" s="82">
        <f t="shared" si="11"/>
        <v>0.64053728988057823</v>
      </c>
    </row>
    <row r="41" spans="1:22" s="28" customFormat="1" ht="17.25" customHeight="1" x14ac:dyDescent="0.35">
      <c r="A41" s="28">
        <v>26</v>
      </c>
      <c r="B41" s="87" t="s">
        <v>25</v>
      </c>
      <c r="C41" s="87">
        <v>13034</v>
      </c>
      <c r="D41" s="70">
        <v>58</v>
      </c>
      <c r="E41" s="70">
        <f t="shared" si="1"/>
        <v>1146992</v>
      </c>
      <c r="F41" s="71">
        <f t="shared" si="2"/>
        <v>5407320.3832571674</v>
      </c>
      <c r="G41" s="72">
        <v>105</v>
      </c>
      <c r="H41" s="70">
        <f t="shared" si="3"/>
        <v>1759590</v>
      </c>
      <c r="I41" s="73">
        <f t="shared" si="4"/>
        <v>7799512.8259956632</v>
      </c>
      <c r="J41" s="74">
        <v>87</v>
      </c>
      <c r="K41" s="70">
        <f t="shared" si="5"/>
        <v>1524978</v>
      </c>
      <c r="L41" s="71">
        <f t="shared" si="6"/>
        <v>9894697.8806818537</v>
      </c>
      <c r="M41" s="75">
        <f t="shared" si="7"/>
        <v>250</v>
      </c>
      <c r="N41" s="76">
        <f t="shared" si="8"/>
        <v>23101531.089934684</v>
      </c>
      <c r="O41" s="77">
        <v>864000</v>
      </c>
      <c r="P41" s="77"/>
      <c r="Q41" s="77">
        <v>240000</v>
      </c>
      <c r="R41" s="84">
        <f t="shared" si="9"/>
        <v>24205531.089934684</v>
      </c>
      <c r="S41" s="85">
        <f t="shared" si="10"/>
        <v>24206000</v>
      </c>
      <c r="T41" s="86">
        <f t="shared" si="0"/>
        <v>1857.1428571428571</v>
      </c>
      <c r="U41" s="81">
        <v>30364000</v>
      </c>
      <c r="V41" s="82">
        <f t="shared" si="11"/>
        <v>0.7608197566175301</v>
      </c>
    </row>
    <row r="42" spans="1:22" s="28" customFormat="1" ht="17.25" customHeight="1" x14ac:dyDescent="0.35">
      <c r="A42" s="28">
        <v>27</v>
      </c>
      <c r="B42" s="87" t="s">
        <v>26</v>
      </c>
      <c r="C42" s="87">
        <v>15732</v>
      </c>
      <c r="D42" s="70">
        <v>75</v>
      </c>
      <c r="E42" s="70">
        <f t="shared" si="1"/>
        <v>1651860</v>
      </c>
      <c r="F42" s="71">
        <f t="shared" si="2"/>
        <v>7787444.243976579</v>
      </c>
      <c r="G42" s="72">
        <v>100</v>
      </c>
      <c r="H42" s="70">
        <f t="shared" si="3"/>
        <v>2045160</v>
      </c>
      <c r="I42" s="73">
        <f t="shared" si="4"/>
        <v>9065322.9736548234</v>
      </c>
      <c r="J42" s="74">
        <v>105</v>
      </c>
      <c r="K42" s="70">
        <f t="shared" si="5"/>
        <v>2123820</v>
      </c>
      <c r="L42" s="71">
        <f t="shared" si="6"/>
        <v>13780236.339769972</v>
      </c>
      <c r="M42" s="75">
        <f t="shared" si="7"/>
        <v>280</v>
      </c>
      <c r="N42" s="76">
        <f t="shared" si="8"/>
        <v>30633003.557401374</v>
      </c>
      <c r="O42" s="77">
        <v>0</v>
      </c>
      <c r="P42" s="77"/>
      <c r="Q42" s="77">
        <v>835000</v>
      </c>
      <c r="R42" s="84">
        <f t="shared" si="9"/>
        <v>31468003.557401374</v>
      </c>
      <c r="S42" s="85">
        <f t="shared" si="10"/>
        <v>31468000</v>
      </c>
      <c r="T42" s="86">
        <f t="shared" si="0"/>
        <v>2000.2542588354945</v>
      </c>
      <c r="U42" s="81">
        <v>45692000</v>
      </c>
      <c r="V42" s="82">
        <f t="shared" si="11"/>
        <v>0.67042378441305639</v>
      </c>
    </row>
    <row r="43" spans="1:22" s="28" customFormat="1" ht="17.25" customHeight="1" x14ac:dyDescent="0.35">
      <c r="A43" s="28">
        <v>28</v>
      </c>
      <c r="B43" s="87" t="s">
        <v>27</v>
      </c>
      <c r="C43" s="87">
        <v>117748</v>
      </c>
      <c r="D43" s="70">
        <v>114</v>
      </c>
      <c r="E43" s="70">
        <f t="shared" si="1"/>
        <v>16955712</v>
      </c>
      <c r="F43" s="71">
        <f t="shared" si="2"/>
        <v>79935140.881748214</v>
      </c>
      <c r="G43" s="72">
        <v>80</v>
      </c>
      <c r="H43" s="70">
        <f t="shared" si="3"/>
        <v>12952280</v>
      </c>
      <c r="I43" s="73">
        <f t="shared" si="4"/>
        <v>57411939.136893883</v>
      </c>
      <c r="J43" s="74">
        <v>70</v>
      </c>
      <c r="K43" s="70">
        <f t="shared" si="5"/>
        <v>11774800</v>
      </c>
      <c r="L43" s="71">
        <f t="shared" si="6"/>
        <v>76399848.788279369</v>
      </c>
      <c r="M43" s="75">
        <f t="shared" si="7"/>
        <v>264</v>
      </c>
      <c r="N43" s="76">
        <f t="shared" si="8"/>
        <v>213746928.80692148</v>
      </c>
      <c r="O43" s="77">
        <v>5015000</v>
      </c>
      <c r="P43" s="77"/>
      <c r="Q43" s="77">
        <v>925000</v>
      </c>
      <c r="R43" s="84">
        <f t="shared" si="9"/>
        <v>219686928.80692148</v>
      </c>
      <c r="S43" s="85">
        <f t="shared" si="10"/>
        <v>219687000</v>
      </c>
      <c r="T43" s="86">
        <f t="shared" si="0"/>
        <v>1865.7386961986615</v>
      </c>
      <c r="U43" s="81">
        <v>284903000</v>
      </c>
      <c r="V43" s="82">
        <f t="shared" si="11"/>
        <v>0.75024457028153957</v>
      </c>
    </row>
    <row r="44" spans="1:22" s="28" customFormat="1" ht="17.25" customHeight="1" x14ac:dyDescent="0.35">
      <c r="A44" s="28">
        <v>29</v>
      </c>
      <c r="B44" s="87" t="s">
        <v>28</v>
      </c>
      <c r="C44" s="87">
        <v>18821</v>
      </c>
      <c r="D44" s="70">
        <v>74</v>
      </c>
      <c r="E44" s="70">
        <f t="shared" si="1"/>
        <v>1957384</v>
      </c>
      <c r="F44" s="71">
        <f t="shared" si="2"/>
        <v>9227790.9532598723</v>
      </c>
      <c r="G44" s="72">
        <v>45</v>
      </c>
      <c r="H44" s="70">
        <f t="shared" si="3"/>
        <v>1411575</v>
      </c>
      <c r="I44" s="73">
        <f t="shared" si="4"/>
        <v>6256910.5969884051</v>
      </c>
      <c r="J44" s="74">
        <v>106</v>
      </c>
      <c r="K44" s="70">
        <f t="shared" si="5"/>
        <v>2559656</v>
      </c>
      <c r="L44" s="71">
        <f t="shared" si="6"/>
        <v>16608123.394878214</v>
      </c>
      <c r="M44" s="75">
        <f t="shared" si="7"/>
        <v>225</v>
      </c>
      <c r="N44" s="76">
        <f t="shared" si="8"/>
        <v>32092824.945126489</v>
      </c>
      <c r="O44" s="77">
        <v>1320000</v>
      </c>
      <c r="P44" s="77"/>
      <c r="Q44" s="77">
        <v>515000</v>
      </c>
      <c r="R44" s="84">
        <f t="shared" si="9"/>
        <v>33927824.945126489</v>
      </c>
      <c r="S44" s="85">
        <f t="shared" si="10"/>
        <v>33928000</v>
      </c>
      <c r="T44" s="86">
        <f t="shared" si="0"/>
        <v>1802.6672334094894</v>
      </c>
      <c r="U44" s="81">
        <v>42821000</v>
      </c>
      <c r="V44" s="82">
        <f t="shared" si="11"/>
        <v>0.74946463055805534</v>
      </c>
    </row>
    <row r="45" spans="1:22" s="28" customFormat="1" ht="17.25" customHeight="1" x14ac:dyDescent="0.35">
      <c r="A45" s="28">
        <v>30</v>
      </c>
      <c r="B45" s="87" t="s">
        <v>29</v>
      </c>
      <c r="C45" s="87">
        <v>13014</v>
      </c>
      <c r="D45" s="70">
        <v>102</v>
      </c>
      <c r="E45" s="70">
        <f t="shared" si="1"/>
        <v>1717848</v>
      </c>
      <c r="F45" s="71">
        <f t="shared" si="2"/>
        <v>8098534.6939974809</v>
      </c>
      <c r="G45" s="72">
        <v>55</v>
      </c>
      <c r="H45" s="70">
        <f t="shared" si="3"/>
        <v>1106190</v>
      </c>
      <c r="I45" s="73">
        <f t="shared" si="4"/>
        <v>4903268.9961798731</v>
      </c>
      <c r="J45" s="74">
        <v>51</v>
      </c>
      <c r="K45" s="70">
        <f t="shared" si="5"/>
        <v>1054134</v>
      </c>
      <c r="L45" s="71">
        <f t="shared" si="6"/>
        <v>6839664.2153228996</v>
      </c>
      <c r="M45" s="75">
        <f t="shared" si="7"/>
        <v>208</v>
      </c>
      <c r="N45" s="76">
        <f t="shared" si="8"/>
        <v>19841467.905500256</v>
      </c>
      <c r="O45" s="77">
        <v>0</v>
      </c>
      <c r="P45" s="77"/>
      <c r="Q45" s="77">
        <v>0</v>
      </c>
      <c r="R45" s="84">
        <f t="shared" si="9"/>
        <v>19841467.905500256</v>
      </c>
      <c r="S45" s="85">
        <f t="shared" si="10"/>
        <v>19841000</v>
      </c>
      <c r="T45" s="86">
        <f t="shared" si="0"/>
        <v>1524.588904256954</v>
      </c>
      <c r="U45" s="81">
        <v>31163000</v>
      </c>
      <c r="V45" s="82">
        <f t="shared" si="11"/>
        <v>0.63669954450791821</v>
      </c>
    </row>
    <row r="46" spans="1:22" s="28" customFormat="1" ht="17.25" customHeight="1" x14ac:dyDescent="0.35">
      <c r="A46" s="28">
        <v>31</v>
      </c>
      <c r="B46" s="87" t="s">
        <v>30</v>
      </c>
      <c r="C46" s="87">
        <v>16319</v>
      </c>
      <c r="D46" s="70">
        <v>125</v>
      </c>
      <c r="E46" s="70">
        <f t="shared" si="1"/>
        <v>2529445</v>
      </c>
      <c r="F46" s="71">
        <f t="shared" si="2"/>
        <v>11924686.05432987</v>
      </c>
      <c r="G46" s="72">
        <v>100</v>
      </c>
      <c r="H46" s="70">
        <f t="shared" si="3"/>
        <v>2121470</v>
      </c>
      <c r="I46" s="73">
        <f t="shared" si="4"/>
        <v>9403572.6930506639</v>
      </c>
      <c r="J46" s="74">
        <v>105</v>
      </c>
      <c r="K46" s="70">
        <f t="shared" si="5"/>
        <v>2203065</v>
      </c>
      <c r="L46" s="71">
        <f t="shared" si="6"/>
        <v>14294411.189213462</v>
      </c>
      <c r="M46" s="75">
        <f t="shared" si="7"/>
        <v>330</v>
      </c>
      <c r="N46" s="76">
        <f t="shared" si="8"/>
        <v>35622669.936593994</v>
      </c>
      <c r="O46" s="77">
        <v>1980000</v>
      </c>
      <c r="P46" s="77">
        <v>3008830</v>
      </c>
      <c r="Q46" s="77">
        <v>1425000</v>
      </c>
      <c r="R46" s="84">
        <f t="shared" si="9"/>
        <v>42036499.936593994</v>
      </c>
      <c r="S46" s="85">
        <f t="shared" si="10"/>
        <v>42036000</v>
      </c>
      <c r="T46" s="86">
        <f t="shared" si="0"/>
        <v>2575.8931307065386</v>
      </c>
      <c r="U46" s="81">
        <v>47506000</v>
      </c>
      <c r="V46" s="82">
        <f t="shared" si="11"/>
        <v>0.74985622735220803</v>
      </c>
    </row>
    <row r="47" spans="1:22" s="28" customFormat="1" ht="17.25" customHeight="1" x14ac:dyDescent="0.35">
      <c r="A47" s="28">
        <v>32</v>
      </c>
      <c r="B47" s="87" t="s">
        <v>31</v>
      </c>
      <c r="C47" s="87">
        <v>6303</v>
      </c>
      <c r="D47" s="70">
        <v>112</v>
      </c>
      <c r="E47" s="70">
        <f t="shared" si="1"/>
        <v>895026</v>
      </c>
      <c r="F47" s="71">
        <f t="shared" si="2"/>
        <v>4219464.7681458369</v>
      </c>
      <c r="G47" s="72">
        <v>125</v>
      </c>
      <c r="H47" s="70">
        <f t="shared" si="3"/>
        <v>976965</v>
      </c>
      <c r="I47" s="73">
        <f t="shared" si="4"/>
        <v>4330469.6253382051</v>
      </c>
      <c r="J47" s="74">
        <v>57</v>
      </c>
      <c r="K47" s="70">
        <f t="shared" si="5"/>
        <v>548361</v>
      </c>
      <c r="L47" s="71">
        <f t="shared" si="6"/>
        <v>3557996.524899757</v>
      </c>
      <c r="M47" s="75">
        <f t="shared" si="7"/>
        <v>294</v>
      </c>
      <c r="N47" s="76">
        <f t="shared" si="8"/>
        <v>12107930.918383798</v>
      </c>
      <c r="O47" s="77">
        <v>0</v>
      </c>
      <c r="P47" s="77"/>
      <c r="Q47" s="77">
        <v>360000</v>
      </c>
      <c r="R47" s="84">
        <f t="shared" si="9"/>
        <v>12467930.918383798</v>
      </c>
      <c r="S47" s="85">
        <f t="shared" si="10"/>
        <v>12468000</v>
      </c>
      <c r="T47" s="86">
        <f t="shared" si="0"/>
        <v>1978.1056639695382</v>
      </c>
      <c r="U47" s="81">
        <v>18656000</v>
      </c>
      <c r="V47" s="82">
        <f t="shared" si="11"/>
        <v>0.64901001921010926</v>
      </c>
    </row>
    <row r="48" spans="1:22" s="28" customFormat="1" ht="17.25" customHeight="1" x14ac:dyDescent="0.35">
      <c r="A48" s="28">
        <v>33</v>
      </c>
      <c r="B48" s="87" t="s">
        <v>32</v>
      </c>
      <c r="C48" s="87">
        <v>5709</v>
      </c>
      <c r="D48" s="70">
        <v>108</v>
      </c>
      <c r="E48" s="70">
        <f t="shared" si="1"/>
        <v>787842</v>
      </c>
      <c r="F48" s="71">
        <f t="shared" si="2"/>
        <v>3714162.0040820627</v>
      </c>
      <c r="G48" s="72">
        <v>60</v>
      </c>
      <c r="H48" s="70">
        <f t="shared" si="3"/>
        <v>513810</v>
      </c>
      <c r="I48" s="73">
        <f t="shared" si="4"/>
        <v>2277500.8298096894</v>
      </c>
      <c r="J48" s="74">
        <v>70</v>
      </c>
      <c r="K48" s="70">
        <f t="shared" si="5"/>
        <v>570900</v>
      </c>
      <c r="L48" s="71">
        <f t="shared" si="6"/>
        <v>3704239.0251408676</v>
      </c>
      <c r="M48" s="75">
        <f t="shared" si="7"/>
        <v>238</v>
      </c>
      <c r="N48" s="76">
        <f t="shared" si="8"/>
        <v>9695901.8590326197</v>
      </c>
      <c r="O48" s="77">
        <v>0</v>
      </c>
      <c r="P48" s="77"/>
      <c r="Q48" s="77">
        <v>0</v>
      </c>
      <c r="R48" s="84">
        <f t="shared" si="9"/>
        <v>9695901.8590326197</v>
      </c>
      <c r="S48" s="85">
        <f t="shared" si="10"/>
        <v>9696000</v>
      </c>
      <c r="T48" s="86">
        <f t="shared" si="0"/>
        <v>1698.370993168681</v>
      </c>
      <c r="U48" s="81">
        <v>13512000</v>
      </c>
      <c r="V48" s="82">
        <f t="shared" si="11"/>
        <v>0.7175771062043087</v>
      </c>
    </row>
    <row r="49" spans="1:22" s="28" customFormat="1" ht="17.25" customHeight="1" x14ac:dyDescent="0.35">
      <c r="A49" s="28">
        <v>34</v>
      </c>
      <c r="B49" s="87" t="s">
        <v>33</v>
      </c>
      <c r="C49" s="87">
        <v>3209</v>
      </c>
      <c r="D49" s="70">
        <v>62</v>
      </c>
      <c r="E49" s="70">
        <f t="shared" si="1"/>
        <v>295228</v>
      </c>
      <c r="F49" s="71">
        <f t="shared" si="2"/>
        <v>1391807.7738190389</v>
      </c>
      <c r="G49" s="72">
        <v>85</v>
      </c>
      <c r="H49" s="70">
        <f t="shared" si="3"/>
        <v>369035</v>
      </c>
      <c r="I49" s="73">
        <f t="shared" si="4"/>
        <v>1635774.9337864555</v>
      </c>
      <c r="J49" s="74">
        <v>70</v>
      </c>
      <c r="K49" s="70">
        <f t="shared" si="5"/>
        <v>320900</v>
      </c>
      <c r="L49" s="71">
        <f t="shared" si="6"/>
        <v>2082134.0044976431</v>
      </c>
      <c r="M49" s="75">
        <f t="shared" si="7"/>
        <v>217</v>
      </c>
      <c r="N49" s="76">
        <f t="shared" si="8"/>
        <v>5109716.7121031377</v>
      </c>
      <c r="O49" s="77">
        <v>0</v>
      </c>
      <c r="P49" s="77"/>
      <c r="Q49" s="77">
        <v>0</v>
      </c>
      <c r="R49" s="84">
        <f t="shared" si="9"/>
        <v>5109716.7121031377</v>
      </c>
      <c r="S49" s="85">
        <f t="shared" si="10"/>
        <v>5110000</v>
      </c>
      <c r="T49" s="86">
        <f t="shared" si="0"/>
        <v>1592.3963851667186</v>
      </c>
      <c r="U49" s="81">
        <v>6762000</v>
      </c>
      <c r="V49" s="82">
        <f t="shared" si="11"/>
        <v>0.7556516876816235</v>
      </c>
    </row>
    <row r="50" spans="1:22" s="28" customFormat="1" ht="17.25" customHeight="1" x14ac:dyDescent="0.35">
      <c r="A50" s="28">
        <v>35</v>
      </c>
      <c r="B50" s="87" t="s">
        <v>34</v>
      </c>
      <c r="C50" s="87">
        <v>3972</v>
      </c>
      <c r="D50" s="70">
        <v>99</v>
      </c>
      <c r="E50" s="70">
        <f t="shared" si="1"/>
        <v>512388</v>
      </c>
      <c r="F50" s="71">
        <f t="shared" si="2"/>
        <v>2415575.7638556971</v>
      </c>
      <c r="G50" s="72">
        <v>85</v>
      </c>
      <c r="H50" s="70">
        <f t="shared" si="3"/>
        <v>456780</v>
      </c>
      <c r="I50" s="73">
        <f t="shared" si="4"/>
        <v>2024711.136491057</v>
      </c>
      <c r="J50" s="74">
        <v>110</v>
      </c>
      <c r="K50" s="70">
        <f t="shared" si="5"/>
        <v>556080</v>
      </c>
      <c r="L50" s="71">
        <f t="shared" si="6"/>
        <v>3608080.6395171373</v>
      </c>
      <c r="M50" s="75">
        <f t="shared" si="7"/>
        <v>294</v>
      </c>
      <c r="N50" s="76">
        <f t="shared" si="8"/>
        <v>8048367.5398638919</v>
      </c>
      <c r="O50" s="77">
        <v>0</v>
      </c>
      <c r="P50" s="77"/>
      <c r="Q50" s="77">
        <v>70000</v>
      </c>
      <c r="R50" s="84">
        <f t="shared" si="9"/>
        <v>8118367.5398638919</v>
      </c>
      <c r="S50" s="85">
        <f t="shared" si="10"/>
        <v>8118000</v>
      </c>
      <c r="T50" s="86">
        <f t="shared" si="0"/>
        <v>2043.8066465256798</v>
      </c>
      <c r="U50" s="81">
        <v>11245000</v>
      </c>
      <c r="V50" s="82">
        <f t="shared" si="11"/>
        <v>0.71572854956548615</v>
      </c>
    </row>
    <row r="51" spans="1:22" s="28" customFormat="1" ht="17.25" customHeight="1" x14ac:dyDescent="0.35">
      <c r="A51" s="28">
        <v>36</v>
      </c>
      <c r="B51" s="87" t="s">
        <v>35</v>
      </c>
      <c r="C51" s="87">
        <v>10464</v>
      </c>
      <c r="D51" s="70">
        <v>131</v>
      </c>
      <c r="E51" s="70">
        <f t="shared" si="1"/>
        <v>1684704</v>
      </c>
      <c r="F51" s="71">
        <f t="shared" si="2"/>
        <v>7942282.3166638333</v>
      </c>
      <c r="G51" s="72">
        <v>90</v>
      </c>
      <c r="H51" s="70">
        <f t="shared" si="3"/>
        <v>1255680</v>
      </c>
      <c r="I51" s="73">
        <f t="shared" si="4"/>
        <v>5565894.4784559095</v>
      </c>
      <c r="J51" s="74">
        <v>115</v>
      </c>
      <c r="K51" s="70">
        <f t="shared" si="5"/>
        <v>1517280</v>
      </c>
      <c r="L51" s="71">
        <f t="shared" si="6"/>
        <v>9844750.0228862073</v>
      </c>
      <c r="M51" s="75">
        <f t="shared" si="7"/>
        <v>336</v>
      </c>
      <c r="N51" s="76">
        <f t="shared" si="8"/>
        <v>23352926.818005949</v>
      </c>
      <c r="O51" s="77">
        <v>0</v>
      </c>
      <c r="P51" s="77">
        <v>576641</v>
      </c>
      <c r="Q51" s="77">
        <v>460000</v>
      </c>
      <c r="R51" s="84">
        <f t="shared" si="9"/>
        <v>24389567.818005949</v>
      </c>
      <c r="S51" s="85">
        <f t="shared" si="10"/>
        <v>24390000</v>
      </c>
      <c r="T51" s="86">
        <f t="shared" si="0"/>
        <v>2330.8486238532109</v>
      </c>
      <c r="U51" s="81">
        <v>30552000</v>
      </c>
      <c r="V51" s="82">
        <f t="shared" si="11"/>
        <v>0.76436654942412774</v>
      </c>
    </row>
    <row r="52" spans="1:22" s="28" customFormat="1" ht="17.25" customHeight="1" x14ac:dyDescent="0.35">
      <c r="A52" s="28">
        <v>37</v>
      </c>
      <c r="B52" s="87" t="s">
        <v>36</v>
      </c>
      <c r="C52" s="87">
        <v>1671</v>
      </c>
      <c r="D52" s="70">
        <v>83</v>
      </c>
      <c r="E52" s="70">
        <f t="shared" si="1"/>
        <v>188823</v>
      </c>
      <c r="F52" s="71">
        <f t="shared" si="2"/>
        <v>890177.48748706887</v>
      </c>
      <c r="G52" s="72">
        <v>85</v>
      </c>
      <c r="H52" s="70">
        <f t="shared" si="3"/>
        <v>192165</v>
      </c>
      <c r="I52" s="73">
        <f t="shared" si="4"/>
        <v>851785.57630326191</v>
      </c>
      <c r="J52" s="74">
        <v>96</v>
      </c>
      <c r="K52" s="70">
        <f t="shared" si="5"/>
        <v>210546</v>
      </c>
      <c r="L52" s="71">
        <f t="shared" si="6"/>
        <v>1366110.8947053934</v>
      </c>
      <c r="M52" s="75">
        <f t="shared" si="7"/>
        <v>264</v>
      </c>
      <c r="N52" s="76">
        <f t="shared" si="8"/>
        <v>3108073.958495724</v>
      </c>
      <c r="O52" s="77">
        <v>0</v>
      </c>
      <c r="P52" s="77"/>
      <c r="Q52" s="77">
        <v>25000</v>
      </c>
      <c r="R52" s="84">
        <f t="shared" si="9"/>
        <v>3133073.958495724</v>
      </c>
      <c r="S52" s="85">
        <f t="shared" si="10"/>
        <v>3133000</v>
      </c>
      <c r="T52" s="86">
        <f t="shared" si="0"/>
        <v>1874.9251944943148</v>
      </c>
      <c r="U52" s="81">
        <v>4345000</v>
      </c>
      <c r="V52" s="82">
        <f t="shared" si="11"/>
        <v>0.71532196973434381</v>
      </c>
    </row>
    <row r="53" spans="1:22" s="28" customFormat="1" ht="17.25" customHeight="1" x14ac:dyDescent="0.35">
      <c r="A53" s="28">
        <v>38</v>
      </c>
      <c r="B53" s="87" t="s">
        <v>37</v>
      </c>
      <c r="C53" s="87">
        <v>13885</v>
      </c>
      <c r="D53" s="70">
        <v>78</v>
      </c>
      <c r="E53" s="70">
        <f t="shared" si="1"/>
        <v>1499580</v>
      </c>
      <c r="F53" s="71">
        <f t="shared" si="2"/>
        <v>7069543.205466806</v>
      </c>
      <c r="G53" s="72">
        <v>95</v>
      </c>
      <c r="H53" s="70">
        <f t="shared" si="3"/>
        <v>1735625</v>
      </c>
      <c r="I53" s="73">
        <f t="shared" si="4"/>
        <v>7693286.1908846507</v>
      </c>
      <c r="J53" s="74">
        <v>119</v>
      </c>
      <c r="K53" s="70">
        <f t="shared" si="5"/>
        <v>2068865</v>
      </c>
      <c r="L53" s="71">
        <f t="shared" si="6"/>
        <v>13423665.214132179</v>
      </c>
      <c r="M53" s="75">
        <f t="shared" si="7"/>
        <v>292</v>
      </c>
      <c r="N53" s="76">
        <f t="shared" si="8"/>
        <v>28186494.610483635</v>
      </c>
      <c r="O53" s="77">
        <v>0</v>
      </c>
      <c r="P53" s="77">
        <f>760400+351000</f>
        <v>1111400</v>
      </c>
      <c r="Q53" s="77">
        <v>1025000</v>
      </c>
      <c r="R53" s="84">
        <f t="shared" si="9"/>
        <v>30322894.610483635</v>
      </c>
      <c r="S53" s="85">
        <f t="shared" si="10"/>
        <v>30323000</v>
      </c>
      <c r="T53" s="86">
        <f t="shared" si="0"/>
        <v>2183.8674828952107</v>
      </c>
      <c r="U53" s="81">
        <v>37110000</v>
      </c>
      <c r="V53" s="82">
        <f t="shared" si="11"/>
        <v>0.75953906252987435</v>
      </c>
    </row>
    <row r="54" spans="1:22" s="28" customFormat="1" ht="17.25" customHeight="1" x14ac:dyDescent="0.35">
      <c r="A54" s="28">
        <v>39</v>
      </c>
      <c r="B54" s="87" t="s">
        <v>38</v>
      </c>
      <c r="C54" s="87">
        <v>4445</v>
      </c>
      <c r="D54" s="70">
        <v>72</v>
      </c>
      <c r="E54" s="70">
        <f t="shared" si="1"/>
        <v>453390</v>
      </c>
      <c r="F54" s="71">
        <f t="shared" si="2"/>
        <v>2137438.6120957839</v>
      </c>
      <c r="G54" s="72">
        <v>115</v>
      </c>
      <c r="H54" s="70">
        <f t="shared" si="3"/>
        <v>644525</v>
      </c>
      <c r="I54" s="73">
        <f t="shared" si="4"/>
        <v>2856904.7358616805</v>
      </c>
      <c r="J54" s="74">
        <v>75</v>
      </c>
      <c r="K54" s="70">
        <f t="shared" si="5"/>
        <v>466725</v>
      </c>
      <c r="L54" s="71">
        <f t="shared" si="6"/>
        <v>3028307.863038836</v>
      </c>
      <c r="M54" s="75">
        <f t="shared" si="7"/>
        <v>262</v>
      </c>
      <c r="N54" s="76">
        <f t="shared" si="8"/>
        <v>8022651.2109963</v>
      </c>
      <c r="O54" s="77">
        <v>0</v>
      </c>
      <c r="P54" s="77"/>
      <c r="Q54" s="77">
        <v>90000</v>
      </c>
      <c r="R54" s="84">
        <f t="shared" si="9"/>
        <v>8112651.2109963</v>
      </c>
      <c r="S54" s="85">
        <f t="shared" si="10"/>
        <v>8113000</v>
      </c>
      <c r="T54" s="86">
        <f t="shared" si="0"/>
        <v>1825.1968503937007</v>
      </c>
      <c r="U54" s="81">
        <v>9636000</v>
      </c>
      <c r="V54" s="82">
        <f t="shared" si="11"/>
        <v>0.83257069437487552</v>
      </c>
    </row>
    <row r="55" spans="1:22" s="28" customFormat="1" ht="17.25" customHeight="1" x14ac:dyDescent="0.35">
      <c r="A55" s="28">
        <v>40</v>
      </c>
      <c r="B55" s="87" t="s">
        <v>39</v>
      </c>
      <c r="C55" s="87">
        <v>3299</v>
      </c>
      <c r="D55" s="70">
        <v>101</v>
      </c>
      <c r="E55" s="70">
        <f t="shared" si="1"/>
        <v>432169</v>
      </c>
      <c r="F55" s="71">
        <f t="shared" si="2"/>
        <v>2037395.4157586687</v>
      </c>
      <c r="G55" s="72">
        <v>40</v>
      </c>
      <c r="H55" s="70">
        <f t="shared" si="3"/>
        <v>230930</v>
      </c>
      <c r="I55" s="73">
        <f t="shared" si="4"/>
        <v>1023614.3061208454</v>
      </c>
      <c r="J55" s="74">
        <v>100</v>
      </c>
      <c r="K55" s="70">
        <f t="shared" si="5"/>
        <v>428870</v>
      </c>
      <c r="L55" s="71">
        <f t="shared" si="6"/>
        <v>2782688.7208130388</v>
      </c>
      <c r="M55" s="75">
        <f t="shared" si="7"/>
        <v>241</v>
      </c>
      <c r="N55" s="76">
        <f t="shared" si="8"/>
        <v>5843698.4426925527</v>
      </c>
      <c r="O55" s="77">
        <v>0</v>
      </c>
      <c r="P55" s="77"/>
      <c r="Q55" s="77">
        <v>65000</v>
      </c>
      <c r="R55" s="84">
        <f t="shared" si="9"/>
        <v>5908698.4426925527</v>
      </c>
      <c r="S55" s="85">
        <f t="shared" si="10"/>
        <v>5909000</v>
      </c>
      <c r="T55" s="86">
        <f t="shared" si="0"/>
        <v>1791.1488329796907</v>
      </c>
      <c r="U55" s="81">
        <v>7695000</v>
      </c>
      <c r="V55" s="82">
        <f t="shared" si="11"/>
        <v>0.75941500229922709</v>
      </c>
    </row>
    <row r="56" spans="1:22" s="28" customFormat="1" ht="17.25" customHeight="1" x14ac:dyDescent="0.35">
      <c r="A56" s="28">
        <v>41</v>
      </c>
      <c r="B56" s="87" t="s">
        <v>40</v>
      </c>
      <c r="C56" s="87">
        <v>3979</v>
      </c>
      <c r="D56" s="70">
        <v>68</v>
      </c>
      <c r="E56" s="70">
        <f t="shared" si="1"/>
        <v>389942</v>
      </c>
      <c r="F56" s="71">
        <f t="shared" si="2"/>
        <v>1838322.6080810209</v>
      </c>
      <c r="G56" s="72">
        <v>40</v>
      </c>
      <c r="H56" s="70">
        <f t="shared" si="3"/>
        <v>278530</v>
      </c>
      <c r="I56" s="73">
        <f t="shared" si="4"/>
        <v>1234604.826933872</v>
      </c>
      <c r="J56" s="74">
        <v>99</v>
      </c>
      <c r="K56" s="70">
        <f t="shared" si="5"/>
        <v>513291</v>
      </c>
      <c r="L56" s="71">
        <f t="shared" si="6"/>
        <v>3330447.6326039257</v>
      </c>
      <c r="M56" s="75">
        <f t="shared" si="7"/>
        <v>207</v>
      </c>
      <c r="N56" s="76">
        <f t="shared" si="8"/>
        <v>6403375.067618819</v>
      </c>
      <c r="O56" s="77">
        <v>0</v>
      </c>
      <c r="P56" s="77"/>
      <c r="Q56" s="77">
        <v>0</v>
      </c>
      <c r="R56" s="84">
        <f t="shared" si="9"/>
        <v>6403375.067618819</v>
      </c>
      <c r="S56" s="85">
        <f t="shared" si="10"/>
        <v>6403000</v>
      </c>
      <c r="T56" s="86">
        <f t="shared" si="0"/>
        <v>1609.1982910278964</v>
      </c>
      <c r="U56" s="81">
        <v>8091000</v>
      </c>
      <c r="V56" s="82">
        <f t="shared" si="11"/>
        <v>0.79141948679011487</v>
      </c>
    </row>
    <row r="57" spans="1:22" s="28" customFormat="1" ht="17.25" customHeight="1" x14ac:dyDescent="0.35">
      <c r="A57" s="28">
        <v>42</v>
      </c>
      <c r="B57" s="87" t="s">
        <v>41</v>
      </c>
      <c r="C57" s="87">
        <v>1736</v>
      </c>
      <c r="D57" s="70">
        <v>112</v>
      </c>
      <c r="E57" s="70">
        <f t="shared" si="1"/>
        <v>246512</v>
      </c>
      <c r="F57" s="71">
        <f t="shared" si="2"/>
        <v>1162143.5566398813</v>
      </c>
      <c r="G57" s="72">
        <v>40</v>
      </c>
      <c r="H57" s="70">
        <f t="shared" si="3"/>
        <v>121520</v>
      </c>
      <c r="I57" s="73">
        <f t="shared" si="4"/>
        <v>538646.38842855033</v>
      </c>
      <c r="J57" s="74">
        <v>59</v>
      </c>
      <c r="K57" s="70">
        <f t="shared" si="5"/>
        <v>154504</v>
      </c>
      <c r="L57" s="88">
        <f t="shared" si="6"/>
        <v>1002486.8564378431</v>
      </c>
      <c r="M57" s="89">
        <f t="shared" si="7"/>
        <v>211</v>
      </c>
      <c r="N57" s="85">
        <f t="shared" si="8"/>
        <v>2703276.8015062744</v>
      </c>
      <c r="O57" s="90">
        <v>0</v>
      </c>
      <c r="P57" s="90"/>
      <c r="Q57" s="90">
        <v>10000</v>
      </c>
      <c r="R57" s="84">
        <f t="shared" si="9"/>
        <v>2713276.8015062744</v>
      </c>
      <c r="S57" s="85">
        <f t="shared" si="10"/>
        <v>2713000</v>
      </c>
      <c r="T57" s="86">
        <f t="shared" si="0"/>
        <v>1562.7880184331798</v>
      </c>
      <c r="U57" s="81">
        <v>3222000</v>
      </c>
      <c r="V57" s="82">
        <f t="shared" si="11"/>
        <v>0.83900583535266116</v>
      </c>
    </row>
    <row r="58" spans="1:22" s="28" customFormat="1" ht="17.25" customHeight="1" thickBot="1" x14ac:dyDescent="0.4">
      <c r="A58" s="28">
        <v>43</v>
      </c>
      <c r="B58" s="91" t="s">
        <v>42</v>
      </c>
      <c r="C58" s="91">
        <v>12951</v>
      </c>
      <c r="D58" s="92">
        <v>78</v>
      </c>
      <c r="E58" s="93">
        <f t="shared" si="1"/>
        <v>1398708</v>
      </c>
      <c r="F58" s="94">
        <f t="shared" si="2"/>
        <v>6593997.4111631699</v>
      </c>
      <c r="G58" s="95">
        <v>55</v>
      </c>
      <c r="H58" s="93">
        <f t="shared" si="3"/>
        <v>1100835</v>
      </c>
      <c r="I58" s="96">
        <f t="shared" si="4"/>
        <v>4879532.5625884077</v>
      </c>
      <c r="J58" s="97">
        <v>73</v>
      </c>
      <c r="K58" s="93">
        <f t="shared" si="5"/>
        <v>1333953</v>
      </c>
      <c r="L58" s="98">
        <f t="shared" si="6"/>
        <v>8655247.4344083648</v>
      </c>
      <c r="M58" s="99">
        <f t="shared" si="7"/>
        <v>206</v>
      </c>
      <c r="N58" s="100">
        <f t="shared" si="8"/>
        <v>20128777.408159941</v>
      </c>
      <c r="O58" s="101">
        <v>0</v>
      </c>
      <c r="P58" s="101"/>
      <c r="Q58" s="101">
        <v>150000</v>
      </c>
      <c r="R58" s="102">
        <f t="shared" si="9"/>
        <v>20278777.408159941</v>
      </c>
      <c r="S58" s="103">
        <f t="shared" si="10"/>
        <v>20279000</v>
      </c>
      <c r="T58" s="104">
        <f>S58/C58</f>
        <v>1565.8250328159988</v>
      </c>
      <c r="U58" s="81">
        <v>31408000</v>
      </c>
      <c r="V58" s="82">
        <f t="shared" si="11"/>
        <v>0.6408805848242467</v>
      </c>
    </row>
    <row r="59" spans="1:22" s="105" customFormat="1" ht="17.25" customHeight="1" x14ac:dyDescent="0.4">
      <c r="B59" s="106" t="s">
        <v>90</v>
      </c>
      <c r="C59" s="106">
        <f>SUM(C16:C58)</f>
        <v>2061335</v>
      </c>
      <c r="D59" s="106">
        <f t="shared" ref="D59:U59" si="12">SUM(D16:D58)</f>
        <v>3874</v>
      </c>
      <c r="E59" s="106">
        <f>SUM(E16:E58)</f>
        <v>250282286</v>
      </c>
      <c r="F59" s="106">
        <f t="shared" si="12"/>
        <v>1179918000.0000002</v>
      </c>
      <c r="G59" s="106">
        <f t="shared" si="12"/>
        <v>3135</v>
      </c>
      <c r="H59" s="106">
        <f t="shared" si="12"/>
        <v>218011060</v>
      </c>
      <c r="I59" s="106">
        <f t="shared" si="12"/>
        <v>966350149.00000024</v>
      </c>
      <c r="J59" s="106">
        <f t="shared" si="12"/>
        <v>3681</v>
      </c>
      <c r="K59" s="106">
        <f t="shared" si="12"/>
        <v>238396864</v>
      </c>
      <c r="L59" s="106">
        <f t="shared" si="12"/>
        <v>1546818999.9999998</v>
      </c>
      <c r="M59" s="106">
        <f t="shared" si="12"/>
        <v>10690</v>
      </c>
      <c r="N59" s="107">
        <f t="shared" si="12"/>
        <v>3693087149</v>
      </c>
      <c r="O59" s="107">
        <f t="shared" si="12"/>
        <v>193573000</v>
      </c>
      <c r="P59" s="107">
        <f t="shared" si="12"/>
        <v>19994851</v>
      </c>
      <c r="Q59" s="107">
        <f t="shared" si="12"/>
        <v>26405000</v>
      </c>
      <c r="R59" s="108">
        <f>SUM(R16:R58)</f>
        <v>3933059999.9999995</v>
      </c>
      <c r="S59" s="108">
        <f>SUM(S16:S58)</f>
        <v>3933061000</v>
      </c>
      <c r="T59" s="107"/>
      <c r="U59" s="107">
        <f t="shared" si="12"/>
        <v>5068114000</v>
      </c>
      <c r="V59" s="109">
        <f t="shared" si="11"/>
        <v>0.72869062317856304</v>
      </c>
    </row>
  </sheetData>
  <mergeCells count="12">
    <mergeCell ref="V14:V15"/>
    <mergeCell ref="B2:G3"/>
    <mergeCell ref="B5:D5"/>
    <mergeCell ref="B14:B15"/>
    <mergeCell ref="C14:C15"/>
    <mergeCell ref="D14:F14"/>
    <mergeCell ref="G14:I14"/>
    <mergeCell ref="J14:L14"/>
    <mergeCell ref="M14:M15"/>
    <mergeCell ref="R14:S14"/>
    <mergeCell ref="T14:T15"/>
    <mergeCell ref="U14:U15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50"/>
  <sheetViews>
    <sheetView tabSelected="1" view="pageBreakPreview" zoomScale="60" zoomScaleNormal="100" workbookViewId="0">
      <selection activeCell="L3" sqref="L3"/>
    </sheetView>
  </sheetViews>
  <sheetFormatPr defaultRowHeight="18.75" x14ac:dyDescent="0.4"/>
  <cols>
    <col min="1" max="1" width="3.75" style="1" bestFit="1" customWidth="1"/>
    <col min="2" max="2" width="11" style="4" customWidth="1"/>
    <col min="3" max="3" width="11.25" style="3" customWidth="1"/>
    <col min="4" max="4" width="8.625" style="4" customWidth="1"/>
    <col min="5" max="5" width="12.25" style="4" customWidth="1"/>
    <col min="6" max="6" width="16.375" style="4" customWidth="1"/>
    <col min="7" max="7" width="6.875" style="4" customWidth="1"/>
    <col min="8" max="8" width="15" style="4" customWidth="1"/>
    <col min="9" max="9" width="14.5" style="4" customWidth="1"/>
    <col min="10" max="10" width="7.125" style="4" customWidth="1"/>
    <col min="11" max="11" width="12.875" style="4" customWidth="1"/>
    <col min="12" max="12" width="19.375" style="5" customWidth="1"/>
    <col min="13" max="13" width="7.5" style="1" bestFit="1" customWidth="1"/>
    <col min="14" max="14" width="13.625" style="6" bestFit="1" customWidth="1"/>
    <col min="15" max="15" width="14.375" style="6" customWidth="1"/>
    <col min="16" max="16" width="12.125" style="6" customWidth="1"/>
    <col min="17" max="17" width="12.875" style="6" customWidth="1"/>
    <col min="18" max="18" width="12.125" style="6" customWidth="1"/>
    <col min="19" max="19" width="15.5" style="6" bestFit="1" customWidth="1"/>
    <col min="20" max="20" width="8.375" style="1" customWidth="1"/>
    <col min="21" max="16384" width="9" style="1"/>
  </cols>
  <sheetData>
    <row r="1" spans="1:20" ht="27" customHeight="1" x14ac:dyDescent="0.4">
      <c r="B1" s="140"/>
    </row>
    <row r="2" spans="1:20" ht="6" customHeight="1" x14ac:dyDescent="0.4">
      <c r="B2" s="54"/>
    </row>
    <row r="3" spans="1:20" ht="29.25" customHeight="1" thickBot="1" x14ac:dyDescent="0.45">
      <c r="B3" s="55" t="s">
        <v>92</v>
      </c>
      <c r="S3" s="4"/>
    </row>
    <row r="4" spans="1:20" s="56" customFormat="1" ht="17.25" customHeight="1" thickBot="1" x14ac:dyDescent="0.45">
      <c r="B4" s="153" t="s">
        <v>65</v>
      </c>
      <c r="C4" s="155" t="s">
        <v>91</v>
      </c>
      <c r="D4" s="174" t="s">
        <v>67</v>
      </c>
      <c r="E4" s="175"/>
      <c r="F4" s="175"/>
      <c r="G4" s="174" t="s">
        <v>68</v>
      </c>
      <c r="H4" s="175"/>
      <c r="I4" s="176"/>
      <c r="J4" s="177" t="s">
        <v>69</v>
      </c>
      <c r="K4" s="177"/>
      <c r="L4" s="177"/>
      <c r="M4" s="168" t="s">
        <v>70</v>
      </c>
      <c r="N4" s="110" t="s">
        <v>71</v>
      </c>
      <c r="O4" s="111" t="s">
        <v>72</v>
      </c>
      <c r="P4" s="111" t="s">
        <v>73</v>
      </c>
      <c r="Q4" s="111" t="s">
        <v>74</v>
      </c>
      <c r="R4" s="170" t="s">
        <v>75</v>
      </c>
      <c r="S4" s="171"/>
      <c r="T4" s="172" t="s">
        <v>76</v>
      </c>
    </row>
    <row r="5" spans="1:20" s="56" customFormat="1" ht="35.25" customHeight="1" thickBot="1" x14ac:dyDescent="0.45">
      <c r="B5" s="154"/>
      <c r="C5" s="156"/>
      <c r="D5" s="112" t="s">
        <v>79</v>
      </c>
      <c r="E5" s="141" t="s">
        <v>80</v>
      </c>
      <c r="F5" s="113" t="s">
        <v>81</v>
      </c>
      <c r="G5" s="114" t="s">
        <v>79</v>
      </c>
      <c r="H5" s="112" t="s">
        <v>80</v>
      </c>
      <c r="I5" s="115" t="s">
        <v>82</v>
      </c>
      <c r="J5" s="112" t="s">
        <v>79</v>
      </c>
      <c r="K5" s="116" t="s">
        <v>80</v>
      </c>
      <c r="L5" s="117" t="s">
        <v>83</v>
      </c>
      <c r="M5" s="169"/>
      <c r="N5" s="118" t="s">
        <v>84</v>
      </c>
      <c r="O5" s="119" t="s">
        <v>85</v>
      </c>
      <c r="P5" s="119" t="s">
        <v>86</v>
      </c>
      <c r="Q5" s="119" t="s">
        <v>87</v>
      </c>
      <c r="R5" s="120" t="s">
        <v>88</v>
      </c>
      <c r="S5" s="121" t="s">
        <v>89</v>
      </c>
      <c r="T5" s="173"/>
    </row>
    <row r="6" spans="1:20" s="28" customFormat="1" ht="22.5" customHeight="1" x14ac:dyDescent="0.35">
      <c r="A6" s="28">
        <v>1</v>
      </c>
      <c r="B6" s="69" t="s">
        <v>0</v>
      </c>
      <c r="C6" s="69">
        <v>632918</v>
      </c>
      <c r="D6" s="70">
        <v>75</v>
      </c>
      <c r="E6" s="70">
        <v>66456390</v>
      </c>
      <c r="F6" s="71">
        <v>272460413.67035139</v>
      </c>
      <c r="G6" s="122">
        <v>85</v>
      </c>
      <c r="H6" s="70">
        <v>72785570</v>
      </c>
      <c r="I6" s="73">
        <v>350227003.76341933</v>
      </c>
      <c r="J6" s="123">
        <v>97</v>
      </c>
      <c r="K6" s="70">
        <v>80380586</v>
      </c>
      <c r="L6" s="71">
        <v>436073396.68272823</v>
      </c>
      <c r="M6" s="75">
        <v>257</v>
      </c>
      <c r="N6" s="124">
        <v>1058760814.1164989</v>
      </c>
      <c r="O6" s="125">
        <v>12934000</v>
      </c>
      <c r="P6" s="125">
        <v>0</v>
      </c>
      <c r="Q6" s="125">
        <v>824000</v>
      </c>
      <c r="R6" s="126">
        <v>1072518814.1164989</v>
      </c>
      <c r="S6" s="127">
        <v>1072519000</v>
      </c>
      <c r="T6" s="128">
        <v>1694.5623287692877</v>
      </c>
    </row>
    <row r="7" spans="1:20" s="28" customFormat="1" ht="22.5" customHeight="1" x14ac:dyDescent="0.35">
      <c r="A7" s="28">
        <v>2</v>
      </c>
      <c r="B7" s="83" t="s">
        <v>1</v>
      </c>
      <c r="C7" s="83">
        <v>183279</v>
      </c>
      <c r="D7" s="70">
        <v>119</v>
      </c>
      <c r="E7" s="70">
        <v>27308571</v>
      </c>
      <c r="F7" s="71">
        <v>111960709.14183213</v>
      </c>
      <c r="G7" s="122">
        <v>85</v>
      </c>
      <c r="H7" s="70">
        <v>21077085</v>
      </c>
      <c r="I7" s="73">
        <v>101417964.13240851</v>
      </c>
      <c r="J7" s="123">
        <v>56</v>
      </c>
      <c r="K7" s="70">
        <v>15761994</v>
      </c>
      <c r="L7" s="71">
        <v>85510526.908484876</v>
      </c>
      <c r="M7" s="75">
        <v>260</v>
      </c>
      <c r="N7" s="124">
        <v>298889200.18272555</v>
      </c>
      <c r="O7" s="125">
        <v>0</v>
      </c>
      <c r="P7" s="125">
        <v>0</v>
      </c>
      <c r="Q7" s="125">
        <v>0</v>
      </c>
      <c r="R7" s="129">
        <v>298889200.18272555</v>
      </c>
      <c r="S7" s="130">
        <v>298889000</v>
      </c>
      <c r="T7" s="131">
        <v>1630.7869423119944</v>
      </c>
    </row>
    <row r="8" spans="1:20" s="28" customFormat="1" ht="22.5" customHeight="1" x14ac:dyDescent="0.35">
      <c r="A8" s="28">
        <v>3</v>
      </c>
      <c r="B8" s="83" t="s">
        <v>2</v>
      </c>
      <c r="C8" s="83">
        <v>44344</v>
      </c>
      <c r="D8" s="70">
        <v>74</v>
      </c>
      <c r="E8" s="70">
        <v>4611776</v>
      </c>
      <c r="F8" s="71">
        <v>18907533.14639869</v>
      </c>
      <c r="G8" s="122">
        <v>140</v>
      </c>
      <c r="H8" s="70">
        <v>7538480</v>
      </c>
      <c r="I8" s="73">
        <v>36273388.57592874</v>
      </c>
      <c r="J8" s="123">
        <v>88</v>
      </c>
      <c r="K8" s="70">
        <v>5232592</v>
      </c>
      <c r="L8" s="71">
        <v>28387379.097918872</v>
      </c>
      <c r="M8" s="75">
        <v>302</v>
      </c>
      <c r="N8" s="124">
        <v>83568300.820246294</v>
      </c>
      <c r="O8" s="125">
        <v>6985000</v>
      </c>
      <c r="P8" s="125">
        <v>0</v>
      </c>
      <c r="Q8" s="125">
        <v>686000</v>
      </c>
      <c r="R8" s="129">
        <v>91239300.820246294</v>
      </c>
      <c r="S8" s="130">
        <v>91239000</v>
      </c>
      <c r="T8" s="131">
        <v>2057.5275121775212</v>
      </c>
    </row>
    <row r="9" spans="1:20" s="28" customFormat="1" ht="22.5" customHeight="1" x14ac:dyDescent="0.35">
      <c r="A9" s="28">
        <v>4</v>
      </c>
      <c r="B9" s="83" t="s">
        <v>3</v>
      </c>
      <c r="C9" s="83">
        <v>81639</v>
      </c>
      <c r="D9" s="70">
        <v>127</v>
      </c>
      <c r="E9" s="70">
        <v>12817323</v>
      </c>
      <c r="F9" s="71">
        <v>52548944.153098129</v>
      </c>
      <c r="G9" s="122">
        <v>25</v>
      </c>
      <c r="H9" s="70">
        <v>4490145</v>
      </c>
      <c r="I9" s="73">
        <v>21605519.195814479</v>
      </c>
      <c r="J9" s="123">
        <v>77</v>
      </c>
      <c r="K9" s="70">
        <v>8735373</v>
      </c>
      <c r="L9" s="71">
        <v>47390345.915126741</v>
      </c>
      <c r="M9" s="75">
        <v>229</v>
      </c>
      <c r="N9" s="124">
        <v>121544809.26403935</v>
      </c>
      <c r="O9" s="125">
        <v>0</v>
      </c>
      <c r="P9" s="125">
        <v>0</v>
      </c>
      <c r="Q9" s="125">
        <v>0</v>
      </c>
      <c r="R9" s="129">
        <v>121544809.26403935</v>
      </c>
      <c r="S9" s="130">
        <v>121545000</v>
      </c>
      <c r="T9" s="131">
        <v>1488.8104949840149</v>
      </c>
    </row>
    <row r="10" spans="1:20" s="28" customFormat="1" ht="22.5" customHeight="1" x14ac:dyDescent="0.35">
      <c r="A10" s="28">
        <v>5</v>
      </c>
      <c r="B10" s="83" t="s">
        <v>4</v>
      </c>
      <c r="C10" s="83">
        <v>21116</v>
      </c>
      <c r="D10" s="70">
        <v>72</v>
      </c>
      <c r="E10" s="70">
        <v>2153832</v>
      </c>
      <c r="F10" s="71">
        <v>8830361.650646992</v>
      </c>
      <c r="G10" s="122">
        <v>45</v>
      </c>
      <c r="H10" s="70">
        <v>1583700</v>
      </c>
      <c r="I10" s="73">
        <v>7620391.0453696689</v>
      </c>
      <c r="J10" s="123">
        <v>114</v>
      </c>
      <c r="K10" s="70">
        <v>3040704</v>
      </c>
      <c r="L10" s="71">
        <v>16496148.977898203</v>
      </c>
      <c r="M10" s="75">
        <v>231</v>
      </c>
      <c r="N10" s="124">
        <v>32946901.673914865</v>
      </c>
      <c r="O10" s="125">
        <v>0</v>
      </c>
      <c r="P10" s="125">
        <v>0</v>
      </c>
      <c r="Q10" s="125">
        <v>0</v>
      </c>
      <c r="R10" s="129">
        <v>32946901.673914865</v>
      </c>
      <c r="S10" s="130">
        <v>32947000</v>
      </c>
      <c r="T10" s="131">
        <v>1560.2860390225421</v>
      </c>
    </row>
    <row r="11" spans="1:20" s="28" customFormat="1" ht="22.5" customHeight="1" x14ac:dyDescent="0.35">
      <c r="A11" s="28">
        <v>6</v>
      </c>
      <c r="B11" s="83" t="s">
        <v>5</v>
      </c>
      <c r="C11" s="83">
        <v>69094</v>
      </c>
      <c r="D11" s="70">
        <v>97</v>
      </c>
      <c r="E11" s="70">
        <v>8774938</v>
      </c>
      <c r="F11" s="71">
        <v>35975821.699187778</v>
      </c>
      <c r="G11" s="122">
        <v>30</v>
      </c>
      <c r="H11" s="70">
        <v>4145640</v>
      </c>
      <c r="I11" s="73">
        <v>19947842.352292929</v>
      </c>
      <c r="J11" s="123">
        <v>93</v>
      </c>
      <c r="K11" s="70">
        <v>8498562</v>
      </c>
      <c r="L11" s="71">
        <v>46105620.556918561</v>
      </c>
      <c r="M11" s="75">
        <v>220</v>
      </c>
      <c r="N11" s="124">
        <v>102029284.60839927</v>
      </c>
      <c r="O11" s="125">
        <v>0</v>
      </c>
      <c r="P11" s="125">
        <v>0</v>
      </c>
      <c r="Q11" s="125">
        <v>3010000</v>
      </c>
      <c r="R11" s="129">
        <v>105039284.60839927</v>
      </c>
      <c r="S11" s="130">
        <v>105039000</v>
      </c>
      <c r="T11" s="131">
        <v>1520.233305352129</v>
      </c>
    </row>
    <row r="12" spans="1:20" s="28" customFormat="1" ht="22.5" customHeight="1" x14ac:dyDescent="0.35">
      <c r="A12" s="28">
        <v>7</v>
      </c>
      <c r="B12" s="83" t="s">
        <v>6</v>
      </c>
      <c r="C12" s="83">
        <v>15951</v>
      </c>
      <c r="D12" s="70">
        <v>75</v>
      </c>
      <c r="E12" s="70">
        <v>1674855</v>
      </c>
      <c r="F12" s="71">
        <v>6866633.6847044555</v>
      </c>
      <c r="G12" s="122">
        <v>135</v>
      </c>
      <c r="H12" s="70">
        <v>2631915</v>
      </c>
      <c r="I12" s="73">
        <v>12664154.510433866</v>
      </c>
      <c r="J12" s="123">
        <v>76</v>
      </c>
      <c r="K12" s="70">
        <v>1690806</v>
      </c>
      <c r="L12" s="71">
        <v>9172805.9254449457</v>
      </c>
      <c r="M12" s="75">
        <v>286</v>
      </c>
      <c r="N12" s="124">
        <v>28703594.120583266</v>
      </c>
      <c r="O12" s="125">
        <v>0</v>
      </c>
      <c r="P12" s="125">
        <v>0</v>
      </c>
      <c r="Q12" s="125">
        <v>135000</v>
      </c>
      <c r="R12" s="129">
        <v>28838594.120583266</v>
      </c>
      <c r="S12" s="130">
        <v>28839000</v>
      </c>
      <c r="T12" s="131">
        <v>1807.9744216663532</v>
      </c>
    </row>
    <row r="13" spans="1:20" s="28" customFormat="1" ht="22.5" customHeight="1" x14ac:dyDescent="0.35">
      <c r="A13" s="28">
        <v>8</v>
      </c>
      <c r="B13" s="87" t="s">
        <v>7</v>
      </c>
      <c r="C13" s="87">
        <v>73137</v>
      </c>
      <c r="D13" s="70">
        <v>135</v>
      </c>
      <c r="E13" s="70">
        <v>12067605</v>
      </c>
      <c r="F13" s="71">
        <v>49475222.02620998</v>
      </c>
      <c r="G13" s="122">
        <v>15</v>
      </c>
      <c r="H13" s="70">
        <v>3291165</v>
      </c>
      <c r="I13" s="73">
        <v>15836310.093347266</v>
      </c>
      <c r="J13" s="123">
        <v>98</v>
      </c>
      <c r="K13" s="70">
        <v>9361536</v>
      </c>
      <c r="L13" s="71">
        <v>50787348.100294285</v>
      </c>
      <c r="M13" s="75">
        <v>248</v>
      </c>
      <c r="N13" s="124">
        <v>116098880.21985152</v>
      </c>
      <c r="O13" s="125">
        <v>0</v>
      </c>
      <c r="P13" s="125">
        <v>0</v>
      </c>
      <c r="Q13" s="125">
        <v>815000</v>
      </c>
      <c r="R13" s="129">
        <v>116913880.21985152</v>
      </c>
      <c r="S13" s="130">
        <v>116914000</v>
      </c>
      <c r="T13" s="131">
        <v>1598.5616035659104</v>
      </c>
    </row>
    <row r="14" spans="1:20" s="28" customFormat="1" ht="22.5" customHeight="1" x14ac:dyDescent="0.35">
      <c r="A14" s="28">
        <v>9</v>
      </c>
      <c r="B14" s="87" t="s">
        <v>8</v>
      </c>
      <c r="C14" s="87">
        <v>19128</v>
      </c>
      <c r="D14" s="70">
        <v>83</v>
      </c>
      <c r="E14" s="70">
        <v>2161464</v>
      </c>
      <c r="F14" s="71">
        <v>8861651.612035688</v>
      </c>
      <c r="G14" s="122">
        <v>105</v>
      </c>
      <c r="H14" s="70">
        <v>2582280</v>
      </c>
      <c r="I14" s="73">
        <v>12425322.591802228</v>
      </c>
      <c r="J14" s="123">
        <v>86</v>
      </c>
      <c r="K14" s="70">
        <v>2218848</v>
      </c>
      <c r="L14" s="71">
        <v>12037491.043952806</v>
      </c>
      <c r="M14" s="75">
        <v>274</v>
      </c>
      <c r="N14" s="124">
        <v>33324465.247790724</v>
      </c>
      <c r="O14" s="125">
        <v>0</v>
      </c>
      <c r="P14" s="125">
        <v>0</v>
      </c>
      <c r="Q14" s="125">
        <v>580000</v>
      </c>
      <c r="R14" s="129">
        <v>33904465.247790724</v>
      </c>
      <c r="S14" s="130">
        <v>33904000</v>
      </c>
      <c r="T14" s="131">
        <v>1772.4801338352154</v>
      </c>
    </row>
    <row r="15" spans="1:20" s="28" customFormat="1" ht="22.5" customHeight="1" x14ac:dyDescent="0.35">
      <c r="A15" s="28">
        <v>10</v>
      </c>
      <c r="B15" s="87" t="s">
        <v>9</v>
      </c>
      <c r="C15" s="87">
        <v>31887</v>
      </c>
      <c r="D15" s="70">
        <v>80</v>
      </c>
      <c r="E15" s="70">
        <v>3507570</v>
      </c>
      <c r="F15" s="71">
        <v>14380467.750019439</v>
      </c>
      <c r="G15" s="122">
        <v>135</v>
      </c>
      <c r="H15" s="70">
        <v>5261355</v>
      </c>
      <c r="I15" s="73">
        <v>25316399.904344846</v>
      </c>
      <c r="J15" s="123">
        <v>83</v>
      </c>
      <c r="K15" s="70">
        <v>3603231</v>
      </c>
      <c r="L15" s="71">
        <v>19547918.961457979</v>
      </c>
      <c r="M15" s="75">
        <v>298</v>
      </c>
      <c r="N15" s="124">
        <v>59244786.615822271</v>
      </c>
      <c r="O15" s="125">
        <v>0</v>
      </c>
      <c r="P15" s="125">
        <v>0</v>
      </c>
      <c r="Q15" s="125">
        <v>130000</v>
      </c>
      <c r="R15" s="129">
        <v>59374786.615822271</v>
      </c>
      <c r="S15" s="130">
        <v>59375000</v>
      </c>
      <c r="T15" s="131">
        <v>1862.044093204127</v>
      </c>
    </row>
    <row r="16" spans="1:20" s="28" customFormat="1" ht="22.5" customHeight="1" x14ac:dyDescent="0.35">
      <c r="A16" s="28">
        <v>11</v>
      </c>
      <c r="B16" s="87" t="s">
        <v>10</v>
      </c>
      <c r="C16" s="87">
        <v>84502</v>
      </c>
      <c r="D16" s="70">
        <v>130</v>
      </c>
      <c r="E16" s="70">
        <v>13520320</v>
      </c>
      <c r="F16" s="71">
        <v>55431117.762423225</v>
      </c>
      <c r="G16" s="122">
        <v>55</v>
      </c>
      <c r="H16" s="70">
        <v>7182670</v>
      </c>
      <c r="I16" s="73">
        <v>34561314.737542056</v>
      </c>
      <c r="J16" s="123">
        <v>100</v>
      </c>
      <c r="K16" s="70">
        <v>10985260</v>
      </c>
      <c r="L16" s="71">
        <v>59596226.900397412</v>
      </c>
      <c r="M16" s="75">
        <v>285</v>
      </c>
      <c r="N16" s="124">
        <v>149588659.4003627</v>
      </c>
      <c r="O16" s="125">
        <v>0</v>
      </c>
      <c r="P16" s="125">
        <v>0</v>
      </c>
      <c r="Q16" s="125">
        <v>0</v>
      </c>
      <c r="R16" s="129">
        <v>149588659.4003627</v>
      </c>
      <c r="S16" s="130">
        <v>149589000</v>
      </c>
      <c r="T16" s="131">
        <v>1770.2421244467587</v>
      </c>
    </row>
    <row r="17" spans="1:20" s="28" customFormat="1" ht="22.5" customHeight="1" x14ac:dyDescent="0.35">
      <c r="A17" s="28">
        <v>12</v>
      </c>
      <c r="B17" s="87" t="s">
        <v>11</v>
      </c>
      <c r="C17" s="87">
        <v>54310</v>
      </c>
      <c r="D17" s="70">
        <v>114</v>
      </c>
      <c r="E17" s="70">
        <v>7820640</v>
      </c>
      <c r="F17" s="71">
        <v>32063354.773963749</v>
      </c>
      <c r="G17" s="122">
        <v>75</v>
      </c>
      <c r="H17" s="70">
        <v>5702550</v>
      </c>
      <c r="I17" s="73">
        <v>27439326.233360361</v>
      </c>
      <c r="J17" s="123">
        <v>117</v>
      </c>
      <c r="K17" s="70">
        <v>7983570</v>
      </c>
      <c r="L17" s="71">
        <v>43311733.103741355</v>
      </c>
      <c r="M17" s="75">
        <v>306</v>
      </c>
      <c r="N17" s="124">
        <v>102814414.11106548</v>
      </c>
      <c r="O17" s="125">
        <v>0</v>
      </c>
      <c r="P17" s="125">
        <v>0</v>
      </c>
      <c r="Q17" s="125">
        <v>162000</v>
      </c>
      <c r="R17" s="129">
        <v>102976414.11106548</v>
      </c>
      <c r="S17" s="130">
        <v>102976000</v>
      </c>
      <c r="T17" s="131">
        <v>1896.0780703369546</v>
      </c>
    </row>
    <row r="18" spans="1:20" s="28" customFormat="1" ht="22.5" customHeight="1" x14ac:dyDescent="0.35">
      <c r="A18" s="28">
        <v>13</v>
      </c>
      <c r="B18" s="87" t="s">
        <v>12</v>
      </c>
      <c r="C18" s="87">
        <v>61870</v>
      </c>
      <c r="D18" s="70">
        <v>84</v>
      </c>
      <c r="E18" s="70">
        <v>7053180</v>
      </c>
      <c r="F18" s="71">
        <v>28916893.326457378</v>
      </c>
      <c r="G18" s="122">
        <v>25</v>
      </c>
      <c r="H18" s="70">
        <v>3402850</v>
      </c>
      <c r="I18" s="73">
        <v>16373711.983795023</v>
      </c>
      <c r="J18" s="123">
        <v>103</v>
      </c>
      <c r="K18" s="70">
        <v>8228710</v>
      </c>
      <c r="L18" s="71">
        <v>44641644.190266699</v>
      </c>
      <c r="M18" s="75">
        <v>212</v>
      </c>
      <c r="N18" s="124">
        <v>89932249.500519097</v>
      </c>
      <c r="O18" s="125">
        <v>0</v>
      </c>
      <c r="P18" s="125">
        <v>0</v>
      </c>
      <c r="Q18" s="125">
        <v>332000</v>
      </c>
      <c r="R18" s="129">
        <v>90264249.500519097</v>
      </c>
      <c r="S18" s="130">
        <v>90264000</v>
      </c>
      <c r="T18" s="131">
        <v>1458.93001454663</v>
      </c>
    </row>
    <row r="19" spans="1:20" s="28" customFormat="1" ht="22.5" customHeight="1" x14ac:dyDescent="0.35">
      <c r="A19" s="28">
        <v>14</v>
      </c>
      <c r="B19" s="87" t="s">
        <v>13</v>
      </c>
      <c r="C19" s="87">
        <v>21685</v>
      </c>
      <c r="D19" s="70">
        <v>119</v>
      </c>
      <c r="E19" s="70">
        <v>3231065</v>
      </c>
      <c r="F19" s="71">
        <v>13246842.124523975</v>
      </c>
      <c r="G19" s="122">
        <v>105</v>
      </c>
      <c r="H19" s="70">
        <v>2927475</v>
      </c>
      <c r="I19" s="73">
        <v>14086319.552657429</v>
      </c>
      <c r="J19" s="123">
        <v>105</v>
      </c>
      <c r="K19" s="70">
        <v>2927475</v>
      </c>
      <c r="L19" s="71">
        <v>15881869.372708602</v>
      </c>
      <c r="M19" s="75">
        <v>329</v>
      </c>
      <c r="N19" s="124">
        <v>43215031.049890004</v>
      </c>
      <c r="O19" s="125">
        <v>0</v>
      </c>
      <c r="P19" s="125">
        <v>0</v>
      </c>
      <c r="Q19" s="125">
        <v>657000</v>
      </c>
      <c r="R19" s="129">
        <v>43872031.049890004</v>
      </c>
      <c r="S19" s="130">
        <v>43872000</v>
      </c>
      <c r="T19" s="131">
        <v>2023.1496426100991</v>
      </c>
    </row>
    <row r="20" spans="1:20" s="28" customFormat="1" ht="22.5" customHeight="1" x14ac:dyDescent="0.35">
      <c r="A20" s="28">
        <v>15</v>
      </c>
      <c r="B20" s="87" t="s">
        <v>14</v>
      </c>
      <c r="C20" s="87">
        <v>25559</v>
      </c>
      <c r="D20" s="70">
        <v>113</v>
      </c>
      <c r="E20" s="70">
        <v>3654937</v>
      </c>
      <c r="F20" s="71">
        <v>14984648.533558218</v>
      </c>
      <c r="G20" s="122">
        <v>55</v>
      </c>
      <c r="H20" s="70">
        <v>2172515</v>
      </c>
      <c r="I20" s="73">
        <v>10453630.013216699</v>
      </c>
      <c r="J20" s="123">
        <v>115</v>
      </c>
      <c r="K20" s="70">
        <v>3706055</v>
      </c>
      <c r="L20" s="71">
        <v>20105750.31317896</v>
      </c>
      <c r="M20" s="75">
        <v>283</v>
      </c>
      <c r="N20" s="124">
        <v>45544028.85995388</v>
      </c>
      <c r="O20" s="125">
        <v>0</v>
      </c>
      <c r="P20" s="125">
        <v>4000000</v>
      </c>
      <c r="Q20" s="125">
        <v>185000</v>
      </c>
      <c r="R20" s="129">
        <v>49729028.85995388</v>
      </c>
      <c r="S20" s="130">
        <v>49729000</v>
      </c>
      <c r="T20" s="131">
        <v>1945.6551508274972</v>
      </c>
    </row>
    <row r="21" spans="1:20" s="28" customFormat="1" ht="22.5" customHeight="1" x14ac:dyDescent="0.35">
      <c r="A21" s="28">
        <v>16</v>
      </c>
      <c r="B21" s="87" t="s">
        <v>15</v>
      </c>
      <c r="C21" s="87">
        <v>54596</v>
      </c>
      <c r="D21" s="70">
        <v>61</v>
      </c>
      <c r="E21" s="70">
        <v>4968236</v>
      </c>
      <c r="F21" s="71">
        <v>20368961.295850284</v>
      </c>
      <c r="G21" s="122">
        <v>45</v>
      </c>
      <c r="H21" s="70">
        <v>4094700</v>
      </c>
      <c r="I21" s="73">
        <v>19702731.081312865</v>
      </c>
      <c r="J21" s="123">
        <v>112</v>
      </c>
      <c r="K21" s="70">
        <v>7752632</v>
      </c>
      <c r="L21" s="71">
        <v>42058869.407486193</v>
      </c>
      <c r="M21" s="75">
        <v>218</v>
      </c>
      <c r="N21" s="124">
        <v>82130561.784649342</v>
      </c>
      <c r="O21" s="125">
        <v>0</v>
      </c>
      <c r="P21" s="125">
        <v>1320000</v>
      </c>
      <c r="Q21" s="125">
        <v>691000</v>
      </c>
      <c r="R21" s="129">
        <v>84141561.784649342</v>
      </c>
      <c r="S21" s="130">
        <v>84142000</v>
      </c>
      <c r="T21" s="131">
        <v>1541.1751776686938</v>
      </c>
    </row>
    <row r="22" spans="1:20" s="28" customFormat="1" ht="22.5" customHeight="1" x14ac:dyDescent="0.35">
      <c r="A22" s="28">
        <v>17</v>
      </c>
      <c r="B22" s="87" t="s">
        <v>16</v>
      </c>
      <c r="C22" s="87">
        <v>25029</v>
      </c>
      <c r="D22" s="70">
        <v>135</v>
      </c>
      <c r="E22" s="70">
        <v>4129785</v>
      </c>
      <c r="F22" s="71">
        <v>16931448.269603752</v>
      </c>
      <c r="G22" s="122">
        <v>60</v>
      </c>
      <c r="H22" s="70">
        <v>2252610</v>
      </c>
      <c r="I22" s="73">
        <v>10839028.270954201</v>
      </c>
      <c r="J22" s="123">
        <v>90</v>
      </c>
      <c r="K22" s="70">
        <v>3003480</v>
      </c>
      <c r="L22" s="71">
        <v>16294204.740789531</v>
      </c>
      <c r="M22" s="75">
        <v>285</v>
      </c>
      <c r="N22" s="124">
        <v>44064681.281347483</v>
      </c>
      <c r="O22" s="125">
        <v>0</v>
      </c>
      <c r="P22" s="125">
        <v>0</v>
      </c>
      <c r="Q22" s="125">
        <v>585000</v>
      </c>
      <c r="R22" s="129">
        <v>44649681.281347483</v>
      </c>
      <c r="S22" s="130">
        <v>44650000</v>
      </c>
      <c r="T22" s="131">
        <v>1783.9306404570698</v>
      </c>
    </row>
    <row r="23" spans="1:20" s="28" customFormat="1" ht="22.5" customHeight="1" x14ac:dyDescent="0.35">
      <c r="A23" s="28">
        <v>18</v>
      </c>
      <c r="B23" s="87" t="s">
        <v>17</v>
      </c>
      <c r="C23" s="87">
        <v>29641</v>
      </c>
      <c r="D23" s="70">
        <v>54</v>
      </c>
      <c r="E23" s="70">
        <v>2489844</v>
      </c>
      <c r="F23" s="71">
        <v>10207956.31864208</v>
      </c>
      <c r="G23" s="122">
        <v>90</v>
      </c>
      <c r="H23" s="70">
        <v>3556920</v>
      </c>
      <c r="I23" s="73">
        <v>17115060.502049807</v>
      </c>
      <c r="J23" s="123">
        <v>74</v>
      </c>
      <c r="K23" s="70">
        <v>3082664</v>
      </c>
      <c r="L23" s="71">
        <v>16723786.528647177</v>
      </c>
      <c r="M23" s="75">
        <v>218</v>
      </c>
      <c r="N23" s="124">
        <v>44046803.349339068</v>
      </c>
      <c r="O23" s="125">
        <v>0</v>
      </c>
      <c r="P23" s="125">
        <v>0</v>
      </c>
      <c r="Q23" s="125">
        <v>172000</v>
      </c>
      <c r="R23" s="129">
        <v>44218803.349339068</v>
      </c>
      <c r="S23" s="130">
        <v>44219000</v>
      </c>
      <c r="T23" s="131">
        <v>1491.8187645491043</v>
      </c>
    </row>
    <row r="24" spans="1:20" s="28" customFormat="1" ht="22.5" customHeight="1" x14ac:dyDescent="0.35">
      <c r="A24" s="28">
        <v>19</v>
      </c>
      <c r="B24" s="87" t="s">
        <v>18</v>
      </c>
      <c r="C24" s="87">
        <v>28752</v>
      </c>
      <c r="D24" s="70">
        <v>81</v>
      </c>
      <c r="E24" s="70">
        <v>3191472</v>
      </c>
      <c r="F24" s="71">
        <v>13084517.250144698</v>
      </c>
      <c r="G24" s="122">
        <v>25</v>
      </c>
      <c r="H24" s="70">
        <v>1581360</v>
      </c>
      <c r="I24" s="73">
        <v>7609131.517020761</v>
      </c>
      <c r="J24" s="123">
        <v>84</v>
      </c>
      <c r="K24" s="70">
        <v>3277728</v>
      </c>
      <c r="L24" s="71">
        <v>17782029.884207182</v>
      </c>
      <c r="M24" s="75">
        <v>190</v>
      </c>
      <c r="N24" s="124">
        <v>38475678.651372641</v>
      </c>
      <c r="O24" s="125">
        <v>0</v>
      </c>
      <c r="P24" s="125">
        <v>0</v>
      </c>
      <c r="Q24" s="125">
        <v>20000</v>
      </c>
      <c r="R24" s="129">
        <v>38495678.651372641</v>
      </c>
      <c r="S24" s="130">
        <v>38496000</v>
      </c>
      <c r="T24" s="131">
        <v>1338.89816360601</v>
      </c>
    </row>
    <row r="25" spans="1:20" s="28" customFormat="1" ht="22.5" customHeight="1" x14ac:dyDescent="0.35">
      <c r="A25" s="28">
        <v>20</v>
      </c>
      <c r="B25" s="87" t="s">
        <v>19</v>
      </c>
      <c r="C25" s="87">
        <v>40157</v>
      </c>
      <c r="D25" s="70">
        <v>98</v>
      </c>
      <c r="E25" s="70">
        <v>5140096</v>
      </c>
      <c r="F25" s="71">
        <v>21073559.404375087</v>
      </c>
      <c r="G25" s="122">
        <v>85</v>
      </c>
      <c r="H25" s="70">
        <v>4618055</v>
      </c>
      <c r="I25" s="73">
        <v>22220991.961245582</v>
      </c>
      <c r="J25" s="123">
        <v>115</v>
      </c>
      <c r="K25" s="70">
        <v>5822765</v>
      </c>
      <c r="L25" s="71">
        <v>31589131.629810538</v>
      </c>
      <c r="M25" s="75">
        <v>298</v>
      </c>
      <c r="N25" s="124">
        <v>74883682.995431215</v>
      </c>
      <c r="O25" s="125">
        <v>0</v>
      </c>
      <c r="P25" s="125">
        <v>0</v>
      </c>
      <c r="Q25" s="125">
        <v>196000</v>
      </c>
      <c r="R25" s="129">
        <v>75079682.995431215</v>
      </c>
      <c r="S25" s="130">
        <v>75080000</v>
      </c>
      <c r="T25" s="131">
        <v>1869.6615783051523</v>
      </c>
    </row>
    <row r="26" spans="1:20" s="28" customFormat="1" ht="22.5" customHeight="1" x14ac:dyDescent="0.35">
      <c r="A26" s="28">
        <v>21</v>
      </c>
      <c r="B26" s="87" t="s">
        <v>20</v>
      </c>
      <c r="C26" s="87">
        <v>28891</v>
      </c>
      <c r="D26" s="70">
        <v>61</v>
      </c>
      <c r="E26" s="70">
        <v>2629081</v>
      </c>
      <c r="F26" s="71">
        <v>10778805.421613498</v>
      </c>
      <c r="G26" s="122">
        <v>50</v>
      </c>
      <c r="H26" s="70">
        <v>2311280</v>
      </c>
      <c r="I26" s="73">
        <v>11121334.479599677</v>
      </c>
      <c r="J26" s="123">
        <v>108</v>
      </c>
      <c r="K26" s="70">
        <v>3986958</v>
      </c>
      <c r="L26" s="71">
        <v>21629679.553361017</v>
      </c>
      <c r="M26" s="75">
        <v>219</v>
      </c>
      <c r="N26" s="124">
        <v>43529819.454574198</v>
      </c>
      <c r="O26" s="125">
        <v>0</v>
      </c>
      <c r="P26" s="125">
        <v>0</v>
      </c>
      <c r="Q26" s="125">
        <v>262000</v>
      </c>
      <c r="R26" s="129">
        <v>43791819.454574198</v>
      </c>
      <c r="S26" s="130">
        <v>43792000</v>
      </c>
      <c r="T26" s="131">
        <v>1515.7661555501713</v>
      </c>
    </row>
    <row r="27" spans="1:20" s="28" customFormat="1" ht="22.5" customHeight="1" x14ac:dyDescent="0.35">
      <c r="A27" s="28">
        <v>22</v>
      </c>
      <c r="B27" s="87" t="s">
        <v>21</v>
      </c>
      <c r="C27" s="87">
        <v>15817</v>
      </c>
      <c r="D27" s="70">
        <v>110</v>
      </c>
      <c r="E27" s="70">
        <v>2214380</v>
      </c>
      <c r="F27" s="71">
        <v>9078598.6242008135</v>
      </c>
      <c r="G27" s="122">
        <v>90</v>
      </c>
      <c r="H27" s="70">
        <v>1898040</v>
      </c>
      <c r="I27" s="73">
        <v>9132921.0202395953</v>
      </c>
      <c r="J27" s="123">
        <v>87</v>
      </c>
      <c r="K27" s="70">
        <v>1850589</v>
      </c>
      <c r="L27" s="71">
        <v>10039646.029623291</v>
      </c>
      <c r="M27" s="75">
        <v>287</v>
      </c>
      <c r="N27" s="124">
        <v>28251165.674063697</v>
      </c>
      <c r="O27" s="125">
        <v>0</v>
      </c>
      <c r="P27" s="125">
        <v>0</v>
      </c>
      <c r="Q27" s="125">
        <v>402000</v>
      </c>
      <c r="R27" s="129">
        <v>28653165.674063697</v>
      </c>
      <c r="S27" s="130">
        <v>28653000</v>
      </c>
      <c r="T27" s="131">
        <v>1811.5318960612001</v>
      </c>
    </row>
    <row r="28" spans="1:20" s="28" customFormat="1" ht="22.5" customHeight="1" x14ac:dyDescent="0.35">
      <c r="A28" s="28">
        <v>23</v>
      </c>
      <c r="B28" s="87" t="s">
        <v>22</v>
      </c>
      <c r="C28" s="87">
        <v>26760</v>
      </c>
      <c r="D28" s="70">
        <v>88</v>
      </c>
      <c r="E28" s="70">
        <v>3157680</v>
      </c>
      <c r="F28" s="71">
        <v>12945975.534310473</v>
      </c>
      <c r="G28" s="122">
        <v>110</v>
      </c>
      <c r="H28" s="70">
        <v>3746400</v>
      </c>
      <c r="I28" s="73">
        <v>18026793.592456229</v>
      </c>
      <c r="J28" s="123">
        <v>96</v>
      </c>
      <c r="K28" s="70">
        <v>3371760</v>
      </c>
      <c r="L28" s="71">
        <v>18292163.682396591</v>
      </c>
      <c r="M28" s="75">
        <v>294</v>
      </c>
      <c r="N28" s="124">
        <v>49264932.809163295</v>
      </c>
      <c r="O28" s="125">
        <v>0</v>
      </c>
      <c r="P28" s="125">
        <v>0</v>
      </c>
      <c r="Q28" s="125">
        <v>114000</v>
      </c>
      <c r="R28" s="129">
        <v>49378932.809163295</v>
      </c>
      <c r="S28" s="130">
        <v>49379000</v>
      </c>
      <c r="T28" s="131">
        <v>1845.2541106128549</v>
      </c>
    </row>
    <row r="29" spans="1:20" s="28" customFormat="1" ht="22.5" customHeight="1" x14ac:dyDescent="0.35">
      <c r="A29" s="28">
        <v>24</v>
      </c>
      <c r="B29" s="87" t="s">
        <v>23</v>
      </c>
      <c r="C29" s="87">
        <v>30948</v>
      </c>
      <c r="D29" s="70">
        <v>54</v>
      </c>
      <c r="E29" s="70">
        <v>2599632</v>
      </c>
      <c r="F29" s="71">
        <v>10658069.300945822</v>
      </c>
      <c r="G29" s="122">
        <v>60</v>
      </c>
      <c r="H29" s="70">
        <v>2785320</v>
      </c>
      <c r="I29" s="73">
        <v>13402303.20546129</v>
      </c>
      <c r="J29" s="123">
        <v>88</v>
      </c>
      <c r="K29" s="70">
        <v>3651864</v>
      </c>
      <c r="L29" s="71">
        <v>19811758.260923535</v>
      </c>
      <c r="M29" s="75">
        <v>202</v>
      </c>
      <c r="N29" s="124">
        <v>43872130.767330647</v>
      </c>
      <c r="O29" s="125">
        <v>0</v>
      </c>
      <c r="P29" s="125">
        <v>0</v>
      </c>
      <c r="Q29" s="125">
        <v>353000</v>
      </c>
      <c r="R29" s="129">
        <v>44225130.767330647</v>
      </c>
      <c r="S29" s="130">
        <v>44225000</v>
      </c>
      <c r="T29" s="131">
        <v>1429.0099521778468</v>
      </c>
    </row>
    <row r="30" spans="1:20" s="28" customFormat="1" ht="22.5" customHeight="1" x14ac:dyDescent="0.35">
      <c r="A30" s="28">
        <v>25</v>
      </c>
      <c r="B30" s="87" t="s">
        <v>24</v>
      </c>
      <c r="C30" s="87">
        <v>19152</v>
      </c>
      <c r="D30" s="70">
        <v>75</v>
      </c>
      <c r="E30" s="70">
        <v>2010960</v>
      </c>
      <c r="F30" s="71">
        <v>8244609.6376064029</v>
      </c>
      <c r="G30" s="122">
        <v>40</v>
      </c>
      <c r="H30" s="70">
        <v>1340640</v>
      </c>
      <c r="I30" s="73">
        <v>6450843.6263587754</v>
      </c>
      <c r="J30" s="123">
        <v>96</v>
      </c>
      <c r="K30" s="70">
        <v>2413152</v>
      </c>
      <c r="L30" s="71">
        <v>13091611.317087425</v>
      </c>
      <c r="M30" s="75">
        <v>211</v>
      </c>
      <c r="N30" s="124">
        <v>27787064.581052601</v>
      </c>
      <c r="O30" s="125">
        <v>1518000</v>
      </c>
      <c r="P30" s="125">
        <v>5478000</v>
      </c>
      <c r="Q30" s="125">
        <v>139000</v>
      </c>
      <c r="R30" s="129">
        <v>34922064.581052601</v>
      </c>
      <c r="S30" s="130">
        <v>34922000</v>
      </c>
      <c r="T30" s="131">
        <v>1823.4126984126983</v>
      </c>
    </row>
    <row r="31" spans="1:20" s="28" customFormat="1" ht="22.5" customHeight="1" x14ac:dyDescent="0.35">
      <c r="A31" s="28">
        <v>26</v>
      </c>
      <c r="B31" s="87" t="s">
        <v>25</v>
      </c>
      <c r="C31" s="87">
        <v>12456</v>
      </c>
      <c r="D31" s="70">
        <v>50</v>
      </c>
      <c r="E31" s="70">
        <v>996480</v>
      </c>
      <c r="F31" s="71">
        <v>4085406.2794297393</v>
      </c>
      <c r="G31" s="122">
        <v>110</v>
      </c>
      <c r="H31" s="70">
        <v>1743840</v>
      </c>
      <c r="I31" s="73">
        <v>8390946.9726320915</v>
      </c>
      <c r="J31" s="123">
        <v>91</v>
      </c>
      <c r="K31" s="70">
        <v>1507176</v>
      </c>
      <c r="L31" s="71">
        <v>8176593.2599531887</v>
      </c>
      <c r="M31" s="75">
        <v>251</v>
      </c>
      <c r="N31" s="124">
        <v>20652946.512015019</v>
      </c>
      <c r="O31" s="125">
        <v>0</v>
      </c>
      <c r="P31" s="125">
        <v>0</v>
      </c>
      <c r="Q31" s="125">
        <v>276000</v>
      </c>
      <c r="R31" s="129">
        <v>20928946.512015019</v>
      </c>
      <c r="S31" s="130">
        <v>20929000</v>
      </c>
      <c r="T31" s="131">
        <v>1680.2344251766217</v>
      </c>
    </row>
    <row r="32" spans="1:20" s="28" customFormat="1" ht="22.5" customHeight="1" x14ac:dyDescent="0.35">
      <c r="A32" s="28">
        <v>27</v>
      </c>
      <c r="B32" s="87" t="s">
        <v>26</v>
      </c>
      <c r="C32" s="87">
        <v>15108</v>
      </c>
      <c r="D32" s="70">
        <v>78</v>
      </c>
      <c r="E32" s="70">
        <v>1631664</v>
      </c>
      <c r="F32" s="71">
        <v>6689557.5942512108</v>
      </c>
      <c r="G32" s="122">
        <v>110</v>
      </c>
      <c r="H32" s="70">
        <v>2115120</v>
      </c>
      <c r="I32" s="73">
        <v>10177458.803992104</v>
      </c>
      <c r="J32" s="123">
        <v>110</v>
      </c>
      <c r="K32" s="70">
        <v>2115120</v>
      </c>
      <c r="L32" s="71">
        <v>11474755.394188993</v>
      </c>
      <c r="M32" s="75">
        <v>298</v>
      </c>
      <c r="N32" s="124">
        <v>28341771.792432308</v>
      </c>
      <c r="O32" s="125">
        <v>0</v>
      </c>
      <c r="P32" s="125">
        <v>0</v>
      </c>
      <c r="Q32" s="125">
        <v>616000</v>
      </c>
      <c r="R32" s="129">
        <v>28957771.792432308</v>
      </c>
      <c r="S32" s="130">
        <v>28958000</v>
      </c>
      <c r="T32" s="131">
        <v>1916.732856764628</v>
      </c>
    </row>
    <row r="33" spans="1:20" s="28" customFormat="1" ht="22.5" customHeight="1" x14ac:dyDescent="0.35">
      <c r="A33" s="28">
        <v>28</v>
      </c>
      <c r="B33" s="87" t="s">
        <v>27</v>
      </c>
      <c r="C33" s="87">
        <v>112417</v>
      </c>
      <c r="D33" s="70">
        <v>113</v>
      </c>
      <c r="E33" s="70">
        <v>16075631</v>
      </c>
      <c r="F33" s="71">
        <v>65907478.156305574</v>
      </c>
      <c r="G33" s="122">
        <v>40</v>
      </c>
      <c r="H33" s="70">
        <v>7869190</v>
      </c>
      <c r="I33" s="73">
        <v>37864687.131598502</v>
      </c>
      <c r="J33" s="123">
        <v>84</v>
      </c>
      <c r="K33" s="70">
        <v>12815538</v>
      </c>
      <c r="L33" s="71">
        <v>69525683.55220224</v>
      </c>
      <c r="M33" s="75">
        <v>237</v>
      </c>
      <c r="N33" s="124">
        <v>173297848.84010631</v>
      </c>
      <c r="O33" s="125">
        <v>7007000</v>
      </c>
      <c r="P33" s="125">
        <v>0</v>
      </c>
      <c r="Q33" s="125">
        <v>593000</v>
      </c>
      <c r="R33" s="129">
        <v>180897848.84010631</v>
      </c>
      <c r="S33" s="130">
        <v>180898000</v>
      </c>
      <c r="T33" s="131">
        <v>1609.1694316695873</v>
      </c>
    </row>
    <row r="34" spans="1:20" s="28" customFormat="1" ht="22.5" customHeight="1" x14ac:dyDescent="0.35">
      <c r="A34" s="28">
        <v>29</v>
      </c>
      <c r="B34" s="87" t="s">
        <v>28</v>
      </c>
      <c r="C34" s="87">
        <v>18749</v>
      </c>
      <c r="D34" s="70">
        <v>78</v>
      </c>
      <c r="E34" s="70">
        <v>2024892</v>
      </c>
      <c r="F34" s="71">
        <v>8301728.5765565224</v>
      </c>
      <c r="G34" s="122">
        <v>100</v>
      </c>
      <c r="H34" s="70">
        <v>2437370</v>
      </c>
      <c r="I34" s="73">
        <v>11728049.834092738</v>
      </c>
      <c r="J34" s="123">
        <v>100</v>
      </c>
      <c r="K34" s="70">
        <v>2437370</v>
      </c>
      <c r="L34" s="71">
        <v>13222996.59363744</v>
      </c>
      <c r="M34" s="75">
        <v>278</v>
      </c>
      <c r="N34" s="124">
        <v>33252775.004286703</v>
      </c>
      <c r="O34" s="125">
        <v>0</v>
      </c>
      <c r="P34" s="125">
        <v>0</v>
      </c>
      <c r="Q34" s="125">
        <v>506000</v>
      </c>
      <c r="R34" s="129">
        <v>33758775.004286706</v>
      </c>
      <c r="S34" s="130">
        <v>33759000</v>
      </c>
      <c r="T34" s="131">
        <v>1800.5760307216385</v>
      </c>
    </row>
    <row r="35" spans="1:20" s="28" customFormat="1" ht="22.5" customHeight="1" x14ac:dyDescent="0.35">
      <c r="A35" s="28">
        <v>30</v>
      </c>
      <c r="B35" s="87" t="s">
        <v>29</v>
      </c>
      <c r="C35" s="87">
        <v>12354</v>
      </c>
      <c r="D35" s="70">
        <v>108</v>
      </c>
      <c r="E35" s="70">
        <v>1704852</v>
      </c>
      <c r="F35" s="71">
        <v>6989616.5164362052</v>
      </c>
      <c r="G35" s="122">
        <v>55</v>
      </c>
      <c r="H35" s="70">
        <v>1050090</v>
      </c>
      <c r="I35" s="73">
        <v>5052785.5230360776</v>
      </c>
      <c r="J35" s="123">
        <v>104</v>
      </c>
      <c r="K35" s="70">
        <v>1655436</v>
      </c>
      <c r="L35" s="71">
        <v>8980919.8394108359</v>
      </c>
      <c r="M35" s="75">
        <v>267</v>
      </c>
      <c r="N35" s="124">
        <v>21023321.878883116</v>
      </c>
      <c r="O35" s="125">
        <v>0</v>
      </c>
      <c r="P35" s="125">
        <v>0</v>
      </c>
      <c r="Q35" s="125">
        <v>0</v>
      </c>
      <c r="R35" s="129">
        <v>21023321.878883116</v>
      </c>
      <c r="S35" s="130">
        <v>21023000</v>
      </c>
      <c r="T35" s="131">
        <v>1701.7160433867573</v>
      </c>
    </row>
    <row r="36" spans="1:20" s="28" customFormat="1" ht="22.5" customHeight="1" x14ac:dyDescent="0.35">
      <c r="A36" s="28">
        <v>31</v>
      </c>
      <c r="B36" s="87" t="s">
        <v>30</v>
      </c>
      <c r="C36" s="87">
        <v>15436</v>
      </c>
      <c r="D36" s="70">
        <v>133</v>
      </c>
      <c r="E36" s="70">
        <v>2516068</v>
      </c>
      <c r="F36" s="71">
        <v>10315470.462700933</v>
      </c>
      <c r="G36" s="122">
        <v>55</v>
      </c>
      <c r="H36" s="70">
        <v>1312060</v>
      </c>
      <c r="I36" s="73">
        <v>6313323.4040460484</v>
      </c>
      <c r="J36" s="123">
        <v>112</v>
      </c>
      <c r="K36" s="70">
        <v>2191912</v>
      </c>
      <c r="L36" s="71">
        <v>11891360.322623579</v>
      </c>
      <c r="M36" s="75">
        <v>300</v>
      </c>
      <c r="N36" s="124">
        <v>28520154.189370558</v>
      </c>
      <c r="O36" s="125">
        <v>0</v>
      </c>
      <c r="P36" s="125">
        <v>0</v>
      </c>
      <c r="Q36" s="125">
        <v>393000</v>
      </c>
      <c r="R36" s="129">
        <v>28913154.189370558</v>
      </c>
      <c r="S36" s="130">
        <v>28913000</v>
      </c>
      <c r="T36" s="131">
        <v>1873.0888831303446</v>
      </c>
    </row>
    <row r="37" spans="1:20" s="28" customFormat="1" ht="22.5" customHeight="1" x14ac:dyDescent="0.35">
      <c r="A37" s="28">
        <v>32</v>
      </c>
      <c r="B37" s="87" t="s">
        <v>31</v>
      </c>
      <c r="C37" s="87">
        <v>6088</v>
      </c>
      <c r="D37" s="70">
        <v>103</v>
      </c>
      <c r="E37" s="70">
        <v>809704</v>
      </c>
      <c r="F37" s="71">
        <v>3319654.9916499858</v>
      </c>
      <c r="G37" s="122">
        <v>125</v>
      </c>
      <c r="H37" s="70">
        <v>943640</v>
      </c>
      <c r="I37" s="73">
        <v>4540573.2184458133</v>
      </c>
      <c r="J37" s="123">
        <v>118</v>
      </c>
      <c r="K37" s="70">
        <v>901024</v>
      </c>
      <c r="L37" s="71">
        <v>4888152.9200677704</v>
      </c>
      <c r="M37" s="75">
        <v>346</v>
      </c>
      <c r="N37" s="124">
        <v>12748381.130163569</v>
      </c>
      <c r="O37" s="125">
        <v>0</v>
      </c>
      <c r="P37" s="125">
        <v>0</v>
      </c>
      <c r="Q37" s="125">
        <v>164000</v>
      </c>
      <c r="R37" s="129">
        <v>12912381.130163569</v>
      </c>
      <c r="S37" s="130">
        <v>12912000</v>
      </c>
      <c r="T37" s="131">
        <v>2120.893561103811</v>
      </c>
    </row>
    <row r="38" spans="1:20" s="28" customFormat="1" ht="22.5" customHeight="1" x14ac:dyDescent="0.35">
      <c r="A38" s="28">
        <v>33</v>
      </c>
      <c r="B38" s="87" t="s">
        <v>32</v>
      </c>
      <c r="C38" s="87">
        <v>5399</v>
      </c>
      <c r="D38" s="70">
        <v>136</v>
      </c>
      <c r="E38" s="70">
        <v>896234</v>
      </c>
      <c r="F38" s="71">
        <v>3674413.948537284</v>
      </c>
      <c r="G38" s="122">
        <v>80</v>
      </c>
      <c r="H38" s="70">
        <v>593890</v>
      </c>
      <c r="I38" s="73">
        <v>2857658.6714242548</v>
      </c>
      <c r="J38" s="123">
        <v>75</v>
      </c>
      <c r="K38" s="70">
        <v>566895</v>
      </c>
      <c r="L38" s="71">
        <v>3075466.8572888388</v>
      </c>
      <c r="M38" s="75">
        <v>291</v>
      </c>
      <c r="N38" s="124">
        <v>9607539.4772503786</v>
      </c>
      <c r="O38" s="125">
        <v>0</v>
      </c>
      <c r="P38" s="125">
        <v>0</v>
      </c>
      <c r="Q38" s="125">
        <v>0</v>
      </c>
      <c r="R38" s="129">
        <v>9607539.4772503786</v>
      </c>
      <c r="S38" s="130">
        <v>9608000</v>
      </c>
      <c r="T38" s="131">
        <v>1779.5888127431006</v>
      </c>
    </row>
    <row r="39" spans="1:20" s="28" customFormat="1" ht="22.5" customHeight="1" x14ac:dyDescent="0.35">
      <c r="A39" s="28">
        <v>34</v>
      </c>
      <c r="B39" s="87" t="s">
        <v>33</v>
      </c>
      <c r="C39" s="87">
        <v>3098</v>
      </c>
      <c r="D39" s="70">
        <v>67</v>
      </c>
      <c r="E39" s="70">
        <v>300506</v>
      </c>
      <c r="F39" s="71">
        <v>1232025.8303290715</v>
      </c>
      <c r="G39" s="122">
        <v>80</v>
      </c>
      <c r="H39" s="70">
        <v>340780</v>
      </c>
      <c r="I39" s="73">
        <v>1639753.021684079</v>
      </c>
      <c r="J39" s="123">
        <v>101</v>
      </c>
      <c r="K39" s="70">
        <v>405838</v>
      </c>
      <c r="L39" s="71">
        <v>2201715.1649395176</v>
      </c>
      <c r="M39" s="75">
        <v>248</v>
      </c>
      <c r="N39" s="124">
        <v>5073494.0169526674</v>
      </c>
      <c r="O39" s="125">
        <v>0</v>
      </c>
      <c r="P39" s="125">
        <v>0</v>
      </c>
      <c r="Q39" s="125">
        <v>62000</v>
      </c>
      <c r="R39" s="129">
        <v>5135494.0169526674</v>
      </c>
      <c r="S39" s="130">
        <v>5135000</v>
      </c>
      <c r="T39" s="131">
        <v>1657.5209812782441</v>
      </c>
    </row>
    <row r="40" spans="1:20" s="28" customFormat="1" ht="22.5" customHeight="1" x14ac:dyDescent="0.35">
      <c r="A40" s="28">
        <v>35</v>
      </c>
      <c r="B40" s="87" t="s">
        <v>34</v>
      </c>
      <c r="C40" s="87">
        <v>3785</v>
      </c>
      <c r="D40" s="70">
        <v>101</v>
      </c>
      <c r="E40" s="70">
        <v>495835</v>
      </c>
      <c r="F40" s="71">
        <v>2032843.030026739</v>
      </c>
      <c r="G40" s="122">
        <v>90</v>
      </c>
      <c r="H40" s="70">
        <v>454200</v>
      </c>
      <c r="I40" s="73">
        <v>2185503.3231084822</v>
      </c>
      <c r="J40" s="123">
        <v>82</v>
      </c>
      <c r="K40" s="70">
        <v>423920</v>
      </c>
      <c r="L40" s="71">
        <v>2299811.9760129908</v>
      </c>
      <c r="M40" s="75">
        <v>273</v>
      </c>
      <c r="N40" s="124">
        <v>6518158.3291482115</v>
      </c>
      <c r="O40" s="125">
        <v>0</v>
      </c>
      <c r="P40" s="125">
        <v>0</v>
      </c>
      <c r="Q40" s="125">
        <v>84000</v>
      </c>
      <c r="R40" s="129">
        <v>6602158.3291482115</v>
      </c>
      <c r="S40" s="130">
        <v>6602000</v>
      </c>
      <c r="T40" s="131">
        <v>1744.2536327608982</v>
      </c>
    </row>
    <row r="41" spans="1:20" s="28" customFormat="1" ht="22.5" customHeight="1" x14ac:dyDescent="0.35">
      <c r="A41" s="28">
        <v>36</v>
      </c>
      <c r="B41" s="87" t="s">
        <v>35</v>
      </c>
      <c r="C41" s="87">
        <v>10016</v>
      </c>
      <c r="D41" s="70">
        <v>130</v>
      </c>
      <c r="E41" s="70">
        <v>1602560</v>
      </c>
      <c r="F41" s="71">
        <v>6570235.9175928496</v>
      </c>
      <c r="G41" s="122">
        <v>85</v>
      </c>
      <c r="H41" s="70">
        <v>1151840</v>
      </c>
      <c r="I41" s="73">
        <v>5542382.5356434928</v>
      </c>
      <c r="J41" s="123">
        <v>117</v>
      </c>
      <c r="K41" s="70">
        <v>1472352</v>
      </c>
      <c r="L41" s="71">
        <v>7987669.283135213</v>
      </c>
      <c r="M41" s="75">
        <v>332</v>
      </c>
      <c r="N41" s="124">
        <v>20100287.736371554</v>
      </c>
      <c r="O41" s="125">
        <v>0</v>
      </c>
      <c r="P41" s="125">
        <v>588997</v>
      </c>
      <c r="Q41" s="125">
        <v>234000</v>
      </c>
      <c r="R41" s="129">
        <v>20923284.736371554</v>
      </c>
      <c r="S41" s="130">
        <v>20923000</v>
      </c>
      <c r="T41" s="131">
        <v>2088.9576677316295</v>
      </c>
    </row>
    <row r="42" spans="1:20" s="28" customFormat="1" ht="22.5" customHeight="1" x14ac:dyDescent="0.35">
      <c r="A42" s="28">
        <v>37</v>
      </c>
      <c r="B42" s="87" t="s">
        <v>36</v>
      </c>
      <c r="C42" s="87">
        <v>1619</v>
      </c>
      <c r="D42" s="70">
        <v>100</v>
      </c>
      <c r="E42" s="70">
        <v>210470</v>
      </c>
      <c r="F42" s="71">
        <v>862892.84243695531</v>
      </c>
      <c r="G42" s="122">
        <v>80</v>
      </c>
      <c r="H42" s="70">
        <v>178090</v>
      </c>
      <c r="I42" s="73">
        <v>856927.09557989787</v>
      </c>
      <c r="J42" s="123">
        <v>94</v>
      </c>
      <c r="K42" s="70">
        <v>200756</v>
      </c>
      <c r="L42" s="71">
        <v>1089123.0728827703</v>
      </c>
      <c r="M42" s="75">
        <v>274</v>
      </c>
      <c r="N42" s="124">
        <v>2808943.0108996239</v>
      </c>
      <c r="O42" s="125">
        <v>0</v>
      </c>
      <c r="P42" s="125">
        <v>0</v>
      </c>
      <c r="Q42" s="125">
        <v>15000</v>
      </c>
      <c r="R42" s="129">
        <v>2823943.0108996239</v>
      </c>
      <c r="S42" s="130">
        <v>2824000</v>
      </c>
      <c r="T42" s="131">
        <v>1744.2865966646077</v>
      </c>
    </row>
    <row r="43" spans="1:20" s="28" customFormat="1" ht="22.5" customHeight="1" x14ac:dyDescent="0.35">
      <c r="A43" s="28">
        <v>38</v>
      </c>
      <c r="B43" s="87" t="s">
        <v>37</v>
      </c>
      <c r="C43" s="87">
        <v>13162</v>
      </c>
      <c r="D43" s="70">
        <v>80</v>
      </c>
      <c r="E43" s="70">
        <v>1447820</v>
      </c>
      <c r="F43" s="71">
        <v>5935827.030631789</v>
      </c>
      <c r="G43" s="122">
        <v>80</v>
      </c>
      <c r="H43" s="70">
        <v>1447820</v>
      </c>
      <c r="I43" s="73">
        <v>6966568.5188527582</v>
      </c>
      <c r="J43" s="123">
        <v>120</v>
      </c>
      <c r="K43" s="70">
        <v>1974300</v>
      </c>
      <c r="L43" s="71">
        <v>10710791.621632498</v>
      </c>
      <c r="M43" s="75">
        <v>280</v>
      </c>
      <c r="N43" s="124">
        <v>23613187.171117045</v>
      </c>
      <c r="O43" s="125">
        <v>0</v>
      </c>
      <c r="P43" s="125">
        <v>0</v>
      </c>
      <c r="Q43" s="125">
        <v>320000</v>
      </c>
      <c r="R43" s="129">
        <v>23933187.171117045</v>
      </c>
      <c r="S43" s="130">
        <v>23933000</v>
      </c>
      <c r="T43" s="131">
        <v>1818.3406777085549</v>
      </c>
    </row>
    <row r="44" spans="1:20" s="28" customFormat="1" ht="22.5" customHeight="1" x14ac:dyDescent="0.35">
      <c r="A44" s="28">
        <v>39</v>
      </c>
      <c r="B44" s="87" t="s">
        <v>38</v>
      </c>
      <c r="C44" s="87">
        <v>4238</v>
      </c>
      <c r="D44" s="70">
        <v>82</v>
      </c>
      <c r="E44" s="70">
        <v>474656</v>
      </c>
      <c r="F44" s="71">
        <v>1946012.567205566</v>
      </c>
      <c r="G44" s="122">
        <v>90</v>
      </c>
      <c r="H44" s="70">
        <v>508560</v>
      </c>
      <c r="I44" s="73">
        <v>2447070.8278292599</v>
      </c>
      <c r="J44" s="123">
        <v>67</v>
      </c>
      <c r="K44" s="70">
        <v>411086</v>
      </c>
      <c r="L44" s="71">
        <v>2230186.1341085024</v>
      </c>
      <c r="M44" s="75">
        <v>239</v>
      </c>
      <c r="N44" s="124">
        <v>6623269.5291433278</v>
      </c>
      <c r="O44" s="125">
        <v>0</v>
      </c>
      <c r="P44" s="125">
        <v>0</v>
      </c>
      <c r="Q44" s="125">
        <v>71000</v>
      </c>
      <c r="R44" s="129">
        <v>6694269.5291433278</v>
      </c>
      <c r="S44" s="130">
        <v>6694000</v>
      </c>
      <c r="T44" s="131">
        <v>1579.5186408683342</v>
      </c>
    </row>
    <row r="45" spans="1:20" s="28" customFormat="1" ht="22.5" customHeight="1" x14ac:dyDescent="0.35">
      <c r="A45" s="28">
        <v>40</v>
      </c>
      <c r="B45" s="87" t="s">
        <v>39</v>
      </c>
      <c r="C45" s="87">
        <v>3184</v>
      </c>
      <c r="D45" s="70">
        <v>78</v>
      </c>
      <c r="E45" s="70">
        <v>343872</v>
      </c>
      <c r="F45" s="71">
        <v>1409819.3923812453</v>
      </c>
      <c r="G45" s="122">
        <v>40</v>
      </c>
      <c r="H45" s="70">
        <v>222880</v>
      </c>
      <c r="I45" s="73">
        <v>1072446.0164121941</v>
      </c>
      <c r="J45" s="123">
        <v>132</v>
      </c>
      <c r="K45" s="70">
        <v>515808</v>
      </c>
      <c r="L45" s="71">
        <v>2798314.3416760447</v>
      </c>
      <c r="M45" s="75">
        <v>250</v>
      </c>
      <c r="N45" s="124">
        <v>5280579.7504694834</v>
      </c>
      <c r="O45" s="125">
        <v>0</v>
      </c>
      <c r="P45" s="125">
        <v>0</v>
      </c>
      <c r="Q45" s="125">
        <v>70000</v>
      </c>
      <c r="R45" s="129">
        <v>5350579.7504694834</v>
      </c>
      <c r="S45" s="130">
        <v>5351000</v>
      </c>
      <c r="T45" s="131">
        <v>1680.5904522613066</v>
      </c>
    </row>
    <row r="46" spans="1:20" s="28" customFormat="1" ht="22.5" customHeight="1" x14ac:dyDescent="0.35">
      <c r="A46" s="28">
        <v>41</v>
      </c>
      <c r="B46" s="87" t="s">
        <v>40</v>
      </c>
      <c r="C46" s="87">
        <v>3810</v>
      </c>
      <c r="D46" s="70">
        <v>108</v>
      </c>
      <c r="E46" s="70">
        <v>525780</v>
      </c>
      <c r="F46" s="71">
        <v>2155612.6701976643</v>
      </c>
      <c r="G46" s="122">
        <v>70</v>
      </c>
      <c r="H46" s="70">
        <v>381000</v>
      </c>
      <c r="I46" s="73">
        <v>1833282.1798862435</v>
      </c>
      <c r="J46" s="123">
        <v>110</v>
      </c>
      <c r="K46" s="70">
        <v>533400</v>
      </c>
      <c r="L46" s="71">
        <v>2893752.8496068348</v>
      </c>
      <c r="M46" s="75">
        <v>288</v>
      </c>
      <c r="N46" s="124">
        <v>6882647.6996907424</v>
      </c>
      <c r="O46" s="125">
        <v>0</v>
      </c>
      <c r="P46" s="125">
        <v>0</v>
      </c>
      <c r="Q46" s="125">
        <v>0</v>
      </c>
      <c r="R46" s="129">
        <v>6882647.6996907424</v>
      </c>
      <c r="S46" s="130">
        <v>6883000</v>
      </c>
      <c r="T46" s="131">
        <v>1806.5616797900263</v>
      </c>
    </row>
    <row r="47" spans="1:20" s="28" customFormat="1" ht="22.5" customHeight="1" x14ac:dyDescent="0.35">
      <c r="A47" s="28">
        <v>42</v>
      </c>
      <c r="B47" s="87" t="s">
        <v>41</v>
      </c>
      <c r="C47" s="87">
        <v>1658</v>
      </c>
      <c r="D47" s="70">
        <v>100</v>
      </c>
      <c r="E47" s="70">
        <v>215540</v>
      </c>
      <c r="F47" s="71">
        <v>883679.01961733901</v>
      </c>
      <c r="G47" s="122">
        <v>60</v>
      </c>
      <c r="H47" s="70">
        <v>149220</v>
      </c>
      <c r="I47" s="73">
        <v>718011.46163418703</v>
      </c>
      <c r="J47" s="123">
        <v>70</v>
      </c>
      <c r="K47" s="70">
        <v>165800</v>
      </c>
      <c r="L47" s="88">
        <v>899482.9817488062</v>
      </c>
      <c r="M47" s="89">
        <v>230</v>
      </c>
      <c r="N47" s="130">
        <v>2501173.4630003325</v>
      </c>
      <c r="O47" s="132">
        <v>0</v>
      </c>
      <c r="P47" s="132">
        <v>0</v>
      </c>
      <c r="Q47" s="132">
        <v>47000</v>
      </c>
      <c r="R47" s="129">
        <v>2548173.4630003325</v>
      </c>
      <c r="S47" s="130">
        <v>2548000</v>
      </c>
      <c r="T47" s="131">
        <v>1536.7913148371531</v>
      </c>
    </row>
    <row r="48" spans="1:20" s="28" customFormat="1" ht="17.25" customHeight="1" thickBot="1" x14ac:dyDescent="0.4">
      <c r="A48" s="28">
        <v>43</v>
      </c>
      <c r="B48" s="91" t="s">
        <v>42</v>
      </c>
      <c r="C48" s="91">
        <v>12493</v>
      </c>
      <c r="D48" s="92">
        <v>95</v>
      </c>
      <c r="E48" s="93">
        <v>1561625</v>
      </c>
      <c r="F48" s="94">
        <v>6402409.0610092189</v>
      </c>
      <c r="G48" s="133">
        <v>55</v>
      </c>
      <c r="H48" s="93">
        <v>1061905</v>
      </c>
      <c r="I48" s="96">
        <v>5109636.5176695576</v>
      </c>
      <c r="J48" s="134">
        <v>97</v>
      </c>
      <c r="K48" s="93">
        <v>1586611</v>
      </c>
      <c r="L48" s="98">
        <v>8607536.7500329018</v>
      </c>
      <c r="M48" s="99">
        <v>247</v>
      </c>
      <c r="N48" s="135">
        <v>20119582.328711677</v>
      </c>
      <c r="O48" s="136">
        <v>0</v>
      </c>
      <c r="P48" s="136">
        <v>0</v>
      </c>
      <c r="Q48" s="136">
        <v>116000</v>
      </c>
      <c r="R48" s="137">
        <v>20235582.328711677</v>
      </c>
      <c r="S48" s="138">
        <v>20236000</v>
      </c>
      <c r="T48" s="139">
        <v>1619.7870807652284</v>
      </c>
    </row>
    <row r="49" spans="2:20" s="105" customFormat="1" ht="17.25" customHeight="1" x14ac:dyDescent="0.4">
      <c r="B49" s="106" t="s">
        <v>90</v>
      </c>
      <c r="C49" s="106">
        <f>SUM(C6:C48)</f>
        <v>1975232</v>
      </c>
      <c r="D49" s="106">
        <f t="shared" ref="D49:Q49" si="0">SUM(D6:D48)</f>
        <v>4054</v>
      </c>
      <c r="E49" s="106">
        <f>SUM(E6:E48)</f>
        <v>243179821</v>
      </c>
      <c r="F49" s="106">
        <f t="shared" si="0"/>
        <v>996997799.99999976</v>
      </c>
      <c r="G49" s="106">
        <f t="shared" si="0"/>
        <v>3175</v>
      </c>
      <c r="H49" s="106">
        <f t="shared" si="0"/>
        <v>198922215</v>
      </c>
      <c r="I49" s="106">
        <f t="shared" si="0"/>
        <v>957166802.99999988</v>
      </c>
      <c r="J49" s="106">
        <f t="shared" si="0"/>
        <v>4142</v>
      </c>
      <c r="K49" s="106">
        <f t="shared" si="0"/>
        <v>242449236</v>
      </c>
      <c r="L49" s="106">
        <f t="shared" si="0"/>
        <v>1315313399.9999998</v>
      </c>
      <c r="M49" s="106">
        <f t="shared" si="0"/>
        <v>11371</v>
      </c>
      <c r="N49" s="107">
        <f t="shared" si="0"/>
        <v>3269478002.9999995</v>
      </c>
      <c r="O49" s="107">
        <f t="shared" si="0"/>
        <v>28444000</v>
      </c>
      <c r="P49" s="107">
        <f t="shared" si="0"/>
        <v>11386997</v>
      </c>
      <c r="Q49" s="107">
        <f t="shared" si="0"/>
        <v>14017000</v>
      </c>
      <c r="R49" s="108">
        <f>SUM(R6:R48)</f>
        <v>3323325999.9999995</v>
      </c>
      <c r="S49" s="108">
        <f>SUM(S6:S48)</f>
        <v>3323327000</v>
      </c>
      <c r="T49" s="107"/>
    </row>
    <row r="50" spans="2:20" x14ac:dyDescent="0.4">
      <c r="F50" s="4" t="s">
        <v>93</v>
      </c>
      <c r="I50" s="4" t="s">
        <v>94</v>
      </c>
      <c r="L50" s="142" t="s">
        <v>95</v>
      </c>
    </row>
  </sheetData>
  <mergeCells count="8">
    <mergeCell ref="M4:M5"/>
    <mergeCell ref="R4:S4"/>
    <mergeCell ref="T4:T5"/>
    <mergeCell ref="B4:B5"/>
    <mergeCell ref="C4:C5"/>
    <mergeCell ref="D4:F4"/>
    <mergeCell ref="G4:I4"/>
    <mergeCell ref="J4:L4"/>
  </mergeCells>
  <phoneticPr fontId="1"/>
  <pageMargins left="0.7" right="0.7" top="0.75" bottom="0.75" header="0.3" footer="0.3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R1</vt:lpstr>
      <vt:lpstr>R2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2021-09-13T04:54:39Z</cp:lastPrinted>
  <dcterms:created xsi:type="dcterms:W3CDTF">2021-02-11T01:05:10Z</dcterms:created>
  <dcterms:modified xsi:type="dcterms:W3CDTF">2021-09-13T04:55:19Z</dcterms:modified>
</cp:coreProperties>
</file>