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125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externalReferences>
    <externalReference r:id="rId8"/>
    <externalReference r:id="rId9"/>
  </externalReferences>
  <definedNames>
    <definedName name="_xlnm.Print_Area" localSheetId="2">'全国状況'!$A$1:$J$56</definedName>
    <definedName name="_xlnm.Print_Area" localSheetId="0">'府内状況'!$A$1:$J$56</definedName>
  </definedNames>
  <calcPr fullCalcOnLoad="1"/>
</workbook>
</file>

<file path=xl/sharedStrings.xml><?xml version="1.0" encoding="utf-8"?>
<sst xmlns="http://schemas.openxmlformats.org/spreadsheetml/2006/main" count="236" uniqueCount="181">
  <si>
    <t>（千円）</t>
  </si>
  <si>
    <t>（円）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</si>
  <si>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</si>
  <si>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</si>
  <si>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</si>
  <si>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</si>
  <si>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</si>
  <si>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</si>
  <si>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</si>
  <si>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</si>
  <si>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</si>
  <si>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</si>
  <si>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</si>
  <si>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</si>
  <si>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</si>
  <si>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</si>
  <si>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</si>
  <si>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</si>
  <si>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</si>
  <si>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</si>
  <si>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</si>
  <si>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</si>
  <si>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</si>
  <si>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</si>
  <si>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</si>
  <si>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</si>
  <si>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</si>
  <si>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</si>
  <si>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</si>
  <si>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</si>
  <si>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</si>
  <si>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</si>
  <si>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</si>
  <si>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</si>
  <si>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</si>
  <si>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</si>
  <si>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</si>
  <si>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</si>
  <si>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</si>
  <si>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</si>
  <si>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</si>
  <si>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</si>
  <si>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</si>
  <si>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</si>
  <si>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</si>
  <si>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</si>
  <si>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</si>
  <si>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</si>
  <si>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</si>
  <si>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</si>
  <si>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</si>
  <si>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</si>
  <si>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</si>
  <si>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</si>
  <si>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</si>
  <si>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</si>
  <si>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</si>
  <si>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</si>
  <si>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</si>
  <si>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</si>
  <si>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</si>
  <si>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</si>
  <si>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</si>
  <si>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</si>
  <si>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</si>
  <si>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</si>
  <si>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</si>
  <si>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</si>
  <si>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</si>
  <si>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</si>
  <si>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</si>
  <si>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</si>
  <si>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</si>
  <si>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</si>
  <si>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</si>
  <si>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</si>
  <si>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</si>
  <si>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</si>
  <si>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</si>
  <si>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</si>
  <si>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</si>
  <si>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</si>
  <si>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</si>
  <si>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</si>
  <si>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</si>
  <si>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</si>
  <si>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</si>
  <si>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</si>
  <si>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</si>
  <si>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</si>
  <si>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</si>
  <si>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</si>
  <si>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（千円）</t>
  </si>
  <si>
    <t>（円）</t>
  </si>
  <si>
    <t>保険者内訳</t>
  </si>
  <si>
    <t>(％）</t>
  </si>
  <si>
    <t>（％）</t>
  </si>
  <si>
    <t>都道府県名</t>
  </si>
  <si>
    <t>府内
順位</t>
  </si>
  <si>
    <t>市町村名</t>
  </si>
  <si>
    <t>順位</t>
  </si>
  <si>
    <t>市町村</t>
  </si>
  <si>
    <t>額</t>
  </si>
  <si>
    <t>年間平均</t>
  </si>
  <si>
    <t>被保険者数
（全被保険者）</t>
  </si>
  <si>
    <t>全国
順位</t>
  </si>
  <si>
    <t>黒字
保険者数</t>
  </si>
  <si>
    <t>赤字
保険者数</t>
  </si>
  <si>
    <t>割合</t>
  </si>
  <si>
    <t>都道府県</t>
  </si>
  <si>
    <t>赤字団体計</t>
  </si>
  <si>
    <t>赤字団体数</t>
  </si>
  <si>
    <r>
      <t xml:space="preserve">被保険者数
</t>
    </r>
    <r>
      <rPr>
        <sz val="9"/>
        <rFont val="Meiryo UI"/>
        <family val="3"/>
      </rPr>
      <t>（全被保険者）</t>
    </r>
  </si>
  <si>
    <t>累積黒字・赤字</t>
  </si>
  <si>
    <t>１人あたり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</si>
  <si>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</si>
  <si>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</si>
  <si>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</si>
  <si>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</si>
  <si>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</si>
  <si>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</si>
  <si>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</si>
  <si>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</si>
  <si>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</si>
  <si>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</si>
  <si>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</si>
  <si>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</si>
  <si>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</si>
  <si>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</si>
  <si>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</si>
  <si>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</si>
  <si>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</si>
  <si>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</si>
  <si>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</si>
  <si>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</si>
  <si>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</si>
  <si>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</si>
  <si>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</si>
  <si>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</si>
  <si>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</si>
  <si>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</si>
  <si>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</si>
  <si>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</si>
  <si>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</si>
  <si>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</si>
  <si>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</si>
  <si>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</si>
  <si>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</si>
  <si>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</si>
  <si>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</si>
  <si>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</si>
  <si>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</si>
  <si>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</si>
  <si>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</si>
  <si>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</si>
  <si>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</si>
  <si>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</si>
  <si>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</si>
  <si>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</si>
  <si>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</si>
  <si>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</si>
  <si>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</si>
  <si>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累積収支</t>
  </si>
  <si>
    <t>平均</t>
  </si>
  <si>
    <t>全　国　計</t>
  </si>
  <si>
    <t>単年度収支（千円）</t>
  </si>
  <si>
    <t>○ 大阪府内市町村別国民健康保険財政状況</t>
  </si>
  <si>
    <t>　出典：大阪府国民健康保険事業状況。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</si>
  <si>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</si>
  <si>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</si>
  <si>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（人）</t>
  </si>
  <si>
    <r>
      <t xml:space="preserve">府内市町村計
</t>
    </r>
    <r>
      <rPr>
        <sz val="9.5"/>
        <rFont val="Meiryo UI"/>
        <family val="3"/>
      </rPr>
      <t>（黒字団体+赤字団体）</t>
    </r>
  </si>
  <si>
    <t>　１人あたり累積黒字・赤字：累積収支を年度平均被保険者数で除した数値で、黒字額の高いものから順位付け。</t>
  </si>
  <si>
    <t xml:space="preserve"> </t>
  </si>
  <si>
    <t>○ 都道府県別市町村国民健康保険財政状況（令和元年度）</t>
  </si>
  <si>
    <t>令和元年度
累積収支　　　　　　</t>
  </si>
  <si>
    <t>令和元年度
１人あたり
累積黒字・赤字　　</t>
  </si>
  <si>
    <t>平成29年度</t>
  </si>
  <si>
    <t>平成30年度</t>
  </si>
  <si>
    <t>令和元年度　　　　</t>
  </si>
  <si>
    <r>
      <t xml:space="preserve">全国計（令和元年度）
</t>
    </r>
    <r>
      <rPr>
        <sz val="9.5"/>
        <rFont val="Meiryo UI"/>
        <family val="3"/>
      </rPr>
      <t>（黒字団体＋赤字団体）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</si>
</sst>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;&quot;▲ &quot;#,##0"/>
    <numFmt numFmtId="179" formatCode="#,##0_ "/>
    <numFmt numFmtId="180" formatCode="#,##0,"/>
    <numFmt numFmtId="181" formatCode="#,###,;&quot;▲&quot;#,###,"/>
    <numFmt numFmtId="182" formatCode="_ * #,##0_ ;_ * \-#,##0_ ;_ * &quot;・&quot;_ ;_ @_ "/>
    <numFmt numFmtId="183" formatCode="_(* #,##0_);_(* \(#,##0\);_(* &quot;-&quot;_);_(@_)"/>
    <numFmt numFmtId="184" formatCode="#,##0_);\(#,##0\)"/>
    <numFmt numFmtId="185" formatCode="0_);[Red]\(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.5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7.5"/>
      <color indexed="8"/>
      <name val="Meiryo UI"/>
      <family val="3"/>
    </font>
    <font>
      <sz val="8"/>
      <color indexed="8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7.5"/>
      <name val="ＭＳ 明朝"/>
      <family val="1"/>
    </font>
    <font>
      <b/>
      <sz val="12"/>
      <name val="Meiryo UI"/>
      <family val="3"/>
    </font>
    <font>
      <b/>
      <sz val="11"/>
      <name val="Meiryo UI"/>
      <family val="3"/>
    </font>
    <font>
      <sz val="9.5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Meiryo UI"/>
      <family val="3"/>
    </font>
    <font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0"/>
      <color indexed="10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1"/>
      <color rgb="FFC00000"/>
      <name val="Meiryo UI"/>
      <family val="3"/>
    </font>
    <font>
      <sz val="11"/>
      <color rgb="FF0000CC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0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65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83" applyFont="1" applyAlignment="1">
      <alignment horizontal="right" vertical="center"/>
    </xf>
    <xf numFmtId="0" fontId="12" fillId="0" borderId="0" xfId="109" applyFont="1" applyFill="1" applyAlignment="1">
      <alignment vertical="center"/>
      <protection/>
    </xf>
    <xf numFmtId="0" fontId="68" fillId="0" borderId="0" xfId="0" applyFont="1" applyFill="1" applyAlignment="1">
      <alignment vertical="center"/>
    </xf>
    <xf numFmtId="0" fontId="10" fillId="0" borderId="0" xfId="109" applyFont="1" applyFill="1" applyAlignment="1">
      <alignment horizontal="center" vertical="center"/>
      <protection/>
    </xf>
    <xf numFmtId="0" fontId="10" fillId="0" borderId="0" xfId="109" applyFont="1" applyFill="1" applyAlignment="1">
      <alignment horizontal="distributed" vertical="center"/>
      <protection/>
    </xf>
    <xf numFmtId="176" fontId="10" fillId="0" borderId="0" xfId="85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109" applyFont="1" applyFill="1" applyAlignment="1">
      <alignment vertical="center"/>
      <protection/>
    </xf>
    <xf numFmtId="38" fontId="68" fillId="0" borderId="0" xfId="83" applyFont="1" applyFill="1" applyAlignment="1">
      <alignment vertical="center"/>
    </xf>
    <xf numFmtId="38" fontId="68" fillId="0" borderId="0" xfId="0" applyNumberFormat="1" applyFont="1" applyFill="1" applyAlignment="1">
      <alignment vertical="center"/>
    </xf>
    <xf numFmtId="178" fontId="68" fillId="0" borderId="0" xfId="0" applyNumberFormat="1" applyFont="1" applyFill="1" applyAlignment="1">
      <alignment vertical="center"/>
    </xf>
    <xf numFmtId="0" fontId="6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76" fontId="15" fillId="0" borderId="11" xfId="0" applyNumberFormat="1" applyFont="1" applyFill="1" applyBorder="1" applyAlignment="1">
      <alignment vertical="center"/>
    </xf>
    <xf numFmtId="38" fontId="21" fillId="0" borderId="0" xfId="83" applyNumberFormat="1" applyFont="1" applyFill="1" applyBorder="1" applyAlignment="1">
      <alignment vertical="center"/>
    </xf>
    <xf numFmtId="38" fontId="21" fillId="0" borderId="12" xfId="83" applyNumberFormat="1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13" fillId="0" borderId="13" xfId="109" applyFont="1" applyFill="1" applyBorder="1" applyAlignment="1">
      <alignment horizontal="center" vertical="center"/>
      <protection/>
    </xf>
    <xf numFmtId="0" fontId="13" fillId="12" borderId="14" xfId="109" applyFont="1" applyFill="1" applyBorder="1" applyAlignment="1">
      <alignment horizontal="right" vertical="center"/>
      <protection/>
    </xf>
    <xf numFmtId="0" fontId="12" fillId="12" borderId="15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right" vertical="center"/>
      <protection/>
    </xf>
    <xf numFmtId="178" fontId="71" fillId="0" borderId="16" xfId="85" applyNumberFormat="1" applyFont="1" applyFill="1" applyBorder="1" applyAlignment="1">
      <alignment vertical="center"/>
    </xf>
    <xf numFmtId="178" fontId="71" fillId="0" borderId="17" xfId="85" applyNumberFormat="1" applyFont="1" applyFill="1" applyBorder="1" applyAlignment="1">
      <alignment vertical="center"/>
    </xf>
    <xf numFmtId="0" fontId="71" fillId="0" borderId="18" xfId="0" applyFont="1" applyFill="1" applyBorder="1" applyAlignment="1">
      <alignment horizontal="center" vertical="center"/>
    </xf>
    <xf numFmtId="178" fontId="71" fillId="0" borderId="18" xfId="85" applyNumberFormat="1" applyFont="1" applyFill="1" applyBorder="1" applyAlignment="1">
      <alignment vertical="center"/>
    </xf>
    <xf numFmtId="178" fontId="71" fillId="0" borderId="19" xfId="85" applyNumberFormat="1" applyFont="1" applyFill="1" applyBorder="1" applyAlignment="1">
      <alignment vertical="center"/>
    </xf>
    <xf numFmtId="178" fontId="71" fillId="0" borderId="20" xfId="85" applyNumberFormat="1" applyFont="1" applyFill="1" applyBorder="1" applyAlignment="1">
      <alignment vertical="center"/>
    </xf>
    <xf numFmtId="178" fontId="71" fillId="0" borderId="21" xfId="85" applyNumberFormat="1" applyFont="1" applyFill="1" applyBorder="1" applyAlignment="1">
      <alignment vertical="center"/>
    </xf>
    <xf numFmtId="178" fontId="71" fillId="0" borderId="22" xfId="85" applyNumberFormat="1" applyFont="1" applyFill="1" applyBorder="1" applyAlignment="1">
      <alignment vertical="center"/>
    </xf>
    <xf numFmtId="178" fontId="71" fillId="0" borderId="23" xfId="85" applyNumberFormat="1" applyFont="1" applyFill="1" applyBorder="1" applyAlignment="1">
      <alignment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178" fontId="71" fillId="0" borderId="24" xfId="85" applyNumberFormat="1" applyFont="1" applyFill="1" applyBorder="1" applyAlignment="1">
      <alignment vertical="center"/>
    </xf>
    <xf numFmtId="178" fontId="71" fillId="0" borderId="13" xfId="85" applyNumberFormat="1" applyFont="1" applyFill="1" applyBorder="1" applyAlignment="1">
      <alignment vertical="center"/>
    </xf>
    <xf numFmtId="0" fontId="71" fillId="0" borderId="24" xfId="0" applyFont="1" applyFill="1" applyBorder="1" applyAlignment="1">
      <alignment horizontal="center" vertical="center"/>
    </xf>
    <xf numFmtId="178" fontId="71" fillId="0" borderId="25" xfId="0" applyNumberFormat="1" applyFont="1" applyFill="1" applyBorder="1" applyAlignment="1">
      <alignment vertical="center" shrinkToFit="1"/>
    </xf>
    <xf numFmtId="0" fontId="22" fillId="0" borderId="0" xfId="109" applyFont="1" applyFill="1" applyAlignment="1">
      <alignment vertical="center"/>
      <protection/>
    </xf>
    <xf numFmtId="178" fontId="72" fillId="0" borderId="26" xfId="0" applyNumberFormat="1" applyFont="1" applyFill="1" applyBorder="1" applyAlignment="1">
      <alignment vertical="center"/>
    </xf>
    <xf numFmtId="0" fontId="72" fillId="0" borderId="11" xfId="0" applyFont="1" applyFill="1" applyBorder="1" applyAlignment="1">
      <alignment vertical="center"/>
    </xf>
    <xf numFmtId="178" fontId="72" fillId="0" borderId="15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178" fontId="72" fillId="0" borderId="27" xfId="0" applyNumberFormat="1" applyFont="1" applyFill="1" applyBorder="1" applyAlignment="1">
      <alignment vertical="center"/>
    </xf>
    <xf numFmtId="0" fontId="72" fillId="0" borderId="28" xfId="0" applyFont="1" applyFill="1" applyBorder="1" applyAlignment="1">
      <alignment vertical="center"/>
    </xf>
    <xf numFmtId="178" fontId="72" fillId="0" borderId="29" xfId="0" applyNumberFormat="1" applyFont="1" applyFill="1" applyBorder="1" applyAlignment="1">
      <alignment vertical="center"/>
    </xf>
    <xf numFmtId="0" fontId="72" fillId="0" borderId="30" xfId="0" applyFont="1" applyFill="1" applyBorder="1" applyAlignment="1">
      <alignment vertical="center"/>
    </xf>
    <xf numFmtId="178" fontId="72" fillId="0" borderId="31" xfId="0" applyNumberFormat="1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178" fontId="72" fillId="0" borderId="32" xfId="0" applyNumberFormat="1" applyFont="1" applyFill="1" applyBorder="1" applyAlignment="1">
      <alignment vertical="center"/>
    </xf>
    <xf numFmtId="0" fontId="72" fillId="0" borderId="33" xfId="0" applyFont="1" applyFill="1" applyBorder="1" applyAlignment="1">
      <alignment vertical="center"/>
    </xf>
    <xf numFmtId="177" fontId="72" fillId="0" borderId="16" xfId="69" applyNumberFormat="1" applyFont="1" applyFill="1" applyBorder="1" applyAlignment="1">
      <alignment vertical="center"/>
    </xf>
    <xf numFmtId="177" fontId="72" fillId="0" borderId="18" xfId="69" applyNumberFormat="1" applyFont="1" applyFill="1" applyBorder="1" applyAlignment="1">
      <alignment vertical="center"/>
    </xf>
    <xf numFmtId="177" fontId="72" fillId="0" borderId="22" xfId="69" applyNumberFormat="1" applyFont="1" applyFill="1" applyBorder="1" applyAlignment="1">
      <alignment vertical="center"/>
    </xf>
    <xf numFmtId="177" fontId="72" fillId="0" borderId="20" xfId="69" applyNumberFormat="1" applyFont="1" applyFill="1" applyBorder="1" applyAlignment="1">
      <alignment vertical="center"/>
    </xf>
    <xf numFmtId="177" fontId="72" fillId="0" borderId="34" xfId="69" applyNumberFormat="1" applyFont="1" applyFill="1" applyBorder="1" applyAlignment="1">
      <alignment vertical="center"/>
    </xf>
    <xf numFmtId="177" fontId="72" fillId="0" borderId="16" xfId="69" applyNumberFormat="1" applyFont="1" applyFill="1" applyBorder="1" applyAlignment="1">
      <alignment vertical="center"/>
    </xf>
    <xf numFmtId="177" fontId="72" fillId="0" borderId="18" xfId="69" applyNumberFormat="1" applyFont="1" applyFill="1" applyBorder="1" applyAlignment="1">
      <alignment vertical="center"/>
    </xf>
    <xf numFmtId="177" fontId="72" fillId="0" borderId="22" xfId="69" applyNumberFormat="1" applyFont="1" applyFill="1" applyBorder="1" applyAlignment="1">
      <alignment vertical="center"/>
    </xf>
    <xf numFmtId="177" fontId="72" fillId="0" borderId="35" xfId="69" applyNumberFormat="1" applyFont="1" applyFill="1" applyBorder="1" applyAlignment="1">
      <alignment vertical="center"/>
    </xf>
    <xf numFmtId="177" fontId="72" fillId="0" borderId="36" xfId="69" applyNumberFormat="1" applyFont="1" applyFill="1" applyBorder="1" applyAlignment="1">
      <alignment vertical="center"/>
    </xf>
    <xf numFmtId="177" fontId="72" fillId="0" borderId="20" xfId="69" applyNumberFormat="1" applyFont="1" applyFill="1" applyBorder="1" applyAlignment="1">
      <alignment vertical="center"/>
    </xf>
    <xf numFmtId="177" fontId="72" fillId="0" borderId="24" xfId="69" applyNumberFormat="1" applyFont="1" applyFill="1" applyBorder="1" applyAlignment="1">
      <alignment vertical="center"/>
    </xf>
    <xf numFmtId="38" fontId="72" fillId="0" borderId="37" xfId="83" applyFont="1" applyFill="1" applyBorder="1" applyAlignment="1">
      <alignment vertical="center"/>
    </xf>
    <xf numFmtId="38" fontId="72" fillId="0" borderId="38" xfId="83" applyFont="1" applyFill="1" applyBorder="1" applyAlignment="1">
      <alignment vertical="center"/>
    </xf>
    <xf numFmtId="176" fontId="72" fillId="0" borderId="39" xfId="83" applyNumberFormat="1" applyFont="1" applyFill="1" applyBorder="1" applyAlignment="1">
      <alignment vertical="center"/>
    </xf>
    <xf numFmtId="38" fontId="72" fillId="0" borderId="40" xfId="0" applyNumberFormat="1" applyFont="1" applyFill="1" applyBorder="1" applyAlignment="1">
      <alignment vertical="center"/>
    </xf>
    <xf numFmtId="177" fontId="72" fillId="0" borderId="10" xfId="69" applyNumberFormat="1" applyFont="1" applyFill="1" applyBorder="1" applyAlignment="1">
      <alignment vertical="center"/>
    </xf>
    <xf numFmtId="3" fontId="72" fillId="0" borderId="41" xfId="0" applyNumberFormat="1" applyFont="1" applyFill="1" applyBorder="1" applyAlignment="1">
      <alignment vertical="center"/>
    </xf>
    <xf numFmtId="177" fontId="72" fillId="0" borderId="10" xfId="69" applyNumberFormat="1" applyFont="1" applyFill="1" applyBorder="1" applyAlignment="1">
      <alignment vertical="center"/>
    </xf>
    <xf numFmtId="0" fontId="13" fillId="12" borderId="26" xfId="109" applyFont="1" applyFill="1" applyBorder="1" applyAlignment="1">
      <alignment horizontal="center" vertical="center"/>
      <protection/>
    </xf>
    <xf numFmtId="0" fontId="13" fillId="12" borderId="16" xfId="109" applyFont="1" applyFill="1" applyBorder="1" applyAlignment="1">
      <alignment horizontal="center" vertical="center"/>
      <protection/>
    </xf>
    <xf numFmtId="0" fontId="14" fillId="12" borderId="16" xfId="0" applyFont="1" applyFill="1" applyBorder="1" applyAlignment="1">
      <alignment horizontal="center" vertical="center"/>
    </xf>
    <xf numFmtId="0" fontId="13" fillId="12" borderId="32" xfId="109" applyFont="1" applyFill="1" applyBorder="1" applyAlignment="1">
      <alignment horizontal="right" vertical="center"/>
      <protection/>
    </xf>
    <xf numFmtId="0" fontId="13" fillId="12" borderId="24" xfId="109" applyFont="1" applyFill="1" applyBorder="1" applyAlignment="1">
      <alignment horizontal="right" vertical="center"/>
      <protection/>
    </xf>
    <xf numFmtId="0" fontId="14" fillId="12" borderId="24" xfId="0" applyFont="1" applyFill="1" applyBorder="1" applyAlignment="1">
      <alignment horizontal="right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distributed" vertical="center" indent="1"/>
    </xf>
    <xf numFmtId="0" fontId="14" fillId="12" borderId="42" xfId="0" applyFont="1" applyFill="1" applyBorder="1" applyAlignment="1">
      <alignment horizontal="center" vertical="center"/>
    </xf>
    <xf numFmtId="0" fontId="14" fillId="12" borderId="42" xfId="0" applyFont="1" applyFill="1" applyBorder="1" applyAlignment="1">
      <alignment horizontal="distributed" vertical="center" indent="1"/>
    </xf>
    <xf numFmtId="0" fontId="14" fillId="12" borderId="43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distributed" vertical="center" indent="1"/>
    </xf>
    <xf numFmtId="0" fontId="14" fillId="12" borderId="44" xfId="0" applyFont="1" applyFill="1" applyBorder="1" applyAlignment="1">
      <alignment horizontal="center" vertical="center"/>
    </xf>
    <xf numFmtId="0" fontId="14" fillId="12" borderId="45" xfId="0" applyFont="1" applyFill="1" applyBorder="1" applyAlignment="1">
      <alignment horizontal="distributed" vertical="center" indent="1"/>
    </xf>
    <xf numFmtId="0" fontId="14" fillId="12" borderId="46" xfId="0" applyFont="1" applyFill="1" applyBorder="1" applyAlignment="1">
      <alignment horizontal="distributed" vertical="center" indent="1"/>
    </xf>
    <xf numFmtId="0" fontId="14" fillId="12" borderId="14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distributed" vertical="center" indent="1"/>
    </xf>
    <xf numFmtId="0" fontId="13" fillId="12" borderId="17" xfId="109" applyFont="1" applyFill="1" applyBorder="1" applyAlignment="1">
      <alignment horizontal="center" vertical="center"/>
      <protection/>
    </xf>
    <xf numFmtId="38" fontId="12" fillId="0" borderId="0" xfId="83" applyFont="1" applyFill="1" applyAlignment="1">
      <alignment vertical="center"/>
    </xf>
    <xf numFmtId="3" fontId="12" fillId="0" borderId="0" xfId="109" applyNumberFormat="1" applyFont="1" applyFill="1" applyAlignment="1">
      <alignment vertical="center"/>
      <protection/>
    </xf>
    <xf numFmtId="0" fontId="16" fillId="33" borderId="25" xfId="0" applyFont="1" applyFill="1" applyBorder="1" applyAlignment="1">
      <alignment vertical="center"/>
    </xf>
    <xf numFmtId="0" fontId="13" fillId="12" borderId="25" xfId="109" applyFont="1" applyFill="1" applyBorder="1" applyAlignment="1">
      <alignment horizontal="distributed" vertical="center" indent="1"/>
      <protection/>
    </xf>
    <xf numFmtId="38" fontId="13" fillId="12" borderId="19" xfId="85" applyFont="1" applyFill="1" applyBorder="1" applyAlignment="1">
      <alignment horizontal="center" vertical="center"/>
    </xf>
    <xf numFmtId="38" fontId="13" fillId="12" borderId="42" xfId="85" applyFont="1" applyFill="1" applyBorder="1" applyAlignment="1">
      <alignment horizontal="distributed" vertical="center" indent="1"/>
    </xf>
    <xf numFmtId="38" fontId="13" fillId="12" borderId="21" xfId="85" applyFont="1" applyFill="1" applyBorder="1" applyAlignment="1">
      <alignment horizontal="center" vertical="center"/>
    </xf>
    <xf numFmtId="38" fontId="13" fillId="12" borderId="46" xfId="85" applyFont="1" applyFill="1" applyBorder="1" applyAlignment="1">
      <alignment horizontal="distributed" vertical="center" indent="1"/>
    </xf>
    <xf numFmtId="38" fontId="13" fillId="12" borderId="23" xfId="85" applyFont="1" applyFill="1" applyBorder="1" applyAlignment="1">
      <alignment horizontal="center" vertical="center"/>
    </xf>
    <xf numFmtId="38" fontId="13" fillId="12" borderId="43" xfId="85" applyFont="1" applyFill="1" applyBorder="1" applyAlignment="1">
      <alignment horizontal="distributed" vertical="center" indent="1"/>
    </xf>
    <xf numFmtId="38" fontId="13" fillId="12" borderId="13" xfId="85" applyFont="1" applyFill="1" applyBorder="1" applyAlignment="1">
      <alignment horizontal="center" vertical="center"/>
    </xf>
    <xf numFmtId="38" fontId="13" fillId="12" borderId="14" xfId="85" applyFont="1" applyFill="1" applyBorder="1" applyAlignment="1">
      <alignment horizontal="distributed" vertical="center" indent="1"/>
    </xf>
    <xf numFmtId="0" fontId="73" fillId="0" borderId="0" xfId="0" applyFont="1" applyAlignment="1">
      <alignment horizontal="center" vertical="center"/>
    </xf>
    <xf numFmtId="38" fontId="73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38" fontId="73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0" borderId="0" xfId="109" applyFont="1" applyFill="1" applyAlignment="1">
      <alignment vertical="center"/>
      <protection/>
    </xf>
    <xf numFmtId="0" fontId="13" fillId="12" borderId="14" xfId="109" applyFont="1" applyFill="1" applyBorder="1" applyAlignment="1">
      <alignment horizontal="right" vertical="center" wrapText="1"/>
      <protection/>
    </xf>
    <xf numFmtId="176" fontId="71" fillId="0" borderId="37" xfId="85" applyNumberFormat="1" applyFont="1" applyFill="1" applyBorder="1" applyAlignment="1">
      <alignment vertical="center"/>
    </xf>
    <xf numFmtId="178" fontId="71" fillId="0" borderId="37" xfId="85" applyNumberFormat="1" applyFont="1" applyFill="1" applyBorder="1" applyAlignment="1">
      <alignment vertical="center" shrinkToFit="1"/>
    </xf>
    <xf numFmtId="178" fontId="71" fillId="0" borderId="37" xfId="85" applyNumberFormat="1" applyFont="1" applyFill="1" applyBorder="1" applyAlignment="1">
      <alignment vertical="center"/>
    </xf>
    <xf numFmtId="0" fontId="14" fillId="12" borderId="37" xfId="0" applyFont="1" applyFill="1" applyBorder="1" applyAlignment="1">
      <alignment horizontal="center" vertical="center"/>
    </xf>
    <xf numFmtId="178" fontId="71" fillId="0" borderId="37" xfId="0" applyNumberFormat="1" applyFont="1" applyFill="1" applyBorder="1" applyAlignment="1">
      <alignment vertical="center" shrinkToFit="1"/>
    </xf>
    <xf numFmtId="0" fontId="68" fillId="33" borderId="37" xfId="0" applyFont="1" applyFill="1" applyBorder="1" applyAlignment="1">
      <alignment vertical="center"/>
    </xf>
    <xf numFmtId="0" fontId="71" fillId="0" borderId="37" xfId="0" applyFont="1" applyFill="1" applyBorder="1" applyAlignment="1">
      <alignment vertical="center"/>
    </xf>
    <xf numFmtId="176" fontId="71" fillId="0" borderId="38" xfId="85" applyNumberFormat="1" applyFont="1" applyFill="1" applyBorder="1" applyAlignment="1">
      <alignment vertical="center" shrinkToFit="1"/>
    </xf>
    <xf numFmtId="176" fontId="11" fillId="0" borderId="38" xfId="85" applyNumberFormat="1" applyFont="1" applyFill="1" applyBorder="1" applyAlignment="1">
      <alignment vertical="center" shrinkToFit="1"/>
    </xf>
    <xf numFmtId="0" fontId="14" fillId="12" borderId="19" xfId="0" applyFont="1" applyFill="1" applyBorder="1" applyAlignment="1">
      <alignment vertical="center"/>
    </xf>
    <xf numFmtId="0" fontId="68" fillId="33" borderId="25" xfId="0" applyFont="1" applyFill="1" applyBorder="1" applyAlignment="1">
      <alignment vertical="center"/>
    </xf>
    <xf numFmtId="0" fontId="14" fillId="12" borderId="14" xfId="0" applyFont="1" applyFill="1" applyBorder="1" applyAlignment="1">
      <alignment vertical="center"/>
    </xf>
    <xf numFmtId="0" fontId="14" fillId="12" borderId="47" xfId="0" applyFont="1" applyFill="1" applyBorder="1" applyAlignment="1">
      <alignment horizontal="center" vertical="center"/>
    </xf>
    <xf numFmtId="176" fontId="15" fillId="0" borderId="38" xfId="0" applyNumberFormat="1" applyFont="1" applyFill="1" applyBorder="1" applyAlignment="1">
      <alignment vertical="center" shrinkToFit="1"/>
    </xf>
    <xf numFmtId="0" fontId="68" fillId="33" borderId="14" xfId="0" applyFont="1" applyFill="1" applyBorder="1" applyAlignment="1">
      <alignment vertical="center"/>
    </xf>
    <xf numFmtId="178" fontId="71" fillId="0" borderId="14" xfId="83" applyNumberFormat="1" applyFont="1" applyFill="1" applyBorder="1" applyAlignment="1">
      <alignment vertical="center"/>
    </xf>
    <xf numFmtId="38" fontId="15" fillId="0" borderId="33" xfId="83" applyFont="1" applyFill="1" applyBorder="1" applyAlignment="1">
      <alignment vertical="center"/>
    </xf>
    <xf numFmtId="38" fontId="71" fillId="0" borderId="48" xfId="83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176" fontId="15" fillId="0" borderId="38" xfId="0" applyNumberFormat="1" applyFont="1" applyFill="1" applyBorder="1" applyAlignment="1">
      <alignment vertical="center"/>
    </xf>
    <xf numFmtId="176" fontId="10" fillId="0" borderId="38" xfId="85" applyNumberFormat="1" applyFont="1" applyFill="1" applyBorder="1" applyAlignment="1">
      <alignment vertical="center"/>
    </xf>
    <xf numFmtId="37" fontId="74" fillId="34" borderId="25" xfId="85" applyNumberFormat="1" applyFont="1" applyFill="1" applyBorder="1" applyAlignment="1">
      <alignment vertical="center"/>
    </xf>
    <xf numFmtId="37" fontId="74" fillId="34" borderId="42" xfId="85" applyNumberFormat="1" applyFont="1" applyFill="1" applyBorder="1" applyAlignment="1">
      <alignment vertical="center"/>
    </xf>
    <xf numFmtId="37" fontId="74" fillId="34" borderId="46" xfId="85" applyNumberFormat="1" applyFont="1" applyFill="1" applyBorder="1" applyAlignment="1">
      <alignment vertical="center"/>
    </xf>
    <xf numFmtId="38" fontId="74" fillId="34" borderId="43" xfId="85" applyFont="1" applyFill="1" applyBorder="1" applyAlignment="1">
      <alignment vertical="center"/>
    </xf>
    <xf numFmtId="38" fontId="74" fillId="34" borderId="42" xfId="85" applyFont="1" applyFill="1" applyBorder="1" applyAlignment="1">
      <alignment vertical="center"/>
    </xf>
    <xf numFmtId="38" fontId="74" fillId="34" borderId="46" xfId="85" applyFont="1" applyFill="1" applyBorder="1" applyAlignment="1">
      <alignment vertical="center"/>
    </xf>
    <xf numFmtId="38" fontId="74" fillId="34" borderId="14" xfId="85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2" fontId="13" fillId="34" borderId="25" xfId="83" applyNumberFormat="1" applyFont="1" applyFill="1" applyBorder="1" applyAlignment="1">
      <alignment vertical="center"/>
    </xf>
    <xf numFmtId="41" fontId="13" fillId="34" borderId="17" xfId="83" applyNumberFormat="1" applyFont="1" applyFill="1" applyBorder="1" applyAlignment="1">
      <alignment vertical="center"/>
    </xf>
    <xf numFmtId="182" fontId="13" fillId="34" borderId="42" xfId="83" applyNumberFormat="1" applyFont="1" applyFill="1" applyBorder="1" applyAlignment="1">
      <alignment vertical="center"/>
    </xf>
    <xf numFmtId="41" fontId="13" fillId="34" borderId="19" xfId="83" applyNumberFormat="1" applyFont="1" applyFill="1" applyBorder="1" applyAlignment="1">
      <alignment vertical="center"/>
    </xf>
    <xf numFmtId="182" fontId="13" fillId="34" borderId="43" xfId="83" applyNumberFormat="1" applyFont="1" applyFill="1" applyBorder="1" applyAlignment="1">
      <alignment vertical="center"/>
    </xf>
    <xf numFmtId="41" fontId="13" fillId="34" borderId="23" xfId="83" applyNumberFormat="1" applyFont="1" applyFill="1" applyBorder="1" applyAlignment="1">
      <alignment vertical="center"/>
    </xf>
    <xf numFmtId="182" fontId="13" fillId="34" borderId="45" xfId="83" applyNumberFormat="1" applyFont="1" applyFill="1" applyBorder="1" applyAlignment="1">
      <alignment vertical="center"/>
    </xf>
    <xf numFmtId="41" fontId="13" fillId="34" borderId="49" xfId="83" applyNumberFormat="1" applyFont="1" applyFill="1" applyBorder="1" applyAlignment="1">
      <alignment vertical="center"/>
    </xf>
    <xf numFmtId="182" fontId="13" fillId="34" borderId="46" xfId="83" applyNumberFormat="1" applyFont="1" applyFill="1" applyBorder="1" applyAlignment="1">
      <alignment vertical="center"/>
    </xf>
    <xf numFmtId="41" fontId="13" fillId="34" borderId="21" xfId="83" applyNumberFormat="1" applyFont="1" applyFill="1" applyBorder="1" applyAlignment="1">
      <alignment vertical="center"/>
    </xf>
    <xf numFmtId="182" fontId="13" fillId="34" borderId="14" xfId="83" applyNumberFormat="1" applyFont="1" applyFill="1" applyBorder="1" applyAlignment="1">
      <alignment vertical="center"/>
    </xf>
    <xf numFmtId="41" fontId="13" fillId="34" borderId="13" xfId="83" applyNumberFormat="1" applyFont="1" applyFill="1" applyBorder="1" applyAlignment="1">
      <alignment vertical="center"/>
    </xf>
    <xf numFmtId="183" fontId="13" fillId="34" borderId="17" xfId="0" applyNumberFormat="1" applyFont="1" applyFill="1" applyBorder="1" applyAlignment="1">
      <alignment vertical="center"/>
    </xf>
    <xf numFmtId="183" fontId="13" fillId="34" borderId="19" xfId="0" applyNumberFormat="1" applyFont="1" applyFill="1" applyBorder="1" applyAlignment="1">
      <alignment vertical="center"/>
    </xf>
    <xf numFmtId="183" fontId="13" fillId="34" borderId="23" xfId="0" applyNumberFormat="1" applyFont="1" applyFill="1" applyBorder="1" applyAlignment="1">
      <alignment vertical="center"/>
    </xf>
    <xf numFmtId="183" fontId="13" fillId="34" borderId="49" xfId="0" applyNumberFormat="1" applyFont="1" applyFill="1" applyBorder="1" applyAlignment="1">
      <alignment vertical="center"/>
    </xf>
    <xf numFmtId="183" fontId="13" fillId="34" borderId="21" xfId="0" applyNumberFormat="1" applyFont="1" applyFill="1" applyBorder="1" applyAlignment="1">
      <alignment vertical="center"/>
    </xf>
    <xf numFmtId="183" fontId="13" fillId="34" borderId="13" xfId="0" applyNumberFormat="1" applyFont="1" applyFill="1" applyBorder="1" applyAlignment="1">
      <alignment vertical="center"/>
    </xf>
    <xf numFmtId="185" fontId="13" fillId="34" borderId="11" xfId="0" applyNumberFormat="1" applyFont="1" applyFill="1" applyBorder="1" applyAlignment="1">
      <alignment vertical="center"/>
    </xf>
    <xf numFmtId="185" fontId="13" fillId="34" borderId="0" xfId="0" applyNumberFormat="1" applyFont="1" applyFill="1" applyBorder="1" applyAlignment="1">
      <alignment vertical="center"/>
    </xf>
    <xf numFmtId="185" fontId="13" fillId="34" borderId="28" xfId="0" applyNumberFormat="1" applyFont="1" applyFill="1" applyBorder="1" applyAlignment="1">
      <alignment vertical="center"/>
    </xf>
    <xf numFmtId="185" fontId="13" fillId="34" borderId="30" xfId="0" applyNumberFormat="1" applyFont="1" applyFill="1" applyBorder="1" applyAlignment="1">
      <alignment vertical="center"/>
    </xf>
    <xf numFmtId="185" fontId="13" fillId="34" borderId="12" xfId="0" applyNumberFormat="1" applyFont="1" applyFill="1" applyBorder="1" applyAlignment="1">
      <alignment vertical="center"/>
    </xf>
    <xf numFmtId="185" fontId="13" fillId="34" borderId="33" xfId="0" applyNumberFormat="1" applyFont="1" applyFill="1" applyBorder="1" applyAlignment="1">
      <alignment vertical="center"/>
    </xf>
    <xf numFmtId="178" fontId="11" fillId="34" borderId="42" xfId="85" applyNumberFormat="1" applyFont="1" applyFill="1" applyBorder="1" applyAlignment="1">
      <alignment vertical="center"/>
    </xf>
    <xf numFmtId="178" fontId="11" fillId="34" borderId="17" xfId="85" applyNumberFormat="1" applyFont="1" applyFill="1" applyBorder="1" applyAlignment="1">
      <alignment vertical="center"/>
    </xf>
    <xf numFmtId="178" fontId="11" fillId="34" borderId="19" xfId="85" applyNumberFormat="1" applyFont="1" applyFill="1" applyBorder="1" applyAlignment="1">
      <alignment vertical="center"/>
    </xf>
    <xf numFmtId="178" fontId="11" fillId="34" borderId="46" xfId="85" applyNumberFormat="1" applyFont="1" applyFill="1" applyBorder="1" applyAlignment="1">
      <alignment vertical="center"/>
    </xf>
    <xf numFmtId="178" fontId="11" fillId="34" borderId="21" xfId="85" applyNumberFormat="1" applyFont="1" applyFill="1" applyBorder="1" applyAlignment="1">
      <alignment vertical="center"/>
    </xf>
    <xf numFmtId="178" fontId="11" fillId="34" borderId="43" xfId="85" applyNumberFormat="1" applyFont="1" applyFill="1" applyBorder="1" applyAlignment="1">
      <alignment vertical="center"/>
    </xf>
    <xf numFmtId="178" fontId="11" fillId="34" borderId="23" xfId="85" applyNumberFormat="1" applyFont="1" applyFill="1" applyBorder="1" applyAlignment="1">
      <alignment vertical="center"/>
    </xf>
    <xf numFmtId="178" fontId="11" fillId="34" borderId="14" xfId="85" applyNumberFormat="1" applyFont="1" applyFill="1" applyBorder="1" applyAlignment="1">
      <alignment vertical="center"/>
    </xf>
    <xf numFmtId="178" fontId="11" fillId="34" borderId="13" xfId="85" applyNumberFormat="1" applyFont="1" applyFill="1" applyBorder="1" applyAlignment="1">
      <alignment vertical="center"/>
    </xf>
    <xf numFmtId="178" fontId="11" fillId="34" borderId="0" xfId="0" applyNumberFormat="1" applyFont="1" applyFill="1" applyAlignment="1">
      <alignment vertical="center"/>
    </xf>
    <xf numFmtId="178" fontId="11" fillId="34" borderId="46" xfId="0" applyNumberFormat="1" applyFont="1" applyFill="1" applyBorder="1" applyAlignment="1">
      <alignment vertical="center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3" fillId="12" borderId="17" xfId="109" applyFont="1" applyFill="1" applyBorder="1" applyAlignment="1">
      <alignment horizontal="center" vertical="center"/>
      <protection/>
    </xf>
    <xf numFmtId="0" fontId="13" fillId="12" borderId="50" xfId="109" applyFont="1" applyFill="1" applyBorder="1" applyAlignment="1">
      <alignment horizontal="center" vertical="center"/>
      <protection/>
    </xf>
    <xf numFmtId="0" fontId="13" fillId="12" borderId="19" xfId="109" applyFont="1" applyFill="1" applyBorder="1" applyAlignment="1">
      <alignment horizontal="center" vertical="center"/>
      <protection/>
    </xf>
    <xf numFmtId="0" fontId="13" fillId="12" borderId="51" xfId="109" applyFont="1" applyFill="1" applyBorder="1" applyAlignment="1">
      <alignment horizontal="center" vertical="center"/>
      <protection/>
    </xf>
    <xf numFmtId="0" fontId="13" fillId="12" borderId="13" xfId="109" applyFont="1" applyFill="1" applyBorder="1" applyAlignment="1">
      <alignment horizontal="center" vertical="center"/>
      <protection/>
    </xf>
    <xf numFmtId="0" fontId="13" fillId="12" borderId="48" xfId="109" applyFont="1" applyFill="1" applyBorder="1" applyAlignment="1">
      <alignment horizontal="center" vertical="center"/>
      <protection/>
    </xf>
    <xf numFmtId="0" fontId="13" fillId="12" borderId="26" xfId="109" applyFont="1" applyFill="1" applyBorder="1" applyAlignment="1">
      <alignment horizontal="center" vertical="center" wrapText="1"/>
      <protection/>
    </xf>
    <xf numFmtId="0" fontId="13" fillId="12" borderId="15" xfId="109" applyFont="1" applyFill="1" applyBorder="1" applyAlignment="1">
      <alignment horizontal="center" vertical="center"/>
      <protection/>
    </xf>
    <xf numFmtId="0" fontId="13" fillId="12" borderId="25" xfId="109" applyFont="1" applyFill="1" applyBorder="1" applyAlignment="1">
      <alignment horizontal="center" vertical="center" wrapText="1"/>
      <protection/>
    </xf>
    <xf numFmtId="0" fontId="13" fillId="12" borderId="42" xfId="109" applyFont="1" applyFill="1" applyBorder="1" applyAlignment="1">
      <alignment horizontal="center" vertical="center"/>
      <protection/>
    </xf>
    <xf numFmtId="0" fontId="13" fillId="12" borderId="11" xfId="109" applyFont="1" applyFill="1" applyBorder="1" applyAlignment="1">
      <alignment horizontal="center" vertical="center"/>
      <protection/>
    </xf>
    <xf numFmtId="0" fontId="13" fillId="12" borderId="14" xfId="109" applyFont="1" applyFill="1" applyBorder="1" applyAlignment="1">
      <alignment horizontal="center" vertical="center"/>
      <protection/>
    </xf>
    <xf numFmtId="0" fontId="13" fillId="12" borderId="17" xfId="109" applyFont="1" applyFill="1" applyBorder="1" applyAlignment="1">
      <alignment horizontal="center" vertical="center" wrapText="1"/>
      <protection/>
    </xf>
    <xf numFmtId="0" fontId="13" fillId="12" borderId="47" xfId="109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2" borderId="48" xfId="0" applyFont="1" applyFill="1" applyBorder="1" applyAlignment="1">
      <alignment horizontal="center" vertical="center"/>
    </xf>
    <xf numFmtId="0" fontId="13" fillId="0" borderId="17" xfId="109" applyFont="1" applyFill="1" applyBorder="1" applyAlignment="1">
      <alignment horizontal="center" vertical="center" wrapText="1"/>
      <protection/>
    </xf>
    <xf numFmtId="0" fontId="13" fillId="0" borderId="19" xfId="109" applyFont="1" applyFill="1" applyBorder="1" applyAlignment="1">
      <alignment horizontal="center" vertical="center" wrapText="1"/>
      <protection/>
    </xf>
    <xf numFmtId="0" fontId="13" fillId="12" borderId="25" xfId="109" applyFont="1" applyFill="1" applyBorder="1" applyAlignment="1">
      <alignment horizontal="center" vertical="center"/>
      <protection/>
    </xf>
    <xf numFmtId="0" fontId="13" fillId="12" borderId="40" xfId="109" applyFont="1" applyFill="1" applyBorder="1" applyAlignment="1">
      <alignment horizontal="center" vertical="center"/>
      <protection/>
    </xf>
    <xf numFmtId="0" fontId="13" fillId="12" borderId="38" xfId="109" applyFont="1" applyFill="1" applyBorder="1" applyAlignment="1">
      <alignment horizontal="center" vertical="center"/>
      <protection/>
    </xf>
    <xf numFmtId="0" fontId="14" fillId="12" borderId="40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3" fillId="12" borderId="16" xfId="109" applyFont="1" applyFill="1" applyBorder="1" applyAlignment="1">
      <alignment horizontal="center" vertical="center" wrapText="1"/>
      <protection/>
    </xf>
    <xf numFmtId="0" fontId="13" fillId="12" borderId="18" xfId="109" applyFont="1" applyFill="1" applyBorder="1" applyAlignment="1">
      <alignment horizontal="center" vertical="center"/>
      <protection/>
    </xf>
    <xf numFmtId="0" fontId="13" fillId="12" borderId="24" xfId="109" applyFont="1" applyFill="1" applyBorder="1" applyAlignment="1">
      <alignment horizontal="center" vertical="center"/>
      <protection/>
    </xf>
    <xf numFmtId="0" fontId="13" fillId="12" borderId="32" xfId="109" applyFont="1" applyFill="1" applyBorder="1" applyAlignment="1">
      <alignment horizontal="center" vertical="center"/>
      <protection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/>
    </xf>
    <xf numFmtId="0" fontId="13" fillId="12" borderId="42" xfId="109" applyFont="1" applyFill="1" applyBorder="1" applyAlignment="1">
      <alignment horizontal="center" vertical="center" wrapText="1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2 4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3" xfId="111"/>
    <cellStyle name="標準 3" xfId="112"/>
    <cellStyle name="標準 4" xfId="113"/>
    <cellStyle name="Followed Hyperlink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市町村国民健康保険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財政１人あたりの累積黒字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・赤字（大阪府内市町村別）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635"/>
          <c:w val="0.956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'[2]作業用'!$H$2</c:f>
              <c:strCache>
                <c:ptCount val="1"/>
                <c:pt idx="0">
                  <c:v>額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'[2]作業用'!$G$3:$G$45</c:f>
              <c:strCache>
                <c:ptCount val="43"/>
                <c:pt idx="0">
                  <c:v>能勢町</c:v>
                </c:pt>
                <c:pt idx="1">
                  <c:v>貝塚市</c:v>
                </c:pt>
                <c:pt idx="2">
                  <c:v>藤井寺市</c:v>
                </c:pt>
                <c:pt idx="3">
                  <c:v>泉佐野市</c:v>
                </c:pt>
                <c:pt idx="4">
                  <c:v>守口市</c:v>
                </c:pt>
                <c:pt idx="5">
                  <c:v>河南町</c:v>
                </c:pt>
                <c:pt idx="6">
                  <c:v>豊中市</c:v>
                </c:pt>
                <c:pt idx="7">
                  <c:v>茨木市</c:v>
                </c:pt>
                <c:pt idx="8">
                  <c:v>大阪狭山市</c:v>
                </c:pt>
                <c:pt idx="9">
                  <c:v>豊能町</c:v>
                </c:pt>
                <c:pt idx="10">
                  <c:v>大東市</c:v>
                </c:pt>
                <c:pt idx="11">
                  <c:v>交野市</c:v>
                </c:pt>
                <c:pt idx="12">
                  <c:v>池田市</c:v>
                </c:pt>
                <c:pt idx="13">
                  <c:v>柏原市</c:v>
                </c:pt>
                <c:pt idx="14">
                  <c:v>寝屋川市</c:v>
                </c:pt>
                <c:pt idx="15">
                  <c:v>和泉市</c:v>
                </c:pt>
                <c:pt idx="16">
                  <c:v>四條畷市</c:v>
                </c:pt>
                <c:pt idx="17">
                  <c:v>田尻町</c:v>
                </c:pt>
                <c:pt idx="18">
                  <c:v>忠岡町</c:v>
                </c:pt>
                <c:pt idx="19">
                  <c:v>千早赤阪村</c:v>
                </c:pt>
                <c:pt idx="20">
                  <c:v>高槻市</c:v>
                </c:pt>
                <c:pt idx="21">
                  <c:v>羽曳野市</c:v>
                </c:pt>
                <c:pt idx="22">
                  <c:v>泉南市</c:v>
                </c:pt>
                <c:pt idx="23">
                  <c:v>泉大津市</c:v>
                </c:pt>
                <c:pt idx="24">
                  <c:v>熊取町</c:v>
                </c:pt>
                <c:pt idx="25">
                  <c:v>岬町</c:v>
                </c:pt>
                <c:pt idx="26">
                  <c:v>富田林市</c:v>
                </c:pt>
                <c:pt idx="27">
                  <c:v>太子町</c:v>
                </c:pt>
                <c:pt idx="28">
                  <c:v>枚方市</c:v>
                </c:pt>
                <c:pt idx="29">
                  <c:v>東大阪市</c:v>
                </c:pt>
                <c:pt idx="30">
                  <c:v>堺市</c:v>
                </c:pt>
                <c:pt idx="31">
                  <c:v>八尾市</c:v>
                </c:pt>
                <c:pt idx="32">
                  <c:v>大阪市</c:v>
                </c:pt>
                <c:pt idx="33">
                  <c:v>島本町</c:v>
                </c:pt>
                <c:pt idx="34">
                  <c:v>吹田市</c:v>
                </c:pt>
                <c:pt idx="35">
                  <c:v>阪南市</c:v>
                </c:pt>
                <c:pt idx="36">
                  <c:v>摂津市</c:v>
                </c:pt>
                <c:pt idx="37">
                  <c:v>河内長野市</c:v>
                </c:pt>
                <c:pt idx="38">
                  <c:v>箕面市</c:v>
                </c:pt>
                <c:pt idx="39">
                  <c:v>岸和田市</c:v>
                </c:pt>
                <c:pt idx="40">
                  <c:v>門真市</c:v>
                </c:pt>
                <c:pt idx="41">
                  <c:v>高石市</c:v>
                </c:pt>
                <c:pt idx="42">
                  <c:v>松原市</c:v>
                </c:pt>
              </c:strCache>
            </c:strRef>
          </c:cat>
          <c:val>
            <c:numRef>
              <c:f>'[2]作業用'!$H$3:$H$45</c:f>
              <c:numCache>
                <c:ptCount val="43"/>
                <c:pt idx="0">
                  <c:v>40341.726742301464</c:v>
                </c:pt>
                <c:pt idx="1">
                  <c:v>33693.769465815465</c:v>
                </c:pt>
                <c:pt idx="2">
                  <c:v>31393.439757820386</c:v>
                </c:pt>
                <c:pt idx="3">
                  <c:v>27908.85770321361</c:v>
                </c:pt>
                <c:pt idx="4">
                  <c:v>21876.257639266634</c:v>
                </c:pt>
                <c:pt idx="5">
                  <c:v>19881.761396960806</c:v>
                </c:pt>
                <c:pt idx="6">
                  <c:v>17971.915577050124</c:v>
                </c:pt>
                <c:pt idx="7">
                  <c:v>17936.929985974755</c:v>
                </c:pt>
                <c:pt idx="8">
                  <c:v>16210.753888753157</c:v>
                </c:pt>
                <c:pt idx="9">
                  <c:v>15840.902180094787</c:v>
                </c:pt>
                <c:pt idx="10">
                  <c:v>14972.885832772126</c:v>
                </c:pt>
                <c:pt idx="11">
                  <c:v>14440.84741504694</c:v>
                </c:pt>
                <c:pt idx="12">
                  <c:v>9943.707939417325</c:v>
                </c:pt>
                <c:pt idx="13">
                  <c:v>9557.157539095178</c:v>
                </c:pt>
                <c:pt idx="14">
                  <c:v>8031.14034301924</c:v>
                </c:pt>
                <c:pt idx="15">
                  <c:v>8003.531778588069</c:v>
                </c:pt>
                <c:pt idx="16">
                  <c:v>7247.378349410505</c:v>
                </c:pt>
                <c:pt idx="17">
                  <c:v>7225.160348042263</c:v>
                </c:pt>
                <c:pt idx="18">
                  <c:v>6970.647121820615</c:v>
                </c:pt>
                <c:pt idx="19">
                  <c:v>6348.368776889982</c:v>
                </c:pt>
                <c:pt idx="20">
                  <c:v>6297.242152341797</c:v>
                </c:pt>
                <c:pt idx="21">
                  <c:v>5863.869090353624</c:v>
                </c:pt>
                <c:pt idx="22">
                  <c:v>5548.606070695299</c:v>
                </c:pt>
                <c:pt idx="23">
                  <c:v>4755.258677896886</c:v>
                </c:pt>
                <c:pt idx="24">
                  <c:v>4541.768121827411</c:v>
                </c:pt>
                <c:pt idx="25">
                  <c:v>4522.475661625709</c:v>
                </c:pt>
                <c:pt idx="26">
                  <c:v>4436.304240395345</c:v>
                </c:pt>
                <c:pt idx="27">
                  <c:v>4174.896108073335</c:v>
                </c:pt>
                <c:pt idx="28">
                  <c:v>4116.830194363108</c:v>
                </c:pt>
                <c:pt idx="29">
                  <c:v>3573.5923599167195</c:v>
                </c:pt>
                <c:pt idx="30">
                  <c:v>3221.5307870215192</c:v>
                </c:pt>
                <c:pt idx="31">
                  <c:v>2967.0410192973777</c:v>
                </c:pt>
                <c:pt idx="32">
                  <c:v>2674.0817654251437</c:v>
                </c:pt>
                <c:pt idx="33">
                  <c:v>2620.7122469299698</c:v>
                </c:pt>
                <c:pt idx="34">
                  <c:v>2093.675198535707</c:v>
                </c:pt>
                <c:pt idx="35">
                  <c:v>1008.0478314364811</c:v>
                </c:pt>
                <c:pt idx="36">
                  <c:v>921.4511430090378</c:v>
                </c:pt>
                <c:pt idx="37">
                  <c:v>30.590776107273467</c:v>
                </c:pt>
                <c:pt idx="38">
                  <c:v>0</c:v>
                </c:pt>
                <c:pt idx="39">
                  <c:v>-3077.4589443821637</c:v>
                </c:pt>
                <c:pt idx="40">
                  <c:v>-9926.51905422363</c:v>
                </c:pt>
                <c:pt idx="41">
                  <c:v>-18595.330311198235</c:v>
                </c:pt>
                <c:pt idx="42">
                  <c:v>-67789.25049927691</c:v>
                </c:pt>
              </c:numCache>
            </c:numRef>
          </c:val>
        </c:ser>
        <c:axId val="7012248"/>
        <c:axId val="63110233"/>
      </c:barChart>
      <c:catAx>
        <c:axId val="701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10233"/>
        <c:crosses val="autoZero"/>
        <c:auto val="1"/>
        <c:lblOffset val="100"/>
        <c:tickLblSkip val="1"/>
        <c:noMultiLvlLbl val="0"/>
      </c:catAx>
      <c:valAx>
        <c:axId val="63110233"/>
        <c:scaling>
          <c:orientation val="minMax"/>
          <c:max val="45000"/>
          <c:min val="-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12248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市町村国民健康保険財政１人あたりの累積黒字・赤字（都道府県別）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59"/>
          <c:w val="0.955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'[2]作業用'!$O$3:$O$49</c:f>
              <c:strCache>
                <c:ptCount val="47"/>
                <c:pt idx="0">
                  <c:v>岐阜県</c:v>
                </c:pt>
                <c:pt idx="1">
                  <c:v>和歌山県</c:v>
                </c:pt>
                <c:pt idx="2">
                  <c:v>山形県</c:v>
                </c:pt>
                <c:pt idx="3">
                  <c:v>愛媛県</c:v>
                </c:pt>
                <c:pt idx="4">
                  <c:v>福島県</c:v>
                </c:pt>
                <c:pt idx="5">
                  <c:v>大分県</c:v>
                </c:pt>
                <c:pt idx="6">
                  <c:v>秋田県</c:v>
                </c:pt>
                <c:pt idx="7">
                  <c:v>徳島県</c:v>
                </c:pt>
                <c:pt idx="8">
                  <c:v>熊本県</c:v>
                </c:pt>
                <c:pt idx="9">
                  <c:v>佐賀県</c:v>
                </c:pt>
                <c:pt idx="10">
                  <c:v>山口県</c:v>
                </c:pt>
                <c:pt idx="11">
                  <c:v>青森県</c:v>
                </c:pt>
                <c:pt idx="12">
                  <c:v>静岡県</c:v>
                </c:pt>
                <c:pt idx="13">
                  <c:v>山梨県</c:v>
                </c:pt>
                <c:pt idx="14">
                  <c:v>奈良県</c:v>
                </c:pt>
                <c:pt idx="15">
                  <c:v>岡山県</c:v>
                </c:pt>
                <c:pt idx="16">
                  <c:v>福岡県</c:v>
                </c:pt>
                <c:pt idx="17">
                  <c:v>香川県</c:v>
                </c:pt>
                <c:pt idx="18">
                  <c:v>栃木県</c:v>
                </c:pt>
                <c:pt idx="19">
                  <c:v>新潟県</c:v>
                </c:pt>
                <c:pt idx="20">
                  <c:v>愛知県</c:v>
                </c:pt>
                <c:pt idx="21">
                  <c:v>福井県</c:v>
                </c:pt>
                <c:pt idx="22">
                  <c:v>茨城県</c:v>
                </c:pt>
                <c:pt idx="23">
                  <c:v>埼玉県</c:v>
                </c:pt>
                <c:pt idx="24">
                  <c:v>北海道</c:v>
                </c:pt>
                <c:pt idx="25">
                  <c:v>島根県</c:v>
                </c:pt>
                <c:pt idx="26">
                  <c:v>千葉県</c:v>
                </c:pt>
                <c:pt idx="27">
                  <c:v>群馬県</c:v>
                </c:pt>
                <c:pt idx="28">
                  <c:v>三重県</c:v>
                </c:pt>
                <c:pt idx="29">
                  <c:v>宮城県</c:v>
                </c:pt>
                <c:pt idx="30">
                  <c:v>鳥取県</c:v>
                </c:pt>
                <c:pt idx="31">
                  <c:v>東京都</c:v>
                </c:pt>
                <c:pt idx="32">
                  <c:v>長野県</c:v>
                </c:pt>
                <c:pt idx="33">
                  <c:v>神奈川県</c:v>
                </c:pt>
                <c:pt idx="34">
                  <c:v>宮崎県</c:v>
                </c:pt>
                <c:pt idx="35">
                  <c:v>岩手県</c:v>
                </c:pt>
                <c:pt idx="36">
                  <c:v>長崎県</c:v>
                </c:pt>
                <c:pt idx="37">
                  <c:v>滋賀県</c:v>
                </c:pt>
                <c:pt idx="38">
                  <c:v>大阪府</c:v>
                </c:pt>
                <c:pt idx="39">
                  <c:v>兵庫県</c:v>
                </c:pt>
                <c:pt idx="40">
                  <c:v>京都府</c:v>
                </c:pt>
                <c:pt idx="41">
                  <c:v>広島県</c:v>
                </c:pt>
                <c:pt idx="42">
                  <c:v>富山県</c:v>
                </c:pt>
                <c:pt idx="43">
                  <c:v>石川県</c:v>
                </c:pt>
                <c:pt idx="44">
                  <c:v>沖縄県</c:v>
                </c:pt>
                <c:pt idx="45">
                  <c:v>高知県</c:v>
                </c:pt>
                <c:pt idx="46">
                  <c:v>鹿児島県</c:v>
                </c:pt>
              </c:strCache>
            </c:strRef>
          </c:cat>
          <c:val>
            <c:numRef>
              <c:f>'[2]作業用'!$P$3:$P$49</c:f>
              <c:numCache>
                <c:ptCount val="47"/>
                <c:pt idx="0">
                  <c:v>23852.55873680718</c:v>
                </c:pt>
                <c:pt idx="1">
                  <c:v>21796.221774635636</c:v>
                </c:pt>
                <c:pt idx="2">
                  <c:v>21741.723204724534</c:v>
                </c:pt>
                <c:pt idx="3">
                  <c:v>21120.05689031803</c:v>
                </c:pt>
                <c:pt idx="4">
                  <c:v>17223.83789596258</c:v>
                </c:pt>
                <c:pt idx="5">
                  <c:v>17148.913403434308</c:v>
                </c:pt>
                <c:pt idx="6">
                  <c:v>16128.050764882651</c:v>
                </c:pt>
                <c:pt idx="7">
                  <c:v>14160.828724880508</c:v>
                </c:pt>
                <c:pt idx="8">
                  <c:v>13469.057125743067</c:v>
                </c:pt>
                <c:pt idx="9">
                  <c:v>13267.225135799861</c:v>
                </c:pt>
                <c:pt idx="10">
                  <c:v>11540.569455071687</c:v>
                </c:pt>
                <c:pt idx="11">
                  <c:v>10830.210805850713</c:v>
                </c:pt>
                <c:pt idx="12">
                  <c:v>10393.982294480858</c:v>
                </c:pt>
                <c:pt idx="13">
                  <c:v>10377.785678223689</c:v>
                </c:pt>
                <c:pt idx="14">
                  <c:v>9184.22369911634</c:v>
                </c:pt>
                <c:pt idx="15">
                  <c:v>8478.025699525593</c:v>
                </c:pt>
                <c:pt idx="16">
                  <c:v>8303.855565324908</c:v>
                </c:pt>
                <c:pt idx="17">
                  <c:v>7991.774769077841</c:v>
                </c:pt>
                <c:pt idx="18">
                  <c:v>7941.812419954644</c:v>
                </c:pt>
                <c:pt idx="19">
                  <c:v>7707.947945792498</c:v>
                </c:pt>
                <c:pt idx="20">
                  <c:v>7475.479355844198</c:v>
                </c:pt>
                <c:pt idx="21">
                  <c:v>7309.108416104922</c:v>
                </c:pt>
                <c:pt idx="22">
                  <c:v>7297.540137549915</c:v>
                </c:pt>
                <c:pt idx="23">
                  <c:v>7190.58576530771</c:v>
                </c:pt>
                <c:pt idx="24">
                  <c:v>7166.876995252782</c:v>
                </c:pt>
                <c:pt idx="25">
                  <c:v>7004.913231483098</c:v>
                </c:pt>
                <c:pt idx="26">
                  <c:v>6985.983576716796</c:v>
                </c:pt>
                <c:pt idx="27">
                  <c:v>6940.571458006303</c:v>
                </c:pt>
                <c:pt idx="28">
                  <c:v>6745.0110187020355</c:v>
                </c:pt>
                <c:pt idx="29">
                  <c:v>6546.295324158992</c:v>
                </c:pt>
                <c:pt idx="30">
                  <c:v>6467.396701129498</c:v>
                </c:pt>
                <c:pt idx="31">
                  <c:v>6403.774060566182</c:v>
                </c:pt>
                <c:pt idx="32">
                  <c:v>6362.612748757217</c:v>
                </c:pt>
                <c:pt idx="33">
                  <c:v>5803.56383852002</c:v>
                </c:pt>
                <c:pt idx="34">
                  <c:v>5621.86373161682</c:v>
                </c:pt>
                <c:pt idx="35">
                  <c:v>5328.455732645044</c:v>
                </c:pt>
                <c:pt idx="36">
                  <c:v>5047.825171466824</c:v>
                </c:pt>
                <c:pt idx="37">
                  <c:v>4783.548063776392</c:v>
                </c:pt>
                <c:pt idx="38">
                  <c:v>4538.072403446064</c:v>
                </c:pt>
                <c:pt idx="39">
                  <c:v>4296.154701708166</c:v>
                </c:pt>
                <c:pt idx="40">
                  <c:v>4113.733805994905</c:v>
                </c:pt>
                <c:pt idx="41">
                  <c:v>3675.1113565846435</c:v>
                </c:pt>
                <c:pt idx="42">
                  <c:v>3507.8525004512835</c:v>
                </c:pt>
                <c:pt idx="43">
                  <c:v>2713.4063244482854</c:v>
                </c:pt>
                <c:pt idx="44">
                  <c:v>2574.1939815792816</c:v>
                </c:pt>
                <c:pt idx="45">
                  <c:v>977.9755970956229</c:v>
                </c:pt>
                <c:pt idx="46">
                  <c:v>-721.57914596039</c:v>
                </c:pt>
              </c:numCache>
            </c:numRef>
          </c:val>
        </c:ser>
        <c:axId val="31121186"/>
        <c:axId val="11655219"/>
      </c:barChart>
      <c:catAx>
        <c:axId val="3112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5219"/>
        <c:crosses val="autoZero"/>
        <c:auto val="1"/>
        <c:lblOffset val="100"/>
        <c:tickLblSkip val="1"/>
        <c:noMultiLvlLbl val="0"/>
      </c:catAx>
      <c:valAx>
        <c:axId val="11655219"/>
        <c:scaling>
          <c:orientation val="minMax"/>
          <c:max val="40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&quot;△ &quot;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21186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0.0055</cdr:y>
    </cdr:from>
    <cdr:to>
      <cdr:x>0.07875</cdr:x>
      <cdr:y>0.0485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200" y="28575"/>
          <a:ext cx="666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0.153</cdr:x>
      <cdr:y>0.10475</cdr:y>
    </cdr:from>
    <cdr:to>
      <cdr:x>0.3935</cdr:x>
      <cdr:y>0.14075</cdr:y>
    </cdr:to>
    <cdr:sp>
      <cdr:nvSpPr>
        <cdr:cNvPr id="2" name="線吹き出し 1 (枠付き) 2"/>
        <cdr:cNvSpPr>
          <a:spLocks/>
        </cdr:cNvSpPr>
      </cdr:nvSpPr>
      <cdr:spPr>
        <a:xfrm>
          <a:off x="1438275" y="638175"/>
          <a:ext cx="2257425" cy="219075"/>
        </a:xfrm>
        <a:prstGeom prst="borderCallout1">
          <a:avLst>
            <a:gd name="adj1" fmla="val -74273"/>
            <a:gd name="adj2" fmla="val 64777"/>
            <a:gd name="adj3" fmla="val -5082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能勢町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40,342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0.66775</cdr:x>
      <cdr:y>0.78825</cdr:y>
    </cdr:from>
    <cdr:to>
      <cdr:x>0.88075</cdr:x>
      <cdr:y>0.84025</cdr:y>
    </cdr:to>
    <cdr:sp>
      <cdr:nvSpPr>
        <cdr:cNvPr id="3" name="線吹き出し 1 (枠付き) 3"/>
        <cdr:cNvSpPr>
          <a:spLocks/>
        </cdr:cNvSpPr>
      </cdr:nvSpPr>
      <cdr:spPr>
        <a:xfrm>
          <a:off x="6276975" y="4857750"/>
          <a:ext cx="2000250" cy="323850"/>
        </a:xfrm>
        <a:prstGeom prst="borderCallout1">
          <a:avLst>
            <a:gd name="adj1" fmla="val 88208"/>
            <a:gd name="adj2" fmla="val 114722"/>
            <a:gd name="adj3" fmla="val 50129"/>
            <a:gd name="adj4" fmla="val 4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松原市　１人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67,789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の赤字</a:t>
          </a:r>
        </a:p>
      </cdr:txBody>
    </cdr:sp>
  </cdr:relSizeAnchor>
  <cdr:relSizeAnchor xmlns:cdr="http://schemas.openxmlformats.org/drawingml/2006/chartDrawing">
    <cdr:from>
      <cdr:x>0.08175</cdr:x>
      <cdr:y>0.37975</cdr:y>
    </cdr:from>
    <cdr:to>
      <cdr:x>0.9685</cdr:x>
      <cdr:y>0.37975</cdr:y>
    </cdr:to>
    <cdr:sp>
      <cdr:nvSpPr>
        <cdr:cNvPr id="4" name="直線コネクタ 4"/>
        <cdr:cNvSpPr>
          <a:spLocks/>
        </cdr:cNvSpPr>
      </cdr:nvSpPr>
      <cdr:spPr>
        <a:xfrm flipV="1">
          <a:off x="762000" y="2343150"/>
          <a:ext cx="833437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0.28075</cdr:x>
      <cdr:y>0.57175</cdr:y>
    </cdr:from>
    <cdr:to>
      <cdr:x>0.5425</cdr:x>
      <cdr:y>0.60675</cdr:y>
    </cdr:to>
    <cdr:sp>
      <cdr:nvSpPr>
        <cdr:cNvPr id="5" name="線吹き出し 1 (枠付き) 7"/>
        <cdr:cNvSpPr>
          <a:spLocks/>
        </cdr:cNvSpPr>
      </cdr:nvSpPr>
      <cdr:spPr>
        <a:xfrm>
          <a:off x="2638425" y="3524250"/>
          <a:ext cx="2457450" cy="219075"/>
        </a:xfrm>
        <a:prstGeom prst="borderCallout1">
          <a:avLst>
            <a:gd name="adj1" fmla="val -39921"/>
            <a:gd name="adj2" fmla="val -608004"/>
            <a:gd name="adj3" fmla="val -46657"/>
            <a:gd name="adj4" fmla="val -5069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大阪府内平均　１人当たり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4,538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0.081</cdr:x>
      <cdr:y>0.35275</cdr:y>
    </cdr:from>
    <cdr:to>
      <cdr:x>0.96675</cdr:x>
      <cdr:y>0.3535</cdr:y>
    </cdr:to>
    <cdr:sp>
      <cdr:nvSpPr>
        <cdr:cNvPr id="6" name="直線コネクタ 6"/>
        <cdr:cNvSpPr>
          <a:spLocks/>
        </cdr:cNvSpPr>
      </cdr:nvSpPr>
      <cdr:spPr>
        <a:xfrm flipV="1">
          <a:off x="752475" y="2171700"/>
          <a:ext cx="8324850" cy="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0.2745</cdr:y>
    </cdr:from>
    <cdr:to>
      <cdr:x>0.9295</cdr:x>
      <cdr:y>0.31675</cdr:y>
    </cdr:to>
    <cdr:sp>
      <cdr:nvSpPr>
        <cdr:cNvPr id="7" name="線吹き出し 1 (枠付き) 8"/>
        <cdr:cNvSpPr>
          <a:spLocks/>
        </cdr:cNvSpPr>
      </cdr:nvSpPr>
      <cdr:spPr>
        <a:xfrm>
          <a:off x="5476875" y="1685925"/>
          <a:ext cx="3257550" cy="257175"/>
        </a:xfrm>
        <a:prstGeom prst="borderCallout1">
          <a:avLst>
            <a:gd name="adj1" fmla="val -62662"/>
            <a:gd name="adj2" fmla="val 133597"/>
            <a:gd name="adj3" fmla="val -50194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全国平均（</a:t>
          </a:r>
          <a:r>
            <a:rPr lang="en-US" cap="none" sz="900" b="0" i="0" u="none" baseline="0">
              <a:solidFill>
                <a:srgbClr val="000000"/>
              </a:solidFill>
            </a:rPr>
            <a:t>令和元年度）　１人あたり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7,654</a:t>
          </a:r>
          <a:r>
            <a:rPr lang="en-US" cap="none" sz="900" b="0" i="0" u="none" baseline="0">
              <a:solidFill>
                <a:srgbClr val="000000"/>
              </a:solidFill>
            </a:rPr>
            <a:t>円の</a:t>
          </a:r>
          <a:r>
            <a:rPr lang="en-US" cap="none" sz="900" b="0" i="0" u="none" baseline="0">
              <a:solidFill>
                <a:srgbClr val="000000"/>
              </a:solidFill>
            </a:rPr>
            <a:t>黒字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0.31125</cdr:y>
    </cdr:from>
    <cdr:to>
      <cdr:x>0.39</cdr:x>
      <cdr:y>0.3465</cdr:y>
    </cdr:to>
    <cdr:sp>
      <cdr:nvSpPr>
        <cdr:cNvPr id="1" name="線吹き出し 1 (枠付き) 1"/>
        <cdr:cNvSpPr>
          <a:spLocks/>
        </cdr:cNvSpPr>
      </cdr:nvSpPr>
      <cdr:spPr>
        <a:xfrm>
          <a:off x="1676400" y="1914525"/>
          <a:ext cx="1981200" cy="219075"/>
        </a:xfrm>
        <a:prstGeom prst="borderCallout1">
          <a:avLst>
            <a:gd name="adj1" fmla="val -92430"/>
            <a:gd name="adj2" fmla="val 186004"/>
            <a:gd name="adj3" fmla="val -50912"/>
            <a:gd name="adj4" fmla="val 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岐阜県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23,853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  <cdr:relSizeAnchor xmlns:cdr="http://schemas.openxmlformats.org/drawingml/2006/chartDrawing">
    <cdr:from>
      <cdr:x>0.7005</cdr:x>
      <cdr:y>0.58825</cdr:y>
    </cdr:from>
    <cdr:to>
      <cdr:x>0.9125</cdr:x>
      <cdr:y>0.62325</cdr:y>
    </cdr:to>
    <cdr:sp>
      <cdr:nvSpPr>
        <cdr:cNvPr id="2" name="線吹き出し 1 (枠付き) 2"/>
        <cdr:cNvSpPr>
          <a:spLocks/>
        </cdr:cNvSpPr>
      </cdr:nvSpPr>
      <cdr:spPr>
        <a:xfrm>
          <a:off x="6572250" y="3619500"/>
          <a:ext cx="1990725" cy="219075"/>
        </a:xfrm>
        <a:prstGeom prst="borderCallout1">
          <a:avLst>
            <a:gd name="adj1" fmla="val -949"/>
            <a:gd name="adj2" fmla="val 326740"/>
            <a:gd name="adj3" fmla="val 21009"/>
            <a:gd name="adj4" fmla="val 5449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大阪府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4,538</a:t>
          </a:r>
          <a:r>
            <a:rPr lang="en-US" cap="none" sz="900" b="0" i="0" u="none" baseline="0">
              <a:solidFill>
                <a:srgbClr val="000000"/>
              </a:solidFill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</a:rPr>
            <a:t>の黒字</a:t>
          </a:r>
        </a:p>
      </cdr:txBody>
    </cdr:sp>
  </cdr:relSizeAnchor>
  <cdr:relSizeAnchor xmlns:cdr="http://schemas.openxmlformats.org/drawingml/2006/chartDrawing">
    <cdr:from>
      <cdr:x>0.726</cdr:x>
      <cdr:y>0.91175</cdr:y>
    </cdr:from>
    <cdr:to>
      <cdr:x>0.93725</cdr:x>
      <cdr:y>0.947</cdr:y>
    </cdr:to>
    <cdr:sp>
      <cdr:nvSpPr>
        <cdr:cNvPr id="3" name="線吹き出し 1 (枠付き) 4"/>
        <cdr:cNvSpPr>
          <a:spLocks/>
        </cdr:cNvSpPr>
      </cdr:nvSpPr>
      <cdr:spPr>
        <a:xfrm>
          <a:off x="6810375" y="5610225"/>
          <a:ext cx="1981200" cy="219075"/>
        </a:xfrm>
        <a:prstGeom prst="borderCallout1">
          <a:avLst>
            <a:gd name="adj1" fmla="val 57703"/>
            <a:gd name="adj2" fmla="val -130023"/>
            <a:gd name="adj3" fmla="val 50300"/>
            <a:gd name="adj4" fmla="val 1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鹿児島県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722</a:t>
          </a:r>
          <a:r>
            <a:rPr lang="en-US" cap="none" sz="900" b="0" i="0" u="none" baseline="0">
              <a:solidFill>
                <a:srgbClr val="000000"/>
              </a:solidFill>
            </a:rPr>
            <a:t>円の赤字</a:t>
          </a:r>
        </a:p>
      </cdr:txBody>
    </cdr:sp>
  </cdr:relSizeAnchor>
  <cdr:relSizeAnchor xmlns:cdr="http://schemas.openxmlformats.org/drawingml/2006/chartDrawing">
    <cdr:from>
      <cdr:x>0.01275</cdr:x>
      <cdr:y>0.02275</cdr:y>
    </cdr:from>
    <cdr:to>
      <cdr:x>0.089</cdr:x>
      <cdr:y>0.06625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4300" y="13335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0.07925</cdr:x>
      <cdr:y>0.662</cdr:y>
    </cdr:from>
    <cdr:to>
      <cdr:x>0.96025</cdr:x>
      <cdr:y>0.663</cdr:y>
    </cdr:to>
    <cdr:sp>
      <cdr:nvSpPr>
        <cdr:cNvPr id="5" name="直線コネクタ 6"/>
        <cdr:cNvSpPr>
          <a:spLocks/>
        </cdr:cNvSpPr>
      </cdr:nvSpPr>
      <cdr:spPr>
        <a:xfrm flipV="1">
          <a:off x="742950" y="4076700"/>
          <a:ext cx="827722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0.50075</cdr:y>
    </cdr:from>
    <cdr:to>
      <cdr:x>0.6135</cdr:x>
      <cdr:y>0.53575</cdr:y>
    </cdr:to>
    <cdr:sp>
      <cdr:nvSpPr>
        <cdr:cNvPr id="6" name="線吹き出し 1 (枠付き) 7"/>
        <cdr:cNvSpPr>
          <a:spLocks/>
        </cdr:cNvSpPr>
      </cdr:nvSpPr>
      <cdr:spPr>
        <a:xfrm>
          <a:off x="3695700" y="3076575"/>
          <a:ext cx="2057400" cy="219075"/>
        </a:xfrm>
        <a:prstGeom prst="borderCallout1">
          <a:avLst>
            <a:gd name="adj1" fmla="val -29916"/>
            <a:gd name="adj2" fmla="val 408523"/>
            <a:gd name="adj3" fmla="val 4611"/>
            <a:gd name="adj4" fmla="val 53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全国平均　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人あたり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7,654</a:t>
          </a:r>
          <a:r>
            <a:rPr lang="en-US" cap="none" sz="900" b="0" i="0" u="none" baseline="0">
              <a:solidFill>
                <a:srgbClr val="000000"/>
              </a:solidFill>
            </a:rPr>
            <a:t>円の黒字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%20&#36001;&#25919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府内状況"/>
      <sheetName val="府内状況（グラフ）"/>
      <sheetName val="全国状況"/>
      <sheetName val="全国状況（グラフ）"/>
      <sheetName val="作業用"/>
    </sheetNames>
    <sheetDataSet>
      <sheetData sheetId="4">
        <row r="2">
          <cell r="H2" t="str">
            <v>額</v>
          </cell>
        </row>
        <row r="3">
          <cell r="G3" t="str">
            <v>能勢町</v>
          </cell>
          <cell r="H3">
            <v>40341.726742301464</v>
          </cell>
          <cell r="O3" t="str">
            <v>岐阜県</v>
          </cell>
          <cell r="P3">
            <v>23852.55873680718</v>
          </cell>
        </row>
        <row r="4">
          <cell r="G4" t="str">
            <v>貝塚市</v>
          </cell>
          <cell r="H4">
            <v>33693.769465815465</v>
          </cell>
          <cell r="O4" t="str">
            <v>和歌山県</v>
          </cell>
          <cell r="P4">
            <v>21796.221774635636</v>
          </cell>
        </row>
        <row r="5">
          <cell r="G5" t="str">
            <v>藤井寺市</v>
          </cell>
          <cell r="H5">
            <v>31393.439757820386</v>
          </cell>
          <cell r="O5" t="str">
            <v>山形県</v>
          </cell>
          <cell r="P5">
            <v>21741.723204724534</v>
          </cell>
        </row>
        <row r="6">
          <cell r="G6" t="str">
            <v>泉佐野市</v>
          </cell>
          <cell r="H6">
            <v>27908.85770321361</v>
          </cell>
          <cell r="O6" t="str">
            <v>愛媛県</v>
          </cell>
          <cell r="P6">
            <v>21120.05689031803</v>
          </cell>
        </row>
        <row r="7">
          <cell r="G7" t="str">
            <v>守口市</v>
          </cell>
          <cell r="H7">
            <v>21876.257639266634</v>
          </cell>
          <cell r="O7" t="str">
            <v>福島県</v>
          </cell>
          <cell r="P7">
            <v>17223.83789596258</v>
          </cell>
        </row>
        <row r="8">
          <cell r="G8" t="str">
            <v>河南町</v>
          </cell>
          <cell r="H8">
            <v>19881.761396960806</v>
          </cell>
          <cell r="O8" t="str">
            <v>大分県</v>
          </cell>
          <cell r="P8">
            <v>17148.913403434308</v>
          </cell>
        </row>
        <row r="9">
          <cell r="G9" t="str">
            <v>豊中市</v>
          </cell>
          <cell r="H9">
            <v>17971.915577050124</v>
          </cell>
          <cell r="O9" t="str">
            <v>秋田県</v>
          </cell>
          <cell r="P9">
            <v>16128.050764882651</v>
          </cell>
        </row>
        <row r="10">
          <cell r="G10" t="str">
            <v>茨木市</v>
          </cell>
          <cell r="H10">
            <v>17936.929985974755</v>
          </cell>
          <cell r="O10" t="str">
            <v>徳島県</v>
          </cell>
          <cell r="P10">
            <v>14160.828724880508</v>
          </cell>
        </row>
        <row r="11">
          <cell r="G11" t="str">
            <v>大阪狭山市</v>
          </cell>
          <cell r="H11">
            <v>16210.753888753157</v>
          </cell>
          <cell r="O11" t="str">
            <v>熊本県</v>
          </cell>
          <cell r="P11">
            <v>13469.057125743067</v>
          </cell>
        </row>
        <row r="12">
          <cell r="G12" t="str">
            <v>豊能町</v>
          </cell>
          <cell r="H12">
            <v>15840.902180094787</v>
          </cell>
          <cell r="O12" t="str">
            <v>佐賀県</v>
          </cell>
          <cell r="P12">
            <v>13267.225135799861</v>
          </cell>
        </row>
        <row r="13">
          <cell r="G13" t="str">
            <v>大東市</v>
          </cell>
          <cell r="H13">
            <v>14972.885832772126</v>
          </cell>
          <cell r="O13" t="str">
            <v>山口県</v>
          </cell>
          <cell r="P13">
            <v>11540.569455071687</v>
          </cell>
        </row>
        <row r="14">
          <cell r="G14" t="str">
            <v>交野市</v>
          </cell>
          <cell r="H14">
            <v>14440.84741504694</v>
          </cell>
          <cell r="O14" t="str">
            <v>青森県</v>
          </cell>
          <cell r="P14">
            <v>10830.210805850713</v>
          </cell>
        </row>
        <row r="15">
          <cell r="G15" t="str">
            <v>池田市</v>
          </cell>
          <cell r="H15">
            <v>9943.707939417325</v>
          </cell>
          <cell r="O15" t="str">
            <v>静岡県</v>
          </cell>
          <cell r="P15">
            <v>10393.982294480858</v>
          </cell>
        </row>
        <row r="16">
          <cell r="G16" t="str">
            <v>柏原市</v>
          </cell>
          <cell r="H16">
            <v>9557.157539095178</v>
          </cell>
          <cell r="O16" t="str">
            <v>山梨県</v>
          </cell>
          <cell r="P16">
            <v>10377.785678223689</v>
          </cell>
        </row>
        <row r="17">
          <cell r="G17" t="str">
            <v>寝屋川市</v>
          </cell>
          <cell r="H17">
            <v>8031.14034301924</v>
          </cell>
          <cell r="O17" t="str">
            <v>奈良県</v>
          </cell>
          <cell r="P17">
            <v>9184.22369911634</v>
          </cell>
        </row>
        <row r="18">
          <cell r="G18" t="str">
            <v>和泉市</v>
          </cell>
          <cell r="H18">
            <v>8003.531778588069</v>
          </cell>
          <cell r="O18" t="str">
            <v>岡山県</v>
          </cell>
          <cell r="P18">
            <v>8478.025699525593</v>
          </cell>
        </row>
        <row r="19">
          <cell r="G19" t="str">
            <v>四條畷市</v>
          </cell>
          <cell r="H19">
            <v>7247.378349410505</v>
          </cell>
          <cell r="O19" t="str">
            <v>福岡県</v>
          </cell>
          <cell r="P19">
            <v>8303.855565324908</v>
          </cell>
        </row>
        <row r="20">
          <cell r="G20" t="str">
            <v>田尻町</v>
          </cell>
          <cell r="H20">
            <v>7225.160348042263</v>
          </cell>
          <cell r="O20" t="str">
            <v>香川県</v>
          </cell>
          <cell r="P20">
            <v>7991.774769077841</v>
          </cell>
        </row>
        <row r="21">
          <cell r="G21" t="str">
            <v>忠岡町</v>
          </cell>
          <cell r="H21">
            <v>6970.647121820615</v>
          </cell>
          <cell r="O21" t="str">
            <v>栃木県</v>
          </cell>
          <cell r="P21">
            <v>7941.812419954644</v>
          </cell>
        </row>
        <row r="22">
          <cell r="G22" t="str">
            <v>千早赤阪村</v>
          </cell>
          <cell r="H22">
            <v>6348.368776889982</v>
          </cell>
          <cell r="O22" t="str">
            <v>新潟県</v>
          </cell>
          <cell r="P22">
            <v>7707.947945792498</v>
          </cell>
        </row>
        <row r="23">
          <cell r="G23" t="str">
            <v>高槻市</v>
          </cell>
          <cell r="H23">
            <v>6297.242152341797</v>
          </cell>
          <cell r="O23" t="str">
            <v>愛知県</v>
          </cell>
          <cell r="P23">
            <v>7475.479355844198</v>
          </cell>
        </row>
        <row r="24">
          <cell r="G24" t="str">
            <v>羽曳野市</v>
          </cell>
          <cell r="H24">
            <v>5863.869090353624</v>
          </cell>
          <cell r="O24" t="str">
            <v>福井県</v>
          </cell>
          <cell r="P24">
            <v>7309.108416104922</v>
          </cell>
        </row>
        <row r="25">
          <cell r="G25" t="str">
            <v>泉南市</v>
          </cell>
          <cell r="H25">
            <v>5548.606070695299</v>
          </cell>
          <cell r="O25" t="str">
            <v>茨城県</v>
          </cell>
          <cell r="P25">
            <v>7297.540137549915</v>
          </cell>
        </row>
        <row r="26">
          <cell r="G26" t="str">
            <v>泉大津市</v>
          </cell>
          <cell r="H26">
            <v>4755.258677896886</v>
          </cell>
          <cell r="O26" t="str">
            <v>埼玉県</v>
          </cell>
          <cell r="P26">
            <v>7190.58576530771</v>
          </cell>
        </row>
        <row r="27">
          <cell r="G27" t="str">
            <v>熊取町</v>
          </cell>
          <cell r="H27">
            <v>4541.768121827411</v>
          </cell>
          <cell r="O27" t="str">
            <v>北海道</v>
          </cell>
          <cell r="P27">
            <v>7166.876995252782</v>
          </cell>
        </row>
        <row r="28">
          <cell r="G28" t="str">
            <v>岬町</v>
          </cell>
          <cell r="H28">
            <v>4522.475661625709</v>
          </cell>
          <cell r="O28" t="str">
            <v>島根県</v>
          </cell>
          <cell r="P28">
            <v>7004.913231483098</v>
          </cell>
        </row>
        <row r="29">
          <cell r="G29" t="str">
            <v>富田林市</v>
          </cell>
          <cell r="H29">
            <v>4436.304240395345</v>
          </cell>
          <cell r="O29" t="str">
            <v>千葉県</v>
          </cell>
          <cell r="P29">
            <v>6985.983576716796</v>
          </cell>
        </row>
        <row r="30">
          <cell r="G30" t="str">
            <v>太子町</v>
          </cell>
          <cell r="H30">
            <v>4174.896108073335</v>
          </cell>
          <cell r="O30" t="str">
            <v>群馬県</v>
          </cell>
          <cell r="P30">
            <v>6940.571458006303</v>
          </cell>
        </row>
        <row r="31">
          <cell r="G31" t="str">
            <v>枚方市</v>
          </cell>
          <cell r="H31">
            <v>4116.830194363108</v>
          </cell>
          <cell r="O31" t="str">
            <v>三重県</v>
          </cell>
          <cell r="P31">
            <v>6745.0110187020355</v>
          </cell>
        </row>
        <row r="32">
          <cell r="G32" t="str">
            <v>東大阪市</v>
          </cell>
          <cell r="H32">
            <v>3573.5923599167195</v>
          </cell>
          <cell r="O32" t="str">
            <v>宮城県</v>
          </cell>
          <cell r="P32">
            <v>6546.295324158992</v>
          </cell>
        </row>
        <row r="33">
          <cell r="G33" t="str">
            <v>堺市</v>
          </cell>
          <cell r="H33">
            <v>3221.5307870215192</v>
          </cell>
          <cell r="O33" t="str">
            <v>鳥取県</v>
          </cell>
          <cell r="P33">
            <v>6467.396701129498</v>
          </cell>
        </row>
        <row r="34">
          <cell r="G34" t="str">
            <v>八尾市</v>
          </cell>
          <cell r="H34">
            <v>2967.0410192973777</v>
          </cell>
          <cell r="O34" t="str">
            <v>東京都</v>
          </cell>
          <cell r="P34">
            <v>6403.774060566182</v>
          </cell>
        </row>
        <row r="35">
          <cell r="G35" t="str">
            <v>大阪市</v>
          </cell>
          <cell r="H35">
            <v>2674.0817654251437</v>
          </cell>
          <cell r="O35" t="str">
            <v>長野県</v>
          </cell>
          <cell r="P35">
            <v>6362.612748757217</v>
          </cell>
        </row>
        <row r="36">
          <cell r="G36" t="str">
            <v>島本町</v>
          </cell>
          <cell r="H36">
            <v>2620.7122469299698</v>
          </cell>
          <cell r="O36" t="str">
            <v>神奈川県</v>
          </cell>
          <cell r="P36">
            <v>5803.56383852002</v>
          </cell>
        </row>
        <row r="37">
          <cell r="G37" t="str">
            <v>吹田市</v>
          </cell>
          <cell r="H37">
            <v>2093.675198535707</v>
          </cell>
          <cell r="O37" t="str">
            <v>宮崎県</v>
          </cell>
          <cell r="P37">
            <v>5621.86373161682</v>
          </cell>
        </row>
        <row r="38">
          <cell r="G38" t="str">
            <v>阪南市</v>
          </cell>
          <cell r="H38">
            <v>1008.0478314364811</v>
          </cell>
          <cell r="O38" t="str">
            <v>岩手県</v>
          </cell>
          <cell r="P38">
            <v>5328.455732645044</v>
          </cell>
        </row>
        <row r="39">
          <cell r="G39" t="str">
            <v>摂津市</v>
          </cell>
          <cell r="H39">
            <v>921.4511430090378</v>
          </cell>
          <cell r="O39" t="str">
            <v>長崎県</v>
          </cell>
          <cell r="P39">
            <v>5047.825171466824</v>
          </cell>
        </row>
        <row r="40">
          <cell r="G40" t="str">
            <v>河内長野市</v>
          </cell>
          <cell r="H40">
            <v>30.590776107273467</v>
          </cell>
          <cell r="O40" t="str">
            <v>滋賀県</v>
          </cell>
          <cell r="P40">
            <v>4783.548063776392</v>
          </cell>
        </row>
        <row r="41">
          <cell r="G41" t="str">
            <v>箕面市</v>
          </cell>
          <cell r="H41">
            <v>0</v>
          </cell>
          <cell r="O41" t="str">
            <v>大阪府</v>
          </cell>
          <cell r="P41">
            <v>4538.072403446064</v>
          </cell>
        </row>
        <row r="42">
          <cell r="G42" t="str">
            <v>岸和田市</v>
          </cell>
          <cell r="H42">
            <v>-3077.4589443821637</v>
          </cell>
          <cell r="O42" t="str">
            <v>兵庫県</v>
          </cell>
          <cell r="P42">
            <v>4296.154701708166</v>
          </cell>
        </row>
        <row r="43">
          <cell r="G43" t="str">
            <v>門真市</v>
          </cell>
          <cell r="H43">
            <v>-9926.51905422363</v>
          </cell>
          <cell r="O43" t="str">
            <v>京都府</v>
          </cell>
          <cell r="P43">
            <v>4113.733805994905</v>
          </cell>
        </row>
        <row r="44">
          <cell r="G44" t="str">
            <v>高石市</v>
          </cell>
          <cell r="H44">
            <v>-18595.330311198235</v>
          </cell>
          <cell r="O44" t="str">
            <v>広島県</v>
          </cell>
          <cell r="P44">
            <v>3675.1113565846435</v>
          </cell>
        </row>
        <row r="45">
          <cell r="G45" t="str">
            <v>松原市</v>
          </cell>
          <cell r="H45">
            <v>-67789.25049927691</v>
          </cell>
          <cell r="O45" t="str">
            <v>富山県</v>
          </cell>
          <cell r="P45">
            <v>3507.8525004512835</v>
          </cell>
        </row>
        <row r="46">
          <cell r="O46" t="str">
            <v>石川県</v>
          </cell>
          <cell r="P46">
            <v>2713.4063244482854</v>
          </cell>
        </row>
        <row r="47">
          <cell r="O47" t="str">
            <v>沖縄県</v>
          </cell>
          <cell r="P47">
            <v>2574.1939815792816</v>
          </cell>
        </row>
        <row r="48">
          <cell r="O48" t="str">
            <v>高知県</v>
          </cell>
          <cell r="P48">
            <v>977.9755970956229</v>
          </cell>
        </row>
        <row r="49">
          <cell r="O49" t="str">
            <v>鹿児島県</v>
          </cell>
          <cell r="P49">
            <v>-721.57914596039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10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6" customWidth="1"/>
    <col min="2" max="6" width="15.57421875" style="6" customWidth="1"/>
    <col min="7" max="7" width="15.57421875" style="6" hidden="1" customWidth="1"/>
    <col min="8" max="8" width="6.57421875" style="6" hidden="1" customWidth="1"/>
    <col min="9" max="9" width="15.57421875" style="6" customWidth="1"/>
    <col min="10" max="10" width="6.57421875" style="6" customWidth="1"/>
    <col min="11" max="11" width="1.421875" style="6" customWidth="1"/>
    <col min="12" max="12" width="9.00390625" style="6" customWidth="1"/>
    <col min="13" max="13" width="18.140625" style="6" bestFit="1" customWidth="1"/>
    <col min="14" max="14" width="13.7109375" style="6" bestFit="1" customWidth="1"/>
    <col min="15" max="15" width="9.00390625" style="6" customWidth="1"/>
    <col min="16" max="16" width="19.421875" style="6" bestFit="1" customWidth="1"/>
    <col min="17" max="17" width="15.00390625" style="6" bestFit="1" customWidth="1"/>
    <col min="18" max="16384" width="9.00390625" style="6" customWidth="1"/>
  </cols>
  <sheetData>
    <row r="1" spans="1:9" ht="16.5">
      <c r="A1" s="44" t="s">
        <v>166</v>
      </c>
      <c r="B1" s="5"/>
      <c r="C1" s="5"/>
      <c r="D1" s="5"/>
      <c r="E1" s="5"/>
      <c r="F1" s="94" t="s">
        <v>173</v>
      </c>
      <c r="G1" s="95"/>
      <c r="H1" s="5"/>
      <c r="I1" s="5"/>
    </row>
    <row r="2" spans="1:9" ht="16.5">
      <c r="A2" s="11"/>
      <c r="B2" s="5"/>
      <c r="C2" s="5"/>
      <c r="D2" s="5"/>
      <c r="E2" s="5"/>
      <c r="F2" s="5"/>
      <c r="G2" s="5"/>
      <c r="H2" s="5"/>
      <c r="I2" s="5"/>
    </row>
    <row r="3" spans="1:12" ht="24.75" customHeight="1">
      <c r="A3" s="180" t="s">
        <v>99</v>
      </c>
      <c r="B3" s="181"/>
      <c r="C3" s="190" t="s">
        <v>165</v>
      </c>
      <c r="D3" s="190"/>
      <c r="E3" s="190"/>
      <c r="F3" s="188" t="s">
        <v>175</v>
      </c>
      <c r="G3" s="199" t="s">
        <v>104</v>
      </c>
      <c r="H3" s="194" t="s">
        <v>98</v>
      </c>
      <c r="I3" s="186" t="s">
        <v>176</v>
      </c>
      <c r="J3" s="177" t="s">
        <v>98</v>
      </c>
      <c r="L3" s="24"/>
    </row>
    <row r="4" spans="1:12" ht="24.75" customHeight="1">
      <c r="A4" s="182"/>
      <c r="B4" s="183"/>
      <c r="C4" s="201" t="s">
        <v>177</v>
      </c>
      <c r="D4" s="188" t="s">
        <v>178</v>
      </c>
      <c r="E4" s="188" t="s">
        <v>179</v>
      </c>
      <c r="F4" s="189"/>
      <c r="G4" s="200"/>
      <c r="H4" s="195"/>
      <c r="I4" s="187"/>
      <c r="J4" s="178"/>
      <c r="L4" s="24"/>
    </row>
    <row r="5" spans="1:10" ht="15.75">
      <c r="A5" s="184"/>
      <c r="B5" s="185"/>
      <c r="C5" s="191"/>
      <c r="D5" s="191"/>
      <c r="E5" s="191"/>
      <c r="F5" s="26" t="s">
        <v>0</v>
      </c>
      <c r="G5" s="25" t="s">
        <v>103</v>
      </c>
      <c r="H5" s="196"/>
      <c r="I5" s="28" t="s">
        <v>1</v>
      </c>
      <c r="J5" s="179"/>
    </row>
    <row r="6" spans="1:10" ht="15.75" customHeight="1">
      <c r="A6" s="93">
        <v>1</v>
      </c>
      <c r="B6" s="97" t="s">
        <v>2</v>
      </c>
      <c r="C6" s="166">
        <v>9028636.287</v>
      </c>
      <c r="D6" s="166">
        <v>635217.603</v>
      </c>
      <c r="E6" s="175">
        <v>1670830.465</v>
      </c>
      <c r="F6" s="167">
        <v>1670830.465</v>
      </c>
      <c r="G6" s="134">
        <v>624824</v>
      </c>
      <c r="H6" s="29">
        <f>RANK(F6,F$6:F$48,1)</f>
        <v>43</v>
      </c>
      <c r="I6" s="30">
        <f>F6/G6*1000</f>
        <v>2674.0817654251437</v>
      </c>
      <c r="J6" s="31">
        <f>RANK(I6,$I$6:$I$48)</f>
        <v>33</v>
      </c>
    </row>
    <row r="7" spans="1:10" ht="15.75" customHeight="1">
      <c r="A7" s="98">
        <v>2</v>
      </c>
      <c r="B7" s="99" t="s">
        <v>3</v>
      </c>
      <c r="C7" s="166">
        <v>728262.331</v>
      </c>
      <c r="D7" s="166">
        <v>118674.713</v>
      </c>
      <c r="E7" s="175">
        <v>562873.126</v>
      </c>
      <c r="F7" s="168">
        <v>576666.897</v>
      </c>
      <c r="G7" s="135">
        <v>179004</v>
      </c>
      <c r="H7" s="32">
        <f aca="true" t="shared" si="0" ref="H7:H48">RANK(F7,F$6:F$48,1)</f>
        <v>37</v>
      </c>
      <c r="I7" s="33">
        <f aca="true" t="shared" si="1" ref="I7:I48">F7/G7*1000</f>
        <v>3221.5307870215192</v>
      </c>
      <c r="J7" s="31">
        <f aca="true" t="shared" si="2" ref="J7:J48">RANK(I7,$I$6:$I$48)</f>
        <v>31</v>
      </c>
    </row>
    <row r="8" spans="1:10" ht="15.75" customHeight="1">
      <c r="A8" s="98">
        <v>3</v>
      </c>
      <c r="B8" s="99" t="s">
        <v>4</v>
      </c>
      <c r="C8" s="166">
        <v>602200.704</v>
      </c>
      <c r="D8" s="166">
        <v>120086.57</v>
      </c>
      <c r="E8" s="175">
        <v>247430.813</v>
      </c>
      <c r="F8" s="168">
        <v>-134512.653</v>
      </c>
      <c r="G8" s="135">
        <v>43709</v>
      </c>
      <c r="H8" s="32">
        <f t="shared" si="0"/>
        <v>4</v>
      </c>
      <c r="I8" s="33">
        <f>F8/G8*1000</f>
        <v>-3077.4589443821637</v>
      </c>
      <c r="J8" s="31">
        <f t="shared" si="2"/>
        <v>40</v>
      </c>
    </row>
    <row r="9" spans="1:10" ht="15.75" customHeight="1">
      <c r="A9" s="98">
        <v>4</v>
      </c>
      <c r="B9" s="99" t="s">
        <v>5</v>
      </c>
      <c r="C9" s="166">
        <v>191652.885</v>
      </c>
      <c r="D9" s="166">
        <v>2577.695</v>
      </c>
      <c r="E9" s="175">
        <v>132462.083</v>
      </c>
      <c r="F9" s="168">
        <v>1441832.871</v>
      </c>
      <c r="G9" s="135">
        <v>80227</v>
      </c>
      <c r="H9" s="32">
        <f t="shared" si="0"/>
        <v>42</v>
      </c>
      <c r="I9" s="33">
        <f t="shared" si="1"/>
        <v>17971.915577050124</v>
      </c>
      <c r="J9" s="31">
        <f t="shared" si="2"/>
        <v>7</v>
      </c>
    </row>
    <row r="10" spans="1:10" ht="15.75" customHeight="1">
      <c r="A10" s="100">
        <v>5</v>
      </c>
      <c r="B10" s="101" t="s">
        <v>6</v>
      </c>
      <c r="C10" s="169">
        <v>503975.98</v>
      </c>
      <c r="D10" s="169">
        <v>10317.316</v>
      </c>
      <c r="E10" s="176">
        <v>121073.702</v>
      </c>
      <c r="F10" s="170">
        <v>206152.953</v>
      </c>
      <c r="G10" s="136">
        <v>20732</v>
      </c>
      <c r="H10" s="34">
        <f t="shared" si="0"/>
        <v>28</v>
      </c>
      <c r="I10" s="35">
        <f t="shared" si="1"/>
        <v>9943.707939417325</v>
      </c>
      <c r="J10" s="31">
        <f t="shared" si="2"/>
        <v>13</v>
      </c>
    </row>
    <row r="11" spans="1:10" ht="15.75" customHeight="1">
      <c r="A11" s="102">
        <v>6</v>
      </c>
      <c r="B11" s="103" t="s">
        <v>7</v>
      </c>
      <c r="C11" s="171">
        <v>1144541.782</v>
      </c>
      <c r="D11" s="171">
        <v>615084.072</v>
      </c>
      <c r="E11" s="175">
        <v>744321.057</v>
      </c>
      <c r="F11" s="172">
        <v>141838.12</v>
      </c>
      <c r="G11" s="137">
        <v>67746</v>
      </c>
      <c r="H11" s="36">
        <f t="shared" si="0"/>
        <v>23</v>
      </c>
      <c r="I11" s="37">
        <f t="shared" si="1"/>
        <v>2093.675198535707</v>
      </c>
      <c r="J11" s="38">
        <f t="shared" si="2"/>
        <v>35</v>
      </c>
    </row>
    <row r="12" spans="1:10" ht="15.75" customHeight="1">
      <c r="A12" s="98">
        <v>7</v>
      </c>
      <c r="B12" s="99" t="s">
        <v>8</v>
      </c>
      <c r="C12" s="166">
        <v>80410.757</v>
      </c>
      <c r="D12" s="166">
        <v>113399.892</v>
      </c>
      <c r="E12" s="175">
        <v>14634.148</v>
      </c>
      <c r="F12" s="168">
        <v>74524.414</v>
      </c>
      <c r="G12" s="138">
        <v>15672</v>
      </c>
      <c r="H12" s="32">
        <f t="shared" si="0"/>
        <v>16</v>
      </c>
      <c r="I12" s="33">
        <f t="shared" si="1"/>
        <v>4755.258677896886</v>
      </c>
      <c r="J12" s="31">
        <f t="shared" si="2"/>
        <v>24</v>
      </c>
    </row>
    <row r="13" spans="1:10" ht="15.75" customHeight="1">
      <c r="A13" s="98">
        <v>8</v>
      </c>
      <c r="B13" s="99" t="s">
        <v>9</v>
      </c>
      <c r="C13" s="166">
        <v>714752.442</v>
      </c>
      <c r="D13" s="166">
        <v>-544390.484</v>
      </c>
      <c r="E13" s="175">
        <v>-200512.912</v>
      </c>
      <c r="F13" s="168">
        <v>453376.246</v>
      </c>
      <c r="G13" s="138">
        <v>71996</v>
      </c>
      <c r="H13" s="32">
        <f t="shared" si="0"/>
        <v>35</v>
      </c>
      <c r="I13" s="33">
        <f t="shared" si="1"/>
        <v>6297.242152341797</v>
      </c>
      <c r="J13" s="31">
        <f t="shared" si="2"/>
        <v>21</v>
      </c>
    </row>
    <row r="14" spans="1:10" ht="15.75" customHeight="1">
      <c r="A14" s="98">
        <v>9</v>
      </c>
      <c r="B14" s="99" t="s">
        <v>10</v>
      </c>
      <c r="C14" s="166">
        <v>197590.296</v>
      </c>
      <c r="D14" s="166">
        <v>129905.297</v>
      </c>
      <c r="E14" s="175">
        <v>184148.669</v>
      </c>
      <c r="F14" s="168">
        <v>617505.713</v>
      </c>
      <c r="G14" s="138">
        <v>18327</v>
      </c>
      <c r="H14" s="32">
        <f t="shared" si="0"/>
        <v>39</v>
      </c>
      <c r="I14" s="33">
        <f t="shared" si="1"/>
        <v>33693.769465815465</v>
      </c>
      <c r="J14" s="31">
        <f t="shared" si="2"/>
        <v>2</v>
      </c>
    </row>
    <row r="15" spans="1:10" ht="15.75" customHeight="1">
      <c r="A15" s="100">
        <v>10</v>
      </c>
      <c r="B15" s="101" t="s">
        <v>11</v>
      </c>
      <c r="C15" s="169">
        <v>501692.302</v>
      </c>
      <c r="D15" s="169">
        <v>171797.221</v>
      </c>
      <c r="E15" s="176">
        <v>317817.747</v>
      </c>
      <c r="F15" s="170">
        <v>683698.68</v>
      </c>
      <c r="G15" s="139">
        <v>31253</v>
      </c>
      <c r="H15" s="34">
        <f t="shared" si="0"/>
        <v>40</v>
      </c>
      <c r="I15" s="35">
        <f t="shared" si="1"/>
        <v>21876.257639266634</v>
      </c>
      <c r="J15" s="39">
        <f t="shared" si="2"/>
        <v>5</v>
      </c>
    </row>
    <row r="16" spans="1:10" ht="15.75" customHeight="1">
      <c r="A16" s="102">
        <v>11</v>
      </c>
      <c r="B16" s="103" t="s">
        <v>12</v>
      </c>
      <c r="C16" s="171">
        <v>839723.469</v>
      </c>
      <c r="D16" s="171">
        <v>173481.601</v>
      </c>
      <c r="E16" s="175">
        <v>334291.24</v>
      </c>
      <c r="F16" s="172">
        <v>341651.621</v>
      </c>
      <c r="G16" s="137">
        <v>82989</v>
      </c>
      <c r="H16" s="36">
        <f t="shared" si="0"/>
        <v>31</v>
      </c>
      <c r="I16" s="37">
        <f t="shared" si="1"/>
        <v>4116.830194363108</v>
      </c>
      <c r="J16" s="31">
        <f t="shared" si="2"/>
        <v>29</v>
      </c>
    </row>
    <row r="17" spans="1:10" ht="15.75" customHeight="1">
      <c r="A17" s="98">
        <v>12</v>
      </c>
      <c r="B17" s="99" t="s">
        <v>13</v>
      </c>
      <c r="C17" s="166">
        <v>647070.947</v>
      </c>
      <c r="D17" s="166">
        <v>60757.631</v>
      </c>
      <c r="E17" s="175">
        <v>23788.847</v>
      </c>
      <c r="F17" s="168">
        <v>959177.331</v>
      </c>
      <c r="G17" s="138">
        <v>53475</v>
      </c>
      <c r="H17" s="32">
        <f t="shared" si="0"/>
        <v>41</v>
      </c>
      <c r="I17" s="33">
        <f t="shared" si="1"/>
        <v>17936.929985974755</v>
      </c>
      <c r="J17" s="31">
        <f t="shared" si="2"/>
        <v>8</v>
      </c>
    </row>
    <row r="18" spans="1:10" ht="15.75" customHeight="1">
      <c r="A18" s="98">
        <v>13</v>
      </c>
      <c r="B18" s="99" t="s">
        <v>14</v>
      </c>
      <c r="C18" s="166">
        <v>956279.319</v>
      </c>
      <c r="D18" s="166">
        <v>196065.189</v>
      </c>
      <c r="E18" s="175">
        <v>79979.587</v>
      </c>
      <c r="F18" s="168">
        <v>179891.697</v>
      </c>
      <c r="G18" s="138">
        <v>60630</v>
      </c>
      <c r="H18" s="32">
        <f t="shared" si="0"/>
        <v>26</v>
      </c>
      <c r="I18" s="33">
        <f t="shared" si="1"/>
        <v>2967.0410192973777</v>
      </c>
      <c r="J18" s="31">
        <f t="shared" si="2"/>
        <v>32</v>
      </c>
    </row>
    <row r="19" spans="1:10" ht="15.75" customHeight="1">
      <c r="A19" s="98">
        <v>14</v>
      </c>
      <c r="B19" s="99" t="s">
        <v>15</v>
      </c>
      <c r="C19" s="166">
        <v>174330.571</v>
      </c>
      <c r="D19" s="166">
        <v>44982.549</v>
      </c>
      <c r="E19" s="175">
        <v>190102.463</v>
      </c>
      <c r="F19" s="168">
        <v>590551.429</v>
      </c>
      <c r="G19" s="138">
        <v>21160</v>
      </c>
      <c r="H19" s="32">
        <f t="shared" si="0"/>
        <v>38</v>
      </c>
      <c r="I19" s="33">
        <f t="shared" si="1"/>
        <v>27908.85770321361</v>
      </c>
      <c r="J19" s="31">
        <f t="shared" si="2"/>
        <v>4</v>
      </c>
    </row>
    <row r="20" spans="1:10" ht="15.75" customHeight="1">
      <c r="A20" s="100">
        <v>15</v>
      </c>
      <c r="B20" s="101" t="s">
        <v>16</v>
      </c>
      <c r="C20" s="169">
        <v>122495.563</v>
      </c>
      <c r="D20" s="169">
        <v>-42055.859</v>
      </c>
      <c r="E20" s="176">
        <v>99517.753</v>
      </c>
      <c r="F20" s="170">
        <v>111315.746</v>
      </c>
      <c r="G20" s="139">
        <v>25092</v>
      </c>
      <c r="H20" s="34">
        <f t="shared" si="0"/>
        <v>21</v>
      </c>
      <c r="I20" s="35">
        <f t="shared" si="1"/>
        <v>4436.304240395345</v>
      </c>
      <c r="J20" s="31">
        <f t="shared" si="2"/>
        <v>27</v>
      </c>
    </row>
    <row r="21" spans="1:10" ht="15.75" customHeight="1">
      <c r="A21" s="102">
        <v>16</v>
      </c>
      <c r="B21" s="103" t="s">
        <v>17</v>
      </c>
      <c r="C21" s="171">
        <v>1211663.047</v>
      </c>
      <c r="D21" s="171">
        <v>-158486.705</v>
      </c>
      <c r="E21" s="175">
        <v>-213927.286</v>
      </c>
      <c r="F21" s="172">
        <v>430332.593</v>
      </c>
      <c r="G21" s="137">
        <v>53583</v>
      </c>
      <c r="H21" s="36">
        <f t="shared" si="0"/>
        <v>34</v>
      </c>
      <c r="I21" s="37">
        <f t="shared" si="1"/>
        <v>8031.14034301924</v>
      </c>
      <c r="J21" s="38">
        <f t="shared" si="2"/>
        <v>15</v>
      </c>
    </row>
    <row r="22" spans="1:10" ht="15.75" customHeight="1">
      <c r="A22" s="98">
        <v>17</v>
      </c>
      <c r="B22" s="99" t="s">
        <v>18</v>
      </c>
      <c r="C22" s="166">
        <v>119978.433</v>
      </c>
      <c r="D22" s="166">
        <v>-59972.057</v>
      </c>
      <c r="E22" s="175">
        <v>-8170.694</v>
      </c>
      <c r="F22" s="168">
        <v>752.839</v>
      </c>
      <c r="G22" s="138">
        <v>24610</v>
      </c>
      <c r="H22" s="32">
        <f t="shared" si="0"/>
        <v>6</v>
      </c>
      <c r="I22" s="33">
        <f t="shared" si="1"/>
        <v>30.590776107273467</v>
      </c>
      <c r="J22" s="31">
        <f t="shared" si="2"/>
        <v>38</v>
      </c>
    </row>
    <row r="23" spans="1:10" ht="15.75" customHeight="1">
      <c r="A23" s="98">
        <v>18</v>
      </c>
      <c r="B23" s="99" t="s">
        <v>19</v>
      </c>
      <c r="C23" s="166">
        <v>254955.806</v>
      </c>
      <c r="D23" s="166">
        <v>150040.632</v>
      </c>
      <c r="E23" s="175">
        <v>233553.956</v>
      </c>
      <c r="F23" s="168">
        <v>-1968735.413</v>
      </c>
      <c r="G23" s="138">
        <v>29042</v>
      </c>
      <c r="H23" s="32">
        <f t="shared" si="0"/>
        <v>1</v>
      </c>
      <c r="I23" s="33">
        <f t="shared" si="1"/>
        <v>-67789.25049927691</v>
      </c>
      <c r="J23" s="31">
        <f t="shared" si="2"/>
        <v>43</v>
      </c>
    </row>
    <row r="24" spans="1:10" ht="15.75" customHeight="1">
      <c r="A24" s="98">
        <v>19</v>
      </c>
      <c r="B24" s="99" t="s">
        <v>20</v>
      </c>
      <c r="C24" s="166">
        <v>453026.879</v>
      </c>
      <c r="D24" s="166">
        <v>-212220.857</v>
      </c>
      <c r="E24" s="175">
        <v>319924.962</v>
      </c>
      <c r="F24" s="168">
        <v>422430.028</v>
      </c>
      <c r="G24" s="138">
        <v>28213</v>
      </c>
      <c r="H24" s="32">
        <f t="shared" si="0"/>
        <v>33</v>
      </c>
      <c r="I24" s="33">
        <f t="shared" si="1"/>
        <v>14972.885832772126</v>
      </c>
      <c r="J24" s="31">
        <f t="shared" si="2"/>
        <v>11</v>
      </c>
    </row>
    <row r="25" spans="1:10" ht="15.75" customHeight="1">
      <c r="A25" s="100">
        <v>20</v>
      </c>
      <c r="B25" s="101" t="s">
        <v>21</v>
      </c>
      <c r="C25" s="169">
        <v>-44968.151</v>
      </c>
      <c r="D25" s="169">
        <v>-95218.866</v>
      </c>
      <c r="E25" s="176">
        <v>316092.781</v>
      </c>
      <c r="F25" s="170">
        <v>316075.477</v>
      </c>
      <c r="G25" s="139">
        <v>39492</v>
      </c>
      <c r="H25" s="34">
        <f t="shared" si="0"/>
        <v>30</v>
      </c>
      <c r="I25" s="35">
        <f t="shared" si="1"/>
        <v>8003.531778588069</v>
      </c>
      <c r="J25" s="39">
        <f t="shared" si="2"/>
        <v>16</v>
      </c>
    </row>
    <row r="26" spans="1:10" ht="15.75" customHeight="1">
      <c r="A26" s="102">
        <v>21</v>
      </c>
      <c r="B26" s="103" t="s">
        <v>22</v>
      </c>
      <c r="C26" s="171">
        <v>533948.059</v>
      </c>
      <c r="D26" s="171">
        <v>405484.864</v>
      </c>
      <c r="E26" s="175">
        <v>376349.064</v>
      </c>
      <c r="F26" s="172">
        <v>0</v>
      </c>
      <c r="G26" s="137">
        <v>28246</v>
      </c>
      <c r="H26" s="36">
        <f t="shared" si="0"/>
        <v>5</v>
      </c>
      <c r="I26" s="37">
        <f t="shared" si="1"/>
        <v>0</v>
      </c>
      <c r="J26" s="31">
        <f t="shared" si="2"/>
        <v>39</v>
      </c>
    </row>
    <row r="27" spans="1:10" ht="15.75" customHeight="1">
      <c r="A27" s="98">
        <v>22</v>
      </c>
      <c r="B27" s="99" t="s">
        <v>23</v>
      </c>
      <c r="C27" s="166">
        <v>421837.743</v>
      </c>
      <c r="D27" s="166">
        <v>200675.783</v>
      </c>
      <c r="E27" s="175">
        <v>175871.942</v>
      </c>
      <c r="F27" s="168">
        <v>148508.671</v>
      </c>
      <c r="G27" s="138">
        <v>15539</v>
      </c>
      <c r="H27" s="32">
        <f t="shared" si="0"/>
        <v>24</v>
      </c>
      <c r="I27" s="33">
        <f t="shared" si="1"/>
        <v>9557.157539095178</v>
      </c>
      <c r="J27" s="31">
        <f t="shared" si="2"/>
        <v>14</v>
      </c>
    </row>
    <row r="28" spans="1:10" ht="15.75" customHeight="1">
      <c r="A28" s="98">
        <v>23</v>
      </c>
      <c r="B28" s="99" t="s">
        <v>24</v>
      </c>
      <c r="C28" s="166">
        <v>-225709.984</v>
      </c>
      <c r="D28" s="166">
        <v>80195.482</v>
      </c>
      <c r="E28" s="175">
        <v>153554.554</v>
      </c>
      <c r="F28" s="168">
        <v>153551.276</v>
      </c>
      <c r="G28" s="138">
        <v>26186</v>
      </c>
      <c r="H28" s="32">
        <f t="shared" si="0"/>
        <v>25</v>
      </c>
      <c r="I28" s="33">
        <f t="shared" si="1"/>
        <v>5863.869090353624</v>
      </c>
      <c r="J28" s="31">
        <f t="shared" si="2"/>
        <v>22</v>
      </c>
    </row>
    <row r="29" spans="1:10" ht="15.75" customHeight="1">
      <c r="A29" s="98">
        <v>24</v>
      </c>
      <c r="B29" s="99" t="s">
        <v>25</v>
      </c>
      <c r="C29" s="166">
        <v>471647.089</v>
      </c>
      <c r="D29" s="166">
        <v>107566.012</v>
      </c>
      <c r="E29" s="175">
        <v>355178.976</v>
      </c>
      <c r="F29" s="168">
        <v>-300594.85</v>
      </c>
      <c r="G29" s="138">
        <v>30282</v>
      </c>
      <c r="H29" s="32">
        <f t="shared" si="0"/>
        <v>2</v>
      </c>
      <c r="I29" s="33">
        <f t="shared" si="1"/>
        <v>-9926.51905422363</v>
      </c>
      <c r="J29" s="31">
        <f t="shared" si="2"/>
        <v>41</v>
      </c>
    </row>
    <row r="30" spans="1:10" ht="15.75" customHeight="1">
      <c r="A30" s="100">
        <v>25</v>
      </c>
      <c r="B30" s="101" t="s">
        <v>26</v>
      </c>
      <c r="C30" s="169">
        <v>175137.755</v>
      </c>
      <c r="D30" s="169">
        <v>-143427.438</v>
      </c>
      <c r="E30" s="176">
        <v>10203.743</v>
      </c>
      <c r="F30" s="170">
        <v>17332.496</v>
      </c>
      <c r="G30" s="139">
        <v>18810</v>
      </c>
      <c r="H30" s="34">
        <f t="shared" si="0"/>
        <v>12</v>
      </c>
      <c r="I30" s="35">
        <f t="shared" si="1"/>
        <v>921.4511430090378</v>
      </c>
      <c r="J30" s="31">
        <f t="shared" si="2"/>
        <v>37</v>
      </c>
    </row>
    <row r="31" spans="1:10" ht="15.75" customHeight="1">
      <c r="A31" s="102">
        <v>26</v>
      </c>
      <c r="B31" s="103" t="s">
        <v>27</v>
      </c>
      <c r="C31" s="171">
        <v>334102.711</v>
      </c>
      <c r="D31" s="171">
        <v>55649.045</v>
      </c>
      <c r="E31" s="175">
        <v>124093.7</v>
      </c>
      <c r="F31" s="172">
        <v>-227662.629</v>
      </c>
      <c r="G31" s="137">
        <v>12243</v>
      </c>
      <c r="H31" s="36">
        <f t="shared" si="0"/>
        <v>3</v>
      </c>
      <c r="I31" s="37">
        <f t="shared" si="1"/>
        <v>-18595.330311198235</v>
      </c>
      <c r="J31" s="38">
        <f t="shared" si="2"/>
        <v>42</v>
      </c>
    </row>
    <row r="32" spans="1:10" ht="15.75" customHeight="1">
      <c r="A32" s="98">
        <v>27</v>
      </c>
      <c r="B32" s="99" t="s">
        <v>28</v>
      </c>
      <c r="C32" s="166">
        <v>69713.629</v>
      </c>
      <c r="D32" s="166">
        <v>70968.242</v>
      </c>
      <c r="E32" s="175">
        <v>165450.657</v>
      </c>
      <c r="F32" s="168">
        <v>466663.482</v>
      </c>
      <c r="G32" s="138">
        <v>14865</v>
      </c>
      <c r="H32" s="32">
        <f t="shared" si="0"/>
        <v>36</v>
      </c>
      <c r="I32" s="33">
        <f t="shared" si="1"/>
        <v>31393.439757820386</v>
      </c>
      <c r="J32" s="31">
        <f t="shared" si="2"/>
        <v>3</v>
      </c>
    </row>
    <row r="33" spans="1:10" ht="15.75" customHeight="1">
      <c r="A33" s="98">
        <v>28</v>
      </c>
      <c r="B33" s="99" t="s">
        <v>29</v>
      </c>
      <c r="C33" s="166">
        <v>1016101.699</v>
      </c>
      <c r="D33" s="166">
        <v>-645175.003</v>
      </c>
      <c r="E33" s="175">
        <v>-38409.26</v>
      </c>
      <c r="F33" s="168">
        <v>394774.748</v>
      </c>
      <c r="G33" s="138">
        <v>110470</v>
      </c>
      <c r="H33" s="32">
        <f t="shared" si="0"/>
        <v>32</v>
      </c>
      <c r="I33" s="33">
        <f t="shared" si="1"/>
        <v>3573.5923599167195</v>
      </c>
      <c r="J33" s="31">
        <f t="shared" si="2"/>
        <v>30</v>
      </c>
    </row>
    <row r="34" spans="1:10" ht="15.75" customHeight="1">
      <c r="A34" s="98">
        <v>29</v>
      </c>
      <c r="B34" s="99" t="s">
        <v>30</v>
      </c>
      <c r="C34" s="166">
        <v>372745.11</v>
      </c>
      <c r="D34" s="166">
        <v>-68304.731</v>
      </c>
      <c r="E34" s="175">
        <v>-15488.274</v>
      </c>
      <c r="F34" s="168">
        <v>99991.43</v>
      </c>
      <c r="G34" s="138">
        <v>18021</v>
      </c>
      <c r="H34" s="32">
        <f t="shared" si="0"/>
        <v>20</v>
      </c>
      <c r="I34" s="33">
        <f t="shared" si="1"/>
        <v>5548.606070695299</v>
      </c>
      <c r="J34" s="31">
        <f t="shared" si="2"/>
        <v>23</v>
      </c>
    </row>
    <row r="35" spans="1:10" ht="15.75" customHeight="1">
      <c r="A35" s="100">
        <v>30</v>
      </c>
      <c r="B35" s="101" t="s">
        <v>31</v>
      </c>
      <c r="C35" s="169">
        <v>110012.957</v>
      </c>
      <c r="D35" s="169">
        <v>35278.128</v>
      </c>
      <c r="E35" s="176">
        <v>70582.844</v>
      </c>
      <c r="F35" s="170">
        <v>87903.452</v>
      </c>
      <c r="G35" s="139">
        <v>12129</v>
      </c>
      <c r="H35" s="34">
        <f t="shared" si="0"/>
        <v>19</v>
      </c>
      <c r="I35" s="35">
        <f t="shared" si="1"/>
        <v>7247.378349410505</v>
      </c>
      <c r="J35" s="39">
        <f t="shared" si="2"/>
        <v>17</v>
      </c>
    </row>
    <row r="36" spans="1:10" ht="15.75" customHeight="1">
      <c r="A36" s="102">
        <v>31</v>
      </c>
      <c r="B36" s="103" t="s">
        <v>32</v>
      </c>
      <c r="C36" s="171">
        <v>321417.468</v>
      </c>
      <c r="D36" s="171">
        <v>43506.24</v>
      </c>
      <c r="E36" s="175">
        <v>66737.6</v>
      </c>
      <c r="F36" s="172">
        <v>218432.258</v>
      </c>
      <c r="G36" s="137">
        <v>15126</v>
      </c>
      <c r="H36" s="36">
        <f t="shared" si="0"/>
        <v>29</v>
      </c>
      <c r="I36" s="37">
        <f t="shared" si="1"/>
        <v>14440.84741504694</v>
      </c>
      <c r="J36" s="31">
        <f t="shared" si="2"/>
        <v>12</v>
      </c>
    </row>
    <row r="37" spans="1:10" ht="15.75" customHeight="1">
      <c r="A37" s="98">
        <v>32</v>
      </c>
      <c r="B37" s="99" t="s">
        <v>33</v>
      </c>
      <c r="C37" s="166">
        <v>151358.81</v>
      </c>
      <c r="D37" s="166">
        <v>6894.187</v>
      </c>
      <c r="E37" s="175">
        <v>41977.757</v>
      </c>
      <c r="F37" s="168">
        <v>15792.412</v>
      </c>
      <c r="G37" s="138">
        <v>6026</v>
      </c>
      <c r="H37" s="32">
        <f t="shared" si="0"/>
        <v>11</v>
      </c>
      <c r="I37" s="33">
        <f t="shared" si="1"/>
        <v>2620.7122469299698</v>
      </c>
      <c r="J37" s="31">
        <f t="shared" si="2"/>
        <v>34</v>
      </c>
    </row>
    <row r="38" spans="1:10" ht="15.75" customHeight="1">
      <c r="A38" s="98">
        <v>33</v>
      </c>
      <c r="B38" s="99" t="s">
        <v>34</v>
      </c>
      <c r="C38" s="166">
        <v>37380.351</v>
      </c>
      <c r="D38" s="166">
        <v>-38069.125</v>
      </c>
      <c r="E38" s="175">
        <v>-77438.164</v>
      </c>
      <c r="F38" s="168">
        <v>83560.759</v>
      </c>
      <c r="G38" s="138">
        <v>5275</v>
      </c>
      <c r="H38" s="32">
        <f t="shared" si="0"/>
        <v>18</v>
      </c>
      <c r="I38" s="33">
        <f t="shared" si="1"/>
        <v>15840.902180094787</v>
      </c>
      <c r="J38" s="31">
        <f t="shared" si="2"/>
        <v>10</v>
      </c>
    </row>
    <row r="39" spans="1:10" ht="15.75" customHeight="1">
      <c r="A39" s="98">
        <v>34</v>
      </c>
      <c r="B39" s="99" t="s">
        <v>35</v>
      </c>
      <c r="C39" s="166">
        <v>61889.291</v>
      </c>
      <c r="D39" s="166">
        <v>-33357.489</v>
      </c>
      <c r="E39" s="175">
        <v>-2267.355</v>
      </c>
      <c r="F39" s="168">
        <v>124454.227</v>
      </c>
      <c r="G39" s="138">
        <v>3085</v>
      </c>
      <c r="H39" s="32">
        <f t="shared" si="0"/>
        <v>22</v>
      </c>
      <c r="I39" s="33">
        <f t="shared" si="1"/>
        <v>40341.726742301464</v>
      </c>
      <c r="J39" s="31">
        <f t="shared" si="2"/>
        <v>1</v>
      </c>
    </row>
    <row r="40" spans="1:10" ht="15.75" customHeight="1">
      <c r="A40" s="98">
        <v>35</v>
      </c>
      <c r="B40" s="99" t="s">
        <v>36</v>
      </c>
      <c r="C40" s="166">
        <v>118387.987</v>
      </c>
      <c r="D40" s="166">
        <v>-8333.389</v>
      </c>
      <c r="E40" s="176">
        <v>24481.024</v>
      </c>
      <c r="F40" s="168">
        <v>26035.367</v>
      </c>
      <c r="G40" s="138">
        <v>3735</v>
      </c>
      <c r="H40" s="32">
        <f t="shared" si="0"/>
        <v>14</v>
      </c>
      <c r="I40" s="33">
        <f t="shared" si="1"/>
        <v>6970.647121820615</v>
      </c>
      <c r="J40" s="31">
        <f t="shared" si="2"/>
        <v>19</v>
      </c>
    </row>
    <row r="41" spans="1:10" ht="15.75" customHeight="1">
      <c r="A41" s="102">
        <v>36</v>
      </c>
      <c r="B41" s="103" t="s">
        <v>37</v>
      </c>
      <c r="C41" s="171">
        <v>77873.058</v>
      </c>
      <c r="D41" s="171">
        <v>-41624.459</v>
      </c>
      <c r="E41" s="175">
        <v>4901.315</v>
      </c>
      <c r="F41" s="172">
        <v>44736.416</v>
      </c>
      <c r="G41" s="137">
        <v>9850</v>
      </c>
      <c r="H41" s="36">
        <f t="shared" si="0"/>
        <v>15</v>
      </c>
      <c r="I41" s="37">
        <f t="shared" si="1"/>
        <v>4541.768121827411</v>
      </c>
      <c r="J41" s="38">
        <f t="shared" si="2"/>
        <v>25</v>
      </c>
    </row>
    <row r="42" spans="1:10" ht="15.75" customHeight="1">
      <c r="A42" s="98">
        <v>37</v>
      </c>
      <c r="B42" s="99" t="s">
        <v>38</v>
      </c>
      <c r="C42" s="166">
        <v>58676.695</v>
      </c>
      <c r="D42" s="166">
        <v>7490.51</v>
      </c>
      <c r="E42" s="175">
        <v>11438.658</v>
      </c>
      <c r="F42" s="168">
        <v>11625.283</v>
      </c>
      <c r="G42" s="138">
        <v>1609</v>
      </c>
      <c r="H42" s="32">
        <f t="shared" si="0"/>
        <v>8</v>
      </c>
      <c r="I42" s="33">
        <f t="shared" si="1"/>
        <v>7225.160348042263</v>
      </c>
      <c r="J42" s="31">
        <f t="shared" si="2"/>
        <v>18</v>
      </c>
    </row>
    <row r="43" spans="1:10" ht="15.75" customHeight="1">
      <c r="A43" s="98">
        <v>38</v>
      </c>
      <c r="B43" s="99" t="s">
        <v>39</v>
      </c>
      <c r="C43" s="166">
        <v>278518.961</v>
      </c>
      <c r="D43" s="166">
        <v>5743.216</v>
      </c>
      <c r="E43" s="175">
        <v>133408.477</v>
      </c>
      <c r="F43" s="168">
        <v>13108.654</v>
      </c>
      <c r="G43" s="138">
        <v>13004</v>
      </c>
      <c r="H43" s="32">
        <f t="shared" si="0"/>
        <v>10</v>
      </c>
      <c r="I43" s="33">
        <f t="shared" si="1"/>
        <v>1008.0478314364811</v>
      </c>
      <c r="J43" s="31">
        <f t="shared" si="2"/>
        <v>36</v>
      </c>
    </row>
    <row r="44" spans="1:10" ht="15.75" customHeight="1">
      <c r="A44" s="98">
        <v>39</v>
      </c>
      <c r="B44" s="99" t="s">
        <v>40</v>
      </c>
      <c r="C44" s="166">
        <v>37433.843</v>
      </c>
      <c r="D44" s="166">
        <v>-47174.635</v>
      </c>
      <c r="E44" s="175">
        <v>-62215.713</v>
      </c>
      <c r="F44" s="168">
        <v>19139.117</v>
      </c>
      <c r="G44" s="138">
        <v>4232</v>
      </c>
      <c r="H44" s="32">
        <f t="shared" si="0"/>
        <v>13</v>
      </c>
      <c r="I44" s="33">
        <f t="shared" si="1"/>
        <v>4522.475661625709</v>
      </c>
      <c r="J44" s="31">
        <f t="shared" si="2"/>
        <v>26</v>
      </c>
    </row>
    <row r="45" spans="1:10" ht="15.75" customHeight="1">
      <c r="A45" s="100">
        <v>40</v>
      </c>
      <c r="B45" s="101" t="s">
        <v>41</v>
      </c>
      <c r="C45" s="169">
        <v>30521.889</v>
      </c>
      <c r="D45" s="169">
        <v>6148.922</v>
      </c>
      <c r="E45" s="176">
        <v>2732.881</v>
      </c>
      <c r="F45" s="170">
        <v>12979.752</v>
      </c>
      <c r="G45" s="139">
        <v>3109</v>
      </c>
      <c r="H45" s="34">
        <f t="shared" si="0"/>
        <v>9</v>
      </c>
      <c r="I45" s="35">
        <f t="shared" si="1"/>
        <v>4174.896108073335</v>
      </c>
      <c r="J45" s="39">
        <f t="shared" si="2"/>
        <v>28</v>
      </c>
    </row>
    <row r="46" spans="1:10" ht="15.75" customHeight="1">
      <c r="A46" s="98">
        <v>41</v>
      </c>
      <c r="B46" s="99" t="s">
        <v>42</v>
      </c>
      <c r="C46" s="166">
        <v>50784.365</v>
      </c>
      <c r="D46" s="166">
        <v>-36151.795</v>
      </c>
      <c r="E46" s="175">
        <v>-56241.069</v>
      </c>
      <c r="F46" s="168">
        <v>74576.487</v>
      </c>
      <c r="G46" s="138">
        <v>3751</v>
      </c>
      <c r="H46" s="32">
        <f t="shared" si="0"/>
        <v>17</v>
      </c>
      <c r="I46" s="33">
        <f t="shared" si="1"/>
        <v>19881.761396960806</v>
      </c>
      <c r="J46" s="31">
        <f t="shared" si="2"/>
        <v>6</v>
      </c>
    </row>
    <row r="47" spans="1:10" ht="15.75" customHeight="1">
      <c r="A47" s="98">
        <v>42</v>
      </c>
      <c r="B47" s="99" t="s">
        <v>43</v>
      </c>
      <c r="C47" s="166">
        <v>-1165.529</v>
      </c>
      <c r="D47" s="166">
        <v>-11667.117</v>
      </c>
      <c r="E47" s="175">
        <v>-17770.486</v>
      </c>
      <c r="F47" s="168">
        <v>10328.796</v>
      </c>
      <c r="G47" s="138">
        <v>1627</v>
      </c>
      <c r="H47" s="32">
        <f t="shared" si="0"/>
        <v>7</v>
      </c>
      <c r="I47" s="33">
        <f t="shared" si="1"/>
        <v>6348.368776889982</v>
      </c>
      <c r="J47" s="31">
        <f t="shared" si="2"/>
        <v>20</v>
      </c>
    </row>
    <row r="48" spans="1:10" ht="15.75" customHeight="1">
      <c r="A48" s="104">
        <v>43</v>
      </c>
      <c r="B48" s="105" t="s">
        <v>44</v>
      </c>
      <c r="C48" s="173">
        <v>82605.918</v>
      </c>
      <c r="D48" s="173">
        <v>-14064.452</v>
      </c>
      <c r="E48" s="175">
        <v>-45627.24</v>
      </c>
      <c r="F48" s="174">
        <v>199051.847</v>
      </c>
      <c r="G48" s="140">
        <v>12279</v>
      </c>
      <c r="H48" s="40">
        <f t="shared" si="0"/>
        <v>27</v>
      </c>
      <c r="I48" s="41">
        <f t="shared" si="1"/>
        <v>16210.753888753157</v>
      </c>
      <c r="J48" s="42">
        <f t="shared" si="2"/>
        <v>9</v>
      </c>
    </row>
    <row r="49" spans="1:9" ht="15.75">
      <c r="A49" s="7"/>
      <c r="B49" s="8"/>
      <c r="C49" s="9"/>
      <c r="D49" s="9"/>
      <c r="E49" s="133"/>
      <c r="F49" s="9"/>
      <c r="G49" s="9"/>
      <c r="H49" s="9"/>
      <c r="I49" s="9"/>
    </row>
    <row r="50" spans="1:9" ht="30" customHeight="1">
      <c r="A50" s="192" t="s">
        <v>171</v>
      </c>
      <c r="B50" s="193"/>
      <c r="C50" s="113">
        <f>SUM(C6:C48)</f>
        <v>23013491.523999993</v>
      </c>
      <c r="D50" s="113">
        <f>SUM(D6:D48)</f>
        <v>1368294.1509999996</v>
      </c>
      <c r="E50" s="113">
        <f>SUM(E6:E48)</f>
        <v>6571738.137999998</v>
      </c>
      <c r="F50" s="114">
        <f>SUM(F6:F48)</f>
        <v>8809646.504999999</v>
      </c>
      <c r="G50" s="120">
        <f>SUM(G6:G48)</f>
        <v>1941275</v>
      </c>
      <c r="H50" s="121"/>
      <c r="I50" s="115">
        <f>F50/G50*1000</f>
        <v>4538.072403446188</v>
      </c>
    </row>
    <row r="51" spans="1:9" ht="21" customHeight="1">
      <c r="A51" s="122"/>
      <c r="B51" s="82" t="s">
        <v>110</v>
      </c>
      <c r="C51" s="96"/>
      <c r="D51" s="96"/>
      <c r="E51" s="96"/>
      <c r="F51" s="43">
        <f>SUMIF(F6:F48,"&lt;0")</f>
        <v>-2631505.5450000004</v>
      </c>
      <c r="G51" s="19"/>
      <c r="H51" s="19"/>
      <c r="I51" s="123"/>
    </row>
    <row r="52" spans="1:9" ht="21" customHeight="1">
      <c r="A52" s="131"/>
      <c r="B52" s="116" t="s">
        <v>111</v>
      </c>
      <c r="C52" s="119">
        <f>COUNTIF(C6:C48,"&lt;0")</f>
        <v>3</v>
      </c>
      <c r="D52" s="119">
        <f>COUNTIF(D6:D48,"&lt;0")</f>
        <v>17</v>
      </c>
      <c r="E52" s="119">
        <f>COUNTIF(E6:E48,"&lt;0")</f>
        <v>11</v>
      </c>
      <c r="F52" s="117">
        <f>COUNTIF(F6:F48,"&lt;0")</f>
        <v>4</v>
      </c>
      <c r="G52" s="132"/>
      <c r="H52" s="132"/>
      <c r="I52" s="118"/>
    </row>
    <row r="53" spans="1:9" ht="30" customHeight="1">
      <c r="A53" s="197" t="s">
        <v>180</v>
      </c>
      <c r="B53" s="198"/>
      <c r="C53" s="127"/>
      <c r="D53" s="127"/>
      <c r="E53" s="127"/>
      <c r="F53" s="128">
        <f>'全国状況'!C53</f>
        <v>208157049.4879993</v>
      </c>
      <c r="G53" s="129"/>
      <c r="H53" s="129"/>
      <c r="I53" s="130">
        <f>'全国状況'!E53</f>
        <v>7653.865973671126</v>
      </c>
    </row>
    <row r="54" spans="1:9" ht="21" customHeight="1">
      <c r="A54" s="124"/>
      <c r="B54" s="125" t="s">
        <v>110</v>
      </c>
      <c r="C54" s="118"/>
      <c r="D54" s="118"/>
      <c r="E54" s="118"/>
      <c r="F54" s="117">
        <f>SUMIF('全国状況'!C6:C52,"&lt;0")</f>
        <v>-273849.38800001144</v>
      </c>
      <c r="G54" s="126"/>
      <c r="H54" s="126"/>
      <c r="I54" s="118"/>
    </row>
    <row r="55" ht="15.75">
      <c r="A55" s="17" t="s">
        <v>167</v>
      </c>
    </row>
    <row r="56" ht="15.75">
      <c r="A56" s="17" t="s">
        <v>172</v>
      </c>
    </row>
    <row r="58" spans="4:5" ht="15.75">
      <c r="D58" s="20"/>
      <c r="E58" s="14"/>
    </row>
    <row r="59" spans="4:10" ht="15.75">
      <c r="D59" s="20"/>
      <c r="E59" s="14"/>
      <c r="J59" s="10"/>
    </row>
    <row r="60" spans="4:5" ht="15.75">
      <c r="D60" s="20"/>
      <c r="E60" s="14"/>
    </row>
    <row r="61" spans="4:5" ht="15.75">
      <c r="D61" s="20"/>
      <c r="E61" s="14"/>
    </row>
    <row r="62" spans="4:5" ht="15.75">
      <c r="D62" s="21"/>
      <c r="E62" s="14"/>
    </row>
    <row r="63" spans="4:5" ht="15.75">
      <c r="D63" s="22"/>
      <c r="E63" s="14"/>
    </row>
    <row r="64" spans="4:5" ht="15.75">
      <c r="D64" s="22"/>
      <c r="E64" s="14"/>
    </row>
    <row r="65" spans="4:5" ht="15.75">
      <c r="D65" s="22"/>
      <c r="E65" s="14"/>
    </row>
    <row r="66" spans="4:5" ht="15.75">
      <c r="D66" s="22"/>
      <c r="E66" s="14"/>
    </row>
    <row r="67" spans="4:5" ht="15.75">
      <c r="D67" s="23"/>
      <c r="E67" s="14"/>
    </row>
    <row r="68" spans="4:5" ht="15.75">
      <c r="D68" s="22"/>
      <c r="E68" s="14"/>
    </row>
    <row r="69" spans="4:5" ht="15.75">
      <c r="D69" s="22"/>
      <c r="E69" s="14"/>
    </row>
    <row r="70" spans="4:5" ht="15.75">
      <c r="D70" s="22"/>
      <c r="E70" s="14"/>
    </row>
    <row r="71" spans="4:5" ht="15.75">
      <c r="D71" s="22"/>
      <c r="E71" s="14"/>
    </row>
    <row r="72" spans="4:5" ht="15.75">
      <c r="D72" s="23"/>
      <c r="E72" s="14"/>
    </row>
    <row r="73" spans="4:5" ht="15.75">
      <c r="D73" s="22"/>
      <c r="E73" s="14"/>
    </row>
    <row r="74" spans="4:5" ht="15.75">
      <c r="D74" s="22"/>
      <c r="E74" s="14"/>
    </row>
    <row r="75" spans="4:5" ht="15.75">
      <c r="D75" s="22"/>
      <c r="E75" s="14"/>
    </row>
    <row r="76" spans="4:5" ht="15.75">
      <c r="D76" s="22"/>
      <c r="E76" s="14"/>
    </row>
    <row r="77" spans="4:5" ht="15.75">
      <c r="D77" s="23"/>
      <c r="E77" s="14"/>
    </row>
    <row r="78" spans="4:5" ht="15.75">
      <c r="D78" s="22"/>
      <c r="E78" s="14"/>
    </row>
    <row r="79" spans="4:5" ht="15.75">
      <c r="D79" s="22"/>
      <c r="E79" s="14"/>
    </row>
    <row r="80" spans="4:5" ht="15.75">
      <c r="D80" s="22"/>
      <c r="E80" s="14"/>
    </row>
    <row r="81" spans="4:5" ht="15.75">
      <c r="D81" s="22"/>
      <c r="E81" s="14"/>
    </row>
    <row r="82" spans="4:5" ht="15.75">
      <c r="D82" s="23"/>
      <c r="E82" s="14"/>
    </row>
    <row r="83" spans="4:5" ht="15.75">
      <c r="D83" s="22"/>
      <c r="E83" s="14"/>
    </row>
    <row r="84" spans="4:5" ht="15.75">
      <c r="D84" s="22"/>
      <c r="E84" s="14"/>
    </row>
    <row r="85" spans="4:5" ht="15.75">
      <c r="D85" s="22"/>
      <c r="E85" s="14"/>
    </row>
    <row r="86" spans="4:5" ht="15.75">
      <c r="D86" s="22"/>
      <c r="E86" s="14"/>
    </row>
    <row r="87" spans="4:5" ht="15.75">
      <c r="D87" s="23"/>
      <c r="E87" s="14"/>
    </row>
    <row r="88" spans="4:5" ht="15.75">
      <c r="D88" s="22"/>
      <c r="E88" s="14"/>
    </row>
    <row r="89" spans="4:5" ht="15.75">
      <c r="D89" s="22"/>
      <c r="E89" s="14"/>
    </row>
    <row r="90" spans="4:5" ht="15.75">
      <c r="D90" s="22"/>
      <c r="E90" s="14"/>
    </row>
    <row r="91" spans="4:5" ht="15.75">
      <c r="D91" s="22"/>
      <c r="E91" s="14"/>
    </row>
    <row r="92" spans="4:5" ht="15.75">
      <c r="D92" s="23"/>
      <c r="E92" s="14"/>
    </row>
    <row r="93" spans="4:5" ht="15.75">
      <c r="D93" s="22"/>
      <c r="E93" s="14"/>
    </row>
    <row r="94" spans="4:5" ht="15.75">
      <c r="D94" s="22"/>
      <c r="E94" s="14"/>
    </row>
    <row r="95" spans="4:5" ht="15.75">
      <c r="D95" s="22"/>
      <c r="E95" s="14"/>
    </row>
    <row r="96" spans="4:5" ht="15.75">
      <c r="D96" s="22"/>
      <c r="E96" s="14"/>
    </row>
    <row r="97" spans="4:5" ht="15.75">
      <c r="D97" s="23"/>
      <c r="E97" s="14"/>
    </row>
    <row r="98" spans="4:5" ht="15.75">
      <c r="D98" s="22"/>
      <c r="E98" s="14"/>
    </row>
    <row r="99" spans="4:5" ht="15.75">
      <c r="D99" s="22"/>
      <c r="E99" s="14"/>
    </row>
    <row r="100" spans="4:5" ht="15.75">
      <c r="D100" s="22"/>
      <c r="E100" s="14"/>
    </row>
    <row r="123" ht="14.25" customHeight="1"/>
    <row r="127" ht="14.25" customHeight="1"/>
    <row r="128" ht="14.25" customHeight="1"/>
  </sheetData>
  <sheetProtection/>
  <mergeCells count="12">
    <mergeCell ref="A50:B50"/>
    <mergeCell ref="H3:H5"/>
    <mergeCell ref="A53:B53"/>
    <mergeCell ref="G3:G4"/>
    <mergeCell ref="C4:C5"/>
    <mergeCell ref="E4:E5"/>
    <mergeCell ref="J3:J5"/>
    <mergeCell ref="A3:B5"/>
    <mergeCell ref="I3:I4"/>
    <mergeCell ref="F3:F4"/>
    <mergeCell ref="C3:E3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57"/>
  <sheetViews>
    <sheetView view="pageBreakPreview" zoomScale="115" zoomScaleSheetLayoutView="115" zoomScalePageLayoutView="0" workbookViewId="0" topLeftCell="A13">
      <selection activeCell="A1" sqref="A1"/>
    </sheetView>
  </sheetViews>
  <sheetFormatPr defaultColWidth="9.140625" defaultRowHeight="15"/>
  <cols>
    <col min="1" max="1" width="4.57421875" style="6" customWidth="1"/>
    <col min="2" max="2" width="15.57421875" style="6" customWidth="1"/>
    <col min="3" max="5" width="12.57421875" style="6" customWidth="1"/>
    <col min="6" max="6" width="6.57421875" style="6" customWidth="1"/>
    <col min="7" max="7" width="8.57421875" style="6" customWidth="1"/>
    <col min="8" max="8" width="9.57421875" style="6" customWidth="1"/>
    <col min="9" max="9" width="8.57421875" style="6" customWidth="1"/>
    <col min="10" max="10" width="9.57421875" style="6" customWidth="1"/>
    <col min="11" max="11" width="9.00390625" style="6" customWidth="1"/>
    <col min="12" max="12" width="18.421875" style="6" bestFit="1" customWidth="1"/>
    <col min="13" max="13" width="9.00390625" style="6" customWidth="1"/>
    <col min="14" max="14" width="10.421875" style="6" bestFit="1" customWidth="1"/>
    <col min="15" max="16384" width="9.00390625" style="6" customWidth="1"/>
  </cols>
  <sheetData>
    <row r="1" spans="1:4" ht="16.5" customHeight="1">
      <c r="A1" s="111" t="s">
        <v>174</v>
      </c>
      <c r="D1" s="141"/>
    </row>
    <row r="2" ht="16.5" customHeight="1">
      <c r="I2" s="10"/>
    </row>
    <row r="3" spans="1:10" ht="16.5" customHeight="1">
      <c r="A3" s="180" t="s">
        <v>97</v>
      </c>
      <c r="B3" s="181"/>
      <c r="C3" s="201" t="s">
        <v>162</v>
      </c>
      <c r="D3" s="188" t="s">
        <v>112</v>
      </c>
      <c r="E3" s="76" t="s">
        <v>114</v>
      </c>
      <c r="F3" s="206" t="s">
        <v>105</v>
      </c>
      <c r="G3" s="202" t="s">
        <v>94</v>
      </c>
      <c r="H3" s="203"/>
      <c r="I3" s="203"/>
      <c r="J3" s="193"/>
    </row>
    <row r="4" spans="1:11" ht="16.5" customHeight="1">
      <c r="A4" s="182"/>
      <c r="B4" s="183"/>
      <c r="C4" s="189"/>
      <c r="D4" s="212"/>
      <c r="E4" s="27" t="s">
        <v>113</v>
      </c>
      <c r="F4" s="207"/>
      <c r="G4" s="186" t="s">
        <v>106</v>
      </c>
      <c r="H4" s="77" t="s">
        <v>108</v>
      </c>
      <c r="I4" s="210" t="s">
        <v>107</v>
      </c>
      <c r="J4" s="78" t="s">
        <v>108</v>
      </c>
      <c r="K4" s="24"/>
    </row>
    <row r="5" spans="1:11" ht="16.5" customHeight="1">
      <c r="A5" s="184"/>
      <c r="B5" s="185"/>
      <c r="C5" s="26" t="s">
        <v>92</v>
      </c>
      <c r="D5" s="112" t="s">
        <v>170</v>
      </c>
      <c r="E5" s="79" t="s">
        <v>93</v>
      </c>
      <c r="F5" s="208"/>
      <c r="G5" s="209"/>
      <c r="H5" s="80" t="s">
        <v>95</v>
      </c>
      <c r="I5" s="211"/>
      <c r="J5" s="81" t="s">
        <v>96</v>
      </c>
      <c r="K5" s="24"/>
    </row>
    <row r="6" spans="1:15" ht="16.5" customHeight="1">
      <c r="A6" s="82">
        <v>1</v>
      </c>
      <c r="B6" s="83" t="s">
        <v>45</v>
      </c>
      <c r="C6" s="142">
        <v>8075185.4850001335</v>
      </c>
      <c r="D6" s="143">
        <v>1126737</v>
      </c>
      <c r="E6" s="45">
        <f>C6/D6*1000</f>
        <v>7166.876995252782</v>
      </c>
      <c r="F6" s="46">
        <f aca="true" t="shared" si="0" ref="F6:F52">RANK(E6,$E$6:$E$52)</f>
        <v>25</v>
      </c>
      <c r="G6" s="154">
        <v>151</v>
      </c>
      <c r="H6" s="57">
        <f>G6/($G6+$I6)</f>
        <v>0.9617834394904459</v>
      </c>
      <c r="I6" s="160">
        <v>6</v>
      </c>
      <c r="J6" s="62">
        <f>I6/($G6+$I6)</f>
        <v>0.03821656050955414</v>
      </c>
      <c r="K6" s="12"/>
      <c r="L6" s="12"/>
      <c r="M6" s="12"/>
      <c r="O6" s="13"/>
    </row>
    <row r="7" spans="1:15" ht="16.5" customHeight="1">
      <c r="A7" s="84">
        <v>2</v>
      </c>
      <c r="B7" s="85" t="s">
        <v>46</v>
      </c>
      <c r="C7" s="144">
        <v>3340112.824000001</v>
      </c>
      <c r="D7" s="145">
        <v>308407</v>
      </c>
      <c r="E7" s="47">
        <f aca="true" t="shared" si="1" ref="E7:E52">C7/D7*1000</f>
        <v>10830.210805850713</v>
      </c>
      <c r="F7" s="48">
        <f t="shared" si="0"/>
        <v>12</v>
      </c>
      <c r="G7" s="155">
        <v>40</v>
      </c>
      <c r="H7" s="58">
        <f aca="true" t="shared" si="2" ref="H7:H52">G7/($G7+$I7)</f>
        <v>1</v>
      </c>
      <c r="I7" s="161">
        <v>0</v>
      </c>
      <c r="J7" s="63">
        <f aca="true" t="shared" si="3" ref="J7:J52">I7/($G7+$I7)</f>
        <v>0</v>
      </c>
      <c r="K7" s="12"/>
      <c r="L7" s="12"/>
      <c r="M7" s="12"/>
      <c r="O7" s="13"/>
    </row>
    <row r="8" spans="1:15" ht="16.5" customHeight="1">
      <c r="A8" s="84">
        <v>3</v>
      </c>
      <c r="B8" s="85" t="s">
        <v>47</v>
      </c>
      <c r="C8" s="144">
        <v>1412179.3089999855</v>
      </c>
      <c r="D8" s="145">
        <v>265026</v>
      </c>
      <c r="E8" s="47">
        <f t="shared" si="1"/>
        <v>5328.455732645044</v>
      </c>
      <c r="F8" s="48">
        <f t="shared" si="0"/>
        <v>36</v>
      </c>
      <c r="G8" s="155">
        <v>32</v>
      </c>
      <c r="H8" s="58">
        <f t="shared" si="2"/>
        <v>0.9696969696969697</v>
      </c>
      <c r="I8" s="161">
        <v>1</v>
      </c>
      <c r="J8" s="63">
        <f t="shared" si="3"/>
        <v>0.030303030303030304</v>
      </c>
      <c r="K8" s="12"/>
      <c r="L8" s="12"/>
      <c r="M8" s="12"/>
      <c r="O8" s="13"/>
    </row>
    <row r="9" spans="1:15" ht="16.5" customHeight="1">
      <c r="A9" s="84">
        <v>4</v>
      </c>
      <c r="B9" s="85" t="s">
        <v>48</v>
      </c>
      <c r="C9" s="144">
        <v>3059195.0920000076</v>
      </c>
      <c r="D9" s="145">
        <v>467317</v>
      </c>
      <c r="E9" s="47">
        <f t="shared" si="1"/>
        <v>6546.295324158992</v>
      </c>
      <c r="F9" s="48">
        <f t="shared" si="0"/>
        <v>30</v>
      </c>
      <c r="G9" s="155">
        <v>35</v>
      </c>
      <c r="H9" s="58">
        <f t="shared" si="2"/>
        <v>1</v>
      </c>
      <c r="I9" s="161">
        <v>0</v>
      </c>
      <c r="J9" s="63">
        <f t="shared" si="3"/>
        <v>0</v>
      </c>
      <c r="K9" s="12"/>
      <c r="L9" s="12"/>
      <c r="M9" s="12"/>
      <c r="O9" s="13"/>
    </row>
    <row r="10" spans="1:15" ht="16.5" customHeight="1">
      <c r="A10" s="84">
        <v>5</v>
      </c>
      <c r="B10" s="85" t="s">
        <v>49</v>
      </c>
      <c r="C10" s="144">
        <v>3429581.6110000014</v>
      </c>
      <c r="D10" s="145">
        <v>212647</v>
      </c>
      <c r="E10" s="47">
        <f t="shared" si="1"/>
        <v>16128.050764882651</v>
      </c>
      <c r="F10" s="48">
        <f t="shared" si="0"/>
        <v>7</v>
      </c>
      <c r="G10" s="155">
        <v>25</v>
      </c>
      <c r="H10" s="58">
        <f t="shared" si="2"/>
        <v>1</v>
      </c>
      <c r="I10" s="161">
        <v>0</v>
      </c>
      <c r="J10" s="63">
        <f t="shared" si="3"/>
        <v>0</v>
      </c>
      <c r="K10" s="12"/>
      <c r="L10" s="12"/>
      <c r="M10" s="12"/>
      <c r="O10" s="13"/>
    </row>
    <row r="11" spans="1:15" ht="16.5" customHeight="1">
      <c r="A11" s="86">
        <v>6</v>
      </c>
      <c r="B11" s="87" t="s">
        <v>50</v>
      </c>
      <c r="C11" s="146">
        <v>4852383.010000035</v>
      </c>
      <c r="D11" s="147">
        <v>223183</v>
      </c>
      <c r="E11" s="49">
        <f t="shared" si="1"/>
        <v>21741.723204724534</v>
      </c>
      <c r="F11" s="50">
        <f t="shared" si="0"/>
        <v>3</v>
      </c>
      <c r="G11" s="156">
        <v>32</v>
      </c>
      <c r="H11" s="59">
        <f t="shared" si="2"/>
        <v>1</v>
      </c>
      <c r="I11" s="162">
        <v>0</v>
      </c>
      <c r="J11" s="64">
        <f t="shared" si="3"/>
        <v>0</v>
      </c>
      <c r="K11" s="12"/>
      <c r="L11" s="12"/>
      <c r="M11" s="12"/>
      <c r="O11" s="13"/>
    </row>
    <row r="12" spans="1:15" ht="16.5" customHeight="1">
      <c r="A12" s="84">
        <v>7</v>
      </c>
      <c r="B12" s="85" t="s">
        <v>51</v>
      </c>
      <c r="C12" s="144">
        <v>7071797.811000109</v>
      </c>
      <c r="D12" s="145">
        <v>410582</v>
      </c>
      <c r="E12" s="47">
        <f t="shared" si="1"/>
        <v>17223.83789596258</v>
      </c>
      <c r="F12" s="48">
        <f t="shared" si="0"/>
        <v>5</v>
      </c>
      <c r="G12" s="155">
        <v>59</v>
      </c>
      <c r="H12" s="58">
        <f t="shared" si="2"/>
        <v>1</v>
      </c>
      <c r="I12" s="161">
        <v>0</v>
      </c>
      <c r="J12" s="63">
        <f t="shared" si="3"/>
        <v>0</v>
      </c>
      <c r="K12" s="12"/>
      <c r="L12" s="12"/>
      <c r="M12" s="12"/>
      <c r="O12" s="13"/>
    </row>
    <row r="13" spans="1:15" ht="16.5" customHeight="1">
      <c r="A13" s="84">
        <v>8</v>
      </c>
      <c r="B13" s="85" t="s">
        <v>52</v>
      </c>
      <c r="C13" s="144">
        <v>5039046.333000004</v>
      </c>
      <c r="D13" s="145">
        <v>690513</v>
      </c>
      <c r="E13" s="47">
        <f t="shared" si="1"/>
        <v>7297.540137549915</v>
      </c>
      <c r="F13" s="48">
        <f t="shared" si="0"/>
        <v>23</v>
      </c>
      <c r="G13" s="155">
        <v>44</v>
      </c>
      <c r="H13" s="58">
        <f t="shared" si="2"/>
        <v>1</v>
      </c>
      <c r="I13" s="161">
        <v>0</v>
      </c>
      <c r="J13" s="63">
        <f t="shared" si="3"/>
        <v>0</v>
      </c>
      <c r="K13" s="12"/>
      <c r="L13" s="12"/>
      <c r="M13" s="12"/>
      <c r="O13" s="13"/>
    </row>
    <row r="14" spans="1:15" ht="16.5" customHeight="1">
      <c r="A14" s="84">
        <v>9</v>
      </c>
      <c r="B14" s="85" t="s">
        <v>53</v>
      </c>
      <c r="C14" s="144">
        <v>3608997.817999989</v>
      </c>
      <c r="D14" s="145">
        <v>454430</v>
      </c>
      <c r="E14" s="47">
        <f t="shared" si="1"/>
        <v>7941.812419954644</v>
      </c>
      <c r="F14" s="48">
        <f t="shared" si="0"/>
        <v>19</v>
      </c>
      <c r="G14" s="155">
        <v>25</v>
      </c>
      <c r="H14" s="58">
        <f t="shared" si="2"/>
        <v>1</v>
      </c>
      <c r="I14" s="161">
        <v>0</v>
      </c>
      <c r="J14" s="63">
        <f t="shared" si="3"/>
        <v>0</v>
      </c>
      <c r="K14" s="12"/>
      <c r="L14" s="12"/>
      <c r="M14" s="12"/>
      <c r="O14" s="13"/>
    </row>
    <row r="15" spans="1:15" ht="16.5" customHeight="1">
      <c r="A15" s="84">
        <v>10</v>
      </c>
      <c r="B15" s="85" t="s">
        <v>54</v>
      </c>
      <c r="C15" s="144">
        <v>3166371.9859999716</v>
      </c>
      <c r="D15" s="145">
        <v>456212</v>
      </c>
      <c r="E15" s="47">
        <f t="shared" si="1"/>
        <v>6940.571458006303</v>
      </c>
      <c r="F15" s="48">
        <f t="shared" si="0"/>
        <v>28</v>
      </c>
      <c r="G15" s="155">
        <v>35</v>
      </c>
      <c r="H15" s="58">
        <f t="shared" si="2"/>
        <v>1</v>
      </c>
      <c r="I15" s="161">
        <v>0</v>
      </c>
      <c r="J15" s="63">
        <f t="shared" si="3"/>
        <v>0</v>
      </c>
      <c r="K15" s="12"/>
      <c r="L15" s="12"/>
      <c r="M15" s="12"/>
      <c r="O15" s="13"/>
    </row>
    <row r="16" spans="1:15" ht="16.5" customHeight="1">
      <c r="A16" s="86">
        <v>11</v>
      </c>
      <c r="B16" s="87" t="s">
        <v>55</v>
      </c>
      <c r="C16" s="146">
        <v>11562368.43299985</v>
      </c>
      <c r="D16" s="147">
        <v>1607987</v>
      </c>
      <c r="E16" s="49">
        <f t="shared" si="1"/>
        <v>7190.58576530771</v>
      </c>
      <c r="F16" s="50">
        <f t="shared" si="0"/>
        <v>24</v>
      </c>
      <c r="G16" s="156">
        <v>62</v>
      </c>
      <c r="H16" s="59">
        <f t="shared" si="2"/>
        <v>0.9841269841269841</v>
      </c>
      <c r="I16" s="162">
        <v>1</v>
      </c>
      <c r="J16" s="64">
        <f t="shared" si="3"/>
        <v>0.015873015873015872</v>
      </c>
      <c r="K16" s="12"/>
      <c r="L16" s="12"/>
      <c r="M16" s="12"/>
      <c r="O16" s="13"/>
    </row>
    <row r="17" spans="1:15" ht="16.5" customHeight="1">
      <c r="A17" s="84">
        <v>12</v>
      </c>
      <c r="B17" s="85" t="s">
        <v>56</v>
      </c>
      <c r="C17" s="144">
        <v>9587004.981999993</v>
      </c>
      <c r="D17" s="145">
        <v>1372320</v>
      </c>
      <c r="E17" s="47">
        <f t="shared" si="1"/>
        <v>6985.983576716796</v>
      </c>
      <c r="F17" s="48">
        <f t="shared" si="0"/>
        <v>27</v>
      </c>
      <c r="G17" s="155">
        <v>53</v>
      </c>
      <c r="H17" s="58">
        <f t="shared" si="2"/>
        <v>0.9814814814814815</v>
      </c>
      <c r="I17" s="161">
        <v>1</v>
      </c>
      <c r="J17" s="63">
        <f t="shared" si="3"/>
        <v>0.018518518518518517</v>
      </c>
      <c r="K17" s="12"/>
      <c r="L17" s="12"/>
      <c r="M17" s="12"/>
      <c r="O17" s="13"/>
    </row>
    <row r="18" spans="1:15" ht="16.5" customHeight="1">
      <c r="A18" s="84">
        <v>13</v>
      </c>
      <c r="B18" s="85" t="s">
        <v>57</v>
      </c>
      <c r="C18" s="144">
        <v>18887694.651999712</v>
      </c>
      <c r="D18" s="145">
        <v>2949463</v>
      </c>
      <c r="E18" s="47">
        <f t="shared" si="1"/>
        <v>6403.774060566182</v>
      </c>
      <c r="F18" s="48">
        <f t="shared" si="0"/>
        <v>32</v>
      </c>
      <c r="G18" s="155">
        <v>62</v>
      </c>
      <c r="H18" s="58">
        <f t="shared" si="2"/>
        <v>1</v>
      </c>
      <c r="I18" s="161">
        <v>0</v>
      </c>
      <c r="J18" s="63">
        <f t="shared" si="3"/>
        <v>0</v>
      </c>
      <c r="K18" s="12"/>
      <c r="L18" s="12"/>
      <c r="M18" s="12"/>
      <c r="O18" s="13"/>
    </row>
    <row r="19" spans="1:15" ht="16.5" customHeight="1">
      <c r="A19" s="84">
        <v>14</v>
      </c>
      <c r="B19" s="85" t="s">
        <v>58</v>
      </c>
      <c r="C19" s="144">
        <v>10618931.647999883</v>
      </c>
      <c r="D19" s="145">
        <v>1829726</v>
      </c>
      <c r="E19" s="47">
        <f t="shared" si="1"/>
        <v>5803.56383852002</v>
      </c>
      <c r="F19" s="48">
        <f t="shared" si="0"/>
        <v>34</v>
      </c>
      <c r="G19" s="155">
        <v>33</v>
      </c>
      <c r="H19" s="58">
        <f t="shared" si="2"/>
        <v>1</v>
      </c>
      <c r="I19" s="161">
        <v>0</v>
      </c>
      <c r="J19" s="63">
        <f t="shared" si="3"/>
        <v>0</v>
      </c>
      <c r="K19" s="12"/>
      <c r="L19" s="12"/>
      <c r="M19" s="12"/>
      <c r="O19" s="13"/>
    </row>
    <row r="20" spans="1:15" ht="16.5" customHeight="1">
      <c r="A20" s="84">
        <v>15</v>
      </c>
      <c r="B20" s="85" t="s">
        <v>59</v>
      </c>
      <c r="C20" s="144">
        <v>3525823.505000025</v>
      </c>
      <c r="D20" s="145">
        <v>457427</v>
      </c>
      <c r="E20" s="47">
        <f t="shared" si="1"/>
        <v>7707.947945792498</v>
      </c>
      <c r="F20" s="48">
        <f t="shared" si="0"/>
        <v>20</v>
      </c>
      <c r="G20" s="155">
        <v>30</v>
      </c>
      <c r="H20" s="58">
        <f t="shared" si="2"/>
        <v>1</v>
      </c>
      <c r="I20" s="161">
        <v>0</v>
      </c>
      <c r="J20" s="63">
        <f t="shared" si="3"/>
        <v>0</v>
      </c>
      <c r="K20" s="12"/>
      <c r="L20" s="12"/>
      <c r="M20" s="12"/>
      <c r="O20" s="13"/>
    </row>
    <row r="21" spans="1:15" ht="16.5" customHeight="1">
      <c r="A21" s="86">
        <v>16</v>
      </c>
      <c r="B21" s="87" t="s">
        <v>60</v>
      </c>
      <c r="C21" s="146">
        <v>680049.8249999881</v>
      </c>
      <c r="D21" s="147">
        <v>193865</v>
      </c>
      <c r="E21" s="49">
        <f t="shared" si="1"/>
        <v>3507.8525004512835</v>
      </c>
      <c r="F21" s="50">
        <f t="shared" si="0"/>
        <v>43</v>
      </c>
      <c r="G21" s="156">
        <v>15</v>
      </c>
      <c r="H21" s="59">
        <f t="shared" si="2"/>
        <v>1</v>
      </c>
      <c r="I21" s="162">
        <v>0</v>
      </c>
      <c r="J21" s="64">
        <f t="shared" si="3"/>
        <v>0</v>
      </c>
      <c r="K21" s="12"/>
      <c r="L21" s="12"/>
      <c r="M21" s="12"/>
      <c r="O21" s="13"/>
    </row>
    <row r="22" spans="1:15" ht="16.5" customHeight="1">
      <c r="A22" s="84">
        <v>17</v>
      </c>
      <c r="B22" s="85" t="s">
        <v>61</v>
      </c>
      <c r="C22" s="144">
        <v>603651.5050000101</v>
      </c>
      <c r="D22" s="145">
        <v>222470</v>
      </c>
      <c r="E22" s="47">
        <f t="shared" si="1"/>
        <v>2713.4063244482854</v>
      </c>
      <c r="F22" s="48">
        <f t="shared" si="0"/>
        <v>44</v>
      </c>
      <c r="G22" s="155">
        <v>18</v>
      </c>
      <c r="H22" s="58">
        <f t="shared" si="2"/>
        <v>0.9473684210526315</v>
      </c>
      <c r="I22" s="161">
        <v>1</v>
      </c>
      <c r="J22" s="63">
        <f t="shared" si="3"/>
        <v>0.05263157894736842</v>
      </c>
      <c r="K22" s="12"/>
      <c r="L22" s="12"/>
      <c r="M22" s="12"/>
      <c r="O22" s="13"/>
    </row>
    <row r="23" spans="1:15" ht="16.5" customHeight="1">
      <c r="A23" s="84">
        <v>18</v>
      </c>
      <c r="B23" s="85" t="s">
        <v>62</v>
      </c>
      <c r="C23" s="144">
        <v>1058921.7000000328</v>
      </c>
      <c r="D23" s="145">
        <v>144877</v>
      </c>
      <c r="E23" s="47">
        <f t="shared" si="1"/>
        <v>7309.108416104922</v>
      </c>
      <c r="F23" s="48">
        <f t="shared" si="0"/>
        <v>22</v>
      </c>
      <c r="G23" s="155">
        <v>17</v>
      </c>
      <c r="H23" s="58">
        <f t="shared" si="2"/>
        <v>1</v>
      </c>
      <c r="I23" s="161">
        <v>0</v>
      </c>
      <c r="J23" s="63">
        <f t="shared" si="3"/>
        <v>0</v>
      </c>
      <c r="K23" s="12"/>
      <c r="L23" s="12"/>
      <c r="M23" s="12"/>
      <c r="O23" s="13"/>
    </row>
    <row r="24" spans="1:15" ht="16.5" customHeight="1">
      <c r="A24" s="84">
        <v>19</v>
      </c>
      <c r="B24" s="85" t="s">
        <v>63</v>
      </c>
      <c r="C24" s="144">
        <v>2014431.9780000001</v>
      </c>
      <c r="D24" s="145">
        <v>194110</v>
      </c>
      <c r="E24" s="47">
        <f t="shared" si="1"/>
        <v>10377.785678223689</v>
      </c>
      <c r="F24" s="48">
        <f t="shared" si="0"/>
        <v>14</v>
      </c>
      <c r="G24" s="155">
        <v>27</v>
      </c>
      <c r="H24" s="58">
        <f t="shared" si="2"/>
        <v>1</v>
      </c>
      <c r="I24" s="161">
        <v>0</v>
      </c>
      <c r="J24" s="63">
        <f t="shared" si="3"/>
        <v>0</v>
      </c>
      <c r="K24" s="12"/>
      <c r="L24" s="12"/>
      <c r="M24" s="12"/>
      <c r="O24" s="13"/>
    </row>
    <row r="25" spans="1:15" ht="16.5" customHeight="1">
      <c r="A25" s="84">
        <v>20</v>
      </c>
      <c r="B25" s="85" t="s">
        <v>64</v>
      </c>
      <c r="C25" s="144">
        <v>2855419.7120000124</v>
      </c>
      <c r="D25" s="145">
        <v>448781</v>
      </c>
      <c r="E25" s="47">
        <f t="shared" si="1"/>
        <v>6362.612748757217</v>
      </c>
      <c r="F25" s="48">
        <f t="shared" si="0"/>
        <v>33</v>
      </c>
      <c r="G25" s="155">
        <v>77</v>
      </c>
      <c r="H25" s="58">
        <f t="shared" si="2"/>
        <v>1</v>
      </c>
      <c r="I25" s="161">
        <v>0</v>
      </c>
      <c r="J25" s="63">
        <f t="shared" si="3"/>
        <v>0</v>
      </c>
      <c r="K25" s="12"/>
      <c r="L25" s="12"/>
      <c r="M25" s="12"/>
      <c r="O25" s="13"/>
    </row>
    <row r="26" spans="1:15" ht="16.5" customHeight="1">
      <c r="A26" s="86">
        <v>21</v>
      </c>
      <c r="B26" s="87" t="s">
        <v>65</v>
      </c>
      <c r="C26" s="146">
        <v>10387026.047999948</v>
      </c>
      <c r="D26" s="147">
        <v>435468</v>
      </c>
      <c r="E26" s="49">
        <f t="shared" si="1"/>
        <v>23852.55873680718</v>
      </c>
      <c r="F26" s="50">
        <f t="shared" si="0"/>
        <v>1</v>
      </c>
      <c r="G26" s="156">
        <v>42</v>
      </c>
      <c r="H26" s="59">
        <f t="shared" si="2"/>
        <v>1</v>
      </c>
      <c r="I26" s="162">
        <v>0</v>
      </c>
      <c r="J26" s="64">
        <f t="shared" si="3"/>
        <v>0</v>
      </c>
      <c r="K26" s="12"/>
      <c r="L26" s="12"/>
      <c r="M26" s="12"/>
      <c r="O26" s="13"/>
    </row>
    <row r="27" spans="1:15" ht="16.5" customHeight="1">
      <c r="A27" s="84">
        <v>22</v>
      </c>
      <c r="B27" s="85" t="s">
        <v>66</v>
      </c>
      <c r="C27" s="144">
        <v>8344881.443000019</v>
      </c>
      <c r="D27" s="145">
        <v>802857</v>
      </c>
      <c r="E27" s="47">
        <f t="shared" si="1"/>
        <v>10393.982294480858</v>
      </c>
      <c r="F27" s="48">
        <f t="shared" si="0"/>
        <v>13</v>
      </c>
      <c r="G27" s="155">
        <v>35</v>
      </c>
      <c r="H27" s="58">
        <f t="shared" si="2"/>
        <v>1</v>
      </c>
      <c r="I27" s="161">
        <v>0</v>
      </c>
      <c r="J27" s="63">
        <f t="shared" si="3"/>
        <v>0</v>
      </c>
      <c r="K27" s="12"/>
      <c r="L27" s="12"/>
      <c r="M27" s="12"/>
      <c r="O27" s="13"/>
    </row>
    <row r="28" spans="1:15" ht="16.5" customHeight="1">
      <c r="A28" s="84">
        <v>23</v>
      </c>
      <c r="B28" s="85" t="s">
        <v>67</v>
      </c>
      <c r="C28" s="144">
        <v>11126952.001999855</v>
      </c>
      <c r="D28" s="145">
        <v>1488460</v>
      </c>
      <c r="E28" s="47">
        <f t="shared" si="1"/>
        <v>7475.479355844198</v>
      </c>
      <c r="F28" s="48">
        <f t="shared" si="0"/>
        <v>21</v>
      </c>
      <c r="G28" s="155">
        <v>53</v>
      </c>
      <c r="H28" s="58">
        <f t="shared" si="2"/>
        <v>0.9814814814814815</v>
      </c>
      <c r="I28" s="161">
        <v>1</v>
      </c>
      <c r="J28" s="63">
        <f t="shared" si="3"/>
        <v>0.018518518518518517</v>
      </c>
      <c r="K28" s="12"/>
      <c r="L28" s="12"/>
      <c r="M28" s="12"/>
      <c r="O28" s="13"/>
    </row>
    <row r="29" spans="1:15" ht="16.5" customHeight="1">
      <c r="A29" s="84">
        <v>24</v>
      </c>
      <c r="B29" s="85" t="s">
        <v>68</v>
      </c>
      <c r="C29" s="144">
        <v>2491418.2100000083</v>
      </c>
      <c r="D29" s="145">
        <v>369372</v>
      </c>
      <c r="E29" s="47">
        <f t="shared" si="1"/>
        <v>6745.0110187020355</v>
      </c>
      <c r="F29" s="48">
        <f t="shared" si="0"/>
        <v>29</v>
      </c>
      <c r="G29" s="155">
        <v>29</v>
      </c>
      <c r="H29" s="58">
        <f t="shared" si="2"/>
        <v>1</v>
      </c>
      <c r="I29" s="161">
        <v>0</v>
      </c>
      <c r="J29" s="63">
        <f t="shared" si="3"/>
        <v>0</v>
      </c>
      <c r="K29" s="12"/>
      <c r="L29" s="12"/>
      <c r="M29" s="12"/>
      <c r="O29" s="13"/>
    </row>
    <row r="30" spans="1:15" ht="16.5" customHeight="1">
      <c r="A30" s="84">
        <v>25</v>
      </c>
      <c r="B30" s="85" t="s">
        <v>69</v>
      </c>
      <c r="C30" s="144">
        <v>1322488.399000004</v>
      </c>
      <c r="D30" s="145">
        <v>276466</v>
      </c>
      <c r="E30" s="47">
        <f t="shared" si="1"/>
        <v>4783.548063776392</v>
      </c>
      <c r="F30" s="48">
        <f t="shared" si="0"/>
        <v>38</v>
      </c>
      <c r="G30" s="155">
        <v>19</v>
      </c>
      <c r="H30" s="60">
        <f t="shared" si="2"/>
        <v>1</v>
      </c>
      <c r="I30" s="161">
        <v>0</v>
      </c>
      <c r="J30" s="63">
        <f t="shared" si="3"/>
        <v>0</v>
      </c>
      <c r="K30" s="12"/>
      <c r="L30" s="12"/>
      <c r="M30" s="12"/>
      <c r="O30" s="13"/>
    </row>
    <row r="31" spans="1:15" ht="16.5" customHeight="1" thickBot="1">
      <c r="A31" s="86">
        <v>26</v>
      </c>
      <c r="B31" s="87" t="s">
        <v>70</v>
      </c>
      <c r="C31" s="146">
        <v>2242560.8470000625</v>
      </c>
      <c r="D31" s="147">
        <v>545140</v>
      </c>
      <c r="E31" s="49">
        <f t="shared" si="1"/>
        <v>4113.733805994905</v>
      </c>
      <c r="F31" s="50">
        <f t="shared" si="0"/>
        <v>41</v>
      </c>
      <c r="G31" s="156">
        <v>26</v>
      </c>
      <c r="H31" s="59">
        <f t="shared" si="2"/>
        <v>1</v>
      </c>
      <c r="I31" s="162">
        <v>0</v>
      </c>
      <c r="J31" s="65">
        <f t="shared" si="3"/>
        <v>0</v>
      </c>
      <c r="K31" s="12"/>
      <c r="L31" s="12"/>
      <c r="M31" s="12"/>
      <c r="O31" s="13"/>
    </row>
    <row r="32" spans="1:15" ht="16.5" customHeight="1" thickBot="1">
      <c r="A32" s="88">
        <v>27</v>
      </c>
      <c r="B32" s="89" t="s">
        <v>71</v>
      </c>
      <c r="C32" s="148">
        <v>8809646.504999757</v>
      </c>
      <c r="D32" s="149">
        <v>1941275</v>
      </c>
      <c r="E32" s="51">
        <f t="shared" si="1"/>
        <v>4538.072403446064</v>
      </c>
      <c r="F32" s="52">
        <f t="shared" si="0"/>
        <v>39</v>
      </c>
      <c r="G32" s="157">
        <v>39</v>
      </c>
      <c r="H32" s="61">
        <f t="shared" si="2"/>
        <v>0.9069767441860465</v>
      </c>
      <c r="I32" s="163">
        <v>4</v>
      </c>
      <c r="J32" s="66">
        <f t="shared" si="3"/>
        <v>0.09302325581395349</v>
      </c>
      <c r="K32" s="12"/>
      <c r="L32" s="12"/>
      <c r="M32" s="12"/>
      <c r="O32" s="13"/>
    </row>
    <row r="33" spans="1:15" ht="16.5" customHeight="1">
      <c r="A33" s="84">
        <v>28</v>
      </c>
      <c r="B33" s="85" t="s">
        <v>72</v>
      </c>
      <c r="C33" s="144">
        <v>4921056.179999828</v>
      </c>
      <c r="D33" s="145">
        <v>1145456</v>
      </c>
      <c r="E33" s="47">
        <f t="shared" si="1"/>
        <v>4296.154701708166</v>
      </c>
      <c r="F33" s="48">
        <f t="shared" si="0"/>
        <v>40</v>
      </c>
      <c r="G33" s="155">
        <v>40</v>
      </c>
      <c r="H33" s="58">
        <f t="shared" si="2"/>
        <v>0.975609756097561</v>
      </c>
      <c r="I33" s="161">
        <v>1</v>
      </c>
      <c r="J33" s="63">
        <f t="shared" si="3"/>
        <v>0.024390243902439025</v>
      </c>
      <c r="K33" s="12"/>
      <c r="L33" s="12"/>
      <c r="M33" s="12"/>
      <c r="O33" s="13"/>
    </row>
    <row r="34" spans="1:15" ht="16.5" customHeight="1">
      <c r="A34" s="84">
        <v>29</v>
      </c>
      <c r="B34" s="85" t="s">
        <v>73</v>
      </c>
      <c r="C34" s="144">
        <v>2796991.0379999876</v>
      </c>
      <c r="D34" s="145">
        <v>304543</v>
      </c>
      <c r="E34" s="47">
        <f t="shared" si="1"/>
        <v>9184.22369911634</v>
      </c>
      <c r="F34" s="48">
        <f t="shared" si="0"/>
        <v>15</v>
      </c>
      <c r="G34" s="155">
        <v>35</v>
      </c>
      <c r="H34" s="58">
        <f t="shared" si="2"/>
        <v>0.8974358974358975</v>
      </c>
      <c r="I34" s="161">
        <v>4</v>
      </c>
      <c r="J34" s="63">
        <f t="shared" si="3"/>
        <v>0.10256410256410256</v>
      </c>
      <c r="K34" s="12"/>
      <c r="L34" s="12"/>
      <c r="M34" s="12"/>
      <c r="O34" s="13"/>
    </row>
    <row r="35" spans="1:15" ht="16.5" customHeight="1">
      <c r="A35" s="84">
        <v>30</v>
      </c>
      <c r="B35" s="90" t="s">
        <v>74</v>
      </c>
      <c r="C35" s="150">
        <v>5367515.777999997</v>
      </c>
      <c r="D35" s="151">
        <v>246259</v>
      </c>
      <c r="E35" s="53">
        <f t="shared" si="1"/>
        <v>21796.221774635636</v>
      </c>
      <c r="F35" s="54">
        <f t="shared" si="0"/>
        <v>2</v>
      </c>
      <c r="G35" s="158">
        <v>30</v>
      </c>
      <c r="H35" s="60">
        <f t="shared" si="2"/>
        <v>1</v>
      </c>
      <c r="I35" s="164">
        <v>0</v>
      </c>
      <c r="J35" s="67">
        <f t="shared" si="3"/>
        <v>0</v>
      </c>
      <c r="K35" s="12"/>
      <c r="L35" s="12"/>
      <c r="M35" s="12"/>
      <c r="O35" s="13"/>
    </row>
    <row r="36" spans="1:15" ht="16.5" customHeight="1">
      <c r="A36" s="84">
        <v>31</v>
      </c>
      <c r="B36" s="85" t="s">
        <v>75</v>
      </c>
      <c r="C36" s="144">
        <v>757532.6429999992</v>
      </c>
      <c r="D36" s="145">
        <v>117131</v>
      </c>
      <c r="E36" s="47">
        <f t="shared" si="1"/>
        <v>6467.396701129498</v>
      </c>
      <c r="F36" s="48">
        <f t="shared" si="0"/>
        <v>31</v>
      </c>
      <c r="G36" s="155">
        <v>19</v>
      </c>
      <c r="H36" s="58">
        <f t="shared" si="2"/>
        <v>1</v>
      </c>
      <c r="I36" s="161">
        <v>0</v>
      </c>
      <c r="J36" s="63">
        <f t="shared" si="3"/>
        <v>0</v>
      </c>
      <c r="K36" s="12"/>
      <c r="L36" s="12"/>
      <c r="M36" s="12"/>
      <c r="O36" s="13"/>
    </row>
    <row r="37" spans="1:15" ht="16.5" customHeight="1">
      <c r="A37" s="84">
        <v>32</v>
      </c>
      <c r="B37" s="85" t="s">
        <v>76</v>
      </c>
      <c r="C37" s="144">
        <v>905560.1579999775</v>
      </c>
      <c r="D37" s="145">
        <v>129275</v>
      </c>
      <c r="E37" s="47">
        <f t="shared" si="1"/>
        <v>7004.913231483098</v>
      </c>
      <c r="F37" s="48">
        <f t="shared" si="0"/>
        <v>26</v>
      </c>
      <c r="G37" s="155">
        <v>19</v>
      </c>
      <c r="H37" s="58">
        <f t="shared" si="2"/>
        <v>1</v>
      </c>
      <c r="I37" s="161">
        <v>0</v>
      </c>
      <c r="J37" s="63">
        <f t="shared" si="3"/>
        <v>0</v>
      </c>
      <c r="K37" s="12"/>
      <c r="L37" s="12"/>
      <c r="M37" s="12"/>
      <c r="O37" s="13"/>
    </row>
    <row r="38" spans="1:15" ht="16.5" customHeight="1">
      <c r="A38" s="84">
        <v>33</v>
      </c>
      <c r="B38" s="85" t="s">
        <v>77</v>
      </c>
      <c r="C38" s="144">
        <v>3247770.5629999638</v>
      </c>
      <c r="D38" s="145">
        <v>383081</v>
      </c>
      <c r="E38" s="47">
        <f t="shared" si="1"/>
        <v>8478.025699525593</v>
      </c>
      <c r="F38" s="48">
        <f t="shared" si="0"/>
        <v>16</v>
      </c>
      <c r="G38" s="155">
        <v>27</v>
      </c>
      <c r="H38" s="58">
        <f t="shared" si="2"/>
        <v>1</v>
      </c>
      <c r="I38" s="161">
        <v>0</v>
      </c>
      <c r="J38" s="63">
        <f t="shared" si="3"/>
        <v>0</v>
      </c>
      <c r="K38" s="12"/>
      <c r="L38" s="12"/>
      <c r="M38" s="12"/>
      <c r="O38" s="13"/>
    </row>
    <row r="39" spans="1:15" ht="16.5" customHeight="1">
      <c r="A39" s="84">
        <v>34</v>
      </c>
      <c r="B39" s="85" t="s">
        <v>78</v>
      </c>
      <c r="C39" s="144">
        <v>2019492.0660000443</v>
      </c>
      <c r="D39" s="145">
        <v>549505</v>
      </c>
      <c r="E39" s="47">
        <f t="shared" si="1"/>
        <v>3675.1113565846435</v>
      </c>
      <c r="F39" s="48">
        <f t="shared" si="0"/>
        <v>42</v>
      </c>
      <c r="G39" s="155">
        <v>23</v>
      </c>
      <c r="H39" s="58">
        <f t="shared" si="2"/>
        <v>1</v>
      </c>
      <c r="I39" s="161">
        <v>0</v>
      </c>
      <c r="J39" s="63">
        <f t="shared" si="3"/>
        <v>0</v>
      </c>
      <c r="K39" s="12"/>
      <c r="L39" s="12"/>
      <c r="M39" s="12"/>
      <c r="O39" s="13"/>
    </row>
    <row r="40" spans="1:15" ht="16.5" customHeight="1">
      <c r="A40" s="84">
        <v>35</v>
      </c>
      <c r="B40" s="90" t="s">
        <v>79</v>
      </c>
      <c r="C40" s="150">
        <v>3333228.05399999</v>
      </c>
      <c r="D40" s="151">
        <v>288827</v>
      </c>
      <c r="E40" s="53">
        <f t="shared" si="1"/>
        <v>11540.569455071687</v>
      </c>
      <c r="F40" s="54">
        <f t="shared" si="0"/>
        <v>11</v>
      </c>
      <c r="G40" s="158">
        <v>19</v>
      </c>
      <c r="H40" s="60">
        <f t="shared" si="2"/>
        <v>1</v>
      </c>
      <c r="I40" s="164">
        <v>0</v>
      </c>
      <c r="J40" s="67">
        <f t="shared" si="3"/>
        <v>0</v>
      </c>
      <c r="K40" s="12"/>
      <c r="L40" s="12"/>
      <c r="M40" s="12"/>
      <c r="O40" s="13"/>
    </row>
    <row r="41" spans="1:15" ht="16.5" customHeight="1">
      <c r="A41" s="84">
        <v>36</v>
      </c>
      <c r="B41" s="85" t="s">
        <v>80</v>
      </c>
      <c r="C41" s="144">
        <v>2204217.9560000002</v>
      </c>
      <c r="D41" s="145">
        <v>155656</v>
      </c>
      <c r="E41" s="47">
        <f t="shared" si="1"/>
        <v>14160.828724880508</v>
      </c>
      <c r="F41" s="48">
        <f t="shared" si="0"/>
        <v>8</v>
      </c>
      <c r="G41" s="155">
        <v>23</v>
      </c>
      <c r="H41" s="58">
        <f t="shared" si="2"/>
        <v>0.9583333333333334</v>
      </c>
      <c r="I41" s="161">
        <v>1</v>
      </c>
      <c r="J41" s="63">
        <f t="shared" si="3"/>
        <v>0.041666666666666664</v>
      </c>
      <c r="K41" s="12"/>
      <c r="L41" s="12"/>
      <c r="M41" s="12"/>
      <c r="O41" s="13"/>
    </row>
    <row r="42" spans="1:15" ht="16.5" customHeight="1">
      <c r="A42" s="84">
        <v>37</v>
      </c>
      <c r="B42" s="85" t="s">
        <v>81</v>
      </c>
      <c r="C42" s="144">
        <v>1604948.1680000573</v>
      </c>
      <c r="D42" s="145">
        <v>200825</v>
      </c>
      <c r="E42" s="47">
        <f t="shared" si="1"/>
        <v>7991.774769077841</v>
      </c>
      <c r="F42" s="48">
        <f t="shared" si="0"/>
        <v>18</v>
      </c>
      <c r="G42" s="155">
        <v>17</v>
      </c>
      <c r="H42" s="58">
        <f t="shared" si="2"/>
        <v>1</v>
      </c>
      <c r="I42" s="161">
        <v>0</v>
      </c>
      <c r="J42" s="63">
        <f t="shared" si="3"/>
        <v>0</v>
      </c>
      <c r="K42" s="12"/>
      <c r="L42" s="12"/>
      <c r="M42" s="12"/>
      <c r="O42" s="13"/>
    </row>
    <row r="43" spans="1:15" ht="16.5" customHeight="1">
      <c r="A43" s="84">
        <v>38</v>
      </c>
      <c r="B43" s="85" t="s">
        <v>82</v>
      </c>
      <c r="C43" s="144">
        <v>6554271.734999955</v>
      </c>
      <c r="D43" s="145">
        <v>310334</v>
      </c>
      <c r="E43" s="47">
        <f t="shared" si="1"/>
        <v>21120.05689031803</v>
      </c>
      <c r="F43" s="48">
        <f t="shared" si="0"/>
        <v>4</v>
      </c>
      <c r="G43" s="155">
        <v>20</v>
      </c>
      <c r="H43" s="58">
        <f t="shared" si="2"/>
        <v>1</v>
      </c>
      <c r="I43" s="161">
        <v>0</v>
      </c>
      <c r="J43" s="63">
        <f t="shared" si="3"/>
        <v>0</v>
      </c>
      <c r="K43" s="12"/>
      <c r="L43" s="12"/>
      <c r="M43" s="12"/>
      <c r="O43" s="13"/>
    </row>
    <row r="44" spans="1:15" ht="16.5" customHeight="1">
      <c r="A44" s="84">
        <v>39</v>
      </c>
      <c r="B44" s="85" t="s">
        <v>83</v>
      </c>
      <c r="C44" s="144">
        <v>165795.22500002384</v>
      </c>
      <c r="D44" s="145">
        <v>169529</v>
      </c>
      <c r="E44" s="47">
        <f t="shared" si="1"/>
        <v>977.9755970956229</v>
      </c>
      <c r="F44" s="48">
        <f t="shared" si="0"/>
        <v>46</v>
      </c>
      <c r="G44" s="155">
        <v>31</v>
      </c>
      <c r="H44" s="58">
        <f t="shared" si="2"/>
        <v>0.9117647058823529</v>
      </c>
      <c r="I44" s="161">
        <v>3</v>
      </c>
      <c r="J44" s="63">
        <f t="shared" si="3"/>
        <v>0.08823529411764706</v>
      </c>
      <c r="K44" s="12"/>
      <c r="L44" s="12"/>
      <c r="M44" s="12"/>
      <c r="O44" s="13"/>
    </row>
    <row r="45" spans="1:15" ht="16.5" customHeight="1">
      <c r="A45" s="84">
        <v>40</v>
      </c>
      <c r="B45" s="90" t="s">
        <v>84</v>
      </c>
      <c r="C45" s="150">
        <v>9066564.699000001</v>
      </c>
      <c r="D45" s="151">
        <v>1091850</v>
      </c>
      <c r="E45" s="53">
        <f t="shared" si="1"/>
        <v>8303.855565324908</v>
      </c>
      <c r="F45" s="54">
        <f t="shared" si="0"/>
        <v>17</v>
      </c>
      <c r="G45" s="158">
        <v>47</v>
      </c>
      <c r="H45" s="60">
        <f t="shared" si="2"/>
        <v>0.7833333333333333</v>
      </c>
      <c r="I45" s="164">
        <v>13</v>
      </c>
      <c r="J45" s="67">
        <f t="shared" si="3"/>
        <v>0.21666666666666667</v>
      </c>
      <c r="K45" s="12"/>
      <c r="L45" s="12"/>
      <c r="M45" s="12"/>
      <c r="O45" s="13"/>
    </row>
    <row r="46" spans="1:15" ht="16.5" customHeight="1">
      <c r="A46" s="84">
        <v>41</v>
      </c>
      <c r="B46" s="85" t="s">
        <v>85</v>
      </c>
      <c r="C46" s="144">
        <v>2320305.004000038</v>
      </c>
      <c r="D46" s="145">
        <v>174890</v>
      </c>
      <c r="E46" s="47">
        <f t="shared" si="1"/>
        <v>13267.225135799861</v>
      </c>
      <c r="F46" s="48">
        <f t="shared" si="0"/>
        <v>10</v>
      </c>
      <c r="G46" s="155">
        <v>20</v>
      </c>
      <c r="H46" s="58">
        <f t="shared" si="2"/>
        <v>1</v>
      </c>
      <c r="I46" s="161">
        <v>0</v>
      </c>
      <c r="J46" s="63">
        <f t="shared" si="3"/>
        <v>0</v>
      </c>
      <c r="K46" s="12"/>
      <c r="L46" s="12"/>
      <c r="M46" s="12"/>
      <c r="O46" s="13"/>
    </row>
    <row r="47" spans="1:15" ht="16.5" customHeight="1">
      <c r="A47" s="84">
        <v>42</v>
      </c>
      <c r="B47" s="85" t="s">
        <v>86</v>
      </c>
      <c r="C47" s="144">
        <v>1639755.719999969</v>
      </c>
      <c r="D47" s="145">
        <v>324844</v>
      </c>
      <c r="E47" s="47">
        <f t="shared" si="1"/>
        <v>5047.825171466824</v>
      </c>
      <c r="F47" s="48">
        <f t="shared" si="0"/>
        <v>37</v>
      </c>
      <c r="G47" s="155">
        <v>21</v>
      </c>
      <c r="H47" s="58">
        <f t="shared" si="2"/>
        <v>1</v>
      </c>
      <c r="I47" s="161">
        <v>0</v>
      </c>
      <c r="J47" s="63">
        <f t="shared" si="3"/>
        <v>0</v>
      </c>
      <c r="K47" s="12"/>
      <c r="L47" s="12"/>
      <c r="M47" s="12"/>
      <c r="O47" s="13"/>
    </row>
    <row r="48" spans="1:15" ht="16.5" customHeight="1">
      <c r="A48" s="84">
        <v>43</v>
      </c>
      <c r="B48" s="85" t="s">
        <v>87</v>
      </c>
      <c r="C48" s="144">
        <v>5599046.6400000155</v>
      </c>
      <c r="D48" s="145">
        <v>415697</v>
      </c>
      <c r="E48" s="47">
        <f t="shared" si="1"/>
        <v>13469.057125743067</v>
      </c>
      <c r="F48" s="48">
        <f t="shared" si="0"/>
        <v>9</v>
      </c>
      <c r="G48" s="155">
        <v>42</v>
      </c>
      <c r="H48" s="58">
        <f t="shared" si="2"/>
        <v>0.9333333333333333</v>
      </c>
      <c r="I48" s="161">
        <v>3</v>
      </c>
      <c r="J48" s="63">
        <f t="shared" si="3"/>
        <v>0.06666666666666667</v>
      </c>
      <c r="K48" s="12"/>
      <c r="L48" s="12"/>
      <c r="M48" s="12"/>
      <c r="O48" s="13"/>
    </row>
    <row r="49" spans="1:15" ht="16.5" customHeight="1">
      <c r="A49" s="84">
        <v>44</v>
      </c>
      <c r="B49" s="85" t="s">
        <v>88</v>
      </c>
      <c r="C49" s="144">
        <v>4225612.305000037</v>
      </c>
      <c r="D49" s="145">
        <v>246407</v>
      </c>
      <c r="E49" s="47">
        <f t="shared" si="1"/>
        <v>17148.913403434308</v>
      </c>
      <c r="F49" s="48">
        <f t="shared" si="0"/>
        <v>6</v>
      </c>
      <c r="G49" s="155">
        <v>18</v>
      </c>
      <c r="H49" s="58">
        <f t="shared" si="2"/>
        <v>1</v>
      </c>
      <c r="I49" s="161">
        <v>0</v>
      </c>
      <c r="J49" s="63">
        <f t="shared" si="3"/>
        <v>0</v>
      </c>
      <c r="K49" s="12"/>
      <c r="L49" s="12"/>
      <c r="M49" s="12"/>
      <c r="O49" s="13"/>
    </row>
    <row r="50" spans="1:15" ht="16.5" customHeight="1">
      <c r="A50" s="84">
        <v>45</v>
      </c>
      <c r="B50" s="90" t="s">
        <v>89</v>
      </c>
      <c r="C50" s="150">
        <v>1491604.129000038</v>
      </c>
      <c r="D50" s="151">
        <v>265322</v>
      </c>
      <c r="E50" s="53">
        <f t="shared" si="1"/>
        <v>5621.86373161682</v>
      </c>
      <c r="F50" s="54">
        <f t="shared" si="0"/>
        <v>35</v>
      </c>
      <c r="G50" s="158">
        <v>26</v>
      </c>
      <c r="H50" s="60">
        <f t="shared" si="2"/>
        <v>1</v>
      </c>
      <c r="I50" s="164">
        <v>0</v>
      </c>
      <c r="J50" s="67">
        <f t="shared" si="3"/>
        <v>0</v>
      </c>
      <c r="K50" s="12"/>
      <c r="L50" s="12"/>
      <c r="M50" s="12"/>
      <c r="O50" s="13"/>
    </row>
    <row r="51" spans="1:15" ht="16.5" customHeight="1">
      <c r="A51" s="84">
        <v>46</v>
      </c>
      <c r="B51" s="85" t="s">
        <v>90</v>
      </c>
      <c r="C51" s="144">
        <v>-273849.38800001144</v>
      </c>
      <c r="D51" s="145">
        <v>379514</v>
      </c>
      <c r="E51" s="47">
        <f t="shared" si="1"/>
        <v>-721.57914596039</v>
      </c>
      <c r="F51" s="48">
        <f t="shared" si="0"/>
        <v>47</v>
      </c>
      <c r="G51" s="155">
        <v>42</v>
      </c>
      <c r="H51" s="58">
        <f t="shared" si="2"/>
        <v>0.9767441860465116</v>
      </c>
      <c r="I51" s="161">
        <v>1</v>
      </c>
      <c r="J51" s="63">
        <f t="shared" si="3"/>
        <v>0.023255813953488372</v>
      </c>
      <c r="K51" s="12"/>
      <c r="L51" s="12"/>
      <c r="M51" s="12"/>
      <c r="O51" s="13"/>
    </row>
    <row r="52" spans="1:15" ht="16.5" customHeight="1">
      <c r="A52" s="91">
        <v>47</v>
      </c>
      <c r="B52" s="92" t="s">
        <v>91</v>
      </c>
      <c r="C52" s="152">
        <v>1035508.1419999897</v>
      </c>
      <c r="D52" s="153">
        <v>402265</v>
      </c>
      <c r="E52" s="55">
        <f t="shared" si="1"/>
        <v>2574.1939815792816</v>
      </c>
      <c r="F52" s="56">
        <f t="shared" si="0"/>
        <v>45</v>
      </c>
      <c r="G52" s="159">
        <v>35</v>
      </c>
      <c r="H52" s="58">
        <f t="shared" si="2"/>
        <v>0.8536585365853658</v>
      </c>
      <c r="I52" s="165">
        <v>6</v>
      </c>
      <c r="J52" s="68">
        <f t="shared" si="3"/>
        <v>0.14634146341463414</v>
      </c>
      <c r="K52" s="12"/>
      <c r="L52" s="12"/>
      <c r="M52" s="12"/>
      <c r="O52" s="13"/>
    </row>
    <row r="53" spans="1:13" ht="16.5" customHeight="1">
      <c r="A53" s="204" t="s">
        <v>164</v>
      </c>
      <c r="B53" s="205"/>
      <c r="C53" s="69">
        <f>SUM(C6:C52)</f>
        <v>208157049.4879993</v>
      </c>
      <c r="D53" s="70">
        <f>SUM(D6:D52)</f>
        <v>27196328</v>
      </c>
      <c r="E53" s="71">
        <f>C53/D53*1000</f>
        <v>7653.865973671126</v>
      </c>
      <c r="F53" s="15"/>
      <c r="G53" s="72">
        <f>SUM(G6:G52)</f>
        <v>1669</v>
      </c>
      <c r="H53" s="73">
        <f>G53/($G53+$I53)</f>
        <v>0.9726107226107226</v>
      </c>
      <c r="I53" s="74">
        <f>SUM(I6:I52)</f>
        <v>47</v>
      </c>
      <c r="J53" s="75">
        <f>I53/($G53+$I53)</f>
        <v>0.027389277389277388</v>
      </c>
      <c r="K53" s="12"/>
      <c r="L53" s="12"/>
      <c r="M53" s="12"/>
    </row>
    <row r="54" spans="1:13" ht="16.5" customHeight="1">
      <c r="A54" s="16" t="s">
        <v>168</v>
      </c>
      <c r="K54" s="12"/>
      <c r="L54" s="12"/>
      <c r="M54" s="12"/>
    </row>
    <row r="55" spans="1:13" ht="16.5" customHeight="1">
      <c r="A55" s="110" t="s">
        <v>169</v>
      </c>
      <c r="K55" s="12"/>
      <c r="L55" s="12"/>
      <c r="M55" s="12"/>
    </row>
    <row r="56" spans="1:13" ht="16.5" customHeight="1">
      <c r="A56" s="17" t="s">
        <v>172</v>
      </c>
      <c r="K56" s="12"/>
      <c r="L56" s="12"/>
      <c r="M56" s="12"/>
    </row>
    <row r="57" spans="2:10" ht="15.75">
      <c r="B57" s="18"/>
      <c r="C57" s="18"/>
      <c r="D57" s="18"/>
      <c r="E57" s="18"/>
      <c r="F57" s="18"/>
      <c r="G57" s="18"/>
      <c r="H57" s="18"/>
      <c r="I57" s="18"/>
      <c r="J57" s="18"/>
    </row>
  </sheetData>
  <sheetProtection/>
  <mergeCells count="8">
    <mergeCell ref="G3:J3"/>
    <mergeCell ref="A53:B53"/>
    <mergeCell ref="A3:B5"/>
    <mergeCell ref="F3:F5"/>
    <mergeCell ref="G4:G5"/>
    <mergeCell ref="I4:I5"/>
    <mergeCell ref="C3:C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52"/>
  <sheetViews>
    <sheetView zoomScalePageLayoutView="0" workbookViewId="0" topLeftCell="A1">
      <selection activeCell="O3" sqref="O3"/>
    </sheetView>
  </sheetViews>
  <sheetFormatPr defaultColWidth="9.140625" defaultRowHeight="15"/>
  <cols>
    <col min="7" max="7" width="12.00390625" style="0" customWidth="1"/>
    <col min="8" max="8" width="12.28125" style="0" customWidth="1"/>
    <col min="11" max="11" width="12.00390625" style="0" customWidth="1"/>
  </cols>
  <sheetData>
    <row r="2" spans="2:17" ht="13.5">
      <c r="B2" s="1" t="s">
        <v>100</v>
      </c>
      <c r="C2" s="1" t="s">
        <v>101</v>
      </c>
      <c r="D2" s="1" t="s">
        <v>102</v>
      </c>
      <c r="F2" s="2" t="s">
        <v>100</v>
      </c>
      <c r="G2" s="2" t="s">
        <v>101</v>
      </c>
      <c r="H2" s="2" t="s">
        <v>102</v>
      </c>
      <c r="J2" s="1" t="s">
        <v>100</v>
      </c>
      <c r="K2" s="1" t="s">
        <v>109</v>
      </c>
      <c r="L2" s="1" t="s">
        <v>102</v>
      </c>
      <c r="N2" s="2" t="s">
        <v>100</v>
      </c>
      <c r="O2" s="2" t="s">
        <v>109</v>
      </c>
      <c r="P2" s="2" t="s">
        <v>102</v>
      </c>
      <c r="Q2" s="2"/>
    </row>
    <row r="3" spans="2:16" ht="13.5">
      <c r="B3" s="106">
        <f>+'府内状況'!J6</f>
        <v>33</v>
      </c>
      <c r="C3" s="106" t="str">
        <f>'府内状況'!B6</f>
        <v>大阪市</v>
      </c>
      <c r="D3" s="107">
        <f>+'府内状況'!I6</f>
        <v>2674.0817654251437</v>
      </c>
      <c r="F3">
        <v>1</v>
      </c>
      <c r="G3" t="s">
        <v>35</v>
      </c>
      <c r="H3" s="3">
        <v>35648.82416192283</v>
      </c>
      <c r="J3" s="109">
        <f>+'全国状況'!F6</f>
        <v>25</v>
      </c>
      <c r="K3" s="106" t="str">
        <f>'全国状況'!B6</f>
        <v>北海道</v>
      </c>
      <c r="L3" s="107">
        <f>+'全国状況'!E6</f>
        <v>7166.876995252782</v>
      </c>
      <c r="N3" s="1">
        <v>1</v>
      </c>
      <c r="O3" s="1" t="s">
        <v>135</v>
      </c>
      <c r="P3" s="4">
        <v>29266.515357920045</v>
      </c>
    </row>
    <row r="4" spans="2:16" ht="13.5">
      <c r="B4" s="106">
        <f>+'府内状況'!J7</f>
        <v>31</v>
      </c>
      <c r="C4" s="106" t="str">
        <f>'府内状況'!B7</f>
        <v>堺市</v>
      </c>
      <c r="D4" s="107">
        <f>+'府内状況'!I7</f>
        <v>3221.5307870215192</v>
      </c>
      <c r="F4">
        <v>2</v>
      </c>
      <c r="G4" t="s">
        <v>42</v>
      </c>
      <c r="H4" s="3">
        <v>33474.585783687035</v>
      </c>
      <c r="J4" s="109">
        <f>+'全国状況'!F7</f>
        <v>12</v>
      </c>
      <c r="K4" s="106" t="str">
        <f>'全国状況'!B7</f>
        <v>青森県</v>
      </c>
      <c r="L4" s="107">
        <f>+'全国状況'!E7</f>
        <v>10830.210805850713</v>
      </c>
      <c r="N4" s="1">
        <v>2</v>
      </c>
      <c r="O4" s="1" t="s">
        <v>144</v>
      </c>
      <c r="P4" s="4">
        <v>22327.7404441222</v>
      </c>
    </row>
    <row r="5" spans="2:16" ht="13.5">
      <c r="B5" s="106">
        <f>+'府内状況'!J8</f>
        <v>40</v>
      </c>
      <c r="C5" s="106" t="str">
        <f>'府内状況'!B8</f>
        <v>岸和田市</v>
      </c>
      <c r="D5" s="107">
        <f>+'府内状況'!I8</f>
        <v>-3077.4589443821637</v>
      </c>
      <c r="F5">
        <v>3</v>
      </c>
      <c r="G5" t="s">
        <v>34</v>
      </c>
      <c r="H5" s="3">
        <v>28832.185351002867</v>
      </c>
      <c r="J5" s="109">
        <f>+'全国状況'!F8</f>
        <v>36</v>
      </c>
      <c r="K5" s="106" t="str">
        <f>'全国状況'!B8</f>
        <v>岩手県</v>
      </c>
      <c r="L5" s="107">
        <f>+'全国状況'!E8</f>
        <v>5328.455732645044</v>
      </c>
      <c r="N5" s="1">
        <v>3</v>
      </c>
      <c r="O5" s="1" t="s">
        <v>152</v>
      </c>
      <c r="P5" s="4">
        <v>20771.710195268122</v>
      </c>
    </row>
    <row r="6" spans="2:16" ht="13.5">
      <c r="B6" s="106">
        <f>+'府内状況'!J9</f>
        <v>7</v>
      </c>
      <c r="C6" s="106" t="str">
        <f>'府内状況'!B9</f>
        <v>豊中市</v>
      </c>
      <c r="D6" s="107">
        <f>+'府内状況'!I9</f>
        <v>17971.915577050124</v>
      </c>
      <c r="F6">
        <v>4</v>
      </c>
      <c r="G6" t="s">
        <v>44</v>
      </c>
      <c r="H6" s="3">
        <v>23093.421303905452</v>
      </c>
      <c r="J6" s="109">
        <f>+'全国状況'!F9</f>
        <v>30</v>
      </c>
      <c r="K6" s="106" t="str">
        <f>'全国状況'!B9</f>
        <v>宮城県</v>
      </c>
      <c r="L6" s="107">
        <f>+'全国状況'!E9</f>
        <v>6546.295324158992</v>
      </c>
      <c r="N6" s="1">
        <v>4</v>
      </c>
      <c r="O6" s="1" t="s">
        <v>120</v>
      </c>
      <c r="P6" s="4">
        <v>19710.822729829222</v>
      </c>
    </row>
    <row r="7" spans="2:16" ht="13.5">
      <c r="B7" s="106">
        <f>+'府内状況'!J10</f>
        <v>13</v>
      </c>
      <c r="C7" s="106" t="str">
        <f>'府内状況'!B10</f>
        <v>池田市</v>
      </c>
      <c r="D7" s="107">
        <f>+'府内状況'!I10</f>
        <v>9943.707939417325</v>
      </c>
      <c r="F7">
        <v>5</v>
      </c>
      <c r="G7" t="s">
        <v>10</v>
      </c>
      <c r="H7" s="3">
        <v>22608.93632763652</v>
      </c>
      <c r="J7" s="109">
        <f>+'全国状況'!F10</f>
        <v>7</v>
      </c>
      <c r="K7" s="106" t="str">
        <f>'全国状況'!B10</f>
        <v>秋田県</v>
      </c>
      <c r="L7" s="107">
        <f>+'全国状況'!E10</f>
        <v>16128.050764882651</v>
      </c>
      <c r="N7" s="1">
        <v>5</v>
      </c>
      <c r="O7" s="1" t="s">
        <v>158</v>
      </c>
      <c r="P7" s="4">
        <v>18594.670052012032</v>
      </c>
    </row>
    <row r="8" spans="2:16" ht="13.5">
      <c r="B8" s="106">
        <f>+'府内状況'!J11</f>
        <v>35</v>
      </c>
      <c r="C8" s="106" t="str">
        <f>'府内状況'!B11</f>
        <v>吹田市</v>
      </c>
      <c r="D8" s="107">
        <f>+'府内状況'!I11</f>
        <v>2093.675198535707</v>
      </c>
      <c r="F8">
        <v>6</v>
      </c>
      <c r="G8" t="s">
        <v>11</v>
      </c>
      <c r="H8" s="3">
        <v>22520.94443100006</v>
      </c>
      <c r="J8" s="109">
        <f>+'全国状況'!F11</f>
        <v>3</v>
      </c>
      <c r="K8" s="106" t="str">
        <f>'全国状況'!B11</f>
        <v>山形県</v>
      </c>
      <c r="L8" s="107">
        <f>+'全国状況'!E11</f>
        <v>21741.723204724534</v>
      </c>
      <c r="N8" s="1">
        <v>6</v>
      </c>
      <c r="O8" s="1" t="s">
        <v>119</v>
      </c>
      <c r="P8" s="4">
        <v>18538.548888134657</v>
      </c>
    </row>
    <row r="9" spans="2:16" ht="13.5">
      <c r="B9" s="106">
        <f>+'府内状況'!J12</f>
        <v>24</v>
      </c>
      <c r="C9" s="106" t="str">
        <f>'府内状況'!B12</f>
        <v>泉大津市</v>
      </c>
      <c r="D9" s="107">
        <f>+'府内状況'!I12</f>
        <v>4755.258677896886</v>
      </c>
      <c r="F9">
        <v>7</v>
      </c>
      <c r="G9" t="s">
        <v>40</v>
      </c>
      <c r="H9" s="3">
        <v>20910.399500340678</v>
      </c>
      <c r="J9" s="109">
        <f>+'全国状況'!F12</f>
        <v>5</v>
      </c>
      <c r="K9" s="106" t="str">
        <f>'全国状況'!B12</f>
        <v>福島県</v>
      </c>
      <c r="L9" s="107">
        <f>+'全国状況'!E12</f>
        <v>17223.83789596258</v>
      </c>
      <c r="N9" s="1">
        <v>7</v>
      </c>
      <c r="O9" s="1" t="s">
        <v>149</v>
      </c>
      <c r="P9" s="4">
        <v>18537.462981135148</v>
      </c>
    </row>
    <row r="10" spans="2:16" ht="13.5">
      <c r="B10" s="106">
        <f>+'府内状況'!J13</f>
        <v>21</v>
      </c>
      <c r="C10" s="106" t="str">
        <f>'府内状況'!B13</f>
        <v>高槻市</v>
      </c>
      <c r="D10" s="107">
        <f>+'府内状況'!I13</f>
        <v>6297.242152341797</v>
      </c>
      <c r="F10">
        <v>8</v>
      </c>
      <c r="G10" t="s">
        <v>28</v>
      </c>
      <c r="H10" s="3">
        <v>19440.88021169485</v>
      </c>
      <c r="J10" s="109">
        <f>+'全国状況'!F13</f>
        <v>23</v>
      </c>
      <c r="K10" s="106" t="str">
        <f>'全国状況'!B13</f>
        <v>茨城県</v>
      </c>
      <c r="L10" s="107">
        <f>+'全国状況'!E13</f>
        <v>7297.540137549915</v>
      </c>
      <c r="N10" s="1">
        <v>8</v>
      </c>
      <c r="O10" s="1" t="s">
        <v>121</v>
      </c>
      <c r="P10" s="4">
        <v>15904.725046821712</v>
      </c>
    </row>
    <row r="11" spans="2:16" ht="13.5">
      <c r="B11" s="106">
        <f>+'府内状況'!J14</f>
        <v>2</v>
      </c>
      <c r="C11" s="106" t="str">
        <f>'府内状況'!B14</f>
        <v>貝塚市</v>
      </c>
      <c r="D11" s="107">
        <f>+'府内状況'!I14</f>
        <v>33693.769465815465</v>
      </c>
      <c r="F11">
        <v>9</v>
      </c>
      <c r="G11" t="s">
        <v>32</v>
      </c>
      <c r="H11" s="3">
        <v>18356.066453714142</v>
      </c>
      <c r="J11" s="109">
        <f>+'全国状況'!F14</f>
        <v>19</v>
      </c>
      <c r="K11" s="106" t="str">
        <f>'全国状況'!B14</f>
        <v>栃木県</v>
      </c>
      <c r="L11" s="107">
        <f>+'全国状況'!E14</f>
        <v>7941.812419954644</v>
      </c>
      <c r="N11" s="1">
        <v>9</v>
      </c>
      <c r="O11" s="1" t="s">
        <v>150</v>
      </c>
      <c r="P11" s="4">
        <v>15291.964418682817</v>
      </c>
    </row>
    <row r="12" spans="2:16" ht="13.5">
      <c r="B12" s="106">
        <f>+'府内状況'!J15</f>
        <v>5</v>
      </c>
      <c r="C12" s="106" t="str">
        <f>'府内状況'!B15</f>
        <v>守口市</v>
      </c>
      <c r="D12" s="107">
        <f>+'府内状況'!I15</f>
        <v>21876.257639266634</v>
      </c>
      <c r="F12">
        <v>10</v>
      </c>
      <c r="G12" t="s">
        <v>15</v>
      </c>
      <c r="H12" s="3">
        <v>18131.842124326526</v>
      </c>
      <c r="J12" s="109">
        <f>+'全国状況'!F15</f>
        <v>28</v>
      </c>
      <c r="K12" s="106" t="str">
        <f>'全国状況'!B15</f>
        <v>群馬県</v>
      </c>
      <c r="L12" s="107">
        <f>+'全国状況'!E15</f>
        <v>6940.571458006303</v>
      </c>
      <c r="N12" s="1">
        <v>10</v>
      </c>
      <c r="O12" s="1" t="s">
        <v>116</v>
      </c>
      <c r="P12" s="4">
        <v>13947.596881331085</v>
      </c>
    </row>
    <row r="13" spans="2:16" ht="13.5">
      <c r="B13" s="106">
        <f>+'府内状況'!J16</f>
        <v>29</v>
      </c>
      <c r="C13" s="106" t="str">
        <f>'府内状況'!B16</f>
        <v>枚方市</v>
      </c>
      <c r="D13" s="107">
        <f>+'府内状況'!I16</f>
        <v>4116.830194363108</v>
      </c>
      <c r="F13">
        <v>11</v>
      </c>
      <c r="G13" t="s">
        <v>13</v>
      </c>
      <c r="H13" s="3">
        <v>16758.729445489564</v>
      </c>
      <c r="J13" s="109">
        <f>+'全国状況'!F16</f>
        <v>24</v>
      </c>
      <c r="K13" s="106" t="str">
        <f>'全国状況'!B16</f>
        <v>埼玉県</v>
      </c>
      <c r="L13" s="107">
        <f>+'全国状況'!E16</f>
        <v>7190.58576530771</v>
      </c>
      <c r="N13" s="1">
        <v>11</v>
      </c>
      <c r="O13" s="1" t="s">
        <v>159</v>
      </c>
      <c r="P13" s="4">
        <v>13744.37833939746</v>
      </c>
    </row>
    <row r="14" spans="2:16" ht="13.5">
      <c r="B14" s="106">
        <f>+'府内状況'!J17</f>
        <v>8</v>
      </c>
      <c r="C14" s="106" t="str">
        <f>'府内状況'!B17</f>
        <v>茨木市</v>
      </c>
      <c r="D14" s="107">
        <f>+'府内状況'!I17</f>
        <v>17936.929985974755</v>
      </c>
      <c r="F14">
        <v>12</v>
      </c>
      <c r="G14" t="s">
        <v>43</v>
      </c>
      <c r="H14" s="3">
        <v>16536.511709601877</v>
      </c>
      <c r="J14" s="109">
        <f>+'全国状況'!F17</f>
        <v>27</v>
      </c>
      <c r="K14" s="106" t="str">
        <f>'全国状況'!B17</f>
        <v>千葉県</v>
      </c>
      <c r="L14" s="107">
        <f>+'全国状況'!E17</f>
        <v>6985.983576716796</v>
      </c>
      <c r="N14" s="1">
        <v>12</v>
      </c>
      <c r="O14" s="1" t="s">
        <v>147</v>
      </c>
      <c r="P14" s="4">
        <v>13144.093243382265</v>
      </c>
    </row>
    <row r="15" spans="2:16" ht="13.5">
      <c r="B15" s="106">
        <f>+'府内状況'!J18</f>
        <v>32</v>
      </c>
      <c r="C15" s="106" t="str">
        <f>'府内状況'!B18</f>
        <v>八尾市</v>
      </c>
      <c r="D15" s="107">
        <f>+'府内状況'!I18</f>
        <v>2967.0410192973777</v>
      </c>
      <c r="F15">
        <v>13</v>
      </c>
      <c r="G15" t="s">
        <v>5</v>
      </c>
      <c r="H15" s="3">
        <v>15726.666362391601</v>
      </c>
      <c r="J15" s="109">
        <f>+'全国状況'!F18</f>
        <v>32</v>
      </c>
      <c r="K15" s="106" t="str">
        <f>'全国状況'!B18</f>
        <v>東京都</v>
      </c>
      <c r="L15" s="107">
        <f>+'全国状況'!E18</f>
        <v>6403.774060566182</v>
      </c>
      <c r="N15" s="1">
        <v>13</v>
      </c>
      <c r="O15" s="1" t="s">
        <v>155</v>
      </c>
      <c r="P15" s="4">
        <v>12647.589889160889</v>
      </c>
    </row>
    <row r="16" spans="2:16" ht="13.5">
      <c r="B16" s="106">
        <f>+'府内状況'!J19</f>
        <v>4</v>
      </c>
      <c r="C16" s="106" t="str">
        <f>'府内状況'!B19</f>
        <v>泉佐野市</v>
      </c>
      <c r="D16" s="107">
        <f>+'府内状況'!I19</f>
        <v>27908.85770321361</v>
      </c>
      <c r="F16">
        <v>14</v>
      </c>
      <c r="G16" t="s">
        <v>17</v>
      </c>
      <c r="H16" s="3">
        <v>9604.051380177882</v>
      </c>
      <c r="J16" s="109">
        <f>+'全国状況'!F19</f>
        <v>34</v>
      </c>
      <c r="K16" s="106" t="str">
        <f>'全国状況'!B19</f>
        <v>神奈川県</v>
      </c>
      <c r="L16" s="107">
        <f>+'全国状況'!E19</f>
        <v>5803.56383852002</v>
      </c>
      <c r="N16" s="1">
        <v>14</v>
      </c>
      <c r="O16" s="1" t="s">
        <v>133</v>
      </c>
      <c r="P16" s="4">
        <v>11783.28762931948</v>
      </c>
    </row>
    <row r="17" spans="2:16" ht="13.5">
      <c r="B17" s="106">
        <f>+'府内状況'!J20</f>
        <v>27</v>
      </c>
      <c r="C17" s="106" t="str">
        <f>'府内状況'!B20</f>
        <v>富田林市</v>
      </c>
      <c r="D17" s="107">
        <f>+'府内状況'!I20</f>
        <v>4436.304240395345</v>
      </c>
      <c r="F17">
        <v>15</v>
      </c>
      <c r="G17" t="s">
        <v>38</v>
      </c>
      <c r="H17" s="3">
        <v>9528.333531864204</v>
      </c>
      <c r="J17" s="109">
        <f>+'全国状況'!F20</f>
        <v>20</v>
      </c>
      <c r="K17" s="106" t="str">
        <f>'全国状況'!B20</f>
        <v>新潟県</v>
      </c>
      <c r="L17" s="107">
        <f>+'全国状況'!E20</f>
        <v>7707.947945792498</v>
      </c>
      <c r="N17" s="1">
        <v>15</v>
      </c>
      <c r="O17" s="1" t="s">
        <v>123</v>
      </c>
      <c r="P17" s="4">
        <v>11571.029263971268</v>
      </c>
    </row>
    <row r="18" spans="2:16" ht="13.5">
      <c r="B18" s="106">
        <f>+'府内状況'!J21</f>
        <v>15</v>
      </c>
      <c r="C18" s="106" t="str">
        <f>'府内状況'!B21</f>
        <v>寝屋川市</v>
      </c>
      <c r="D18" s="107">
        <f>+'府内状況'!I21</f>
        <v>8031.14034301924</v>
      </c>
      <c r="F18">
        <v>16</v>
      </c>
      <c r="G18" t="s">
        <v>9</v>
      </c>
      <c r="H18" s="3">
        <v>8628.213472323021</v>
      </c>
      <c r="J18" s="109">
        <f>+'全国状況'!F21</f>
        <v>43</v>
      </c>
      <c r="K18" s="106" t="str">
        <f>'全国状況'!B21</f>
        <v>富山県</v>
      </c>
      <c r="L18" s="107">
        <f>+'全国状況'!E21</f>
        <v>3507.8525004512835</v>
      </c>
      <c r="N18" s="1">
        <v>16</v>
      </c>
      <c r="O18" s="1" t="s">
        <v>129</v>
      </c>
      <c r="P18" s="4">
        <v>11112.482312214435</v>
      </c>
    </row>
    <row r="19" spans="2:16" ht="13.5">
      <c r="B19" s="106">
        <f>+'府内状況'!J22</f>
        <v>38</v>
      </c>
      <c r="C19" s="106" t="str">
        <f>'府内状況'!B22</f>
        <v>河内長野市</v>
      </c>
      <c r="D19" s="107">
        <f>+'府内状況'!I22</f>
        <v>30.590776107273467</v>
      </c>
      <c r="F19">
        <v>17</v>
      </c>
      <c r="G19" t="s">
        <v>8</v>
      </c>
      <c r="H19" s="3">
        <v>8523.542348059555</v>
      </c>
      <c r="J19" s="109">
        <f>+'全国状況'!F22</f>
        <v>44</v>
      </c>
      <c r="K19" s="106" t="str">
        <f>'全国状況'!B22</f>
        <v>石川県</v>
      </c>
      <c r="L19" s="107">
        <f>+'全国状況'!E22</f>
        <v>2713.4063244482854</v>
      </c>
      <c r="N19" s="1">
        <v>17</v>
      </c>
      <c r="O19" s="1" t="s">
        <v>142</v>
      </c>
      <c r="P19" s="4">
        <v>10338.782293669636</v>
      </c>
    </row>
    <row r="20" spans="2:16" ht="13.5">
      <c r="B20" s="106">
        <f>+'府内状況'!J23</f>
        <v>43</v>
      </c>
      <c r="C20" s="106" t="str">
        <f>'府内状況'!B23</f>
        <v>松原市</v>
      </c>
      <c r="D20" s="107">
        <f>+'府内状況'!I23</f>
        <v>-67789.25049927691</v>
      </c>
      <c r="F20">
        <v>18</v>
      </c>
      <c r="G20" t="s">
        <v>12</v>
      </c>
      <c r="H20" s="3">
        <v>8456.377814078156</v>
      </c>
      <c r="J20" s="109">
        <f>+'全国状況'!F23</f>
        <v>22</v>
      </c>
      <c r="K20" s="106" t="str">
        <f>'全国状況'!B23</f>
        <v>福井県</v>
      </c>
      <c r="L20" s="107">
        <f>+'全国状況'!E23</f>
        <v>7309.108416104922</v>
      </c>
      <c r="N20" s="1">
        <v>18</v>
      </c>
      <c r="O20" s="1" t="s">
        <v>136</v>
      </c>
      <c r="P20" s="4">
        <v>10279.235696025</v>
      </c>
    </row>
    <row r="21" spans="2:16" ht="13.5">
      <c r="B21" s="106">
        <f>+'府内状況'!J24</f>
        <v>11</v>
      </c>
      <c r="C21" s="106" t="str">
        <f>'府内状況'!B24</f>
        <v>大東市</v>
      </c>
      <c r="D21" s="107">
        <f>+'府内状況'!I24</f>
        <v>14972.885832772126</v>
      </c>
      <c r="F21">
        <v>19</v>
      </c>
      <c r="G21" t="s">
        <v>41</v>
      </c>
      <c r="H21" s="3">
        <v>7870.981126237623</v>
      </c>
      <c r="J21" s="109">
        <f>+'全国状況'!F24</f>
        <v>14</v>
      </c>
      <c r="K21" s="106" t="str">
        <f>'全国状況'!B24</f>
        <v>山梨県</v>
      </c>
      <c r="L21" s="107">
        <f>+'全国状況'!E24</f>
        <v>10377.785678223689</v>
      </c>
      <c r="N21" s="1">
        <v>19</v>
      </c>
      <c r="O21" s="1" t="s">
        <v>134</v>
      </c>
      <c r="P21" s="4">
        <v>10223.013772530723</v>
      </c>
    </row>
    <row r="22" spans="2:16" ht="13.5">
      <c r="B22" s="106">
        <f>+'府内状況'!J25</f>
        <v>16</v>
      </c>
      <c r="C22" s="106" t="str">
        <f>'府内状況'!B25</f>
        <v>和泉市</v>
      </c>
      <c r="D22" s="107">
        <f>+'府内状況'!I25</f>
        <v>8003.531778588069</v>
      </c>
      <c r="F22">
        <v>20</v>
      </c>
      <c r="G22" t="s">
        <v>33</v>
      </c>
      <c r="H22" s="3">
        <v>7639.882713065894</v>
      </c>
      <c r="J22" s="109">
        <f>+'全国状況'!F25</f>
        <v>33</v>
      </c>
      <c r="K22" s="106" t="str">
        <f>'全国状況'!B25</f>
        <v>長野県</v>
      </c>
      <c r="L22" s="107">
        <f>+'全国状況'!E25</f>
        <v>6362.612748757217</v>
      </c>
      <c r="N22" s="1">
        <v>20</v>
      </c>
      <c r="O22" s="1" t="s">
        <v>146</v>
      </c>
      <c r="P22" s="4">
        <v>10147.115907645135</v>
      </c>
    </row>
    <row r="23" spans="2:16" ht="13.5">
      <c r="B23" s="106">
        <f>+'府内状況'!J26</f>
        <v>39</v>
      </c>
      <c r="C23" s="106" t="str">
        <f>'府内状況'!B26</f>
        <v>箕面市</v>
      </c>
      <c r="D23" s="107">
        <f>+'府内状況'!I26</f>
        <v>0</v>
      </c>
      <c r="F23">
        <v>21</v>
      </c>
      <c r="G23" t="s">
        <v>3</v>
      </c>
      <c r="H23" s="3">
        <v>7273.768337660252</v>
      </c>
      <c r="J23" s="109">
        <f>+'全国状況'!F26</f>
        <v>1</v>
      </c>
      <c r="K23" s="106" t="str">
        <f>'全国状況'!B26</f>
        <v>岐阜県</v>
      </c>
      <c r="L23" s="107">
        <f>+'全国状況'!E26</f>
        <v>23852.55873680718</v>
      </c>
      <c r="N23" s="1">
        <v>21</v>
      </c>
      <c r="O23" s="1" t="s">
        <v>157</v>
      </c>
      <c r="P23" s="4">
        <v>9455.612801501658</v>
      </c>
    </row>
    <row r="24" spans="2:16" ht="13.5">
      <c r="B24" s="106">
        <f>+'府内状況'!J27</f>
        <v>14</v>
      </c>
      <c r="C24" s="106" t="str">
        <f>'府内状況'!B27</f>
        <v>柏原市</v>
      </c>
      <c r="D24" s="107">
        <f>+'府内状況'!I27</f>
        <v>9557.157539095178</v>
      </c>
      <c r="F24">
        <v>22</v>
      </c>
      <c r="G24" t="s">
        <v>31</v>
      </c>
      <c r="H24" s="3">
        <v>7091.162701518234</v>
      </c>
      <c r="J24" s="109">
        <f>+'全国状況'!F27</f>
        <v>13</v>
      </c>
      <c r="K24" s="106" t="str">
        <f>'全国状況'!B27</f>
        <v>静岡県</v>
      </c>
      <c r="L24" s="107">
        <f>+'全国状況'!E27</f>
        <v>10393.982294480858</v>
      </c>
      <c r="N24" s="1">
        <v>22</v>
      </c>
      <c r="O24" s="1" t="s">
        <v>132</v>
      </c>
      <c r="P24" s="4">
        <v>9245.063975114012</v>
      </c>
    </row>
    <row r="25" spans="2:16" ht="13.5">
      <c r="B25" s="106">
        <f>+'府内状況'!J28</f>
        <v>22</v>
      </c>
      <c r="C25" s="106" t="str">
        <f>'府内状況'!B28</f>
        <v>羽曳野市</v>
      </c>
      <c r="D25" s="107">
        <f>+'府内状況'!I28</f>
        <v>5863.869090353624</v>
      </c>
      <c r="F25">
        <v>23</v>
      </c>
      <c r="G25" t="s">
        <v>14</v>
      </c>
      <c r="H25" s="3">
        <v>6811.751423476411</v>
      </c>
      <c r="J25" s="109">
        <f>+'全国状況'!F28</f>
        <v>21</v>
      </c>
      <c r="K25" s="106" t="str">
        <f>'全国状況'!B28</f>
        <v>愛知県</v>
      </c>
      <c r="L25" s="107">
        <f>+'全国状況'!E28</f>
        <v>7475.479355844198</v>
      </c>
      <c r="N25" s="1">
        <v>23</v>
      </c>
      <c r="O25" s="1" t="s">
        <v>128</v>
      </c>
      <c r="P25" s="4">
        <v>8607.427967617088</v>
      </c>
    </row>
    <row r="26" spans="2:16" ht="13.5">
      <c r="B26" s="106">
        <f>+'府内状況'!J29</f>
        <v>41</v>
      </c>
      <c r="C26" s="106" t="str">
        <f>'府内状況'!B29</f>
        <v>門真市</v>
      </c>
      <c r="D26" s="107">
        <f>+'府内状況'!I29</f>
        <v>-9926.51905422363</v>
      </c>
      <c r="F26">
        <v>24</v>
      </c>
      <c r="G26" t="s">
        <v>30</v>
      </c>
      <c r="H26" s="3">
        <v>6207.918718417375</v>
      </c>
      <c r="J26" s="109">
        <f>+'全国状況'!F29</f>
        <v>29</v>
      </c>
      <c r="K26" s="106" t="str">
        <f>'全国状況'!B29</f>
        <v>三重県</v>
      </c>
      <c r="L26" s="107">
        <f>+'全国状況'!E29</f>
        <v>6745.0110187020355</v>
      </c>
      <c r="N26" s="1">
        <v>24</v>
      </c>
      <c r="O26" s="1" t="s">
        <v>145</v>
      </c>
      <c r="P26" s="4">
        <v>8393.533865593266</v>
      </c>
    </row>
    <row r="27" spans="2:16" ht="13.5">
      <c r="B27" s="106">
        <f>+'府内状況'!J30</f>
        <v>37</v>
      </c>
      <c r="C27" s="106" t="str">
        <f>'府内状況'!B30</f>
        <v>摂津市</v>
      </c>
      <c r="D27" s="107">
        <f>+'府内状況'!I30</f>
        <v>921.4511430090378</v>
      </c>
      <c r="F27">
        <v>25</v>
      </c>
      <c r="G27" t="s">
        <v>36</v>
      </c>
      <c r="H27" s="3">
        <v>5382.639621192731</v>
      </c>
      <c r="J27" s="109">
        <f>+'全国状況'!F30</f>
        <v>38</v>
      </c>
      <c r="K27" s="106" t="str">
        <f>'全国状況'!B30</f>
        <v>滋賀県</v>
      </c>
      <c r="L27" s="107">
        <f>+'全国状況'!E30</f>
        <v>4783.548063776392</v>
      </c>
      <c r="N27" s="1">
        <v>25</v>
      </c>
      <c r="O27" s="1" t="s">
        <v>156</v>
      </c>
      <c r="P27" s="4">
        <v>8369.66899456316</v>
      </c>
    </row>
    <row r="28" spans="2:16" ht="13.5">
      <c r="B28" s="106">
        <f>+'府内状況'!J31</f>
        <v>42</v>
      </c>
      <c r="C28" s="106" t="str">
        <f>'府内状況'!B31</f>
        <v>高石市</v>
      </c>
      <c r="D28" s="107">
        <f>+'府内状況'!I31</f>
        <v>-18595.330311198235</v>
      </c>
      <c r="F28">
        <v>26</v>
      </c>
      <c r="G28" t="s">
        <v>6</v>
      </c>
      <c r="H28" s="3">
        <v>3936.373831775701</v>
      </c>
      <c r="J28" s="109">
        <f>+'全国状況'!F31</f>
        <v>41</v>
      </c>
      <c r="K28" s="106" t="str">
        <f>'全国状況'!B31</f>
        <v>京都府</v>
      </c>
      <c r="L28" s="107">
        <f>+'全国状況'!E31</f>
        <v>4113.733805994905</v>
      </c>
      <c r="N28" s="1">
        <v>26</v>
      </c>
      <c r="O28" s="1" t="s">
        <v>126</v>
      </c>
      <c r="P28" s="4">
        <v>8325.401456410682</v>
      </c>
    </row>
    <row r="29" spans="2:16" ht="13.5">
      <c r="B29" s="106">
        <f>+'府内状況'!J32</f>
        <v>3</v>
      </c>
      <c r="C29" s="106" t="str">
        <f>'府内状況'!B32</f>
        <v>藤井寺市</v>
      </c>
      <c r="D29" s="107">
        <f>+'府内状況'!I32</f>
        <v>31393.439757820386</v>
      </c>
      <c r="F29">
        <v>27</v>
      </c>
      <c r="G29" t="s">
        <v>37</v>
      </c>
      <c r="H29" s="3">
        <v>3867.4468374078383</v>
      </c>
      <c r="J29" s="109">
        <f>+'全国状況'!F32</f>
        <v>39</v>
      </c>
      <c r="K29" s="106" t="str">
        <f>'全国状況'!B32</f>
        <v>大阪府</v>
      </c>
      <c r="L29" s="107">
        <f>+'全国状況'!E32</f>
        <v>4538.072403446064</v>
      </c>
      <c r="N29" s="1">
        <v>27</v>
      </c>
      <c r="O29" s="1" t="s">
        <v>154</v>
      </c>
      <c r="P29" s="4">
        <v>8242.950009559776</v>
      </c>
    </row>
    <row r="30" spans="2:16" ht="13.5">
      <c r="B30" s="106">
        <f>+'府内状況'!J33</f>
        <v>30</v>
      </c>
      <c r="C30" s="106" t="str">
        <f>'府内状況'!B33</f>
        <v>東大阪市</v>
      </c>
      <c r="D30" s="107">
        <f>+'府内状況'!I33</f>
        <v>3573.5923599167195</v>
      </c>
      <c r="F30">
        <v>28</v>
      </c>
      <c r="G30" t="s">
        <v>29</v>
      </c>
      <c r="H30" s="3">
        <v>3558.3122091313294</v>
      </c>
      <c r="J30" s="109">
        <f>+'全国状況'!F33</f>
        <v>40</v>
      </c>
      <c r="K30" s="106" t="str">
        <f>'全国状況'!B33</f>
        <v>兵庫県</v>
      </c>
      <c r="L30" s="107">
        <f>+'全国状況'!E33</f>
        <v>4296.154701708166</v>
      </c>
      <c r="N30" s="1">
        <v>28</v>
      </c>
      <c r="O30" s="1" t="s">
        <v>138</v>
      </c>
      <c r="P30" s="4">
        <v>8132.589474421744</v>
      </c>
    </row>
    <row r="31" spans="2:16" ht="13.5">
      <c r="B31" s="106">
        <f>+'府内状況'!J34</f>
        <v>23</v>
      </c>
      <c r="C31" s="106" t="str">
        <f>'府内状況'!B34</f>
        <v>泉南市</v>
      </c>
      <c r="D31" s="107">
        <f>+'府内状況'!I34</f>
        <v>5548.606070695299</v>
      </c>
      <c r="F31">
        <v>29</v>
      </c>
      <c r="G31" t="s">
        <v>2</v>
      </c>
      <c r="H31" s="3">
        <v>3484.474677124054</v>
      </c>
      <c r="J31" s="109">
        <f>+'全国状況'!F34</f>
        <v>15</v>
      </c>
      <c r="K31" s="106" t="str">
        <f>'全国状況'!B34</f>
        <v>奈良県</v>
      </c>
      <c r="L31" s="107">
        <f>+'全国状況'!E34</f>
        <v>9184.22369911634</v>
      </c>
      <c r="N31" s="1">
        <v>29</v>
      </c>
      <c r="O31" s="1" t="s">
        <v>137</v>
      </c>
      <c r="P31" s="4">
        <v>8051.268149703512</v>
      </c>
    </row>
    <row r="32" spans="2:16" ht="13.5">
      <c r="B32" s="106">
        <f>+'府内状況'!J35</f>
        <v>17</v>
      </c>
      <c r="C32" s="106" t="str">
        <f>'府内状況'!B35</f>
        <v>四條畷市</v>
      </c>
      <c r="D32" s="107">
        <f>+'府内状況'!I35</f>
        <v>7247.378349410505</v>
      </c>
      <c r="F32">
        <v>30</v>
      </c>
      <c r="G32" t="s">
        <v>20</v>
      </c>
      <c r="H32" s="3">
        <v>3438.6134183160016</v>
      </c>
      <c r="J32" s="109">
        <f>+'全国状況'!F35</f>
        <v>2</v>
      </c>
      <c r="K32" s="106" t="str">
        <f>'全国状況'!B35</f>
        <v>和歌山県</v>
      </c>
      <c r="L32" s="107">
        <f>+'全国状況'!E35</f>
        <v>21796.221774635636</v>
      </c>
      <c r="N32" s="1">
        <v>30</v>
      </c>
      <c r="O32" s="1" t="s">
        <v>125</v>
      </c>
      <c r="P32" s="4">
        <v>7876.980340378495</v>
      </c>
    </row>
    <row r="33" spans="2:16" ht="13.5">
      <c r="B33" s="106">
        <f>+'府内状況'!J36</f>
        <v>12</v>
      </c>
      <c r="C33" s="106" t="str">
        <f>'府内状況'!B36</f>
        <v>交野市</v>
      </c>
      <c r="D33" s="107">
        <f>+'府内状況'!I36</f>
        <v>14440.84741504694</v>
      </c>
      <c r="F33">
        <v>31</v>
      </c>
      <c r="G33" t="s">
        <v>18</v>
      </c>
      <c r="H33" s="3">
        <v>3336.632503489995</v>
      </c>
      <c r="J33" s="109">
        <f>+'全国状況'!F36</f>
        <v>31</v>
      </c>
      <c r="K33" s="106" t="str">
        <f>'全国状況'!B36</f>
        <v>鳥取県</v>
      </c>
      <c r="L33" s="107">
        <f>+'全国状況'!E36</f>
        <v>6467.396701129498</v>
      </c>
      <c r="N33" s="1">
        <v>31</v>
      </c>
      <c r="O33" s="1" t="s">
        <v>151</v>
      </c>
      <c r="P33" s="4">
        <v>7533.786400073135</v>
      </c>
    </row>
    <row r="34" spans="2:16" ht="13.5">
      <c r="B34" s="106">
        <f>+'府内状況'!J37</f>
        <v>34</v>
      </c>
      <c r="C34" s="106" t="str">
        <f>'府内状況'!B37</f>
        <v>島本町</v>
      </c>
      <c r="D34" s="107">
        <f>+'府内状況'!I37</f>
        <v>2620.7122469299698</v>
      </c>
      <c r="F34">
        <v>32</v>
      </c>
      <c r="G34" t="s">
        <v>24</v>
      </c>
      <c r="H34" s="3">
        <v>3162.086366440469</v>
      </c>
      <c r="J34" s="109">
        <f>+'全国状況'!F37</f>
        <v>26</v>
      </c>
      <c r="K34" s="106" t="str">
        <f>'全国状況'!B37</f>
        <v>島根県</v>
      </c>
      <c r="L34" s="107">
        <f>+'全国状況'!E37</f>
        <v>7004.913231483098</v>
      </c>
      <c r="N34" s="1">
        <v>32</v>
      </c>
      <c r="O34" s="1" t="s">
        <v>130</v>
      </c>
      <c r="P34" s="4">
        <v>7275.82428776368</v>
      </c>
    </row>
    <row r="35" spans="2:16" ht="13.5">
      <c r="B35" s="106">
        <f>+'府内状況'!J38</f>
        <v>10</v>
      </c>
      <c r="C35" s="106" t="str">
        <f>'府内状況'!B38</f>
        <v>豊能町</v>
      </c>
      <c r="D35" s="107">
        <f>+'府内状況'!I38</f>
        <v>15840.902180094787</v>
      </c>
      <c r="F35">
        <v>33</v>
      </c>
      <c r="G35" t="s">
        <v>39</v>
      </c>
      <c r="H35" s="3">
        <v>2184.6301551128427</v>
      </c>
      <c r="J35" s="109">
        <f>+'全国状況'!F38</f>
        <v>16</v>
      </c>
      <c r="K35" s="106" t="str">
        <f>'全国状況'!B38</f>
        <v>岡山県</v>
      </c>
      <c r="L35" s="107">
        <f>+'全国状況'!E38</f>
        <v>8478.025699525593</v>
      </c>
      <c r="N35" s="1">
        <v>33</v>
      </c>
      <c r="O35" s="1" t="s">
        <v>124</v>
      </c>
      <c r="P35" s="4">
        <v>6866.136300901534</v>
      </c>
    </row>
    <row r="36" spans="2:16" ht="13.5">
      <c r="B36" s="106">
        <f>+'府内状況'!J39</f>
        <v>1</v>
      </c>
      <c r="C36" s="106" t="str">
        <f>'府内状況'!B39</f>
        <v>能勢町</v>
      </c>
      <c r="D36" s="107">
        <f>+'府内状況'!I39</f>
        <v>40341.726742301464</v>
      </c>
      <c r="F36">
        <v>34</v>
      </c>
      <c r="G36" t="s">
        <v>21</v>
      </c>
      <c r="H36" s="3">
        <v>1942.6537074050602</v>
      </c>
      <c r="J36" s="109">
        <f>+'全国状況'!F39</f>
        <v>42</v>
      </c>
      <c r="K36" s="106" t="str">
        <f>'全国状況'!B39</f>
        <v>広島県</v>
      </c>
      <c r="L36" s="107">
        <f>+'全国状況'!E39</f>
        <v>3675.1113565846435</v>
      </c>
      <c r="N36" s="1">
        <v>34</v>
      </c>
      <c r="O36" s="1" t="s">
        <v>143</v>
      </c>
      <c r="P36" s="4">
        <v>6789.2865562913585</v>
      </c>
    </row>
    <row r="37" spans="2:16" ht="13.5">
      <c r="B37" s="106">
        <f>+'府内状況'!J40</f>
        <v>19</v>
      </c>
      <c r="C37" s="106" t="str">
        <f>'府内状況'!B40</f>
        <v>忠岡町</v>
      </c>
      <c r="D37" s="107">
        <f>+'府内状況'!I40</f>
        <v>6970.647121820615</v>
      </c>
      <c r="F37">
        <v>35</v>
      </c>
      <c r="G37" t="s">
        <v>26</v>
      </c>
      <c r="H37" s="3">
        <v>1518.0071197737832</v>
      </c>
      <c r="J37" s="109">
        <f>+'全国状況'!F40</f>
        <v>11</v>
      </c>
      <c r="K37" s="106" t="str">
        <f>'全国状況'!B40</f>
        <v>山口県</v>
      </c>
      <c r="L37" s="107">
        <f>+'全国状況'!E40</f>
        <v>11540.569455071687</v>
      </c>
      <c r="N37" s="1">
        <v>35</v>
      </c>
      <c r="O37" s="1" t="s">
        <v>127</v>
      </c>
      <c r="P37" s="4">
        <v>6432.968624023483</v>
      </c>
    </row>
    <row r="38" spans="2:16" ht="13.5">
      <c r="B38" s="106">
        <f>+'府内状況'!J41</f>
        <v>25</v>
      </c>
      <c r="C38" s="106" t="str">
        <f>'府内状況'!B41</f>
        <v>熊取町</v>
      </c>
      <c r="D38" s="107">
        <f>+'府内状況'!I41</f>
        <v>4541.768121827411</v>
      </c>
      <c r="F38">
        <v>36</v>
      </c>
      <c r="G38" t="s">
        <v>16</v>
      </c>
      <c r="H38" s="3">
        <v>449.67004611807755</v>
      </c>
      <c r="J38" s="109">
        <f>+'全国状況'!F41</f>
        <v>8</v>
      </c>
      <c r="K38" s="106" t="str">
        <f>'全国状況'!B41</f>
        <v>徳島県</v>
      </c>
      <c r="L38" s="107">
        <f>+'全国状況'!E41</f>
        <v>14160.828724880508</v>
      </c>
      <c r="N38" s="1">
        <v>36</v>
      </c>
      <c r="O38" s="1" t="s">
        <v>139</v>
      </c>
      <c r="P38" s="4">
        <v>6275.648968832104</v>
      </c>
    </row>
    <row r="39" spans="2:16" ht="13.5">
      <c r="B39" s="106">
        <f>+'府内状況'!J42</f>
        <v>18</v>
      </c>
      <c r="C39" s="106" t="str">
        <f>'府内状況'!B42</f>
        <v>田尻町</v>
      </c>
      <c r="D39" s="107">
        <f>+'府内状況'!I42</f>
        <v>7225.160348042263</v>
      </c>
      <c r="F39">
        <v>37</v>
      </c>
      <c r="G39" t="s">
        <v>23</v>
      </c>
      <c r="H39" s="3">
        <v>-1680.891315044901</v>
      </c>
      <c r="J39" s="109">
        <f>+'全国状況'!F42</f>
        <v>18</v>
      </c>
      <c r="K39" s="106" t="str">
        <f>'全国状況'!B42</f>
        <v>香川県</v>
      </c>
      <c r="L39" s="107">
        <f>+'全国状況'!E42</f>
        <v>7991.774769077841</v>
      </c>
      <c r="N39" s="1">
        <v>37</v>
      </c>
      <c r="O39" s="1" t="s">
        <v>118</v>
      </c>
      <c r="P39" s="4">
        <v>6269.3416340577105</v>
      </c>
    </row>
    <row r="40" spans="2:16" ht="13.5">
      <c r="B40" s="106">
        <f>+'府内状況'!J43</f>
        <v>36</v>
      </c>
      <c r="C40" s="106" t="str">
        <f>'府内状況'!B43</f>
        <v>阪南市</v>
      </c>
      <c r="D40" s="107">
        <f>+'府内状況'!I43</f>
        <v>1008.0478314364811</v>
      </c>
      <c r="F40">
        <v>38</v>
      </c>
      <c r="G40" t="s">
        <v>4</v>
      </c>
      <c r="H40" s="3">
        <v>-8337.920581557806</v>
      </c>
      <c r="J40" s="109">
        <f>+'全国状況'!F43</f>
        <v>4</v>
      </c>
      <c r="K40" s="106" t="str">
        <f>'全国状況'!B43</f>
        <v>愛媛県</v>
      </c>
      <c r="L40" s="107">
        <f>+'全国状況'!E43</f>
        <v>21120.05689031803</v>
      </c>
      <c r="N40" s="1">
        <v>38</v>
      </c>
      <c r="O40" s="1" t="s">
        <v>153</v>
      </c>
      <c r="P40" s="4">
        <v>6144.632144765605</v>
      </c>
    </row>
    <row r="41" spans="2:16" ht="13.5">
      <c r="B41" s="106">
        <f>+'府内状況'!J44</f>
        <v>26</v>
      </c>
      <c r="C41" s="106" t="str">
        <f>'府内状況'!B44</f>
        <v>岬町</v>
      </c>
      <c r="D41" s="107">
        <f>+'府内状況'!I44</f>
        <v>4522.475661625709</v>
      </c>
      <c r="F41">
        <v>39</v>
      </c>
      <c r="G41" t="s">
        <v>7</v>
      </c>
      <c r="H41" s="3">
        <v>-8531.681988756249</v>
      </c>
      <c r="J41" s="109">
        <f>+'全国状況'!F44</f>
        <v>46</v>
      </c>
      <c r="K41" s="106" t="str">
        <f>'全国状況'!B44</f>
        <v>高知県</v>
      </c>
      <c r="L41" s="107">
        <f>+'全国状況'!E44</f>
        <v>977.9755970956229</v>
      </c>
      <c r="N41" s="1">
        <v>39</v>
      </c>
      <c r="O41" s="1" t="s">
        <v>140</v>
      </c>
      <c r="P41" s="4">
        <v>5948.553456681244</v>
      </c>
    </row>
    <row r="42" spans="2:16" ht="13.5">
      <c r="B42" s="106">
        <f>+'府内状況'!J45</f>
        <v>28</v>
      </c>
      <c r="C42" s="106" t="str">
        <f>'府内状況'!B45</f>
        <v>太子町</v>
      </c>
      <c r="D42" s="107">
        <f>+'府内状況'!I45</f>
        <v>4174.896108073335</v>
      </c>
      <c r="F42">
        <v>40</v>
      </c>
      <c r="G42" t="s">
        <v>22</v>
      </c>
      <c r="H42" s="3">
        <v>-12787.066933949443</v>
      </c>
      <c r="J42" s="109">
        <f>+'全国状況'!F45</f>
        <v>17</v>
      </c>
      <c r="K42" s="106" t="str">
        <f>'全国状況'!B45</f>
        <v>福岡県</v>
      </c>
      <c r="L42" s="107">
        <f>+'全国状況'!E45</f>
        <v>8303.855565324908</v>
      </c>
      <c r="N42" s="1">
        <v>40</v>
      </c>
      <c r="O42" s="1" t="s">
        <v>115</v>
      </c>
      <c r="P42" s="4">
        <v>5707.804355698368</v>
      </c>
    </row>
    <row r="43" spans="2:16" ht="13.5">
      <c r="B43" s="106">
        <f>+'府内状況'!J46</f>
        <v>6</v>
      </c>
      <c r="C43" s="106" t="str">
        <f>'府内状況'!B46</f>
        <v>河南町</v>
      </c>
      <c r="D43" s="107">
        <f>+'府内状況'!I46</f>
        <v>19881.761396960806</v>
      </c>
      <c r="F43">
        <v>41</v>
      </c>
      <c r="G43" t="s">
        <v>25</v>
      </c>
      <c r="H43" s="3">
        <v>-20437.577859525518</v>
      </c>
      <c r="J43" s="109">
        <f>+'全国状況'!F46</f>
        <v>10</v>
      </c>
      <c r="K43" s="106" t="str">
        <f>'全国状況'!B46</f>
        <v>佐賀県</v>
      </c>
      <c r="L43" s="107">
        <f>+'全国状況'!E46</f>
        <v>13267.225135799861</v>
      </c>
      <c r="N43" s="1">
        <v>41</v>
      </c>
      <c r="O43" s="1" t="s">
        <v>122</v>
      </c>
      <c r="P43" s="4">
        <v>4796.776681557418</v>
      </c>
    </row>
    <row r="44" spans="2:16" ht="13.5">
      <c r="B44" s="106">
        <f>+'府内状況'!J47</f>
        <v>20</v>
      </c>
      <c r="C44" s="106" t="str">
        <f>'府内状況'!B47</f>
        <v>千早赤阪村</v>
      </c>
      <c r="D44" s="107">
        <f>+'府内状況'!I47</f>
        <v>6348.368776889982</v>
      </c>
      <c r="F44">
        <v>42</v>
      </c>
      <c r="G44" t="s">
        <v>27</v>
      </c>
      <c r="H44" s="3">
        <v>-27371.629233650692</v>
      </c>
      <c r="J44" s="109">
        <f>+'全国状況'!F47</f>
        <v>37</v>
      </c>
      <c r="K44" s="106" t="str">
        <f>'全国状況'!B47</f>
        <v>長崎県</v>
      </c>
      <c r="L44" s="107">
        <f>+'全国状況'!E47</f>
        <v>5047.825171466824</v>
      </c>
      <c r="N44" s="1">
        <v>42</v>
      </c>
      <c r="O44" s="1" t="s">
        <v>117</v>
      </c>
      <c r="P44" s="4">
        <v>4567.498907861231</v>
      </c>
    </row>
    <row r="45" spans="2:16" ht="13.5">
      <c r="B45" s="106">
        <f>+'府内状況'!J48</f>
        <v>9</v>
      </c>
      <c r="C45" s="106" t="str">
        <f>'府内状況'!B48</f>
        <v>大阪狭山市</v>
      </c>
      <c r="D45" s="107">
        <f>+'府内状況'!I48</f>
        <v>16210.753888753157</v>
      </c>
      <c r="F45">
        <v>43</v>
      </c>
      <c r="G45" t="s">
        <v>19</v>
      </c>
      <c r="H45" s="3">
        <v>-71853.33848314607</v>
      </c>
      <c r="J45" s="109">
        <f>+'全国状況'!F48</f>
        <v>9</v>
      </c>
      <c r="K45" s="106" t="str">
        <f>'全国状況'!B48</f>
        <v>熊本県</v>
      </c>
      <c r="L45" s="107">
        <f>+'全国状況'!E48</f>
        <v>13469.057125743067</v>
      </c>
      <c r="N45" s="1">
        <v>43</v>
      </c>
      <c r="O45" s="1" t="s">
        <v>141</v>
      </c>
      <c r="P45" s="4">
        <v>3971.490132686907</v>
      </c>
    </row>
    <row r="46" spans="10:16" ht="13.5">
      <c r="J46" s="109">
        <f>+'全国状況'!F49</f>
        <v>6</v>
      </c>
      <c r="K46" s="106" t="str">
        <f>'全国状況'!B49</f>
        <v>大分県</v>
      </c>
      <c r="L46" s="107">
        <f>+'全国状況'!E49</f>
        <v>17148.913403434308</v>
      </c>
      <c r="N46" s="1">
        <v>44</v>
      </c>
      <c r="O46" s="1" t="s">
        <v>148</v>
      </c>
      <c r="P46" s="4">
        <v>3705.0724972135213</v>
      </c>
    </row>
    <row r="47" spans="10:16" ht="13.5">
      <c r="J47" s="109">
        <f>+'全国状況'!F50</f>
        <v>35</v>
      </c>
      <c r="K47" s="106" t="str">
        <f>'全国状況'!B50</f>
        <v>宮崎県</v>
      </c>
      <c r="L47" s="107">
        <f>+'全国状況'!E50</f>
        <v>5621.86373161682</v>
      </c>
      <c r="N47" s="1">
        <v>45</v>
      </c>
      <c r="O47" s="1" t="s">
        <v>131</v>
      </c>
      <c r="P47" s="4">
        <v>3646.58505556151</v>
      </c>
    </row>
    <row r="48" spans="10:16" ht="13.5">
      <c r="J48" s="109">
        <f>+'全国状況'!F51</f>
        <v>47</v>
      </c>
      <c r="K48" s="106" t="str">
        <f>'全国状況'!B51</f>
        <v>鹿児島県</v>
      </c>
      <c r="L48" s="107">
        <f>+'全国状況'!E51</f>
        <v>-721.57914596039</v>
      </c>
      <c r="N48" s="1">
        <v>46</v>
      </c>
      <c r="O48" s="1" t="s">
        <v>160</v>
      </c>
      <c r="P48" s="4">
        <v>-91.86168880976932</v>
      </c>
    </row>
    <row r="49" spans="10:16" ht="13.5">
      <c r="J49" s="109">
        <f>+'全国状況'!F52</f>
        <v>45</v>
      </c>
      <c r="K49" s="106" t="str">
        <f>'全国状況'!B52</f>
        <v>沖縄県</v>
      </c>
      <c r="L49" s="107">
        <f>+'全国状況'!E52</f>
        <v>2574.1939815792816</v>
      </c>
      <c r="N49" s="1">
        <v>47</v>
      </c>
      <c r="O49" s="1" t="s">
        <v>161</v>
      </c>
      <c r="P49" s="4">
        <v>-1983.811141989704</v>
      </c>
    </row>
    <row r="51" ht="13.5">
      <c r="L51" s="107">
        <f>SUM(L3:L50)</f>
        <v>414814.9888425598</v>
      </c>
    </row>
    <row r="52" spans="11:12" ht="13.5">
      <c r="K52" t="s">
        <v>163</v>
      </c>
      <c r="L52" s="108">
        <f>L51/47</f>
        <v>8825.850826437443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2021-08-23T01:41:13Z</cp:lastPrinted>
  <dcterms:created xsi:type="dcterms:W3CDTF">2011-03-22T09:22:31Z</dcterms:created>
  <dcterms:modified xsi:type="dcterms:W3CDTF">2022-07-22T07:54:07Z</dcterms:modified>
  <cp:category/>
  <cp:version/>
  <cp:contentType/>
  <cp:contentStatus/>
</cp:coreProperties>
</file>