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7920" tabRatio="852" firstSheet="4" activeTab="4"/>
  </bookViews>
  <sheets>
    <sheet name="２回目（20120409） " sheetId="1" state="hidden" r:id="rId1"/>
    <sheet name="３回目（20120509） " sheetId="2" state="hidden" r:id="rId2"/>
    <sheet name="２回目考え方 （20120409)" sheetId="3" state="hidden" r:id="rId3"/>
    <sheet name="３回目考え方 (20120509)" sheetId="4" state="hidden" r:id="rId4"/>
    <sheet name="Sheet1" sheetId="5" r:id="rId5"/>
  </sheets>
  <definedNames>
    <definedName name="_xlnm.Print_Area" localSheetId="4">'Sheet1'!$A$1:$L$37</definedName>
  </definedNames>
  <calcPr fullCalcOnLoad="1"/>
</workbook>
</file>

<file path=xl/sharedStrings.xml><?xml version="1.0" encoding="utf-8"?>
<sst xmlns="http://schemas.openxmlformats.org/spreadsheetml/2006/main" count="652" uniqueCount="146">
  <si>
    <t>人数</t>
  </si>
  <si>
    <t>金額</t>
  </si>
  <si>
    <t>定年退職</t>
  </si>
  <si>
    <t>特別退職</t>
  </si>
  <si>
    <t>普通退職</t>
  </si>
  <si>
    <t>合計</t>
  </si>
  <si>
    <t>失業者</t>
  </si>
  <si>
    <t>予算額</t>
  </si>
  <si>
    <t>見込額</t>
  </si>
  <si>
    <t>（支給済み。人数は延べ人数）</t>
  </si>
  <si>
    <t>(高齢者部分休業取得者等）</t>
  </si>
  <si>
    <t>計</t>
  </si>
  <si>
    <t>退職事由</t>
  </si>
  <si>
    <t>延べ人数</t>
  </si>
  <si>
    <t>【見込み額内訳】</t>
  </si>
  <si>
    <t>備考</t>
  </si>
  <si>
    <t>平成２３年度退職手当決算見込み額（１回目）平成２４年３月１５日現在</t>
  </si>
  <si>
    <t>平成２３年度既支給分（Ｈ２４．３．３０支給）</t>
  </si>
  <si>
    <t>平成２３年度既支給分（Ｈ２４．４．２支給）</t>
  </si>
  <si>
    <t>平成２３年度既支給分（Ｈ２４．４．１３支給）</t>
  </si>
  <si>
    <t>平成２３年度既支給分（Ｈ２４．４．２５支給）</t>
  </si>
  <si>
    <t>平成２３年度既支給分（Ｈ２４．４．２７支給）</t>
  </si>
  <si>
    <t>平成２３年度既支給分（Ｈ２４．５．１５支給）</t>
  </si>
  <si>
    <t>平成２３年度既支給分（Ｈ２４．５．３１支給）</t>
  </si>
  <si>
    <t>期限満了</t>
  </si>
  <si>
    <t>期限満了・3/30退職</t>
  </si>
  <si>
    <t>期限満了・3/31退職</t>
  </si>
  <si>
    <t>　補正予算額</t>
  </si>
  <si>
    <t>差引額（予算額計-支出合計）</t>
  </si>
  <si>
    <t>予算額（H24.3.15現在）</t>
  </si>
  <si>
    <t>見込み</t>
  </si>
  <si>
    <t>支給済</t>
  </si>
  <si>
    <t>平成２３年度既支給分（Ｈ２４．３．１５支給までの累計）</t>
  </si>
  <si>
    <t>Ａ</t>
  </si>
  <si>
    <t>Ｂ</t>
  </si>
  <si>
    <t>Ｃ</t>
  </si>
  <si>
    <t>期限満了（Ａ）</t>
  </si>
  <si>
    <t>普通退職（Ｂ+Ｃ）</t>
  </si>
  <si>
    <t>ＣＳＶ合計</t>
  </si>
  <si>
    <t>差引簿決算額</t>
  </si>
  <si>
    <t>※※参照</t>
  </si>
  <si>
    <t>（Ｈ24/3/30期限付き講師）</t>
  </si>
  <si>
    <t>（Ｈ24/3/31期限付き講師）</t>
  </si>
  <si>
    <t>（提出遅れ分）</t>
  </si>
  <si>
    <t>（３月月例分）</t>
  </si>
  <si>
    <t>◎</t>
  </si>
  <si>
    <t>特退大阪市</t>
  </si>
  <si>
    <t>特退府立</t>
  </si>
  <si>
    <t>定年ぜんぶ</t>
  </si>
  <si>
    <t>特退　小中</t>
  </si>
  <si>
    <t>概数</t>
  </si>
  <si>
    <t>3/5現在の予定</t>
  </si>
  <si>
    <t>名簿より　平均*人数</t>
  </si>
  <si>
    <t>期限満了30R</t>
  </si>
  <si>
    <t>期限満了31R</t>
  </si>
  <si>
    <t>特別退職予定計</t>
  </si>
  <si>
    <t>(見積内訳)</t>
  </si>
  <si>
    <t>平均*概数人数</t>
  </si>
  <si>
    <t>高齢者定年・府立</t>
  </si>
  <si>
    <t>高齢者定年・小中</t>
  </si>
  <si>
    <t>高齢者特退・全</t>
  </si>
  <si>
    <t>提出遅れ・特退</t>
  </si>
  <si>
    <t>参考値H24.3.5ＣＳＶ</t>
  </si>
  <si>
    <t>（定年・特退）</t>
  </si>
  <si>
    <t>（高齢者部分休業取得者・定年・特退・提出遅れ）</t>
  </si>
  <si>
    <t>Ｄ</t>
  </si>
  <si>
    <t>Ｈ24.1.6退職</t>
  </si>
  <si>
    <t>支払済みCSV満了</t>
  </si>
  <si>
    <t>一般退手</t>
  </si>
  <si>
    <t>人数は延べ人数</t>
  </si>
  <si>
    <t xml:space="preserve"> ※失業者368件含む</t>
  </si>
  <si>
    <t>Ｈ24/3/15現在</t>
  </si>
  <si>
    <t>Ｈ２２年度実績23/4/26</t>
  </si>
  <si>
    <t>Ｈ２２年度実績23/3/31</t>
  </si>
  <si>
    <t>3/5現在の予定数</t>
  </si>
  <si>
    <t>提出遅れ・期限満了</t>
  </si>
  <si>
    <t>Ｈ２２年度実績</t>
  </si>
  <si>
    <t>Ｈ２２年度実績23/4/28</t>
  </si>
  <si>
    <t>Ｈ２２年度実績23/5/13</t>
  </si>
  <si>
    <t>Ｈ２２年度実績23/5/31</t>
  </si>
  <si>
    <t>予算補正時定年人数</t>
  </si>
  <si>
    <t>※人数、手当額については暫定額</t>
  </si>
  <si>
    <t>補正時（Ｈ23年１１月）は、府立人事G及び小中人事G提供資料による総数。</t>
  </si>
  <si>
    <t>補正時（Ｈ23年１１月）</t>
  </si>
  <si>
    <t>府立学校は府立人事G作成名簿、市町村については市町村教育委員会作成名簿による。</t>
  </si>
  <si>
    <t>【定年退職】</t>
  </si>
  <si>
    <t>【特別退職】</t>
  </si>
  <si>
    <t>【普通退職】</t>
  </si>
  <si>
    <t>※定年退職の人数→</t>
  </si>
  <si>
    <t>※特別退職の人数→</t>
  </si>
  <si>
    <t>差額</t>
  </si>
  <si>
    <t>※４月２日支払い定年退職手当の金額より単価算出</t>
  </si>
  <si>
    <t>※４月２日支払い特別退職手当の金額より単価算出</t>
  </si>
  <si>
    <t>※普通退職の人数→</t>
  </si>
  <si>
    <t>３月３０日支給</t>
  </si>
  <si>
    <t>４月１５日支給</t>
  </si>
  <si>
    <t>４月２日支給</t>
  </si>
  <si>
    <t>４月２７日支給</t>
  </si>
  <si>
    <t>４月２５日支給</t>
  </si>
  <si>
    <t>※人数、手当額については暫定額　前年度実績を参考値とした</t>
  </si>
  <si>
    <t>【失業者】</t>
  </si>
  <si>
    <t>平成２３年度決算額</t>
  </si>
  <si>
    <t>【期限満了】</t>
  </si>
  <si>
    <t>３月１５日時点支給済</t>
  </si>
  <si>
    <t>（Ｈ24.3.6集計時点）</t>
  </si>
  <si>
    <t>４月２７日払い単価</t>
  </si>
  <si>
    <t>５月１５日支給</t>
  </si>
  <si>
    <t>５月３１日支給</t>
  </si>
  <si>
    <t>４月２７日支払(高齢者部分休業取得者等）</t>
  </si>
  <si>
    <t>【参考】　決算見込み１回目の資料の考え方（平成24年3月6日現在）</t>
  </si>
  <si>
    <t>仮計算ＣＳＶ</t>
  </si>
  <si>
    <t>人数×平均単価</t>
  </si>
  <si>
    <t>特待単価＠</t>
  </si>
  <si>
    <t>※上記は、下記内訳の「支給済」と「見込み」の合算</t>
  </si>
  <si>
    <t>※※予算差引簿決算額-ＣＳＶ期限満了＝普通退職Ｈ24.3.6現在</t>
  </si>
  <si>
    <t>※特別退職者は平成２４年３月６日現在、退手書類提出件数は５８４件</t>
  </si>
  <si>
    <t>※平成２４年３月６日現在在職の、定年年齢到達職員は１８２０名</t>
  </si>
  <si>
    <t>※平成２４年３月６日現在在職の臨時講師人数は　７９９３人。予算補正人数は前年度支給実績を用いたため実数より低い。</t>
  </si>
  <si>
    <t>臨時講師在職人数の残</t>
  </si>
  <si>
    <t>-</t>
  </si>
  <si>
    <t>※Ｈ24.3.6現在臨時講師在籍数-既支給人数＠単価</t>
  </si>
  <si>
    <t>Ｈ２２年度実績+＠</t>
  </si>
  <si>
    <t>提出遅れ期限満了＠</t>
  </si>
  <si>
    <t>「学校教職員人件費（退職手当）」について</t>
  </si>
  <si>
    <t>Ⅰ　予算規模</t>
  </si>
  <si>
    <t>（単位：百万円）</t>
  </si>
  <si>
    <t>区分</t>
  </si>
  <si>
    <t>補正前予算額</t>
  </si>
  <si>
    <t>補正額</t>
  </si>
  <si>
    <t>補正後予算額</t>
  </si>
  <si>
    <t>Ⅱ　補正予算の内訳</t>
  </si>
  <si>
    <t>（１）歳入</t>
  </si>
  <si>
    <t>（２）歳出</t>
  </si>
  <si>
    <t>繰入金</t>
  </si>
  <si>
    <t>教育費</t>
  </si>
  <si>
    <t>Ⅲ　補正予算の内容</t>
  </si>
  <si>
    <t>　学校教職員にかかる退職手当執行見込額が、早期退職者の増加に伴い、予算額を大きく上回ることから、補正予算案を編成しました。</t>
  </si>
  <si>
    <r>
      <t>平成24年度一般会計補正予算(第６号)案(</t>
    </r>
    <r>
      <rPr>
        <b/>
        <sz val="16"/>
        <rFont val="ＭＳ Ｐゴシック"/>
        <family val="3"/>
      </rPr>
      <t>平成25年3月22日提出</t>
    </r>
    <r>
      <rPr>
        <b/>
        <sz val="18"/>
        <rFont val="ＭＳ Ｐゴシック"/>
        <family val="3"/>
      </rPr>
      <t>)</t>
    </r>
  </si>
  <si>
    <t>補 　　正　　 額</t>
  </si>
  <si>
    <t>一　般　会　計</t>
  </si>
  <si>
    <t>区　　　　　分</t>
  </si>
  <si>
    <t>財政調整基金繰入金</t>
  </si>
  <si>
    <t>人件費</t>
  </si>
  <si>
    <t>合　　　　　　計</t>
  </si>
  <si>
    <t>8,757,955千円</t>
  </si>
  <si>
    <t>■　教職員の退職手当（早期退職者の増加&lt;668名⇒1,058名（390名増）&gt;による影響分）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</si>
</sst>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人&quot;"/>
    <numFmt numFmtId="178" formatCode="#,##0_ ;[Red]\-#,##0\ "/>
    <numFmt numFmtId="179" formatCode="&quot;¥&quot;#,##0;[Red]&quot;¥&quot;#,##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ck"/>
      <top style="thick"/>
      <bottom style="thin"/>
    </border>
    <border>
      <left/>
      <right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38" fontId="0" fillId="0" borderId="0" xfId="48" applyBorder="1" applyAlignment="1">
      <alignment vertical="center"/>
    </xf>
    <xf numFmtId="38" fontId="0" fillId="0" borderId="0" xfId="48" applyFill="1" applyBorder="1" applyAlignment="1">
      <alignment vertical="center"/>
    </xf>
    <xf numFmtId="38" fontId="0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5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3" fillId="0" borderId="0" xfId="48" applyFont="1" applyAlignment="1">
      <alignment vertical="center"/>
    </xf>
    <xf numFmtId="0" fontId="5" fillId="0" borderId="10" xfId="0" applyFont="1" applyBorder="1" applyAlignment="1">
      <alignment vertical="center"/>
    </xf>
    <xf numFmtId="178" fontId="0" fillId="0" borderId="0" xfId="48" applyNumberFormat="1" applyAlignment="1">
      <alignment vertical="center"/>
    </xf>
    <xf numFmtId="178" fontId="6" fillId="0" borderId="0" xfId="48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6" fillId="0" borderId="0" xfId="48" applyNumberFormat="1" applyFont="1" applyBorder="1" applyAlignment="1">
      <alignment horizontal="center" vertical="center"/>
    </xf>
    <xf numFmtId="178" fontId="0" fillId="0" borderId="0" xfId="48" applyNumberFormat="1" applyBorder="1" applyAlignment="1">
      <alignment horizontal="center" vertical="center"/>
    </xf>
    <xf numFmtId="178" fontId="0" fillId="0" borderId="10" xfId="48" applyNumberFormat="1" applyBorder="1" applyAlignment="1">
      <alignment vertical="center"/>
    </xf>
    <xf numFmtId="178" fontId="6" fillId="0" borderId="0" xfId="48" applyNumberFormat="1" applyFont="1" applyBorder="1" applyAlignment="1">
      <alignment vertical="center"/>
    </xf>
    <xf numFmtId="178" fontId="0" fillId="33" borderId="10" xfId="48" applyNumberFormat="1" applyFill="1" applyBorder="1" applyAlignment="1">
      <alignment vertical="center"/>
    </xf>
    <xf numFmtId="178" fontId="0" fillId="0" borderId="0" xfId="48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0" xfId="48" applyNumberFormat="1" applyFont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178" fontId="0" fillId="0" borderId="0" xfId="48" applyNumberFormat="1" applyFont="1" applyAlignment="1">
      <alignment vertical="center"/>
    </xf>
    <xf numFmtId="178" fontId="6" fillId="0" borderId="10" xfId="48" applyNumberFormat="1" applyFont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Border="1" applyAlignment="1">
      <alignment horizontal="center" vertical="center"/>
    </xf>
    <xf numFmtId="178" fontId="0" fillId="0" borderId="0" xfId="48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35" borderId="10" xfId="48" applyNumberFormat="1" applyFill="1" applyBorder="1" applyAlignment="1">
      <alignment horizontal="center" vertical="center"/>
    </xf>
    <xf numFmtId="178" fontId="0" fillId="35" borderId="10" xfId="0" applyNumberFormat="1" applyFill="1" applyBorder="1" applyAlignment="1">
      <alignment horizontal="center" vertical="center"/>
    </xf>
    <xf numFmtId="178" fontId="0" fillId="35" borderId="10" xfId="48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178" fontId="0" fillId="34" borderId="10" xfId="48" applyNumberFormat="1" applyFont="1" applyFill="1" applyBorder="1" applyAlignment="1">
      <alignment vertical="center"/>
    </xf>
    <xf numFmtId="178" fontId="0" fillId="35" borderId="10" xfId="48" applyNumberFormat="1" applyFont="1" applyFill="1" applyBorder="1" applyAlignment="1">
      <alignment horizontal="center" vertical="center"/>
    </xf>
    <xf numFmtId="56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 quotePrefix="1">
      <alignment vertical="center"/>
    </xf>
    <xf numFmtId="179" fontId="0" fillId="0" borderId="0" xfId="0" applyNumberFormat="1" applyAlignment="1">
      <alignment horizontal="left" vertical="center"/>
    </xf>
    <xf numFmtId="176" fontId="4" fillId="0" borderId="0" xfId="0" applyNumberFormat="1" applyFont="1" applyAlignment="1">
      <alignment vertical="center"/>
    </xf>
    <xf numFmtId="0" fontId="0" fillId="33" borderId="10" xfId="0" applyFill="1" applyBorder="1" applyAlignment="1">
      <alignment vertical="center"/>
    </xf>
    <xf numFmtId="178" fontId="0" fillId="33" borderId="0" xfId="0" applyNumberFormat="1" applyFill="1" applyAlignment="1">
      <alignment vertical="center"/>
    </xf>
    <xf numFmtId="5" fontId="0" fillId="33" borderId="0" xfId="0" applyNumberFormat="1" applyFill="1" applyAlignment="1">
      <alignment horizontal="left" vertical="center"/>
    </xf>
    <xf numFmtId="178" fontId="0" fillId="33" borderId="0" xfId="0" applyNumberForma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180" fontId="0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38" fontId="0" fillId="35" borderId="13" xfId="48" applyFont="1" applyFill="1" applyBorder="1" applyAlignment="1">
      <alignment horizontal="center" vertical="center"/>
    </xf>
    <xf numFmtId="38" fontId="0" fillId="35" borderId="14" xfId="48" applyFont="1" applyFill="1" applyBorder="1" applyAlignment="1">
      <alignment horizontal="center" vertical="center"/>
    </xf>
    <xf numFmtId="38" fontId="0" fillId="36" borderId="13" xfId="48" applyFill="1" applyBorder="1" applyAlignment="1">
      <alignment horizontal="center" vertical="center"/>
    </xf>
    <xf numFmtId="38" fontId="0" fillId="36" borderId="14" xfId="48" applyFill="1" applyBorder="1" applyAlignment="1">
      <alignment horizontal="center" vertical="center"/>
    </xf>
    <xf numFmtId="38" fontId="0" fillId="37" borderId="13" xfId="48" applyFill="1" applyBorder="1" applyAlignment="1">
      <alignment horizontal="center" vertical="center"/>
    </xf>
    <xf numFmtId="38" fontId="0" fillId="37" borderId="14" xfId="48" applyFill="1" applyBorder="1" applyAlignment="1">
      <alignment horizontal="center" vertical="center"/>
    </xf>
    <xf numFmtId="38" fontId="0" fillId="38" borderId="13" xfId="48" applyFont="1" applyFill="1" applyBorder="1" applyAlignment="1">
      <alignment horizontal="center" vertical="center"/>
    </xf>
    <xf numFmtId="38" fontId="0" fillId="38" borderId="14" xfId="48" applyFill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5" borderId="10" xfId="48" applyFont="1" applyFill="1" applyBorder="1" applyAlignment="1">
      <alignment horizontal="center" vertical="center"/>
    </xf>
    <xf numFmtId="38" fontId="0" fillId="36" borderId="10" xfId="48" applyFill="1" applyBorder="1" applyAlignment="1">
      <alignment horizontal="center" vertical="center"/>
    </xf>
    <xf numFmtId="38" fontId="0" fillId="37" borderId="10" xfId="48" applyFill="1" applyBorder="1" applyAlignment="1">
      <alignment horizontal="center" vertical="center"/>
    </xf>
    <xf numFmtId="38" fontId="0" fillId="38" borderId="10" xfId="48" applyFont="1" applyFill="1" applyBorder="1" applyAlignment="1">
      <alignment horizontal="center" vertical="center"/>
    </xf>
    <xf numFmtId="38" fontId="0" fillId="38" borderId="10" xfId="48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right" vertical="center" indent="1"/>
    </xf>
    <xf numFmtId="180" fontId="0" fillId="0" borderId="19" xfId="0" applyNumberFormat="1" applyFont="1" applyBorder="1" applyAlignment="1">
      <alignment horizontal="right" vertical="center" indent="1"/>
    </xf>
    <xf numFmtId="180" fontId="0" fillId="0" borderId="20" xfId="0" applyNumberFormat="1" applyFont="1" applyBorder="1" applyAlignment="1">
      <alignment horizontal="right" vertical="center" indent="1"/>
    </xf>
    <xf numFmtId="180" fontId="0" fillId="0" borderId="21" xfId="0" applyNumberFormat="1" applyFont="1" applyBorder="1" applyAlignment="1">
      <alignment horizontal="right" vertical="center" indent="1"/>
    </xf>
    <xf numFmtId="180" fontId="0" fillId="0" borderId="22" xfId="0" applyNumberFormat="1" applyFont="1" applyBorder="1" applyAlignment="1">
      <alignment horizontal="right" vertical="center" indent="1"/>
    </xf>
    <xf numFmtId="180" fontId="0" fillId="0" borderId="14" xfId="0" applyNumberFormat="1" applyFont="1" applyBorder="1" applyAlignment="1">
      <alignment horizontal="right" vertical="center" indent="1"/>
    </xf>
    <xf numFmtId="180" fontId="0" fillId="0" borderId="10" xfId="0" applyNumberFormat="1" applyFont="1" applyBorder="1" applyAlignment="1">
      <alignment horizontal="right" vertical="center" indent="1"/>
    </xf>
    <xf numFmtId="0" fontId="0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9" fillId="0" borderId="0" xfId="0" applyFont="1" applyBorder="1" applyAlignment="1">
      <alignment horizontal="justify" vertical="center" wrapText="1"/>
    </xf>
    <xf numFmtId="56" fontId="32" fillId="0" borderId="0" xfId="0" applyNumberFormat="1" applyFont="1" applyAlignment="1">
      <alignment vertical="center"/>
    </xf>
    <xf numFmtId="56" fontId="9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447675</xdr:rowOff>
    </xdr:from>
    <xdr:to>
      <xdr:col>11</xdr:col>
      <xdr:colOff>95250</xdr:colOff>
      <xdr:row>9</xdr:row>
      <xdr:rowOff>9525</xdr:rowOff>
    </xdr:to>
    <xdr:sp>
      <xdr:nvSpPr>
        <xdr:cNvPr id="1" name="角丸四角形 1"/>
        <xdr:cNvSpPr>
          <a:spLocks/>
        </xdr:cNvSpPr>
      </xdr:nvSpPr>
      <xdr:spPr>
        <a:xfrm>
          <a:off x="85725" y="1476375"/>
          <a:ext cx="6772275" cy="714375"/>
        </a:xfrm>
        <a:prstGeom prst="round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.625" style="0" customWidth="1"/>
    <col min="2" max="2" width="7.25390625" style="0" customWidth="1"/>
    <col min="3" max="4" width="11.625" style="0" customWidth="1"/>
    <col min="5" max="5" width="10.625" style="18" customWidth="1"/>
    <col min="6" max="6" width="17.625" style="18" customWidth="1"/>
    <col min="7" max="7" width="17.125" style="18" customWidth="1"/>
    <col min="8" max="8" width="4.75390625" style="38" customWidth="1"/>
    <col min="9" max="9" width="2.75390625" style="30" customWidth="1"/>
    <col min="10" max="10" width="17.875" style="18" customWidth="1"/>
    <col min="11" max="11" width="9.00390625" style="18" customWidth="1"/>
    <col min="12" max="12" width="14.875" style="18" customWidth="1"/>
    <col min="13" max="13" width="21.125" style="0" customWidth="1"/>
  </cols>
  <sheetData>
    <row r="1" spans="2:9" ht="21.75" customHeight="1">
      <c r="B1" s="14" t="s">
        <v>16</v>
      </c>
      <c r="C1" s="3"/>
      <c r="D1" s="3"/>
      <c r="E1" s="16"/>
      <c r="F1" s="16"/>
      <c r="G1" s="16"/>
      <c r="H1" s="34"/>
      <c r="I1" s="17"/>
    </row>
    <row r="2" spans="2:11" ht="14.25" customHeight="1">
      <c r="B2" s="82" t="s">
        <v>12</v>
      </c>
      <c r="C2" s="82"/>
      <c r="D2" s="82"/>
      <c r="E2" s="39" t="s">
        <v>0</v>
      </c>
      <c r="F2" s="39" t="s">
        <v>1</v>
      </c>
      <c r="G2" s="41" t="s">
        <v>15</v>
      </c>
      <c r="H2" s="35"/>
      <c r="I2" s="19"/>
      <c r="J2" s="20"/>
      <c r="K2" s="20"/>
    </row>
    <row r="3" spans="2:9" ht="14.25" customHeight="1">
      <c r="B3" s="83" t="s">
        <v>2</v>
      </c>
      <c r="C3" s="83"/>
      <c r="D3" s="83"/>
      <c r="E3" s="21">
        <f aca="true" t="shared" si="0" ref="E3:F6">E18+E27+E36+E45+E54+E63+E72+E81</f>
        <v>1820</v>
      </c>
      <c r="F3" s="21">
        <f t="shared" si="0"/>
        <v>47131029253.01178</v>
      </c>
      <c r="G3" s="21"/>
      <c r="H3" s="36"/>
      <c r="I3" s="22"/>
    </row>
    <row r="4" spans="2:9" ht="14.25" customHeight="1">
      <c r="B4" s="84" t="s">
        <v>3</v>
      </c>
      <c r="C4" s="84"/>
      <c r="D4" s="84"/>
      <c r="E4" s="21">
        <f t="shared" si="0"/>
        <v>738</v>
      </c>
      <c r="F4" s="21">
        <f t="shared" si="0"/>
        <v>18557226798.777203</v>
      </c>
      <c r="G4" s="21"/>
      <c r="H4" s="36"/>
      <c r="I4" s="22"/>
    </row>
    <row r="5" spans="2:9" ht="14.25" customHeight="1">
      <c r="B5" s="85" t="s">
        <v>24</v>
      </c>
      <c r="C5" s="86"/>
      <c r="D5" s="86"/>
      <c r="E5" s="21">
        <f t="shared" si="0"/>
        <v>8033</v>
      </c>
      <c r="F5" s="21">
        <f t="shared" si="0"/>
        <v>3090819666.229441</v>
      </c>
      <c r="G5" s="21"/>
      <c r="H5" s="36"/>
      <c r="I5" s="22"/>
    </row>
    <row r="6" spans="2:9" ht="14.25" customHeight="1">
      <c r="B6" s="85" t="s">
        <v>4</v>
      </c>
      <c r="C6" s="86"/>
      <c r="D6" s="86"/>
      <c r="E6" s="21">
        <f t="shared" si="0"/>
        <v>914</v>
      </c>
      <c r="F6" s="21">
        <f t="shared" si="0"/>
        <v>3933599031</v>
      </c>
      <c r="G6" s="32" t="s">
        <v>70</v>
      </c>
      <c r="H6" s="34">
        <f>E6-K20</f>
        <v>546</v>
      </c>
      <c r="I6" s="17"/>
    </row>
    <row r="7" spans="2:9" ht="14.25" customHeight="1">
      <c r="B7" s="81" t="s">
        <v>5</v>
      </c>
      <c r="C7" s="81"/>
      <c r="D7" s="81"/>
      <c r="E7" s="23">
        <f>SUM(E3:E6)</f>
        <v>11505</v>
      </c>
      <c r="F7" s="23">
        <f>SUM(F3:F6)</f>
        <v>72712674749.01843</v>
      </c>
      <c r="G7" s="23"/>
      <c r="H7" s="36"/>
      <c r="I7" s="22"/>
    </row>
    <row r="8" spans="2:9" ht="14.25" customHeight="1">
      <c r="B8" s="79" t="s">
        <v>29</v>
      </c>
      <c r="C8" s="80"/>
      <c r="D8" s="80"/>
      <c r="E8" s="21"/>
      <c r="F8" s="21">
        <v>72217897000</v>
      </c>
      <c r="G8" s="21"/>
      <c r="H8" s="36"/>
      <c r="I8" s="22"/>
    </row>
    <row r="9" spans="2:11" ht="14.25" customHeight="1">
      <c r="B9" s="79" t="s">
        <v>27</v>
      </c>
      <c r="C9" s="80"/>
      <c r="D9" s="80"/>
      <c r="E9" s="21"/>
      <c r="F9" s="21"/>
      <c r="G9" s="21"/>
      <c r="H9" s="36"/>
      <c r="I9" s="22"/>
      <c r="J9" s="24"/>
      <c r="K9" s="24"/>
    </row>
    <row r="10" spans="2:11" ht="14.25" customHeight="1">
      <c r="B10" s="81" t="s">
        <v>28</v>
      </c>
      <c r="C10" s="81"/>
      <c r="D10" s="81"/>
      <c r="E10" s="23"/>
      <c r="F10" s="23">
        <f>F8+F9-F7</f>
        <v>-494777749.0184326</v>
      </c>
      <c r="G10" s="23"/>
      <c r="H10" s="36"/>
      <c r="I10" s="22"/>
      <c r="J10" s="24"/>
      <c r="K10" s="24"/>
    </row>
    <row r="11" spans="2:11" ht="14.25" customHeight="1">
      <c r="B11" s="13" t="s">
        <v>113</v>
      </c>
      <c r="C11" s="1"/>
      <c r="D11" s="1"/>
      <c r="E11" s="24"/>
      <c r="F11" s="24"/>
      <c r="G11" s="24"/>
      <c r="H11" s="36"/>
      <c r="I11" s="22"/>
      <c r="J11" s="25"/>
      <c r="K11" s="25"/>
    </row>
    <row r="12" spans="2:11" ht="14.25" customHeight="1">
      <c r="B12" s="13"/>
      <c r="C12" s="1"/>
      <c r="D12" s="1"/>
      <c r="E12" s="24"/>
      <c r="F12" s="24"/>
      <c r="G12" s="24"/>
      <c r="H12" s="36"/>
      <c r="I12" s="22"/>
      <c r="J12" s="25"/>
      <c r="K12" s="25"/>
    </row>
    <row r="13" spans="2:11" ht="14.25" customHeight="1">
      <c r="B13" s="1"/>
      <c r="C13" s="1"/>
      <c r="D13" s="1"/>
      <c r="E13" s="24"/>
      <c r="F13" s="24"/>
      <c r="G13" s="24"/>
      <c r="H13" s="36"/>
      <c r="I13" s="22"/>
      <c r="J13" s="25"/>
      <c r="K13" s="25"/>
    </row>
    <row r="14" spans="2:11" ht="14.25" customHeight="1">
      <c r="B14" s="13" t="s">
        <v>14</v>
      </c>
      <c r="C14" s="1"/>
      <c r="D14" s="1"/>
      <c r="E14" s="24"/>
      <c r="F14" s="24"/>
      <c r="G14" s="24"/>
      <c r="H14" s="36"/>
      <c r="I14" s="22"/>
      <c r="J14" s="25"/>
      <c r="K14" s="25"/>
    </row>
    <row r="15" spans="2:11" ht="14.25" customHeight="1">
      <c r="B15" s="13"/>
      <c r="C15" s="1"/>
      <c r="D15" s="1"/>
      <c r="E15" s="24"/>
      <c r="F15" s="24"/>
      <c r="G15" s="24"/>
      <c r="H15" s="36"/>
      <c r="I15" s="22"/>
      <c r="J15" s="25"/>
      <c r="K15" s="25"/>
    </row>
    <row r="16" spans="2:11" ht="14.25" customHeight="1">
      <c r="B16" s="33" t="s">
        <v>31</v>
      </c>
      <c r="C16" s="3" t="s">
        <v>32</v>
      </c>
      <c r="D16" s="3"/>
      <c r="E16" s="16"/>
      <c r="F16" s="16"/>
      <c r="G16" s="31" t="s">
        <v>71</v>
      </c>
      <c r="H16" s="36"/>
      <c r="I16" s="22"/>
      <c r="J16" s="18" t="s">
        <v>114</v>
      </c>
      <c r="K16" s="24"/>
    </row>
    <row r="17" spans="3:13" ht="14.25" customHeight="1">
      <c r="C17" s="71" t="s">
        <v>12</v>
      </c>
      <c r="D17" s="72"/>
      <c r="E17" s="39" t="s">
        <v>0</v>
      </c>
      <c r="F17" s="39" t="s">
        <v>1</v>
      </c>
      <c r="G17" s="41" t="s">
        <v>15</v>
      </c>
      <c r="H17" s="36"/>
      <c r="I17" s="22"/>
      <c r="K17" s="46" t="s">
        <v>13</v>
      </c>
      <c r="L17" s="40" t="s">
        <v>1</v>
      </c>
      <c r="M17" s="41" t="s">
        <v>15</v>
      </c>
    </row>
    <row r="18" spans="3:13" ht="14.25" customHeight="1">
      <c r="C18" s="73" t="s">
        <v>2</v>
      </c>
      <c r="D18" s="74"/>
      <c r="E18" s="21">
        <v>0</v>
      </c>
      <c r="F18" s="21">
        <v>0</v>
      </c>
      <c r="G18" s="21"/>
      <c r="H18" s="36"/>
      <c r="I18" s="26" t="s">
        <v>33</v>
      </c>
      <c r="J18" s="26" t="s">
        <v>24</v>
      </c>
      <c r="K18" s="26">
        <v>389</v>
      </c>
      <c r="L18" s="26">
        <v>94579405</v>
      </c>
      <c r="M18" s="27" t="s">
        <v>67</v>
      </c>
    </row>
    <row r="19" spans="3:13" ht="14.25" customHeight="1">
      <c r="C19" s="75" t="s">
        <v>3</v>
      </c>
      <c r="D19" s="76"/>
      <c r="E19" s="21">
        <f>K21</f>
        <v>1</v>
      </c>
      <c r="F19" s="21">
        <f>L21</f>
        <v>26227624</v>
      </c>
      <c r="G19" s="21"/>
      <c r="H19" s="36"/>
      <c r="I19" s="26" t="s">
        <v>34</v>
      </c>
      <c r="J19" s="26" t="s">
        <v>4</v>
      </c>
      <c r="K19" s="26">
        <f>K22-K18-K21</f>
        <v>228</v>
      </c>
      <c r="L19" s="26">
        <f>L22-L18-L21</f>
        <v>1596052538</v>
      </c>
      <c r="M19" s="27" t="s">
        <v>40</v>
      </c>
    </row>
    <row r="20" spans="3:13" ht="14.25" customHeight="1">
      <c r="C20" s="77" t="s">
        <v>36</v>
      </c>
      <c r="D20" s="78"/>
      <c r="E20" s="21">
        <f>K18</f>
        <v>389</v>
      </c>
      <c r="F20" s="21">
        <f>L18</f>
        <v>94579405</v>
      </c>
      <c r="G20" s="27"/>
      <c r="H20" s="36"/>
      <c r="I20" s="26" t="s">
        <v>35</v>
      </c>
      <c r="J20" s="27" t="s">
        <v>6</v>
      </c>
      <c r="K20" s="26">
        <v>368</v>
      </c>
      <c r="L20" s="26">
        <v>40323833</v>
      </c>
      <c r="M20" s="11" t="s">
        <v>69</v>
      </c>
    </row>
    <row r="21" spans="3:13" ht="14.25" customHeight="1">
      <c r="C21" s="77" t="s">
        <v>37</v>
      </c>
      <c r="D21" s="78"/>
      <c r="E21" s="21">
        <f>K20+K19</f>
        <v>596</v>
      </c>
      <c r="F21" s="21">
        <f>L20+L19</f>
        <v>1636376371</v>
      </c>
      <c r="G21" s="32" t="s">
        <v>70</v>
      </c>
      <c r="H21" s="34"/>
      <c r="I21" s="26" t="s">
        <v>65</v>
      </c>
      <c r="J21" s="27" t="s">
        <v>3</v>
      </c>
      <c r="K21" s="26">
        <v>1</v>
      </c>
      <c r="L21" s="26">
        <v>26227624</v>
      </c>
      <c r="M21" s="11" t="s">
        <v>66</v>
      </c>
    </row>
    <row r="22" spans="3:13" ht="14.25" customHeight="1">
      <c r="C22" s="69" t="s">
        <v>11</v>
      </c>
      <c r="D22" s="70"/>
      <c r="E22" s="28">
        <f>SUM(E18:E21)</f>
        <v>986</v>
      </c>
      <c r="F22" s="28">
        <f>SUM(F18:F21)</f>
        <v>1757183400</v>
      </c>
      <c r="G22" s="28"/>
      <c r="H22" s="36"/>
      <c r="I22" s="22"/>
      <c r="J22" s="26" t="s">
        <v>39</v>
      </c>
      <c r="K22" s="26">
        <v>618</v>
      </c>
      <c r="L22" s="26">
        <v>1716859567</v>
      </c>
      <c r="M22" s="11" t="s">
        <v>68</v>
      </c>
    </row>
    <row r="23" spans="2:13" ht="14.25" customHeight="1">
      <c r="B23" s="13"/>
      <c r="C23" s="1"/>
      <c r="D23" s="1"/>
      <c r="E23" s="24"/>
      <c r="F23" s="24"/>
      <c r="G23" s="24"/>
      <c r="H23" s="36"/>
      <c r="I23" s="22"/>
      <c r="J23" s="26" t="s">
        <v>38</v>
      </c>
      <c r="K23" s="26">
        <v>574</v>
      </c>
      <c r="L23" s="26">
        <v>1592585238</v>
      </c>
      <c r="M23" s="11" t="s">
        <v>62</v>
      </c>
    </row>
    <row r="24" spans="2:9" ht="14.25" customHeight="1">
      <c r="B24" s="13"/>
      <c r="C24" s="1"/>
      <c r="D24" s="1"/>
      <c r="E24" s="24"/>
      <c r="F24" s="24"/>
      <c r="G24" s="24"/>
      <c r="H24" s="36"/>
      <c r="I24" s="17"/>
    </row>
    <row r="25" spans="2:10" ht="14.25" customHeight="1">
      <c r="B25" s="15" t="s">
        <v>30</v>
      </c>
      <c r="C25" s="3" t="s">
        <v>17</v>
      </c>
      <c r="D25" s="3"/>
      <c r="E25" s="16"/>
      <c r="F25" s="31" t="s">
        <v>44</v>
      </c>
      <c r="G25" s="16"/>
      <c r="H25" s="34"/>
      <c r="I25" s="19"/>
      <c r="J25" s="18" t="s">
        <v>56</v>
      </c>
    </row>
    <row r="26" spans="3:13" ht="14.25" customHeight="1">
      <c r="C26" s="71" t="s">
        <v>12</v>
      </c>
      <c r="D26" s="72"/>
      <c r="E26" s="39" t="s">
        <v>0</v>
      </c>
      <c r="F26" s="39" t="s">
        <v>1</v>
      </c>
      <c r="G26" s="41" t="s">
        <v>15</v>
      </c>
      <c r="H26" s="35"/>
      <c r="K26" s="41" t="s">
        <v>0</v>
      </c>
      <c r="L26" s="40" t="s">
        <v>1</v>
      </c>
      <c r="M26" s="41" t="s">
        <v>15</v>
      </c>
    </row>
    <row r="27" spans="3:13" ht="14.25" customHeight="1">
      <c r="C27" s="73" t="s">
        <v>2</v>
      </c>
      <c r="D27" s="74"/>
      <c r="E27" s="21">
        <v>0</v>
      </c>
      <c r="F27" s="21">
        <v>0</v>
      </c>
      <c r="G27" s="27"/>
      <c r="H27" s="36"/>
      <c r="I27" s="22"/>
      <c r="J27" s="27" t="s">
        <v>3</v>
      </c>
      <c r="K27" s="26">
        <v>6</v>
      </c>
      <c r="L27" s="26">
        <v>22779723</v>
      </c>
      <c r="M27" s="42" t="s">
        <v>73</v>
      </c>
    </row>
    <row r="28" spans="3:13" ht="14.25" customHeight="1">
      <c r="C28" s="75" t="s">
        <v>3</v>
      </c>
      <c r="D28" s="76"/>
      <c r="E28" s="21">
        <f>K27</f>
        <v>6</v>
      </c>
      <c r="F28" s="21">
        <f>L27</f>
        <v>22779723</v>
      </c>
      <c r="G28" s="45" t="s">
        <v>76</v>
      </c>
      <c r="H28" s="36" t="s">
        <v>45</v>
      </c>
      <c r="I28" s="22"/>
      <c r="J28" s="26" t="s">
        <v>4</v>
      </c>
      <c r="K28" s="26">
        <v>10</v>
      </c>
      <c r="L28" s="26">
        <v>3056874</v>
      </c>
      <c r="M28" s="42" t="s">
        <v>73</v>
      </c>
    </row>
    <row r="29" spans="3:9" ht="14.25" customHeight="1">
      <c r="C29" s="77" t="s">
        <v>24</v>
      </c>
      <c r="D29" s="78"/>
      <c r="E29" s="21">
        <f>K28</f>
        <v>10</v>
      </c>
      <c r="F29" s="21">
        <f>L28</f>
        <v>3056874</v>
      </c>
      <c r="G29" s="45" t="s">
        <v>76</v>
      </c>
      <c r="H29" s="36" t="s">
        <v>45</v>
      </c>
      <c r="I29" s="22"/>
    </row>
    <row r="30" spans="3:9" ht="14.25" customHeight="1">
      <c r="C30" s="77" t="s">
        <v>4</v>
      </c>
      <c r="D30" s="78"/>
      <c r="E30" s="21">
        <v>0</v>
      </c>
      <c r="F30" s="21">
        <v>0</v>
      </c>
      <c r="G30" s="26"/>
      <c r="I30" s="22"/>
    </row>
    <row r="31" spans="3:9" ht="14.25" customHeight="1">
      <c r="C31" s="69" t="s">
        <v>11</v>
      </c>
      <c r="D31" s="70"/>
      <c r="E31" s="28">
        <f>SUM(E27:E30)</f>
        <v>16</v>
      </c>
      <c r="F31" s="28">
        <f>SUM(F27:F30)</f>
        <v>25836597</v>
      </c>
      <c r="G31" s="28"/>
      <c r="H31" s="37"/>
      <c r="I31" s="29"/>
    </row>
    <row r="32" spans="2:9" ht="14.25" customHeight="1">
      <c r="B32" s="10"/>
      <c r="C32" s="10"/>
      <c r="D32" s="10"/>
      <c r="E32" s="25"/>
      <c r="F32" s="25"/>
      <c r="G32" s="25"/>
      <c r="H32" s="37"/>
      <c r="I32" s="29"/>
    </row>
    <row r="33" spans="2:9" ht="14.25" customHeight="1">
      <c r="B33" s="10"/>
      <c r="C33" s="10"/>
      <c r="D33" s="10"/>
      <c r="E33" s="25"/>
      <c r="F33" s="25"/>
      <c r="G33" s="25"/>
      <c r="H33" s="37"/>
      <c r="I33" s="29"/>
    </row>
    <row r="34" spans="2:10" ht="14.25" customHeight="1">
      <c r="B34" s="15" t="s">
        <v>30</v>
      </c>
      <c r="C34" s="3" t="s">
        <v>18</v>
      </c>
      <c r="D34" s="3"/>
      <c r="E34" s="16"/>
      <c r="F34" s="31" t="s">
        <v>63</v>
      </c>
      <c r="G34" s="16"/>
      <c r="H34" s="34"/>
      <c r="I34" s="29"/>
      <c r="J34" s="18" t="s">
        <v>56</v>
      </c>
    </row>
    <row r="35" spans="3:13" ht="14.25" customHeight="1">
      <c r="C35" s="71" t="s">
        <v>12</v>
      </c>
      <c r="D35" s="72"/>
      <c r="E35" s="39" t="s">
        <v>0</v>
      </c>
      <c r="F35" s="39" t="s">
        <v>1</v>
      </c>
      <c r="G35" s="41" t="s">
        <v>15</v>
      </c>
      <c r="H35" s="35"/>
      <c r="I35" s="29"/>
      <c r="K35" s="41" t="s">
        <v>0</v>
      </c>
      <c r="L35" s="40" t="s">
        <v>1</v>
      </c>
      <c r="M35" s="41" t="s">
        <v>15</v>
      </c>
    </row>
    <row r="36" spans="3:13" ht="14.25" customHeight="1">
      <c r="C36" s="73" t="s">
        <v>2</v>
      </c>
      <c r="D36" s="74"/>
      <c r="E36" s="21">
        <f>K36</f>
        <v>1783</v>
      </c>
      <c r="F36" s="21">
        <f>L36</f>
        <v>46172870966</v>
      </c>
      <c r="G36" s="27" t="s">
        <v>74</v>
      </c>
      <c r="H36" s="36" t="s">
        <v>45</v>
      </c>
      <c r="I36" s="29"/>
      <c r="J36" s="26" t="s">
        <v>48</v>
      </c>
      <c r="K36" s="26">
        <v>1783</v>
      </c>
      <c r="L36" s="26">
        <v>46172870966</v>
      </c>
      <c r="M36" s="11" t="s">
        <v>110</v>
      </c>
    </row>
    <row r="37" spans="3:13" ht="14.25" customHeight="1">
      <c r="C37" s="75" t="s">
        <v>3</v>
      </c>
      <c r="D37" s="76"/>
      <c r="E37" s="27">
        <f>K40</f>
        <v>610</v>
      </c>
      <c r="F37" s="21">
        <f>L40</f>
        <v>15736709356.943007</v>
      </c>
      <c r="G37" s="27" t="s">
        <v>50</v>
      </c>
      <c r="H37" s="36" t="s">
        <v>45</v>
      </c>
      <c r="I37" s="29"/>
      <c r="J37" s="26" t="s">
        <v>46</v>
      </c>
      <c r="K37" s="26">
        <v>113</v>
      </c>
      <c r="L37" s="26">
        <v>2909295123</v>
      </c>
      <c r="M37" s="11" t="s">
        <v>110</v>
      </c>
    </row>
    <row r="38" spans="3:13" ht="14.25" customHeight="1">
      <c r="C38" s="77" t="s">
        <v>24</v>
      </c>
      <c r="D38" s="78"/>
      <c r="E38" s="21">
        <v>0</v>
      </c>
      <c r="F38" s="21">
        <v>0</v>
      </c>
      <c r="G38" s="21"/>
      <c r="H38" s="36"/>
      <c r="I38" s="29"/>
      <c r="J38" s="26" t="s">
        <v>47</v>
      </c>
      <c r="K38" s="26">
        <v>80</v>
      </c>
      <c r="L38" s="26">
        <v>2069696526</v>
      </c>
      <c r="M38" s="11" t="s">
        <v>110</v>
      </c>
    </row>
    <row r="39" spans="3:13" ht="14.25" customHeight="1">
      <c r="C39" s="77" t="s">
        <v>4</v>
      </c>
      <c r="D39" s="78"/>
      <c r="E39" s="21">
        <v>0</v>
      </c>
      <c r="F39" s="21">
        <v>0</v>
      </c>
      <c r="G39" s="21"/>
      <c r="H39" s="36"/>
      <c r="I39" s="29"/>
      <c r="J39" s="26" t="s">
        <v>49</v>
      </c>
      <c r="K39" s="26">
        <v>417</v>
      </c>
      <c r="L39" s="26">
        <f>(L37+L38)/(K37+K38)*K39</f>
        <v>10757717707.943007</v>
      </c>
      <c r="M39" s="11" t="s">
        <v>111</v>
      </c>
    </row>
    <row r="40" spans="3:13" ht="14.25" customHeight="1">
      <c r="C40" s="69" t="s">
        <v>11</v>
      </c>
      <c r="D40" s="70"/>
      <c r="E40" s="23">
        <f>SUM(E36:E39)</f>
        <v>2393</v>
      </c>
      <c r="F40" s="23">
        <f>SUM(F36:F39)</f>
        <v>61909580322.94301</v>
      </c>
      <c r="G40" s="28"/>
      <c r="H40" s="36"/>
      <c r="I40" s="29"/>
      <c r="J40" s="26" t="s">
        <v>55</v>
      </c>
      <c r="K40" s="26">
        <f>SUM(K37:K39)</f>
        <v>610</v>
      </c>
      <c r="L40" s="26">
        <f>SUM(L37:L39)</f>
        <v>15736709356.943007</v>
      </c>
      <c r="M40" s="11"/>
    </row>
    <row r="41" spans="2:13" ht="14.25" customHeight="1">
      <c r="B41" s="2"/>
      <c r="C41" s="2"/>
      <c r="D41" s="2"/>
      <c r="E41" s="24"/>
      <c r="F41" s="24"/>
      <c r="G41" s="24"/>
      <c r="H41" s="36"/>
      <c r="I41" s="29"/>
      <c r="L41" s="18" t="s">
        <v>112</v>
      </c>
      <c r="M41" s="53">
        <f>(L37+L38)/(K37+K38)</f>
        <v>25797884.191709846</v>
      </c>
    </row>
    <row r="42" spans="2:9" ht="14.25" customHeight="1">
      <c r="B42" s="2"/>
      <c r="C42" s="2"/>
      <c r="D42" s="2"/>
      <c r="E42" s="24"/>
      <c r="F42" s="24"/>
      <c r="G42" s="24"/>
      <c r="H42" s="36"/>
      <c r="I42" s="29"/>
    </row>
    <row r="43" spans="2:10" ht="14.25" customHeight="1">
      <c r="B43" s="15" t="s">
        <v>30</v>
      </c>
      <c r="C43" s="3" t="s">
        <v>19</v>
      </c>
      <c r="D43" s="3"/>
      <c r="E43" s="16"/>
      <c r="F43" s="31" t="s">
        <v>41</v>
      </c>
      <c r="G43" s="16"/>
      <c r="H43" s="34"/>
      <c r="I43" s="29"/>
      <c r="J43" s="18" t="s">
        <v>56</v>
      </c>
    </row>
    <row r="44" spans="3:13" ht="14.25" customHeight="1">
      <c r="C44" s="71" t="s">
        <v>12</v>
      </c>
      <c r="D44" s="72"/>
      <c r="E44" s="39" t="s">
        <v>0</v>
      </c>
      <c r="F44" s="39" t="s">
        <v>1</v>
      </c>
      <c r="G44" s="41" t="s">
        <v>15</v>
      </c>
      <c r="H44" s="35"/>
      <c r="I44" s="29"/>
      <c r="K44" s="41" t="s">
        <v>0</v>
      </c>
      <c r="L44" s="40" t="s">
        <v>1</v>
      </c>
      <c r="M44" s="41" t="s">
        <v>15</v>
      </c>
    </row>
    <row r="45" spans="3:13" ht="14.25" customHeight="1">
      <c r="C45" s="73" t="s">
        <v>2</v>
      </c>
      <c r="D45" s="74"/>
      <c r="E45" s="21">
        <v>0</v>
      </c>
      <c r="F45" s="21">
        <v>0</v>
      </c>
      <c r="G45" s="21"/>
      <c r="H45" s="36"/>
      <c r="I45" s="29"/>
      <c r="J45" s="26" t="s">
        <v>53</v>
      </c>
      <c r="K45" s="26">
        <v>4402</v>
      </c>
      <c r="L45" s="26">
        <v>1132180886</v>
      </c>
      <c r="M45" s="11" t="s">
        <v>110</v>
      </c>
    </row>
    <row r="46" spans="3:9" ht="14.25" customHeight="1">
      <c r="C46" s="75" t="s">
        <v>3</v>
      </c>
      <c r="D46" s="76"/>
      <c r="E46" s="21">
        <v>0</v>
      </c>
      <c r="F46" s="21">
        <v>0</v>
      </c>
      <c r="G46" s="21"/>
      <c r="H46" s="36"/>
      <c r="I46" s="29"/>
    </row>
    <row r="47" spans="3:9" ht="14.25" customHeight="1">
      <c r="C47" s="77" t="s">
        <v>25</v>
      </c>
      <c r="D47" s="78"/>
      <c r="E47" s="21">
        <f>K45</f>
        <v>4402</v>
      </c>
      <c r="F47" s="21">
        <f>L45</f>
        <v>1132180886</v>
      </c>
      <c r="G47" s="27" t="s">
        <v>51</v>
      </c>
      <c r="H47" s="36" t="s">
        <v>45</v>
      </c>
      <c r="I47" s="29"/>
    </row>
    <row r="48" spans="3:9" ht="14.25" customHeight="1">
      <c r="C48" s="77" t="s">
        <v>4</v>
      </c>
      <c r="D48" s="78"/>
      <c r="E48" s="21">
        <v>0</v>
      </c>
      <c r="F48" s="21">
        <v>0</v>
      </c>
      <c r="G48" s="21"/>
      <c r="H48" s="36"/>
      <c r="I48" s="29"/>
    </row>
    <row r="49" spans="3:9" ht="14.25" customHeight="1">
      <c r="C49" s="69" t="s">
        <v>11</v>
      </c>
      <c r="D49" s="70"/>
      <c r="E49" s="23">
        <f>SUM(E45:E48)</f>
        <v>4402</v>
      </c>
      <c r="F49" s="23">
        <f>SUM(F45:F48)</f>
        <v>1132180886</v>
      </c>
      <c r="G49" s="28"/>
      <c r="H49" s="36"/>
      <c r="I49" s="29"/>
    </row>
    <row r="50" ht="14.25" customHeight="1">
      <c r="I50" s="29"/>
    </row>
    <row r="51" ht="14.25" customHeight="1">
      <c r="I51" s="29"/>
    </row>
    <row r="52" spans="2:10" ht="14.25" customHeight="1">
      <c r="B52" s="15" t="s">
        <v>30</v>
      </c>
      <c r="C52" s="3" t="s">
        <v>20</v>
      </c>
      <c r="D52" s="3"/>
      <c r="E52" s="16"/>
      <c r="F52" s="31" t="s">
        <v>42</v>
      </c>
      <c r="G52" s="16"/>
      <c r="H52" s="34"/>
      <c r="I52" s="29"/>
      <c r="J52" s="18" t="s">
        <v>56</v>
      </c>
    </row>
    <row r="53" spans="3:13" ht="14.25" customHeight="1">
      <c r="C53" s="71" t="s">
        <v>12</v>
      </c>
      <c r="D53" s="72"/>
      <c r="E53" s="39" t="s">
        <v>0</v>
      </c>
      <c r="F53" s="39" t="s">
        <v>1</v>
      </c>
      <c r="G53" s="41" t="s">
        <v>15</v>
      </c>
      <c r="H53" s="36"/>
      <c r="I53" s="29"/>
      <c r="K53" s="41" t="s">
        <v>0</v>
      </c>
      <c r="L53" s="40" t="s">
        <v>1</v>
      </c>
      <c r="M53" s="41" t="s">
        <v>15</v>
      </c>
    </row>
    <row r="54" spans="3:13" ht="14.25" customHeight="1">
      <c r="C54" s="73" t="s">
        <v>2</v>
      </c>
      <c r="D54" s="74"/>
      <c r="E54" s="21">
        <v>0</v>
      </c>
      <c r="F54" s="21">
        <v>0</v>
      </c>
      <c r="G54" s="21"/>
      <c r="H54" s="36"/>
      <c r="I54" s="29"/>
      <c r="J54" s="26" t="s">
        <v>54</v>
      </c>
      <c r="K54" s="26">
        <v>1273</v>
      </c>
      <c r="L54" s="26">
        <v>338772844</v>
      </c>
      <c r="M54" s="45" t="s">
        <v>72</v>
      </c>
    </row>
    <row r="55" spans="3:13" ht="14.25" customHeight="1">
      <c r="C55" s="75" t="s">
        <v>3</v>
      </c>
      <c r="D55" s="76"/>
      <c r="E55" s="21">
        <v>0</v>
      </c>
      <c r="F55" s="21">
        <v>0</v>
      </c>
      <c r="G55" s="21"/>
      <c r="H55" s="36"/>
      <c r="I55" s="29"/>
      <c r="J55" s="26" t="s">
        <v>4</v>
      </c>
      <c r="K55" s="26">
        <v>318</v>
      </c>
      <c r="L55" s="26">
        <v>2297222660</v>
      </c>
      <c r="M55" s="45" t="s">
        <v>72</v>
      </c>
    </row>
    <row r="56" spans="3:13" ht="14.25" customHeight="1">
      <c r="C56" s="77" t="s">
        <v>26</v>
      </c>
      <c r="D56" s="78"/>
      <c r="E56" s="21">
        <f>K54</f>
        <v>1273</v>
      </c>
      <c r="F56" s="21">
        <f>L54</f>
        <v>338772844</v>
      </c>
      <c r="G56" s="45" t="s">
        <v>76</v>
      </c>
      <c r="H56" s="36" t="s">
        <v>45</v>
      </c>
      <c r="I56" s="22"/>
      <c r="M56" s="18"/>
    </row>
    <row r="57" spans="3:13" ht="14.25" customHeight="1">
      <c r="C57" s="77" t="s">
        <v>4</v>
      </c>
      <c r="D57" s="78"/>
      <c r="E57" s="21">
        <f>K55</f>
        <v>318</v>
      </c>
      <c r="F57" s="21">
        <f>L55</f>
        <v>2297222660</v>
      </c>
      <c r="G57" s="45" t="s">
        <v>76</v>
      </c>
      <c r="H57" s="36" t="s">
        <v>45</v>
      </c>
      <c r="I57" s="22"/>
      <c r="M57" s="18"/>
    </row>
    <row r="58" spans="3:9" ht="14.25" customHeight="1">
      <c r="C58" s="69" t="s">
        <v>11</v>
      </c>
      <c r="D58" s="70"/>
      <c r="E58" s="23">
        <f>SUM(E54:E57)</f>
        <v>1591</v>
      </c>
      <c r="F58" s="23">
        <f>SUM(F54:F57)</f>
        <v>2635995504</v>
      </c>
      <c r="G58" s="28"/>
      <c r="H58" s="36"/>
      <c r="I58" s="22"/>
    </row>
    <row r="59" spans="3:9" ht="14.25" customHeight="1">
      <c r="C59" s="12"/>
      <c r="D59" s="12"/>
      <c r="E59" s="24"/>
      <c r="F59" s="24"/>
      <c r="G59" s="24"/>
      <c r="H59" s="36"/>
      <c r="I59" s="22"/>
    </row>
    <row r="60" spans="3:9" ht="14.25" customHeight="1">
      <c r="C60" s="12"/>
      <c r="D60" s="12"/>
      <c r="E60" s="24"/>
      <c r="F60" s="24"/>
      <c r="G60" s="24"/>
      <c r="H60" s="36"/>
      <c r="I60" s="22"/>
    </row>
    <row r="61" spans="2:10" ht="14.25" customHeight="1">
      <c r="B61" s="15" t="s">
        <v>30</v>
      </c>
      <c r="C61" s="3" t="s">
        <v>21</v>
      </c>
      <c r="D61" s="3"/>
      <c r="E61" s="16"/>
      <c r="F61" s="31" t="s">
        <v>64</v>
      </c>
      <c r="G61" s="16"/>
      <c r="H61" s="34"/>
      <c r="I61" s="17"/>
      <c r="J61" s="18" t="s">
        <v>56</v>
      </c>
    </row>
    <row r="62" spans="3:13" ht="14.25" customHeight="1">
      <c r="C62" s="71" t="s">
        <v>12</v>
      </c>
      <c r="D62" s="72"/>
      <c r="E62" s="39" t="s">
        <v>0</v>
      </c>
      <c r="F62" s="39" t="s">
        <v>1</v>
      </c>
      <c r="G62" s="41" t="s">
        <v>15</v>
      </c>
      <c r="H62" s="36"/>
      <c r="I62" s="22"/>
      <c r="K62" s="41" t="s">
        <v>0</v>
      </c>
      <c r="L62" s="40" t="s">
        <v>1</v>
      </c>
      <c r="M62" s="41" t="s">
        <v>15</v>
      </c>
    </row>
    <row r="63" spans="3:13" ht="14.25" customHeight="1">
      <c r="C63" s="73" t="s">
        <v>2</v>
      </c>
      <c r="D63" s="74"/>
      <c r="E63" s="21">
        <f>K63+K64</f>
        <v>37</v>
      </c>
      <c r="F63" s="21">
        <f>L63+L64</f>
        <v>958158287.011778</v>
      </c>
      <c r="G63" s="21"/>
      <c r="H63" s="36" t="s">
        <v>45</v>
      </c>
      <c r="I63" s="22"/>
      <c r="J63" s="26" t="s">
        <v>58</v>
      </c>
      <c r="K63" s="26">
        <v>27</v>
      </c>
      <c r="L63" s="26">
        <f>L36/K36*K63</f>
        <v>699196587.8194056</v>
      </c>
      <c r="M63" s="11" t="s">
        <v>52</v>
      </c>
    </row>
    <row r="64" spans="3:13" ht="14.25" customHeight="1">
      <c r="C64" s="75" t="s">
        <v>3</v>
      </c>
      <c r="D64" s="76"/>
      <c r="E64" s="21">
        <f>K65+K66</f>
        <v>93</v>
      </c>
      <c r="F64" s="21">
        <f>L65+L66</f>
        <v>2422806601.834197</v>
      </c>
      <c r="G64" s="45" t="s">
        <v>76</v>
      </c>
      <c r="H64" s="36" t="s">
        <v>45</v>
      </c>
      <c r="I64" s="22"/>
      <c r="J64" s="26" t="s">
        <v>59</v>
      </c>
      <c r="K64" s="26">
        <v>10</v>
      </c>
      <c r="L64" s="26">
        <f>L36/K36*K64</f>
        <v>258961699.1923724</v>
      </c>
      <c r="M64" s="11" t="s">
        <v>52</v>
      </c>
    </row>
    <row r="65" spans="3:13" ht="14.25" customHeight="1">
      <c r="C65" s="77" t="s">
        <v>24</v>
      </c>
      <c r="D65" s="78"/>
      <c r="E65" s="21">
        <f>K67</f>
        <v>40</v>
      </c>
      <c r="F65" s="21">
        <f>L67</f>
        <v>1027249900</v>
      </c>
      <c r="G65" s="45" t="s">
        <v>76</v>
      </c>
      <c r="H65" s="36" t="s">
        <v>45</v>
      </c>
      <c r="I65" s="22"/>
      <c r="J65" s="26" t="s">
        <v>60</v>
      </c>
      <c r="K65" s="26">
        <v>20</v>
      </c>
      <c r="L65" s="26">
        <f>L40/K40*K65</f>
        <v>515957683.8341969</v>
      </c>
      <c r="M65" s="11" t="s">
        <v>57</v>
      </c>
    </row>
    <row r="66" spans="3:13" ht="14.25" customHeight="1">
      <c r="C66" s="77" t="s">
        <v>4</v>
      </c>
      <c r="D66" s="78"/>
      <c r="E66" s="21">
        <v>0</v>
      </c>
      <c r="F66" s="21">
        <v>0</v>
      </c>
      <c r="G66" s="21"/>
      <c r="H66" s="36"/>
      <c r="I66" s="22"/>
      <c r="J66" s="26" t="s">
        <v>61</v>
      </c>
      <c r="K66" s="26">
        <v>73</v>
      </c>
      <c r="L66" s="26">
        <v>1906848918</v>
      </c>
      <c r="M66" s="42" t="s">
        <v>77</v>
      </c>
    </row>
    <row r="67" spans="3:13" ht="14.25" customHeight="1">
      <c r="C67" s="69" t="s">
        <v>11</v>
      </c>
      <c r="D67" s="70"/>
      <c r="E67" s="23">
        <f>SUM(E63:E66)</f>
        <v>170</v>
      </c>
      <c r="F67" s="23">
        <f>SUM(F63:F66)</f>
        <v>4408214788.845975</v>
      </c>
      <c r="G67" s="28"/>
      <c r="H67" s="36"/>
      <c r="I67" s="22"/>
      <c r="J67" s="26" t="s">
        <v>24</v>
      </c>
      <c r="K67" s="26">
        <v>40</v>
      </c>
      <c r="L67" s="26">
        <v>1027249900</v>
      </c>
      <c r="M67" s="42" t="s">
        <v>77</v>
      </c>
    </row>
    <row r="68" spans="3:9" ht="14.25" customHeight="1">
      <c r="C68" s="12"/>
      <c r="D68" s="12"/>
      <c r="E68" s="24"/>
      <c r="F68" s="24"/>
      <c r="G68" s="24"/>
      <c r="H68" s="36"/>
      <c r="I68" s="22"/>
    </row>
    <row r="69" spans="3:9" ht="14.25" customHeight="1">
      <c r="C69" s="12"/>
      <c r="D69" s="12"/>
      <c r="E69" s="24"/>
      <c r="F69" s="24"/>
      <c r="G69" s="24"/>
      <c r="H69" s="36"/>
      <c r="I69" s="22"/>
    </row>
    <row r="70" spans="2:10" ht="14.25" customHeight="1">
      <c r="B70" s="15" t="s">
        <v>30</v>
      </c>
      <c r="C70" s="3" t="s">
        <v>22</v>
      </c>
      <c r="D70" s="3"/>
      <c r="E70" s="16"/>
      <c r="F70" s="31" t="s">
        <v>43</v>
      </c>
      <c r="G70" s="31"/>
      <c r="H70" s="34"/>
      <c r="I70" s="17"/>
      <c r="J70" s="18" t="s">
        <v>56</v>
      </c>
    </row>
    <row r="71" spans="3:13" ht="14.25" customHeight="1">
      <c r="C71" s="71" t="s">
        <v>12</v>
      </c>
      <c r="D71" s="72"/>
      <c r="E71" s="39" t="s">
        <v>0</v>
      </c>
      <c r="F71" s="39" t="s">
        <v>1</v>
      </c>
      <c r="G71" s="41" t="s">
        <v>15</v>
      </c>
      <c r="H71" s="36"/>
      <c r="I71" s="22"/>
      <c r="K71" s="41" t="s">
        <v>0</v>
      </c>
      <c r="L71" s="40" t="s">
        <v>1</v>
      </c>
      <c r="M71" s="41" t="s">
        <v>15</v>
      </c>
    </row>
    <row r="72" spans="3:13" ht="14.25" customHeight="1">
      <c r="C72" s="73" t="s">
        <v>2</v>
      </c>
      <c r="D72" s="74"/>
      <c r="E72" s="21">
        <v>0</v>
      </c>
      <c r="F72" s="21">
        <v>0</v>
      </c>
      <c r="G72" s="21"/>
      <c r="H72" s="36" t="s">
        <v>45</v>
      </c>
      <c r="I72" s="29"/>
      <c r="J72" s="26" t="s">
        <v>61</v>
      </c>
      <c r="K72" s="26">
        <v>25</v>
      </c>
      <c r="L72" s="26">
        <v>276876904</v>
      </c>
      <c r="M72" s="42" t="s">
        <v>78</v>
      </c>
    </row>
    <row r="73" spans="3:13" ht="14.25" customHeight="1">
      <c r="C73" s="75" t="s">
        <v>3</v>
      </c>
      <c r="D73" s="76"/>
      <c r="E73" s="21">
        <f>K72</f>
        <v>25</v>
      </c>
      <c r="F73" s="21">
        <f>L72</f>
        <v>276876904</v>
      </c>
      <c r="G73" s="45" t="s">
        <v>76</v>
      </c>
      <c r="H73" s="36" t="s">
        <v>45</v>
      </c>
      <c r="I73" s="22"/>
      <c r="J73" s="26" t="s">
        <v>75</v>
      </c>
      <c r="K73" s="26">
        <v>40</v>
      </c>
      <c r="L73" s="26">
        <v>11221821</v>
      </c>
      <c r="M73" s="42" t="s">
        <v>78</v>
      </c>
    </row>
    <row r="74" spans="3:13" ht="14.25" customHeight="1">
      <c r="C74" s="77" t="s">
        <v>24</v>
      </c>
      <c r="D74" s="78"/>
      <c r="E74" s="21">
        <f>K73+K74</f>
        <v>1909</v>
      </c>
      <c r="F74" s="21">
        <f>L73+L74</f>
        <v>491922883.22944117</v>
      </c>
      <c r="G74" s="45" t="s">
        <v>121</v>
      </c>
      <c r="H74" s="36" t="s">
        <v>45</v>
      </c>
      <c r="I74" s="22"/>
      <c r="J74" s="28" t="s">
        <v>122</v>
      </c>
      <c r="K74" s="28">
        <v>1869</v>
      </c>
      <c r="L74" s="28">
        <f>L45/K45*K74</f>
        <v>480701062.22944117</v>
      </c>
      <c r="M74" s="55" t="s">
        <v>118</v>
      </c>
    </row>
    <row r="75" spans="3:13" ht="14.25" customHeight="1">
      <c r="C75" s="77" t="s">
        <v>4</v>
      </c>
      <c r="D75" s="78"/>
      <c r="E75" s="21">
        <v>0</v>
      </c>
      <c r="F75" s="21">
        <v>0</v>
      </c>
      <c r="G75" s="21"/>
      <c r="H75" s="36" t="s">
        <v>45</v>
      </c>
      <c r="I75" s="29"/>
      <c r="J75" s="56" t="s">
        <v>120</v>
      </c>
      <c r="K75" s="56"/>
      <c r="L75" s="56"/>
      <c r="M75" s="57">
        <f>L45/K45</f>
        <v>257196.93003180373</v>
      </c>
    </row>
    <row r="76" spans="3:13" ht="14.25" customHeight="1">
      <c r="C76" s="69" t="s">
        <v>11</v>
      </c>
      <c r="D76" s="70"/>
      <c r="E76" s="23">
        <f>SUM(E72:E75)</f>
        <v>1934</v>
      </c>
      <c r="F76" s="23">
        <f>SUM(F72:F75)</f>
        <v>768799787.2294412</v>
      </c>
      <c r="G76" s="28"/>
      <c r="H76" s="37"/>
      <c r="I76" s="29"/>
      <c r="J76" s="56">
        <v>7993</v>
      </c>
      <c r="K76" s="56" t="s">
        <v>119</v>
      </c>
      <c r="L76" s="58">
        <f>E20+E29+E38+E47+E56+E65+E83</f>
        <v>6124</v>
      </c>
      <c r="M76" s="58">
        <f>J76-L76</f>
        <v>1869</v>
      </c>
    </row>
    <row r="77" spans="3:9" ht="14.25" customHeight="1">
      <c r="C77" s="10"/>
      <c r="D77" s="10"/>
      <c r="E77" s="25"/>
      <c r="F77" s="25"/>
      <c r="G77" s="25"/>
      <c r="H77" s="37"/>
      <c r="I77" s="29"/>
    </row>
    <row r="78" spans="3:9" ht="14.25" customHeight="1">
      <c r="C78" s="10"/>
      <c r="D78" s="10"/>
      <c r="E78" s="25"/>
      <c r="F78" s="25"/>
      <c r="G78" s="25"/>
      <c r="H78" s="37"/>
      <c r="I78" s="29"/>
    </row>
    <row r="79" spans="2:10" ht="14.25" customHeight="1">
      <c r="B79" s="15" t="s">
        <v>30</v>
      </c>
      <c r="C79" s="3" t="s">
        <v>23</v>
      </c>
      <c r="D79" s="3"/>
      <c r="E79" s="16"/>
      <c r="F79" s="31" t="s">
        <v>43</v>
      </c>
      <c r="G79" s="31"/>
      <c r="H79" s="34"/>
      <c r="I79" s="17"/>
      <c r="J79" s="18" t="s">
        <v>56</v>
      </c>
    </row>
    <row r="80" spans="3:13" ht="14.25" customHeight="1">
      <c r="C80" s="71" t="s">
        <v>12</v>
      </c>
      <c r="D80" s="72"/>
      <c r="E80" s="39" t="s">
        <v>0</v>
      </c>
      <c r="F80" s="39" t="s">
        <v>1</v>
      </c>
      <c r="G80" s="41" t="s">
        <v>15</v>
      </c>
      <c r="H80" s="36"/>
      <c r="I80" s="22"/>
      <c r="K80" s="41" t="s">
        <v>0</v>
      </c>
      <c r="L80" s="40" t="s">
        <v>1</v>
      </c>
      <c r="M80" s="41" t="s">
        <v>15</v>
      </c>
    </row>
    <row r="81" spans="3:13" ht="14.25" customHeight="1">
      <c r="C81" s="73" t="s">
        <v>2</v>
      </c>
      <c r="D81" s="74"/>
      <c r="E81" s="21">
        <v>0</v>
      </c>
      <c r="F81" s="21">
        <v>0</v>
      </c>
      <c r="G81" s="21"/>
      <c r="H81" s="36" t="s">
        <v>45</v>
      </c>
      <c r="I81" s="29"/>
      <c r="J81" s="26" t="s">
        <v>61</v>
      </c>
      <c r="K81" s="26">
        <v>3</v>
      </c>
      <c r="L81" s="26">
        <v>71826589</v>
      </c>
      <c r="M81" s="42" t="s">
        <v>79</v>
      </c>
    </row>
    <row r="82" spans="3:13" ht="14.25" customHeight="1">
      <c r="C82" s="75" t="s">
        <v>3</v>
      </c>
      <c r="D82" s="76"/>
      <c r="E82" s="21">
        <f>K81</f>
        <v>3</v>
      </c>
      <c r="F82" s="21">
        <f>L81</f>
        <v>71826589</v>
      </c>
      <c r="G82" s="45" t="s">
        <v>76</v>
      </c>
      <c r="H82" s="36" t="s">
        <v>45</v>
      </c>
      <c r="I82" s="22"/>
      <c r="J82" s="26" t="s">
        <v>75</v>
      </c>
      <c r="K82" s="26">
        <v>10</v>
      </c>
      <c r="L82" s="26">
        <v>3056874</v>
      </c>
      <c r="M82" s="42" t="s">
        <v>79</v>
      </c>
    </row>
    <row r="83" spans="3:9" ht="14.25" customHeight="1">
      <c r="C83" s="77" t="s">
        <v>24</v>
      </c>
      <c r="D83" s="78"/>
      <c r="E83" s="21">
        <f>K82</f>
        <v>10</v>
      </c>
      <c r="F83" s="21">
        <f>L82</f>
        <v>3056874</v>
      </c>
      <c r="G83" s="45" t="s">
        <v>76</v>
      </c>
      <c r="H83" s="36" t="s">
        <v>45</v>
      </c>
      <c r="I83" s="22"/>
    </row>
    <row r="84" spans="3:9" ht="14.25" customHeight="1">
      <c r="C84" s="77" t="s">
        <v>4</v>
      </c>
      <c r="D84" s="78"/>
      <c r="E84" s="21">
        <v>0</v>
      </c>
      <c r="F84" s="21">
        <v>0</v>
      </c>
      <c r="G84" s="21"/>
      <c r="H84" s="36" t="s">
        <v>45</v>
      </c>
      <c r="I84" s="29"/>
    </row>
    <row r="85" spans="3:7" ht="14.25" customHeight="1">
      <c r="C85" s="69" t="s">
        <v>11</v>
      </c>
      <c r="D85" s="70"/>
      <c r="E85" s="23">
        <f>SUM(E81:E84)</f>
        <v>13</v>
      </c>
      <c r="F85" s="23">
        <f>SUM(F81:F84)</f>
        <v>74883463</v>
      </c>
      <c r="G85" s="28"/>
    </row>
  </sheetData>
  <sheetProtection/>
  <mergeCells count="57">
    <mergeCell ref="C76:D76"/>
    <mergeCell ref="C71:D71"/>
    <mergeCell ref="C72:D72"/>
    <mergeCell ref="C55:D55"/>
    <mergeCell ref="C48:D48"/>
    <mergeCell ref="C49:D49"/>
    <mergeCell ref="C73:D73"/>
    <mergeCell ref="C74:D74"/>
    <mergeCell ref="C75:D75"/>
    <mergeCell ref="C64:D64"/>
    <mergeCell ref="C65:D65"/>
    <mergeCell ref="C56:D56"/>
    <mergeCell ref="C57:D57"/>
    <mergeCell ref="C66:D66"/>
    <mergeCell ref="C62:D62"/>
    <mergeCell ref="C63:D63"/>
    <mergeCell ref="C58:D58"/>
    <mergeCell ref="C67:D67"/>
    <mergeCell ref="C27:D27"/>
    <mergeCell ref="C28:D28"/>
    <mergeCell ref="C18:D18"/>
    <mergeCell ref="C19:D19"/>
    <mergeCell ref="C20:D20"/>
    <mergeCell ref="C44:D44"/>
    <mergeCell ref="C35:D35"/>
    <mergeCell ref="C36:D36"/>
    <mergeCell ref="C40:D40"/>
    <mergeCell ref="C39:D39"/>
    <mergeCell ref="C46:D46"/>
    <mergeCell ref="C47:D47"/>
    <mergeCell ref="C54:D54"/>
    <mergeCell ref="C22:D22"/>
    <mergeCell ref="C30:D30"/>
    <mergeCell ref="C31:D31"/>
    <mergeCell ref="C38:D38"/>
    <mergeCell ref="C45:D45"/>
    <mergeCell ref="C53:D53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C17:D17"/>
    <mergeCell ref="C29:D29"/>
    <mergeCell ref="C37:D37"/>
    <mergeCell ref="C21:D21"/>
    <mergeCell ref="C26:D26"/>
    <mergeCell ref="C85:D85"/>
    <mergeCell ref="C80:D80"/>
    <mergeCell ref="C81:D81"/>
    <mergeCell ref="C82:D82"/>
    <mergeCell ref="C83:D83"/>
    <mergeCell ref="C84:D84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.625" style="0" customWidth="1"/>
    <col min="2" max="2" width="7.25390625" style="0" customWidth="1"/>
    <col min="3" max="4" width="11.625" style="0" customWidth="1"/>
    <col min="5" max="5" width="10.625" style="18" customWidth="1"/>
    <col min="6" max="6" width="17.625" style="18" customWidth="1"/>
    <col min="7" max="7" width="17.125" style="18" customWidth="1"/>
    <col min="8" max="8" width="4.75390625" style="38" customWidth="1"/>
    <col min="9" max="9" width="2.75390625" style="30" customWidth="1"/>
    <col min="10" max="10" width="17.875" style="18" customWidth="1"/>
    <col min="11" max="11" width="9.00390625" style="18" customWidth="1"/>
    <col min="12" max="12" width="14.875" style="18" customWidth="1"/>
    <col min="13" max="13" width="21.125" style="0" customWidth="1"/>
  </cols>
  <sheetData>
    <row r="1" spans="2:9" ht="21.75" customHeight="1">
      <c r="B1" s="14" t="s">
        <v>16</v>
      </c>
      <c r="C1" s="3"/>
      <c r="D1" s="3"/>
      <c r="E1" s="16"/>
      <c r="F1" s="16"/>
      <c r="G1" s="16"/>
      <c r="H1" s="34"/>
      <c r="I1" s="17"/>
    </row>
    <row r="2" spans="2:11" ht="14.25" customHeight="1">
      <c r="B2" s="82" t="s">
        <v>12</v>
      </c>
      <c r="C2" s="82"/>
      <c r="D2" s="82"/>
      <c r="E2" s="39" t="s">
        <v>0</v>
      </c>
      <c r="F2" s="39" t="s">
        <v>1</v>
      </c>
      <c r="G2" s="41" t="s">
        <v>15</v>
      </c>
      <c r="H2" s="35"/>
      <c r="I2" s="19"/>
      <c r="J2" s="20"/>
      <c r="K2" s="20"/>
    </row>
    <row r="3" spans="2:9" ht="14.25" customHeight="1">
      <c r="B3" s="83" t="s">
        <v>2</v>
      </c>
      <c r="C3" s="83"/>
      <c r="D3" s="83"/>
      <c r="E3" s="21">
        <f aca="true" t="shared" si="0" ref="E3:F6">E18+E27+E36+E45+E54+E63+E72+E81</f>
        <v>1820</v>
      </c>
      <c r="F3" s="21">
        <f t="shared" si="0"/>
        <v>47131029253.01178</v>
      </c>
      <c r="G3" s="21"/>
      <c r="H3" s="36"/>
      <c r="I3" s="22"/>
    </row>
    <row r="4" spans="2:9" ht="14.25" customHeight="1">
      <c r="B4" s="84" t="s">
        <v>3</v>
      </c>
      <c r="C4" s="84"/>
      <c r="D4" s="84"/>
      <c r="E4" s="21">
        <f t="shared" si="0"/>
        <v>738</v>
      </c>
      <c r="F4" s="21">
        <f t="shared" si="0"/>
        <v>18557226798.777203</v>
      </c>
      <c r="G4" s="21"/>
      <c r="H4" s="36"/>
      <c r="I4" s="22"/>
    </row>
    <row r="5" spans="2:9" ht="14.25" customHeight="1">
      <c r="B5" s="85" t="s">
        <v>24</v>
      </c>
      <c r="C5" s="86"/>
      <c r="D5" s="86"/>
      <c r="E5" s="21">
        <f t="shared" si="0"/>
        <v>8033</v>
      </c>
      <c r="F5" s="21">
        <f t="shared" si="0"/>
        <v>3090819666.229441</v>
      </c>
      <c r="G5" s="21"/>
      <c r="H5" s="36"/>
      <c r="I5" s="22"/>
    </row>
    <row r="6" spans="2:9" ht="14.25" customHeight="1">
      <c r="B6" s="85" t="s">
        <v>4</v>
      </c>
      <c r="C6" s="86"/>
      <c r="D6" s="86"/>
      <c r="E6" s="21">
        <f t="shared" si="0"/>
        <v>914</v>
      </c>
      <c r="F6" s="21">
        <f t="shared" si="0"/>
        <v>3933599031</v>
      </c>
      <c r="G6" s="32" t="s">
        <v>70</v>
      </c>
      <c r="H6" s="34">
        <f>E6-K20</f>
        <v>546</v>
      </c>
      <c r="I6" s="17"/>
    </row>
    <row r="7" spans="2:9" ht="14.25" customHeight="1">
      <c r="B7" s="81" t="s">
        <v>5</v>
      </c>
      <c r="C7" s="81"/>
      <c r="D7" s="81"/>
      <c r="E7" s="23">
        <f>SUM(E3:E6)</f>
        <v>11505</v>
      </c>
      <c r="F7" s="23">
        <f>SUM(F3:F6)</f>
        <v>72712674749.01843</v>
      </c>
      <c r="G7" s="23"/>
      <c r="H7" s="36"/>
      <c r="I7" s="22"/>
    </row>
    <row r="8" spans="2:9" ht="14.25" customHeight="1">
      <c r="B8" s="79" t="s">
        <v>29</v>
      </c>
      <c r="C8" s="80"/>
      <c r="D8" s="80"/>
      <c r="E8" s="21"/>
      <c r="F8" s="21">
        <v>72217897000</v>
      </c>
      <c r="G8" s="21"/>
      <c r="H8" s="36"/>
      <c r="I8" s="22"/>
    </row>
    <row r="9" spans="2:11" ht="14.25" customHeight="1">
      <c r="B9" s="79" t="s">
        <v>27</v>
      </c>
      <c r="C9" s="80"/>
      <c r="D9" s="80"/>
      <c r="E9" s="21"/>
      <c r="F9" s="21"/>
      <c r="G9" s="21"/>
      <c r="H9" s="36"/>
      <c r="I9" s="22"/>
      <c r="J9" s="24"/>
      <c r="K9" s="24"/>
    </row>
    <row r="10" spans="2:11" ht="14.25" customHeight="1">
      <c r="B10" s="81" t="s">
        <v>28</v>
      </c>
      <c r="C10" s="81"/>
      <c r="D10" s="81"/>
      <c r="E10" s="23"/>
      <c r="F10" s="23">
        <f>F8+F9-F7</f>
        <v>-494777749.0184326</v>
      </c>
      <c r="G10" s="23"/>
      <c r="H10" s="36"/>
      <c r="I10" s="22"/>
      <c r="J10" s="24"/>
      <c r="K10" s="24"/>
    </row>
    <row r="11" spans="2:11" ht="14.25" customHeight="1">
      <c r="B11" s="13" t="s">
        <v>113</v>
      </c>
      <c r="C11" s="1"/>
      <c r="D11" s="1"/>
      <c r="E11" s="24"/>
      <c r="F11" s="24"/>
      <c r="G11" s="24"/>
      <c r="H11" s="36"/>
      <c r="I11" s="22"/>
      <c r="J11" s="25"/>
      <c r="K11" s="25"/>
    </row>
    <row r="12" spans="2:11" ht="14.25" customHeight="1">
      <c r="B12" s="13"/>
      <c r="C12" s="1"/>
      <c r="D12" s="1"/>
      <c r="E12" s="24"/>
      <c r="F12" s="24"/>
      <c r="G12" s="24"/>
      <c r="H12" s="36"/>
      <c r="I12" s="22"/>
      <c r="J12" s="25"/>
      <c r="K12" s="25"/>
    </row>
    <row r="13" spans="2:11" ht="14.25" customHeight="1">
      <c r="B13" s="1"/>
      <c r="C13" s="1"/>
      <c r="D13" s="1"/>
      <c r="E13" s="24"/>
      <c r="F13" s="24"/>
      <c r="G13" s="24"/>
      <c r="H13" s="36"/>
      <c r="I13" s="22"/>
      <c r="J13" s="25"/>
      <c r="K13" s="25"/>
    </row>
    <row r="14" spans="2:11" ht="14.25" customHeight="1">
      <c r="B14" s="13" t="s">
        <v>14</v>
      </c>
      <c r="C14" s="1"/>
      <c r="D14" s="1"/>
      <c r="E14" s="24"/>
      <c r="F14" s="24"/>
      <c r="G14" s="24"/>
      <c r="H14" s="36"/>
      <c r="I14" s="22"/>
      <c r="J14" s="25"/>
      <c r="K14" s="25"/>
    </row>
    <row r="15" spans="2:11" ht="14.25" customHeight="1">
      <c r="B15" s="13"/>
      <c r="C15" s="1"/>
      <c r="D15" s="1"/>
      <c r="E15" s="24"/>
      <c r="F15" s="24"/>
      <c r="G15" s="24"/>
      <c r="H15" s="36"/>
      <c r="I15" s="22"/>
      <c r="J15" s="25"/>
      <c r="K15" s="25"/>
    </row>
    <row r="16" spans="2:11" ht="14.25" customHeight="1">
      <c r="B16" s="33" t="s">
        <v>31</v>
      </c>
      <c r="C16" s="3" t="s">
        <v>32</v>
      </c>
      <c r="D16" s="3"/>
      <c r="E16" s="16"/>
      <c r="F16" s="16"/>
      <c r="G16" s="31" t="s">
        <v>71</v>
      </c>
      <c r="H16" s="36"/>
      <c r="I16" s="22"/>
      <c r="J16" s="18" t="s">
        <v>114</v>
      </c>
      <c r="K16" s="24"/>
    </row>
    <row r="17" spans="3:13" ht="14.25" customHeight="1">
      <c r="C17" s="71" t="s">
        <v>12</v>
      </c>
      <c r="D17" s="72"/>
      <c r="E17" s="39" t="s">
        <v>0</v>
      </c>
      <c r="F17" s="39" t="s">
        <v>1</v>
      </c>
      <c r="G17" s="41" t="s">
        <v>15</v>
      </c>
      <c r="H17" s="36"/>
      <c r="I17" s="22"/>
      <c r="K17" s="46" t="s">
        <v>13</v>
      </c>
      <c r="L17" s="40" t="s">
        <v>1</v>
      </c>
      <c r="M17" s="41" t="s">
        <v>15</v>
      </c>
    </row>
    <row r="18" spans="3:13" ht="14.25" customHeight="1">
      <c r="C18" s="73" t="s">
        <v>2</v>
      </c>
      <c r="D18" s="74"/>
      <c r="E18" s="21">
        <v>0</v>
      </c>
      <c r="F18" s="21">
        <v>0</v>
      </c>
      <c r="G18" s="21"/>
      <c r="H18" s="36"/>
      <c r="I18" s="26" t="s">
        <v>33</v>
      </c>
      <c r="J18" s="26" t="s">
        <v>24</v>
      </c>
      <c r="K18" s="26">
        <v>389</v>
      </c>
      <c r="L18" s="26">
        <v>94579405</v>
      </c>
      <c r="M18" s="27" t="s">
        <v>67</v>
      </c>
    </row>
    <row r="19" spans="3:13" ht="14.25" customHeight="1">
      <c r="C19" s="75" t="s">
        <v>3</v>
      </c>
      <c r="D19" s="76"/>
      <c r="E19" s="21">
        <f>K21</f>
        <v>1</v>
      </c>
      <c r="F19" s="21">
        <f>L21</f>
        <v>26227624</v>
      </c>
      <c r="G19" s="21"/>
      <c r="H19" s="36"/>
      <c r="I19" s="26" t="s">
        <v>34</v>
      </c>
      <c r="J19" s="26" t="s">
        <v>4</v>
      </c>
      <c r="K19" s="26">
        <f>K22-K18-K21</f>
        <v>228</v>
      </c>
      <c r="L19" s="26">
        <f>L22-L18-L21</f>
        <v>1596052538</v>
      </c>
      <c r="M19" s="27" t="s">
        <v>40</v>
      </c>
    </row>
    <row r="20" spans="3:13" ht="14.25" customHeight="1">
      <c r="C20" s="77" t="s">
        <v>36</v>
      </c>
      <c r="D20" s="78"/>
      <c r="E20" s="21">
        <f>K18</f>
        <v>389</v>
      </c>
      <c r="F20" s="21">
        <f>L18</f>
        <v>94579405</v>
      </c>
      <c r="G20" s="27"/>
      <c r="H20" s="36"/>
      <c r="I20" s="26" t="s">
        <v>35</v>
      </c>
      <c r="J20" s="27" t="s">
        <v>6</v>
      </c>
      <c r="K20" s="26">
        <v>368</v>
      </c>
      <c r="L20" s="26">
        <v>40323833</v>
      </c>
      <c r="M20" s="11" t="s">
        <v>69</v>
      </c>
    </row>
    <row r="21" spans="3:13" ht="14.25" customHeight="1">
      <c r="C21" s="77" t="s">
        <v>37</v>
      </c>
      <c r="D21" s="78"/>
      <c r="E21" s="21">
        <f>K20+K19</f>
        <v>596</v>
      </c>
      <c r="F21" s="21">
        <f>L20+L19</f>
        <v>1636376371</v>
      </c>
      <c r="G21" s="32" t="s">
        <v>70</v>
      </c>
      <c r="H21" s="34"/>
      <c r="I21" s="26" t="s">
        <v>65</v>
      </c>
      <c r="J21" s="27" t="s">
        <v>3</v>
      </c>
      <c r="K21" s="26">
        <v>1</v>
      </c>
      <c r="L21" s="26">
        <v>26227624</v>
      </c>
      <c r="M21" s="11" t="s">
        <v>66</v>
      </c>
    </row>
    <row r="22" spans="3:13" ht="14.25" customHeight="1">
      <c r="C22" s="69" t="s">
        <v>11</v>
      </c>
      <c r="D22" s="70"/>
      <c r="E22" s="28">
        <f>SUM(E18:E21)</f>
        <v>986</v>
      </c>
      <c r="F22" s="28">
        <f>SUM(F18:F21)</f>
        <v>1757183400</v>
      </c>
      <c r="G22" s="28"/>
      <c r="H22" s="36"/>
      <c r="I22" s="22"/>
      <c r="J22" s="26" t="s">
        <v>39</v>
      </c>
      <c r="K22" s="26">
        <v>618</v>
      </c>
      <c r="L22" s="26">
        <v>1716859567</v>
      </c>
      <c r="M22" s="11" t="s">
        <v>68</v>
      </c>
    </row>
    <row r="23" spans="2:13" ht="14.25" customHeight="1">
      <c r="B23" s="13"/>
      <c r="C23" s="1"/>
      <c r="D23" s="1"/>
      <c r="E23" s="24"/>
      <c r="F23" s="24"/>
      <c r="G23" s="24"/>
      <c r="H23" s="36"/>
      <c r="I23" s="22"/>
      <c r="J23" s="26" t="s">
        <v>38</v>
      </c>
      <c r="K23" s="26">
        <v>574</v>
      </c>
      <c r="L23" s="26">
        <v>1592585238</v>
      </c>
      <c r="M23" s="11" t="s">
        <v>62</v>
      </c>
    </row>
    <row r="24" spans="2:9" ht="14.25" customHeight="1">
      <c r="B24" s="13"/>
      <c r="C24" s="1"/>
      <c r="D24" s="1"/>
      <c r="E24" s="24"/>
      <c r="F24" s="24"/>
      <c r="G24" s="24"/>
      <c r="H24" s="36"/>
      <c r="I24" s="17"/>
    </row>
    <row r="25" spans="2:10" ht="14.25" customHeight="1">
      <c r="B25" s="15" t="s">
        <v>30</v>
      </c>
      <c r="C25" s="3" t="s">
        <v>17</v>
      </c>
      <c r="D25" s="3"/>
      <c r="E25" s="16"/>
      <c r="F25" s="31" t="s">
        <v>44</v>
      </c>
      <c r="G25" s="16"/>
      <c r="H25" s="34"/>
      <c r="I25" s="19"/>
      <c r="J25" s="18" t="s">
        <v>56</v>
      </c>
    </row>
    <row r="26" spans="3:13" ht="14.25" customHeight="1">
      <c r="C26" s="71" t="s">
        <v>12</v>
      </c>
      <c r="D26" s="72"/>
      <c r="E26" s="39" t="s">
        <v>0</v>
      </c>
      <c r="F26" s="39" t="s">
        <v>1</v>
      </c>
      <c r="G26" s="41" t="s">
        <v>15</v>
      </c>
      <c r="H26" s="35"/>
      <c r="K26" s="41" t="s">
        <v>0</v>
      </c>
      <c r="L26" s="40" t="s">
        <v>1</v>
      </c>
      <c r="M26" s="41" t="s">
        <v>15</v>
      </c>
    </row>
    <row r="27" spans="3:13" ht="14.25" customHeight="1">
      <c r="C27" s="73" t="s">
        <v>2</v>
      </c>
      <c r="D27" s="74"/>
      <c r="E27" s="21">
        <v>0</v>
      </c>
      <c r="F27" s="21">
        <v>0</v>
      </c>
      <c r="G27" s="27"/>
      <c r="H27" s="36"/>
      <c r="I27" s="22"/>
      <c r="J27" s="27" t="s">
        <v>3</v>
      </c>
      <c r="K27" s="26">
        <v>6</v>
      </c>
      <c r="L27" s="26">
        <v>22779723</v>
      </c>
      <c r="M27" s="42" t="s">
        <v>73</v>
      </c>
    </row>
    <row r="28" spans="3:13" ht="14.25" customHeight="1">
      <c r="C28" s="75" t="s">
        <v>3</v>
      </c>
      <c r="D28" s="76"/>
      <c r="E28" s="21">
        <f>K27</f>
        <v>6</v>
      </c>
      <c r="F28" s="21">
        <f>L27</f>
        <v>22779723</v>
      </c>
      <c r="G28" s="45" t="s">
        <v>76</v>
      </c>
      <c r="H28" s="36" t="s">
        <v>45</v>
      </c>
      <c r="I28" s="22"/>
      <c r="J28" s="26" t="s">
        <v>4</v>
      </c>
      <c r="K28" s="26">
        <v>10</v>
      </c>
      <c r="L28" s="26">
        <v>3056874</v>
      </c>
      <c r="M28" s="42" t="s">
        <v>73</v>
      </c>
    </row>
    <row r="29" spans="3:9" ht="14.25" customHeight="1">
      <c r="C29" s="77" t="s">
        <v>24</v>
      </c>
      <c r="D29" s="78"/>
      <c r="E29" s="21">
        <f>K28</f>
        <v>10</v>
      </c>
      <c r="F29" s="21">
        <f>L28</f>
        <v>3056874</v>
      </c>
      <c r="G29" s="45" t="s">
        <v>76</v>
      </c>
      <c r="H29" s="36" t="s">
        <v>45</v>
      </c>
      <c r="I29" s="22"/>
    </row>
    <row r="30" spans="3:9" ht="14.25" customHeight="1">
      <c r="C30" s="77" t="s">
        <v>4</v>
      </c>
      <c r="D30" s="78"/>
      <c r="E30" s="21">
        <v>0</v>
      </c>
      <c r="F30" s="21">
        <v>0</v>
      </c>
      <c r="G30" s="26"/>
      <c r="I30" s="22"/>
    </row>
    <row r="31" spans="3:9" ht="14.25" customHeight="1">
      <c r="C31" s="69" t="s">
        <v>11</v>
      </c>
      <c r="D31" s="70"/>
      <c r="E31" s="28">
        <f>SUM(E27:E30)</f>
        <v>16</v>
      </c>
      <c r="F31" s="28">
        <f>SUM(F27:F30)</f>
        <v>25836597</v>
      </c>
      <c r="G31" s="28"/>
      <c r="H31" s="37"/>
      <c r="I31" s="29"/>
    </row>
    <row r="32" spans="2:9" ht="14.25" customHeight="1">
      <c r="B32" s="10"/>
      <c r="C32" s="10"/>
      <c r="D32" s="10"/>
      <c r="E32" s="25"/>
      <c r="F32" s="25"/>
      <c r="G32" s="25"/>
      <c r="H32" s="37"/>
      <c r="I32" s="29"/>
    </row>
    <row r="33" spans="2:9" ht="14.25" customHeight="1">
      <c r="B33" s="10"/>
      <c r="C33" s="10"/>
      <c r="D33" s="10"/>
      <c r="E33" s="25"/>
      <c r="F33" s="25"/>
      <c r="G33" s="25"/>
      <c r="H33" s="37"/>
      <c r="I33" s="29"/>
    </row>
    <row r="34" spans="2:10" ht="14.25" customHeight="1">
      <c r="B34" s="15" t="s">
        <v>30</v>
      </c>
      <c r="C34" s="3" t="s">
        <v>18</v>
      </c>
      <c r="D34" s="3"/>
      <c r="E34" s="16"/>
      <c r="F34" s="31" t="s">
        <v>63</v>
      </c>
      <c r="G34" s="16"/>
      <c r="H34" s="34"/>
      <c r="I34" s="29"/>
      <c r="J34" s="18" t="s">
        <v>56</v>
      </c>
    </row>
    <row r="35" spans="3:13" ht="14.25" customHeight="1">
      <c r="C35" s="71" t="s">
        <v>12</v>
      </c>
      <c r="D35" s="72"/>
      <c r="E35" s="39" t="s">
        <v>0</v>
      </c>
      <c r="F35" s="39" t="s">
        <v>1</v>
      </c>
      <c r="G35" s="41" t="s">
        <v>15</v>
      </c>
      <c r="H35" s="35"/>
      <c r="I35" s="29"/>
      <c r="K35" s="41" t="s">
        <v>0</v>
      </c>
      <c r="L35" s="40" t="s">
        <v>1</v>
      </c>
      <c r="M35" s="41" t="s">
        <v>15</v>
      </c>
    </row>
    <row r="36" spans="3:13" ht="14.25" customHeight="1">
      <c r="C36" s="73" t="s">
        <v>2</v>
      </c>
      <c r="D36" s="74"/>
      <c r="E36" s="21">
        <f>K36</f>
        <v>1783</v>
      </c>
      <c r="F36" s="21">
        <f>L36</f>
        <v>46172870966</v>
      </c>
      <c r="G36" s="27" t="s">
        <v>74</v>
      </c>
      <c r="H36" s="36" t="s">
        <v>45</v>
      </c>
      <c r="I36" s="29"/>
      <c r="J36" s="26" t="s">
        <v>48</v>
      </c>
      <c r="K36" s="26">
        <v>1783</v>
      </c>
      <c r="L36" s="26">
        <v>46172870966</v>
      </c>
      <c r="M36" s="11" t="s">
        <v>110</v>
      </c>
    </row>
    <row r="37" spans="3:13" ht="14.25" customHeight="1">
      <c r="C37" s="75" t="s">
        <v>3</v>
      </c>
      <c r="D37" s="76"/>
      <c r="E37" s="27">
        <f>K40</f>
        <v>610</v>
      </c>
      <c r="F37" s="21">
        <f>L40</f>
        <v>15736709356.943007</v>
      </c>
      <c r="G37" s="27" t="s">
        <v>50</v>
      </c>
      <c r="H37" s="36" t="s">
        <v>45</v>
      </c>
      <c r="I37" s="29"/>
      <c r="J37" s="26" t="s">
        <v>46</v>
      </c>
      <c r="K37" s="26">
        <v>113</v>
      </c>
      <c r="L37" s="26">
        <v>2909295123</v>
      </c>
      <c r="M37" s="11" t="s">
        <v>110</v>
      </c>
    </row>
    <row r="38" spans="3:13" ht="14.25" customHeight="1">
      <c r="C38" s="77" t="s">
        <v>24</v>
      </c>
      <c r="D38" s="78"/>
      <c r="E38" s="21">
        <v>0</v>
      </c>
      <c r="F38" s="21">
        <v>0</v>
      </c>
      <c r="G38" s="21"/>
      <c r="H38" s="36"/>
      <c r="I38" s="29"/>
      <c r="J38" s="26" t="s">
        <v>47</v>
      </c>
      <c r="K38" s="26">
        <v>80</v>
      </c>
      <c r="L38" s="26">
        <v>2069696526</v>
      </c>
      <c r="M38" s="11" t="s">
        <v>110</v>
      </c>
    </row>
    <row r="39" spans="3:13" ht="14.25" customHeight="1">
      <c r="C39" s="77" t="s">
        <v>4</v>
      </c>
      <c r="D39" s="78"/>
      <c r="E39" s="21">
        <v>0</v>
      </c>
      <c r="F39" s="21">
        <v>0</v>
      </c>
      <c r="G39" s="21"/>
      <c r="H39" s="36"/>
      <c r="I39" s="29"/>
      <c r="J39" s="26" t="s">
        <v>49</v>
      </c>
      <c r="K39" s="26">
        <v>417</v>
      </c>
      <c r="L39" s="26">
        <f>(L37+L38)/(K37+K38)*K39</f>
        <v>10757717707.943007</v>
      </c>
      <c r="M39" s="11" t="s">
        <v>111</v>
      </c>
    </row>
    <row r="40" spans="3:13" ht="14.25" customHeight="1">
      <c r="C40" s="69" t="s">
        <v>11</v>
      </c>
      <c r="D40" s="70"/>
      <c r="E40" s="23">
        <f>SUM(E36:E39)</f>
        <v>2393</v>
      </c>
      <c r="F40" s="23">
        <f>SUM(F36:F39)</f>
        <v>61909580322.94301</v>
      </c>
      <c r="G40" s="28"/>
      <c r="H40" s="36"/>
      <c r="I40" s="29"/>
      <c r="J40" s="26" t="s">
        <v>55</v>
      </c>
      <c r="K40" s="26">
        <f>SUM(K37:K39)</f>
        <v>610</v>
      </c>
      <c r="L40" s="26">
        <f>SUM(L37:L39)</f>
        <v>15736709356.943007</v>
      </c>
      <c r="M40" s="11"/>
    </row>
    <row r="41" spans="2:13" ht="14.25" customHeight="1">
      <c r="B41" s="2"/>
      <c r="C41" s="2"/>
      <c r="D41" s="2"/>
      <c r="E41" s="24"/>
      <c r="F41" s="24"/>
      <c r="G41" s="24"/>
      <c r="H41" s="36"/>
      <c r="I41" s="29"/>
      <c r="L41" s="18" t="s">
        <v>112</v>
      </c>
      <c r="M41" s="53">
        <f>(L37+L38)/(K37+K38)</f>
        <v>25797884.191709846</v>
      </c>
    </row>
    <row r="42" spans="2:9" ht="14.25" customHeight="1">
      <c r="B42" s="2"/>
      <c r="C42" s="2"/>
      <c r="D42" s="2"/>
      <c r="E42" s="24"/>
      <c r="F42" s="24"/>
      <c r="G42" s="24"/>
      <c r="H42" s="36"/>
      <c r="I42" s="29"/>
    </row>
    <row r="43" spans="2:10" ht="14.25" customHeight="1">
      <c r="B43" s="15" t="s">
        <v>30</v>
      </c>
      <c r="C43" s="3" t="s">
        <v>19</v>
      </c>
      <c r="D43" s="3"/>
      <c r="E43" s="16"/>
      <c r="F43" s="31" t="s">
        <v>41</v>
      </c>
      <c r="G43" s="16"/>
      <c r="H43" s="34"/>
      <c r="I43" s="29"/>
      <c r="J43" s="18" t="s">
        <v>56</v>
      </c>
    </row>
    <row r="44" spans="3:13" ht="14.25" customHeight="1">
      <c r="C44" s="71" t="s">
        <v>12</v>
      </c>
      <c r="D44" s="72"/>
      <c r="E44" s="39" t="s">
        <v>0</v>
      </c>
      <c r="F44" s="39" t="s">
        <v>1</v>
      </c>
      <c r="G44" s="41" t="s">
        <v>15</v>
      </c>
      <c r="H44" s="35"/>
      <c r="I44" s="29"/>
      <c r="K44" s="41" t="s">
        <v>0</v>
      </c>
      <c r="L44" s="40" t="s">
        <v>1</v>
      </c>
      <c r="M44" s="41" t="s">
        <v>15</v>
      </c>
    </row>
    <row r="45" spans="3:13" ht="14.25" customHeight="1">
      <c r="C45" s="73" t="s">
        <v>2</v>
      </c>
      <c r="D45" s="74"/>
      <c r="E45" s="21">
        <v>0</v>
      </c>
      <c r="F45" s="21">
        <v>0</v>
      </c>
      <c r="G45" s="21"/>
      <c r="H45" s="36"/>
      <c r="I45" s="29"/>
      <c r="J45" s="26" t="s">
        <v>53</v>
      </c>
      <c r="K45" s="26">
        <v>4402</v>
      </c>
      <c r="L45" s="26">
        <v>1132180886</v>
      </c>
      <c r="M45" s="11" t="s">
        <v>110</v>
      </c>
    </row>
    <row r="46" spans="3:9" ht="14.25" customHeight="1">
      <c r="C46" s="75" t="s">
        <v>3</v>
      </c>
      <c r="D46" s="76"/>
      <c r="E46" s="21">
        <v>0</v>
      </c>
      <c r="F46" s="21">
        <v>0</v>
      </c>
      <c r="G46" s="21"/>
      <c r="H46" s="36"/>
      <c r="I46" s="29"/>
    </row>
    <row r="47" spans="3:9" ht="14.25" customHeight="1">
      <c r="C47" s="77" t="s">
        <v>25</v>
      </c>
      <c r="D47" s="78"/>
      <c r="E47" s="21">
        <f>K45</f>
        <v>4402</v>
      </c>
      <c r="F47" s="21">
        <f>L45</f>
        <v>1132180886</v>
      </c>
      <c r="G47" s="27" t="s">
        <v>51</v>
      </c>
      <c r="H47" s="36" t="s">
        <v>45</v>
      </c>
      <c r="I47" s="29"/>
    </row>
    <row r="48" spans="3:9" ht="14.25" customHeight="1">
      <c r="C48" s="77" t="s">
        <v>4</v>
      </c>
      <c r="D48" s="78"/>
      <c r="E48" s="21">
        <v>0</v>
      </c>
      <c r="F48" s="21">
        <v>0</v>
      </c>
      <c r="G48" s="21"/>
      <c r="H48" s="36"/>
      <c r="I48" s="29"/>
    </row>
    <row r="49" spans="3:9" ht="14.25" customHeight="1">
      <c r="C49" s="69" t="s">
        <v>11</v>
      </c>
      <c r="D49" s="70"/>
      <c r="E49" s="23">
        <f>SUM(E45:E48)</f>
        <v>4402</v>
      </c>
      <c r="F49" s="23">
        <f>SUM(F45:F48)</f>
        <v>1132180886</v>
      </c>
      <c r="G49" s="28"/>
      <c r="H49" s="36"/>
      <c r="I49" s="29"/>
    </row>
    <row r="50" ht="14.25" customHeight="1">
      <c r="I50" s="29"/>
    </row>
    <row r="51" ht="14.25" customHeight="1">
      <c r="I51" s="29"/>
    </row>
    <row r="52" spans="2:10" ht="14.25" customHeight="1">
      <c r="B52" s="15" t="s">
        <v>30</v>
      </c>
      <c r="C52" s="3" t="s">
        <v>20</v>
      </c>
      <c r="D52" s="3"/>
      <c r="E52" s="16"/>
      <c r="F52" s="31" t="s">
        <v>42</v>
      </c>
      <c r="G52" s="16"/>
      <c r="H52" s="34"/>
      <c r="I52" s="29"/>
      <c r="J52" s="18" t="s">
        <v>56</v>
      </c>
    </row>
    <row r="53" spans="3:13" ht="14.25" customHeight="1">
      <c r="C53" s="71" t="s">
        <v>12</v>
      </c>
      <c r="D53" s="72"/>
      <c r="E53" s="39" t="s">
        <v>0</v>
      </c>
      <c r="F53" s="39" t="s">
        <v>1</v>
      </c>
      <c r="G53" s="41" t="s">
        <v>15</v>
      </c>
      <c r="H53" s="36"/>
      <c r="I53" s="29"/>
      <c r="K53" s="41" t="s">
        <v>0</v>
      </c>
      <c r="L53" s="40" t="s">
        <v>1</v>
      </c>
      <c r="M53" s="41" t="s">
        <v>15</v>
      </c>
    </row>
    <row r="54" spans="3:13" ht="14.25" customHeight="1">
      <c r="C54" s="73" t="s">
        <v>2</v>
      </c>
      <c r="D54" s="74"/>
      <c r="E54" s="21">
        <v>0</v>
      </c>
      <c r="F54" s="21">
        <v>0</v>
      </c>
      <c r="G54" s="21"/>
      <c r="H54" s="36"/>
      <c r="I54" s="29"/>
      <c r="J54" s="26" t="s">
        <v>54</v>
      </c>
      <c r="K54" s="26">
        <v>1273</v>
      </c>
      <c r="L54" s="26">
        <v>338772844</v>
      </c>
      <c r="M54" s="45" t="s">
        <v>72</v>
      </c>
    </row>
    <row r="55" spans="3:13" ht="14.25" customHeight="1">
      <c r="C55" s="75" t="s">
        <v>3</v>
      </c>
      <c r="D55" s="76"/>
      <c r="E55" s="21">
        <v>0</v>
      </c>
      <c r="F55" s="21">
        <v>0</v>
      </c>
      <c r="G55" s="21"/>
      <c r="H55" s="36"/>
      <c r="I55" s="29"/>
      <c r="J55" s="26" t="s">
        <v>4</v>
      </c>
      <c r="K55" s="26">
        <v>318</v>
      </c>
      <c r="L55" s="26">
        <v>2297222660</v>
      </c>
      <c r="M55" s="45" t="s">
        <v>72</v>
      </c>
    </row>
    <row r="56" spans="3:13" ht="14.25" customHeight="1">
      <c r="C56" s="77" t="s">
        <v>26</v>
      </c>
      <c r="D56" s="78"/>
      <c r="E56" s="21">
        <f>K54</f>
        <v>1273</v>
      </c>
      <c r="F56" s="21">
        <f>L54</f>
        <v>338772844</v>
      </c>
      <c r="G56" s="45" t="s">
        <v>76</v>
      </c>
      <c r="H56" s="36" t="s">
        <v>45</v>
      </c>
      <c r="I56" s="22"/>
      <c r="M56" s="18"/>
    </row>
    <row r="57" spans="3:13" ht="14.25" customHeight="1">
      <c r="C57" s="77" t="s">
        <v>4</v>
      </c>
      <c r="D57" s="78"/>
      <c r="E57" s="21">
        <f>K55</f>
        <v>318</v>
      </c>
      <c r="F57" s="21">
        <f>L55</f>
        <v>2297222660</v>
      </c>
      <c r="G57" s="45" t="s">
        <v>76</v>
      </c>
      <c r="H57" s="36" t="s">
        <v>45</v>
      </c>
      <c r="I57" s="22"/>
      <c r="M57" s="18"/>
    </row>
    <row r="58" spans="3:9" ht="14.25" customHeight="1">
      <c r="C58" s="69" t="s">
        <v>11</v>
      </c>
      <c r="D58" s="70"/>
      <c r="E58" s="23">
        <f>SUM(E54:E57)</f>
        <v>1591</v>
      </c>
      <c r="F58" s="23">
        <f>SUM(F54:F57)</f>
        <v>2635995504</v>
      </c>
      <c r="G58" s="28"/>
      <c r="H58" s="36"/>
      <c r="I58" s="22"/>
    </row>
    <row r="59" spans="3:9" ht="14.25" customHeight="1">
      <c r="C59" s="12"/>
      <c r="D59" s="12"/>
      <c r="E59" s="24"/>
      <c r="F59" s="24"/>
      <c r="G59" s="24"/>
      <c r="H59" s="36"/>
      <c r="I59" s="22"/>
    </row>
    <row r="60" spans="3:9" ht="14.25" customHeight="1">
      <c r="C60" s="12"/>
      <c r="D60" s="12"/>
      <c r="E60" s="24"/>
      <c r="F60" s="24"/>
      <c r="G60" s="24"/>
      <c r="H60" s="36"/>
      <c r="I60" s="22"/>
    </row>
    <row r="61" spans="2:10" ht="14.25" customHeight="1">
      <c r="B61" s="15" t="s">
        <v>30</v>
      </c>
      <c r="C61" s="3" t="s">
        <v>21</v>
      </c>
      <c r="D61" s="3"/>
      <c r="E61" s="16"/>
      <c r="F61" s="31" t="s">
        <v>64</v>
      </c>
      <c r="G61" s="16"/>
      <c r="H61" s="34"/>
      <c r="I61" s="17"/>
      <c r="J61" s="18" t="s">
        <v>56</v>
      </c>
    </row>
    <row r="62" spans="3:13" ht="14.25" customHeight="1">
      <c r="C62" s="71" t="s">
        <v>12</v>
      </c>
      <c r="D62" s="72"/>
      <c r="E62" s="39" t="s">
        <v>0</v>
      </c>
      <c r="F62" s="39" t="s">
        <v>1</v>
      </c>
      <c r="G62" s="41" t="s">
        <v>15</v>
      </c>
      <c r="H62" s="36"/>
      <c r="I62" s="22"/>
      <c r="K62" s="41" t="s">
        <v>0</v>
      </c>
      <c r="L62" s="40" t="s">
        <v>1</v>
      </c>
      <c r="M62" s="41" t="s">
        <v>15</v>
      </c>
    </row>
    <row r="63" spans="3:13" ht="14.25" customHeight="1">
      <c r="C63" s="73" t="s">
        <v>2</v>
      </c>
      <c r="D63" s="74"/>
      <c r="E63" s="21">
        <f>K63+K64</f>
        <v>37</v>
      </c>
      <c r="F63" s="21">
        <f>L63+L64</f>
        <v>958158287.011778</v>
      </c>
      <c r="G63" s="21"/>
      <c r="H63" s="36" t="s">
        <v>45</v>
      </c>
      <c r="I63" s="22"/>
      <c r="J63" s="26" t="s">
        <v>58</v>
      </c>
      <c r="K63" s="26">
        <v>27</v>
      </c>
      <c r="L63" s="26">
        <f>L36/K36*K63</f>
        <v>699196587.8194056</v>
      </c>
      <c r="M63" s="11" t="s">
        <v>52</v>
      </c>
    </row>
    <row r="64" spans="3:13" ht="14.25" customHeight="1">
      <c r="C64" s="75" t="s">
        <v>3</v>
      </c>
      <c r="D64" s="76"/>
      <c r="E64" s="21">
        <f>K65+K66</f>
        <v>93</v>
      </c>
      <c r="F64" s="21">
        <f>L65+L66</f>
        <v>2422806601.834197</v>
      </c>
      <c r="G64" s="45" t="s">
        <v>76</v>
      </c>
      <c r="H64" s="36" t="s">
        <v>45</v>
      </c>
      <c r="I64" s="22"/>
      <c r="J64" s="26" t="s">
        <v>59</v>
      </c>
      <c r="K64" s="26">
        <v>10</v>
      </c>
      <c r="L64" s="26">
        <f>L36/K36*K64</f>
        <v>258961699.1923724</v>
      </c>
      <c r="M64" s="11" t="s">
        <v>52</v>
      </c>
    </row>
    <row r="65" spans="3:13" ht="14.25" customHeight="1">
      <c r="C65" s="77" t="s">
        <v>24</v>
      </c>
      <c r="D65" s="78"/>
      <c r="E65" s="21">
        <f>K67</f>
        <v>40</v>
      </c>
      <c r="F65" s="21">
        <f>L67</f>
        <v>1027249900</v>
      </c>
      <c r="G65" s="45" t="s">
        <v>76</v>
      </c>
      <c r="H65" s="36" t="s">
        <v>45</v>
      </c>
      <c r="I65" s="22"/>
      <c r="J65" s="26" t="s">
        <v>60</v>
      </c>
      <c r="K65" s="26">
        <v>20</v>
      </c>
      <c r="L65" s="26">
        <f>L40/K40*K65</f>
        <v>515957683.8341969</v>
      </c>
      <c r="M65" s="11" t="s">
        <v>57</v>
      </c>
    </row>
    <row r="66" spans="3:13" ht="14.25" customHeight="1">
      <c r="C66" s="77" t="s">
        <v>4</v>
      </c>
      <c r="D66" s="78"/>
      <c r="E66" s="21">
        <v>0</v>
      </c>
      <c r="F66" s="21">
        <v>0</v>
      </c>
      <c r="G66" s="21"/>
      <c r="H66" s="36"/>
      <c r="I66" s="22"/>
      <c r="J66" s="26" t="s">
        <v>61</v>
      </c>
      <c r="K66" s="26">
        <v>73</v>
      </c>
      <c r="L66" s="26">
        <v>1906848918</v>
      </c>
      <c r="M66" s="42" t="s">
        <v>77</v>
      </c>
    </row>
    <row r="67" spans="3:13" ht="14.25" customHeight="1">
      <c r="C67" s="69" t="s">
        <v>11</v>
      </c>
      <c r="D67" s="70"/>
      <c r="E67" s="23">
        <f>SUM(E63:E66)</f>
        <v>170</v>
      </c>
      <c r="F67" s="23">
        <f>SUM(F63:F66)</f>
        <v>4408214788.845975</v>
      </c>
      <c r="G67" s="28"/>
      <c r="H67" s="36"/>
      <c r="I67" s="22"/>
      <c r="J67" s="26" t="s">
        <v>24</v>
      </c>
      <c r="K67" s="26">
        <v>40</v>
      </c>
      <c r="L67" s="26">
        <v>1027249900</v>
      </c>
      <c r="M67" s="42" t="s">
        <v>77</v>
      </c>
    </row>
    <row r="68" spans="3:9" ht="14.25" customHeight="1">
      <c r="C68" s="12"/>
      <c r="D68" s="12"/>
      <c r="E68" s="24"/>
      <c r="F68" s="24"/>
      <c r="G68" s="24"/>
      <c r="H68" s="36"/>
      <c r="I68" s="22"/>
    </row>
    <row r="69" spans="3:9" ht="14.25" customHeight="1">
      <c r="C69" s="12"/>
      <c r="D69" s="12"/>
      <c r="E69" s="24"/>
      <c r="F69" s="24"/>
      <c r="G69" s="24"/>
      <c r="H69" s="36"/>
      <c r="I69" s="22"/>
    </row>
    <row r="70" spans="2:10" ht="14.25" customHeight="1">
      <c r="B70" s="15" t="s">
        <v>30</v>
      </c>
      <c r="C70" s="3" t="s">
        <v>22</v>
      </c>
      <c r="D70" s="3"/>
      <c r="E70" s="16"/>
      <c r="F70" s="31" t="s">
        <v>43</v>
      </c>
      <c r="G70" s="31"/>
      <c r="H70" s="34"/>
      <c r="I70" s="17"/>
      <c r="J70" s="18" t="s">
        <v>56</v>
      </c>
    </row>
    <row r="71" spans="3:13" ht="14.25" customHeight="1">
      <c r="C71" s="71" t="s">
        <v>12</v>
      </c>
      <c r="D71" s="72"/>
      <c r="E71" s="39" t="s">
        <v>0</v>
      </c>
      <c r="F71" s="39" t="s">
        <v>1</v>
      </c>
      <c r="G71" s="41" t="s">
        <v>15</v>
      </c>
      <c r="H71" s="36"/>
      <c r="I71" s="22"/>
      <c r="K71" s="41" t="s">
        <v>0</v>
      </c>
      <c r="L71" s="40" t="s">
        <v>1</v>
      </c>
      <c r="M71" s="41" t="s">
        <v>15</v>
      </c>
    </row>
    <row r="72" spans="3:13" ht="14.25" customHeight="1">
      <c r="C72" s="73" t="s">
        <v>2</v>
      </c>
      <c r="D72" s="74"/>
      <c r="E72" s="21">
        <v>0</v>
      </c>
      <c r="F72" s="21">
        <v>0</v>
      </c>
      <c r="G72" s="21"/>
      <c r="H72" s="36" t="s">
        <v>45</v>
      </c>
      <c r="I72" s="29"/>
      <c r="J72" s="26" t="s">
        <v>61</v>
      </c>
      <c r="K72" s="26">
        <v>25</v>
      </c>
      <c r="L72" s="26">
        <v>276876904</v>
      </c>
      <c r="M72" s="42" t="s">
        <v>78</v>
      </c>
    </row>
    <row r="73" spans="3:13" ht="14.25" customHeight="1">
      <c r="C73" s="75" t="s">
        <v>3</v>
      </c>
      <c r="D73" s="76"/>
      <c r="E73" s="21">
        <f>K72</f>
        <v>25</v>
      </c>
      <c r="F73" s="21">
        <f>L72</f>
        <v>276876904</v>
      </c>
      <c r="G73" s="45" t="s">
        <v>76</v>
      </c>
      <c r="H73" s="36" t="s">
        <v>45</v>
      </c>
      <c r="I73" s="22"/>
      <c r="J73" s="26" t="s">
        <v>75</v>
      </c>
      <c r="K73" s="26">
        <v>40</v>
      </c>
      <c r="L73" s="26">
        <v>11221821</v>
      </c>
      <c r="M73" s="42" t="s">
        <v>78</v>
      </c>
    </row>
    <row r="74" spans="3:13" ht="14.25" customHeight="1">
      <c r="C74" s="77" t="s">
        <v>24</v>
      </c>
      <c r="D74" s="78"/>
      <c r="E74" s="21">
        <f>K73+K74</f>
        <v>1909</v>
      </c>
      <c r="F74" s="21">
        <f>L73+L74</f>
        <v>491922883.22944117</v>
      </c>
      <c r="G74" s="45" t="s">
        <v>121</v>
      </c>
      <c r="H74" s="36" t="s">
        <v>45</v>
      </c>
      <c r="I74" s="22"/>
      <c r="J74" s="28" t="s">
        <v>122</v>
      </c>
      <c r="K74" s="28">
        <v>1869</v>
      </c>
      <c r="L74" s="28">
        <f>L45/K45*K74</f>
        <v>480701062.22944117</v>
      </c>
      <c r="M74" s="55" t="s">
        <v>118</v>
      </c>
    </row>
    <row r="75" spans="3:13" ht="14.25" customHeight="1">
      <c r="C75" s="77" t="s">
        <v>4</v>
      </c>
      <c r="D75" s="78"/>
      <c r="E75" s="21">
        <v>0</v>
      </c>
      <c r="F75" s="21">
        <v>0</v>
      </c>
      <c r="G75" s="21"/>
      <c r="H75" s="36" t="s">
        <v>45</v>
      </c>
      <c r="I75" s="29"/>
      <c r="J75" s="56" t="s">
        <v>120</v>
      </c>
      <c r="K75" s="56"/>
      <c r="L75" s="56"/>
      <c r="M75" s="57">
        <f>L45/K45</f>
        <v>257196.93003180373</v>
      </c>
    </row>
    <row r="76" spans="3:13" ht="14.25" customHeight="1">
      <c r="C76" s="69" t="s">
        <v>11</v>
      </c>
      <c r="D76" s="70"/>
      <c r="E76" s="23">
        <f>SUM(E72:E75)</f>
        <v>1934</v>
      </c>
      <c r="F76" s="23">
        <f>SUM(F72:F75)</f>
        <v>768799787.2294412</v>
      </c>
      <c r="G76" s="28"/>
      <c r="H76" s="37"/>
      <c r="I76" s="29"/>
      <c r="J76" s="56">
        <v>7993</v>
      </c>
      <c r="K76" s="56" t="s">
        <v>119</v>
      </c>
      <c r="L76" s="58">
        <f>E20+E29+E38+E47+E56+E65+E83</f>
        <v>6124</v>
      </c>
      <c r="M76" s="58">
        <f>J76-L76</f>
        <v>1869</v>
      </c>
    </row>
    <row r="77" spans="3:9" ht="14.25" customHeight="1">
      <c r="C77" s="10"/>
      <c r="D77" s="10"/>
      <c r="E77" s="25"/>
      <c r="F77" s="25"/>
      <c r="G77" s="25"/>
      <c r="H77" s="37"/>
      <c r="I77" s="29"/>
    </row>
    <row r="78" spans="3:9" ht="14.25" customHeight="1">
      <c r="C78" s="10"/>
      <c r="D78" s="10"/>
      <c r="E78" s="25"/>
      <c r="F78" s="25"/>
      <c r="G78" s="25"/>
      <c r="H78" s="37"/>
      <c r="I78" s="29"/>
    </row>
    <row r="79" spans="2:10" ht="14.25" customHeight="1">
      <c r="B79" s="15" t="s">
        <v>30</v>
      </c>
      <c r="C79" s="3" t="s">
        <v>23</v>
      </c>
      <c r="D79" s="3"/>
      <c r="E79" s="16"/>
      <c r="F79" s="31" t="s">
        <v>43</v>
      </c>
      <c r="G79" s="31"/>
      <c r="H79" s="34"/>
      <c r="I79" s="17"/>
      <c r="J79" s="18" t="s">
        <v>56</v>
      </c>
    </row>
    <row r="80" spans="3:13" ht="14.25" customHeight="1">
      <c r="C80" s="71" t="s">
        <v>12</v>
      </c>
      <c r="D80" s="72"/>
      <c r="E80" s="39" t="s">
        <v>0</v>
      </c>
      <c r="F80" s="39" t="s">
        <v>1</v>
      </c>
      <c r="G80" s="41" t="s">
        <v>15</v>
      </c>
      <c r="H80" s="36"/>
      <c r="I80" s="22"/>
      <c r="K80" s="41" t="s">
        <v>0</v>
      </c>
      <c r="L80" s="40" t="s">
        <v>1</v>
      </c>
      <c r="M80" s="41" t="s">
        <v>15</v>
      </c>
    </row>
    <row r="81" spans="3:13" ht="14.25" customHeight="1">
      <c r="C81" s="73" t="s">
        <v>2</v>
      </c>
      <c r="D81" s="74"/>
      <c r="E81" s="21">
        <v>0</v>
      </c>
      <c r="F81" s="21">
        <v>0</v>
      </c>
      <c r="G81" s="21"/>
      <c r="H81" s="36" t="s">
        <v>45</v>
      </c>
      <c r="I81" s="29"/>
      <c r="J81" s="26" t="s">
        <v>61</v>
      </c>
      <c r="K81" s="26">
        <v>3</v>
      </c>
      <c r="L81" s="26">
        <v>71826589</v>
      </c>
      <c r="M81" s="42" t="s">
        <v>79</v>
      </c>
    </row>
    <row r="82" spans="3:13" ht="14.25" customHeight="1">
      <c r="C82" s="75" t="s">
        <v>3</v>
      </c>
      <c r="D82" s="76"/>
      <c r="E82" s="21">
        <f>K81</f>
        <v>3</v>
      </c>
      <c r="F82" s="21">
        <f>L81</f>
        <v>71826589</v>
      </c>
      <c r="G82" s="45" t="s">
        <v>76</v>
      </c>
      <c r="H82" s="36" t="s">
        <v>45</v>
      </c>
      <c r="I82" s="22"/>
      <c r="J82" s="26" t="s">
        <v>75</v>
      </c>
      <c r="K82" s="26">
        <v>10</v>
      </c>
      <c r="L82" s="26">
        <v>3056874</v>
      </c>
      <c r="M82" s="42" t="s">
        <v>79</v>
      </c>
    </row>
    <row r="83" spans="3:9" ht="14.25" customHeight="1">
      <c r="C83" s="77" t="s">
        <v>24</v>
      </c>
      <c r="D83" s="78"/>
      <c r="E83" s="21">
        <f>K82</f>
        <v>10</v>
      </c>
      <c r="F83" s="21">
        <f>L82</f>
        <v>3056874</v>
      </c>
      <c r="G83" s="45" t="s">
        <v>76</v>
      </c>
      <c r="H83" s="36" t="s">
        <v>45</v>
      </c>
      <c r="I83" s="22"/>
    </row>
    <row r="84" spans="3:9" ht="14.25" customHeight="1">
      <c r="C84" s="77" t="s">
        <v>4</v>
      </c>
      <c r="D84" s="78"/>
      <c r="E84" s="21">
        <v>0</v>
      </c>
      <c r="F84" s="21">
        <v>0</v>
      </c>
      <c r="G84" s="21"/>
      <c r="H84" s="36" t="s">
        <v>45</v>
      </c>
      <c r="I84" s="29"/>
    </row>
    <row r="85" spans="3:7" ht="14.25" customHeight="1">
      <c r="C85" s="69" t="s">
        <v>11</v>
      </c>
      <c r="D85" s="70"/>
      <c r="E85" s="23">
        <f>SUM(E81:E84)</f>
        <v>13</v>
      </c>
      <c r="F85" s="23">
        <f>SUM(F81:F84)</f>
        <v>74883463</v>
      </c>
      <c r="G85" s="28"/>
    </row>
  </sheetData>
  <sheetProtection/>
  <mergeCells count="57">
    <mergeCell ref="C73:D73"/>
    <mergeCell ref="C74:D74"/>
    <mergeCell ref="C64:D64"/>
    <mergeCell ref="C65:D65"/>
    <mergeCell ref="C48:D48"/>
    <mergeCell ref="C49:D49"/>
    <mergeCell ref="C67:D67"/>
    <mergeCell ref="C55:D55"/>
    <mergeCell ref="C62:D62"/>
    <mergeCell ref="C57:D57"/>
    <mergeCell ref="C40:D40"/>
    <mergeCell ref="C38:D38"/>
    <mergeCell ref="C39:D39"/>
    <mergeCell ref="C44:D44"/>
    <mergeCell ref="C28:D28"/>
    <mergeCell ref="C29:D29"/>
    <mergeCell ref="C66:D66"/>
    <mergeCell ref="C53:D53"/>
    <mergeCell ref="C56:D56"/>
    <mergeCell ref="C58:D58"/>
    <mergeCell ref="C54:D54"/>
    <mergeCell ref="C31:D31"/>
    <mergeCell ref="C35:D35"/>
    <mergeCell ref="C45:D45"/>
    <mergeCell ref="C46:D46"/>
    <mergeCell ref="C47:D47"/>
    <mergeCell ref="C17:D17"/>
    <mergeCell ref="C18:D18"/>
    <mergeCell ref="C19:D19"/>
    <mergeCell ref="C20:D20"/>
    <mergeCell ref="C21:D21"/>
    <mergeCell ref="B2:D2"/>
    <mergeCell ref="B3:D3"/>
    <mergeCell ref="B4:D4"/>
    <mergeCell ref="B5:D5"/>
    <mergeCell ref="B6:D6"/>
    <mergeCell ref="B7:D7"/>
    <mergeCell ref="C85:D85"/>
    <mergeCell ref="C63:D63"/>
    <mergeCell ref="C71:D71"/>
    <mergeCell ref="C80:D80"/>
    <mergeCell ref="C81:D81"/>
    <mergeCell ref="C82:D82"/>
    <mergeCell ref="C83:D83"/>
    <mergeCell ref="C75:D75"/>
    <mergeCell ref="C76:D76"/>
    <mergeCell ref="C72:D72"/>
    <mergeCell ref="C36:D36"/>
    <mergeCell ref="B8:D8"/>
    <mergeCell ref="B9:D9"/>
    <mergeCell ref="C84:D84"/>
    <mergeCell ref="B10:D10"/>
    <mergeCell ref="C26:D26"/>
    <mergeCell ref="C22:D22"/>
    <mergeCell ref="C27:D27"/>
    <mergeCell ref="C30:D30"/>
    <mergeCell ref="C37:D37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1.25390625" style="4" customWidth="1"/>
    <col min="2" max="2" width="20.875" style="4" customWidth="1"/>
    <col min="3" max="3" width="16.25390625" style="4" customWidth="1"/>
    <col min="4" max="4" width="15.75390625" style="4" customWidth="1"/>
    <col min="5" max="6" width="15.00390625" style="4" bestFit="1" customWidth="1"/>
    <col min="7" max="7" width="12.375" style="4" bestFit="1" customWidth="1"/>
    <col min="8" max="8" width="12.25390625" style="4" customWidth="1"/>
    <col min="9" max="16384" width="9.00390625" style="4" customWidth="1"/>
  </cols>
  <sheetData>
    <row r="1" spans="1:7" ht="22.5" customHeight="1">
      <c r="A1" s="87" t="s">
        <v>109</v>
      </c>
      <c r="B1" s="87"/>
      <c r="C1" s="87"/>
      <c r="D1" s="87"/>
      <c r="E1" s="87"/>
      <c r="F1" s="87"/>
      <c r="G1" s="87"/>
    </row>
    <row r="2" ht="22.5" customHeight="1"/>
    <row r="3" spans="2:4" ht="22.5" customHeight="1">
      <c r="B3" s="49" t="s">
        <v>7</v>
      </c>
      <c r="C3" s="88" t="e">
        <f>#REF!+#REF!</f>
        <v>#REF!</v>
      </c>
      <c r="D3" s="88"/>
    </row>
    <row r="4" spans="2:4" ht="22.5" customHeight="1">
      <c r="B4" s="50"/>
      <c r="C4" s="9"/>
      <c r="D4" s="9"/>
    </row>
    <row r="5" spans="2:4" ht="22.5" customHeight="1">
      <c r="B5" s="49" t="s">
        <v>8</v>
      </c>
      <c r="C5" s="88" t="e">
        <f>#REF!</f>
        <v>#REF!</v>
      </c>
      <c r="D5" s="88"/>
    </row>
    <row r="6" spans="2:4" ht="22.5" customHeight="1">
      <c r="B6" s="50"/>
      <c r="C6" s="9"/>
      <c r="D6" s="9"/>
    </row>
    <row r="7" spans="2:4" ht="22.5" customHeight="1">
      <c r="B7" s="49" t="s">
        <v>90</v>
      </c>
      <c r="C7" s="88" t="e">
        <f>C3-C5</f>
        <v>#REF!</v>
      </c>
      <c r="D7" s="88"/>
    </row>
    <row r="8" spans="2:3" ht="22.5" customHeight="1">
      <c r="B8" s="44"/>
      <c r="C8" s="44"/>
    </row>
    <row r="9" spans="2:3" ht="22.5" customHeight="1">
      <c r="B9" s="44"/>
      <c r="C9" s="44"/>
    </row>
    <row r="10" spans="1:3" ht="22.5" customHeight="1">
      <c r="A10" s="4" t="s">
        <v>85</v>
      </c>
      <c r="B10" s="4" t="s">
        <v>88</v>
      </c>
      <c r="C10" s="4" t="s">
        <v>84</v>
      </c>
    </row>
    <row r="11" ht="22.5" customHeight="1">
      <c r="B11" s="4" t="s">
        <v>116</v>
      </c>
    </row>
    <row r="12" spans="2:4" ht="22.5" customHeight="1">
      <c r="B12" s="6" t="s">
        <v>80</v>
      </c>
      <c r="C12" s="51">
        <v>1826</v>
      </c>
      <c r="D12" s="4" t="s">
        <v>83</v>
      </c>
    </row>
    <row r="13" spans="2:4" ht="22.5" customHeight="1">
      <c r="B13" s="6" t="s">
        <v>103</v>
      </c>
      <c r="C13" s="51">
        <v>0</v>
      </c>
      <c r="D13" s="4" t="s">
        <v>104</v>
      </c>
    </row>
    <row r="14" spans="2:4" ht="22.5" customHeight="1">
      <c r="B14" s="6" t="s">
        <v>96</v>
      </c>
      <c r="C14" s="51">
        <v>1783</v>
      </c>
      <c r="D14" s="4" t="s">
        <v>81</v>
      </c>
    </row>
    <row r="15" spans="2:4" ht="14.25" customHeight="1">
      <c r="B15" s="4" t="s">
        <v>97</v>
      </c>
      <c r="C15" s="51">
        <v>37</v>
      </c>
      <c r="D15" s="4" t="s">
        <v>10</v>
      </c>
    </row>
    <row r="16" spans="2:5" ht="22.5" customHeight="1">
      <c r="B16" s="4" t="s">
        <v>105</v>
      </c>
      <c r="C16" s="52" t="e">
        <f>#REF!/#REF!</f>
        <v>#REF!</v>
      </c>
      <c r="E16" s="43" t="s">
        <v>91</v>
      </c>
    </row>
    <row r="17" spans="2:5" ht="22.5" customHeight="1">
      <c r="B17" s="4" t="s">
        <v>106</v>
      </c>
      <c r="C17" s="52"/>
      <c r="E17" s="43"/>
    </row>
    <row r="18" spans="2:5" ht="22.5" customHeight="1">
      <c r="B18" s="4" t="s">
        <v>107</v>
      </c>
      <c r="C18" s="52"/>
      <c r="E18" s="43"/>
    </row>
    <row r="19" spans="3:6" ht="22.5" customHeight="1">
      <c r="C19" s="52"/>
      <c r="F19" s="7"/>
    </row>
    <row r="20" spans="1:6" ht="22.5" customHeight="1">
      <c r="A20" s="4" t="s">
        <v>86</v>
      </c>
      <c r="B20" s="7" t="s">
        <v>89</v>
      </c>
      <c r="C20" s="7" t="s">
        <v>82</v>
      </c>
      <c r="D20" s="7"/>
      <c r="E20" s="7"/>
      <c r="F20" s="7"/>
    </row>
    <row r="21" spans="2:6" ht="22.5" customHeight="1">
      <c r="B21" s="7" t="s">
        <v>115</v>
      </c>
      <c r="C21" s="7"/>
      <c r="D21" s="7"/>
      <c r="E21" s="7"/>
      <c r="F21" s="7"/>
    </row>
    <row r="22" spans="2:4" ht="22.5" customHeight="1">
      <c r="B22" s="47" t="s">
        <v>80</v>
      </c>
      <c r="C22" s="51">
        <v>714</v>
      </c>
      <c r="D22" s="4" t="s">
        <v>83</v>
      </c>
    </row>
    <row r="23" spans="2:4" ht="22.5" customHeight="1">
      <c r="B23" s="6" t="s">
        <v>103</v>
      </c>
      <c r="C23" s="51">
        <v>1</v>
      </c>
      <c r="D23" s="4" t="s">
        <v>104</v>
      </c>
    </row>
    <row r="24" spans="2:4" ht="31.5" customHeight="1">
      <c r="B24" s="47" t="s">
        <v>96</v>
      </c>
      <c r="C24" s="51">
        <v>610</v>
      </c>
      <c r="D24" s="4" t="s">
        <v>81</v>
      </c>
    </row>
    <row r="25" spans="2:4" ht="22.5" customHeight="1">
      <c r="B25" s="47" t="s">
        <v>95</v>
      </c>
      <c r="C25" s="51">
        <v>1</v>
      </c>
      <c r="D25" s="4" t="s">
        <v>81</v>
      </c>
    </row>
    <row r="26" spans="2:4" ht="22.5" customHeight="1">
      <c r="B26" s="48" t="s">
        <v>108</v>
      </c>
      <c r="C26" s="51">
        <v>133</v>
      </c>
      <c r="D26" s="4" t="s">
        <v>81</v>
      </c>
    </row>
    <row r="27" spans="2:5" ht="22.5" customHeight="1">
      <c r="B27" s="4" t="s">
        <v>105</v>
      </c>
      <c r="C27" s="52" t="e">
        <f>#REF!/#REF!</f>
        <v>#REF!</v>
      </c>
      <c r="E27" s="43" t="s">
        <v>92</v>
      </c>
    </row>
    <row r="28" spans="2:5" ht="22.5" customHeight="1">
      <c r="B28" s="4" t="s">
        <v>106</v>
      </c>
      <c r="C28" s="51">
        <v>65</v>
      </c>
      <c r="D28" s="4" t="s">
        <v>99</v>
      </c>
      <c r="E28" s="43"/>
    </row>
    <row r="29" spans="2:5" ht="22.5" customHeight="1">
      <c r="B29" s="4" t="s">
        <v>107</v>
      </c>
      <c r="C29" s="51">
        <v>9</v>
      </c>
      <c r="D29" s="4" t="s">
        <v>99</v>
      </c>
      <c r="E29" s="43"/>
    </row>
    <row r="30" ht="22.5" customHeight="1">
      <c r="E30" s="43"/>
    </row>
    <row r="31" spans="1:3" ht="22.5" customHeight="1">
      <c r="A31" s="4" t="s">
        <v>87</v>
      </c>
      <c r="B31" s="4" t="s">
        <v>93</v>
      </c>
      <c r="C31" s="7" t="s">
        <v>82</v>
      </c>
    </row>
    <row r="32" spans="2:4" ht="22.5" customHeight="1">
      <c r="B32" s="47" t="s">
        <v>80</v>
      </c>
      <c r="C32" s="51">
        <v>574</v>
      </c>
      <c r="D32" s="4" t="s">
        <v>83</v>
      </c>
    </row>
    <row r="33" spans="2:4" ht="22.5" customHeight="1">
      <c r="B33" s="6" t="s">
        <v>103</v>
      </c>
      <c r="C33" s="51">
        <v>596</v>
      </c>
      <c r="D33" s="4" t="s">
        <v>104</v>
      </c>
    </row>
    <row r="34" spans="2:4" ht="22.5" customHeight="1">
      <c r="B34" s="47" t="s">
        <v>94</v>
      </c>
      <c r="C34" s="51">
        <v>17</v>
      </c>
      <c r="D34" s="4" t="s">
        <v>99</v>
      </c>
    </row>
    <row r="35" spans="2:4" ht="16.5" customHeight="1">
      <c r="B35" s="47" t="s">
        <v>95</v>
      </c>
      <c r="C35" s="51">
        <v>0</v>
      </c>
      <c r="D35" s="4" t="s">
        <v>99</v>
      </c>
    </row>
    <row r="36" spans="2:4" ht="22.5" customHeight="1">
      <c r="B36" s="47" t="s">
        <v>98</v>
      </c>
      <c r="C36" s="51">
        <v>318</v>
      </c>
      <c r="D36" s="4" t="s">
        <v>99</v>
      </c>
    </row>
    <row r="37" spans="2:5" ht="22.5" customHeight="1">
      <c r="B37" s="4" t="s">
        <v>106</v>
      </c>
      <c r="C37" s="51">
        <v>0</v>
      </c>
      <c r="D37" s="4" t="s">
        <v>99</v>
      </c>
      <c r="E37" s="43"/>
    </row>
    <row r="38" spans="2:5" ht="14.25" customHeight="1">
      <c r="B38" s="4" t="s">
        <v>107</v>
      </c>
      <c r="C38" s="51">
        <v>0</v>
      </c>
      <c r="D38" s="4" t="s">
        <v>99</v>
      </c>
      <c r="E38" s="43"/>
    </row>
    <row r="39" ht="22.5" customHeight="1"/>
    <row r="40" spans="1:3" ht="20.25" customHeight="1">
      <c r="A40" s="4" t="s">
        <v>102</v>
      </c>
      <c r="B40" s="4" t="s">
        <v>93</v>
      </c>
      <c r="C40" s="7" t="s">
        <v>82</v>
      </c>
    </row>
    <row r="41" spans="2:3" ht="14.25">
      <c r="B41" s="4" t="s">
        <v>117</v>
      </c>
      <c r="C41" s="7"/>
    </row>
    <row r="42" spans="2:4" ht="17.25">
      <c r="B42" s="47" t="s">
        <v>80</v>
      </c>
      <c r="C42" s="51">
        <v>6120</v>
      </c>
      <c r="D42" s="4" t="s">
        <v>83</v>
      </c>
    </row>
    <row r="43" spans="2:4" ht="17.25">
      <c r="B43" s="6" t="s">
        <v>103</v>
      </c>
      <c r="C43" s="51">
        <v>389</v>
      </c>
      <c r="D43" s="4" t="s">
        <v>104</v>
      </c>
    </row>
    <row r="44" spans="2:4" ht="17.25">
      <c r="B44" s="47" t="s">
        <v>94</v>
      </c>
      <c r="C44" s="51">
        <v>0</v>
      </c>
      <c r="D44" s="4" t="s">
        <v>99</v>
      </c>
    </row>
    <row r="45" spans="2:4" ht="17.25">
      <c r="B45" s="47" t="s">
        <v>95</v>
      </c>
      <c r="C45" s="51">
        <v>4402</v>
      </c>
      <c r="D45" s="4" t="s">
        <v>99</v>
      </c>
    </row>
    <row r="46" spans="2:4" ht="17.25">
      <c r="B46" s="47" t="s">
        <v>98</v>
      </c>
      <c r="C46" s="51">
        <v>1273</v>
      </c>
      <c r="D46" s="4" t="s">
        <v>99</v>
      </c>
    </row>
    <row r="47" spans="2:5" ht="17.25">
      <c r="B47" s="4" t="s">
        <v>106</v>
      </c>
      <c r="C47" s="51">
        <v>40</v>
      </c>
      <c r="D47" s="4" t="s">
        <v>99</v>
      </c>
      <c r="E47" s="43"/>
    </row>
    <row r="48" spans="2:5" ht="17.25">
      <c r="B48" s="4" t="s">
        <v>107</v>
      </c>
      <c r="C48" s="51">
        <v>10</v>
      </c>
      <c r="D48" s="4" t="s">
        <v>99</v>
      </c>
      <c r="E48" s="43"/>
    </row>
    <row r="50" spans="1:5" ht="17.25">
      <c r="A50" s="4" t="s">
        <v>100</v>
      </c>
      <c r="B50" s="4" t="s">
        <v>101</v>
      </c>
      <c r="C50" s="51">
        <v>269</v>
      </c>
      <c r="D50" s="54">
        <v>28475557</v>
      </c>
      <c r="E50" s="4" t="s">
        <v>9</v>
      </c>
    </row>
    <row r="51" spans="3:4" ht="14.25">
      <c r="C51" s="8"/>
      <c r="D51" s="5"/>
    </row>
  </sheetData>
  <sheetProtection/>
  <mergeCells count="4">
    <mergeCell ref="A1:G1"/>
    <mergeCell ref="C3:D3"/>
    <mergeCell ref="C5:D5"/>
    <mergeCell ref="C7:D7"/>
  </mergeCells>
  <printOptions/>
  <pageMargins left="0.75" right="0.75" top="1" bottom="1" header="0.512" footer="0.51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11.25390625" style="4" customWidth="1"/>
    <col min="2" max="2" width="20.875" style="4" customWidth="1"/>
    <col min="3" max="3" width="16.25390625" style="4" customWidth="1"/>
    <col min="4" max="4" width="15.75390625" style="4" customWidth="1"/>
    <col min="5" max="6" width="15.00390625" style="4" bestFit="1" customWidth="1"/>
    <col min="7" max="7" width="12.375" style="4" bestFit="1" customWidth="1"/>
    <col min="8" max="8" width="12.25390625" style="4" customWidth="1"/>
    <col min="9" max="16384" width="9.00390625" style="4" customWidth="1"/>
  </cols>
  <sheetData>
    <row r="1" spans="1:7" ht="22.5" customHeight="1">
      <c r="A1" s="87" t="s">
        <v>109</v>
      </c>
      <c r="B1" s="87"/>
      <c r="C1" s="87"/>
      <c r="D1" s="87"/>
      <c r="E1" s="87"/>
      <c r="F1" s="87"/>
      <c r="G1" s="87"/>
    </row>
    <row r="2" ht="22.5" customHeight="1"/>
    <row r="3" spans="2:4" ht="22.5" customHeight="1">
      <c r="B3" s="49" t="s">
        <v>7</v>
      </c>
      <c r="C3" s="88" t="e">
        <f>#REF!+#REF!</f>
        <v>#REF!</v>
      </c>
      <c r="D3" s="88"/>
    </row>
    <row r="4" spans="2:4" ht="22.5" customHeight="1">
      <c r="B4" s="50"/>
      <c r="C4" s="9"/>
      <c r="D4" s="9"/>
    </row>
    <row r="5" spans="2:4" ht="22.5" customHeight="1">
      <c r="B5" s="49" t="s">
        <v>8</v>
      </c>
      <c r="C5" s="88" t="e">
        <f>#REF!</f>
        <v>#REF!</v>
      </c>
      <c r="D5" s="88"/>
    </row>
    <row r="6" spans="2:4" ht="22.5" customHeight="1">
      <c r="B6" s="50"/>
      <c r="C6" s="9"/>
      <c r="D6" s="9"/>
    </row>
    <row r="7" spans="2:4" ht="22.5" customHeight="1">
      <c r="B7" s="49" t="s">
        <v>90</v>
      </c>
      <c r="C7" s="88" t="e">
        <f>C3-C5</f>
        <v>#REF!</v>
      </c>
      <c r="D7" s="88"/>
    </row>
    <row r="8" spans="2:3" ht="22.5" customHeight="1">
      <c r="B8" s="44"/>
      <c r="C8" s="44"/>
    </row>
    <row r="9" spans="2:3" ht="22.5" customHeight="1">
      <c r="B9" s="44"/>
      <c r="C9" s="44"/>
    </row>
    <row r="10" spans="1:3" ht="22.5" customHeight="1">
      <c r="A10" s="4" t="s">
        <v>85</v>
      </c>
      <c r="B10" s="4" t="s">
        <v>88</v>
      </c>
      <c r="C10" s="4" t="s">
        <v>84</v>
      </c>
    </row>
    <row r="11" ht="22.5" customHeight="1">
      <c r="B11" s="4" t="s">
        <v>116</v>
      </c>
    </row>
    <row r="12" spans="2:4" ht="22.5" customHeight="1">
      <c r="B12" s="6" t="s">
        <v>80</v>
      </c>
      <c r="C12" s="51">
        <v>1826</v>
      </c>
      <c r="D12" s="4" t="s">
        <v>83</v>
      </c>
    </row>
    <row r="13" spans="2:4" ht="22.5" customHeight="1">
      <c r="B13" s="6" t="s">
        <v>103</v>
      </c>
      <c r="C13" s="51">
        <v>0</v>
      </c>
      <c r="D13" s="4" t="s">
        <v>104</v>
      </c>
    </row>
    <row r="14" spans="2:4" ht="22.5" customHeight="1">
      <c r="B14" s="6" t="s">
        <v>96</v>
      </c>
      <c r="C14" s="51">
        <v>1783</v>
      </c>
      <c r="D14" s="4" t="s">
        <v>81</v>
      </c>
    </row>
    <row r="15" spans="2:4" ht="22.5" customHeight="1">
      <c r="B15" s="4" t="s">
        <v>97</v>
      </c>
      <c r="C15" s="51">
        <v>37</v>
      </c>
      <c r="D15" s="4" t="s">
        <v>10</v>
      </c>
    </row>
    <row r="16" spans="2:5" ht="22.5" customHeight="1">
      <c r="B16" s="4" t="s">
        <v>105</v>
      </c>
      <c r="C16" s="52" t="e">
        <f>#REF!/#REF!</f>
        <v>#REF!</v>
      </c>
      <c r="E16" s="43" t="s">
        <v>91</v>
      </c>
    </row>
    <row r="17" spans="2:5" ht="22.5" customHeight="1">
      <c r="B17" s="4" t="s">
        <v>106</v>
      </c>
      <c r="C17" s="52"/>
      <c r="E17" s="43"/>
    </row>
    <row r="18" spans="2:5" ht="22.5" customHeight="1">
      <c r="B18" s="4" t="s">
        <v>107</v>
      </c>
      <c r="C18" s="52"/>
      <c r="E18" s="43"/>
    </row>
    <row r="19" spans="3:6" ht="22.5" customHeight="1">
      <c r="C19" s="52"/>
      <c r="F19" s="7"/>
    </row>
    <row r="20" spans="1:6" ht="22.5" customHeight="1">
      <c r="A20" s="4" t="s">
        <v>86</v>
      </c>
      <c r="B20" s="7" t="s">
        <v>89</v>
      </c>
      <c r="C20" s="7" t="s">
        <v>82</v>
      </c>
      <c r="D20" s="7"/>
      <c r="E20" s="7"/>
      <c r="F20" s="7"/>
    </row>
    <row r="21" spans="2:6" ht="22.5" customHeight="1">
      <c r="B21" s="7" t="s">
        <v>115</v>
      </c>
      <c r="C21" s="7"/>
      <c r="D21" s="7"/>
      <c r="E21" s="7"/>
      <c r="F21" s="7"/>
    </row>
    <row r="22" spans="2:4" ht="22.5" customHeight="1">
      <c r="B22" s="47" t="s">
        <v>80</v>
      </c>
      <c r="C22" s="51">
        <v>714</v>
      </c>
      <c r="D22" s="4" t="s">
        <v>83</v>
      </c>
    </row>
    <row r="23" spans="2:4" ht="22.5" customHeight="1">
      <c r="B23" s="6" t="s">
        <v>103</v>
      </c>
      <c r="C23" s="51">
        <v>1</v>
      </c>
      <c r="D23" s="4" t="s">
        <v>104</v>
      </c>
    </row>
    <row r="24" spans="2:4" ht="22.5" customHeight="1">
      <c r="B24" s="47" t="s">
        <v>96</v>
      </c>
      <c r="C24" s="51">
        <v>610</v>
      </c>
      <c r="D24" s="4" t="s">
        <v>81</v>
      </c>
    </row>
    <row r="25" spans="2:4" ht="22.5" customHeight="1">
      <c r="B25" s="47" t="s">
        <v>95</v>
      </c>
      <c r="C25" s="51">
        <v>1</v>
      </c>
      <c r="D25" s="4" t="s">
        <v>81</v>
      </c>
    </row>
    <row r="26" spans="2:4" ht="22.5" customHeight="1">
      <c r="B26" s="48" t="s">
        <v>108</v>
      </c>
      <c r="C26" s="51">
        <v>133</v>
      </c>
      <c r="D26" s="4" t="s">
        <v>81</v>
      </c>
    </row>
    <row r="27" spans="2:5" ht="22.5" customHeight="1">
      <c r="B27" s="4" t="s">
        <v>105</v>
      </c>
      <c r="C27" s="52" t="e">
        <f>#REF!/#REF!</f>
        <v>#REF!</v>
      </c>
      <c r="E27" s="43" t="s">
        <v>92</v>
      </c>
    </row>
    <row r="28" spans="2:5" ht="22.5" customHeight="1">
      <c r="B28" s="4" t="s">
        <v>106</v>
      </c>
      <c r="C28" s="51">
        <v>65</v>
      </c>
      <c r="D28" s="4" t="s">
        <v>99</v>
      </c>
      <c r="E28" s="43"/>
    </row>
    <row r="29" spans="2:5" ht="22.5" customHeight="1">
      <c r="B29" s="4" t="s">
        <v>107</v>
      </c>
      <c r="C29" s="51">
        <v>9</v>
      </c>
      <c r="D29" s="4" t="s">
        <v>99</v>
      </c>
      <c r="E29" s="43"/>
    </row>
    <row r="30" ht="22.5" customHeight="1">
      <c r="E30" s="43"/>
    </row>
    <row r="31" spans="1:3" ht="22.5" customHeight="1">
      <c r="A31" s="4" t="s">
        <v>87</v>
      </c>
      <c r="B31" s="4" t="s">
        <v>93</v>
      </c>
      <c r="C31" s="7" t="s">
        <v>82</v>
      </c>
    </row>
    <row r="32" spans="2:4" ht="22.5" customHeight="1">
      <c r="B32" s="47" t="s">
        <v>80</v>
      </c>
      <c r="C32" s="51">
        <v>574</v>
      </c>
      <c r="D32" s="4" t="s">
        <v>83</v>
      </c>
    </row>
    <row r="33" spans="2:4" ht="22.5" customHeight="1">
      <c r="B33" s="6" t="s">
        <v>103</v>
      </c>
      <c r="C33" s="51">
        <v>596</v>
      </c>
      <c r="D33" s="4" t="s">
        <v>104</v>
      </c>
    </row>
    <row r="34" spans="2:4" ht="22.5" customHeight="1">
      <c r="B34" s="47" t="s">
        <v>94</v>
      </c>
      <c r="C34" s="51">
        <v>17</v>
      </c>
      <c r="D34" s="4" t="s">
        <v>99</v>
      </c>
    </row>
    <row r="35" spans="2:4" ht="22.5" customHeight="1">
      <c r="B35" s="47" t="s">
        <v>95</v>
      </c>
      <c r="C35" s="51">
        <v>0</v>
      </c>
      <c r="D35" s="4" t="s">
        <v>99</v>
      </c>
    </row>
    <row r="36" spans="2:4" ht="22.5" customHeight="1">
      <c r="B36" s="47" t="s">
        <v>98</v>
      </c>
      <c r="C36" s="51">
        <v>318</v>
      </c>
      <c r="D36" s="4" t="s">
        <v>99</v>
      </c>
    </row>
    <row r="37" spans="2:5" ht="22.5" customHeight="1">
      <c r="B37" s="4" t="s">
        <v>106</v>
      </c>
      <c r="C37" s="51">
        <v>0</v>
      </c>
      <c r="D37" s="4" t="s">
        <v>99</v>
      </c>
      <c r="E37" s="43"/>
    </row>
    <row r="38" spans="2:5" ht="22.5" customHeight="1">
      <c r="B38" s="4" t="s">
        <v>107</v>
      </c>
      <c r="C38" s="51">
        <v>0</v>
      </c>
      <c r="D38" s="4" t="s">
        <v>99</v>
      </c>
      <c r="E38" s="43"/>
    </row>
    <row r="39" ht="22.5" customHeight="1"/>
    <row r="40" spans="1:3" ht="20.25" customHeight="1">
      <c r="A40" s="4" t="s">
        <v>102</v>
      </c>
      <c r="B40" s="4" t="s">
        <v>93</v>
      </c>
      <c r="C40" s="7" t="s">
        <v>82</v>
      </c>
    </row>
    <row r="41" spans="2:3" ht="14.25">
      <c r="B41" s="4" t="s">
        <v>117</v>
      </c>
      <c r="C41" s="7"/>
    </row>
    <row r="42" spans="2:4" ht="17.25">
      <c r="B42" s="47" t="s">
        <v>80</v>
      </c>
      <c r="C42" s="51">
        <v>6120</v>
      </c>
      <c r="D42" s="4" t="s">
        <v>83</v>
      </c>
    </row>
    <row r="43" spans="2:4" ht="17.25">
      <c r="B43" s="6" t="s">
        <v>103</v>
      </c>
      <c r="C43" s="51">
        <v>389</v>
      </c>
      <c r="D43" s="4" t="s">
        <v>104</v>
      </c>
    </row>
    <row r="44" spans="2:4" ht="17.25">
      <c r="B44" s="47" t="s">
        <v>94</v>
      </c>
      <c r="C44" s="51">
        <v>0</v>
      </c>
      <c r="D44" s="4" t="s">
        <v>99</v>
      </c>
    </row>
    <row r="45" spans="2:4" ht="17.25">
      <c r="B45" s="47" t="s">
        <v>95</v>
      </c>
      <c r="C45" s="51">
        <v>4402</v>
      </c>
      <c r="D45" s="4" t="s">
        <v>99</v>
      </c>
    </row>
    <row r="46" spans="2:4" ht="17.25">
      <c r="B46" s="47" t="s">
        <v>98</v>
      </c>
      <c r="C46" s="51">
        <v>1273</v>
      </c>
      <c r="D46" s="4" t="s">
        <v>99</v>
      </c>
    </row>
    <row r="47" spans="2:5" ht="17.25">
      <c r="B47" s="4" t="s">
        <v>106</v>
      </c>
      <c r="C47" s="51">
        <v>40</v>
      </c>
      <c r="D47" s="4" t="s">
        <v>99</v>
      </c>
      <c r="E47" s="43"/>
    </row>
    <row r="48" spans="2:5" ht="17.25">
      <c r="B48" s="4" t="s">
        <v>107</v>
      </c>
      <c r="C48" s="51">
        <v>10</v>
      </c>
      <c r="D48" s="4" t="s">
        <v>99</v>
      </c>
      <c r="E48" s="43"/>
    </row>
    <row r="50" spans="1:5" ht="17.25">
      <c r="A50" s="4" t="s">
        <v>100</v>
      </c>
      <c r="B50" s="4" t="s">
        <v>101</v>
      </c>
      <c r="C50" s="51">
        <v>269</v>
      </c>
      <c r="D50" s="54">
        <v>28475557</v>
      </c>
      <c r="E50" s="4" t="s">
        <v>9</v>
      </c>
    </row>
    <row r="51" spans="3:4" ht="14.25">
      <c r="C51" s="8"/>
      <c r="D51" s="5"/>
    </row>
  </sheetData>
  <sheetProtection/>
  <mergeCells count="4">
    <mergeCell ref="A1:G1"/>
    <mergeCell ref="C3:D3"/>
    <mergeCell ref="C5:D5"/>
    <mergeCell ref="C7:D7"/>
  </mergeCells>
  <printOptions/>
  <pageMargins left="0.75" right="0.75" top="1" bottom="1" header="0.512" footer="0.51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37"/>
  <sheetViews>
    <sheetView tabSelected="1" view="pageLayout" workbookViewId="0" topLeftCell="A1">
      <selection activeCell="G49" sqref="G49"/>
    </sheetView>
  </sheetViews>
  <sheetFormatPr defaultColWidth="9.00390625" defaultRowHeight="13.5"/>
  <cols>
    <col min="1" max="2" width="3.75390625" style="59" customWidth="1"/>
    <col min="3" max="3" width="6.875" style="59" customWidth="1"/>
    <col min="4" max="6" width="10.625" style="59" customWidth="1"/>
    <col min="7" max="7" width="3.75390625" style="59" customWidth="1"/>
    <col min="8" max="8" width="6.875" style="59" customWidth="1"/>
    <col min="9" max="11" width="10.625" style="59" customWidth="1"/>
    <col min="12" max="12" width="3.75390625" style="59" customWidth="1"/>
    <col min="13" max="16384" width="9.00390625" style="59" customWidth="1"/>
  </cols>
  <sheetData>
    <row r="2" ht="27.75" customHeight="1"/>
    <row r="3" spans="1:12" ht="19.5" customHeight="1">
      <c r="A3" s="108" t="s">
        <v>137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1" ht="19.5" customHeight="1">
      <c r="A4" s="108" t="s">
        <v>123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ht="36.75" customHeight="1"/>
    <row r="6" spans="2:11" ht="13.5">
      <c r="B6" s="115" t="s">
        <v>136</v>
      </c>
      <c r="C6" s="115"/>
      <c r="D6" s="115"/>
      <c r="E6" s="115"/>
      <c r="F6" s="115"/>
      <c r="G6" s="115"/>
      <c r="H6" s="115"/>
      <c r="I6" s="115"/>
      <c r="J6" s="115"/>
      <c r="K6" s="115"/>
    </row>
    <row r="7" spans="2:11" ht="13.5"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2:11" ht="13.5"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2:11" ht="13.5"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ht="24" customHeight="1"/>
    <row r="11" spans="1:15" ht="18" thickBot="1">
      <c r="A11" s="68" t="s">
        <v>124</v>
      </c>
      <c r="B11" s="62"/>
      <c r="C11" s="62"/>
      <c r="D11" s="62"/>
      <c r="E11" s="62"/>
      <c r="F11" s="62"/>
      <c r="G11" s="62"/>
      <c r="H11" s="62"/>
      <c r="I11" s="62"/>
      <c r="J11" s="111" t="s">
        <v>125</v>
      </c>
      <c r="K11" s="111"/>
      <c r="L11" s="62"/>
      <c r="M11" s="62"/>
      <c r="O11" s="60"/>
    </row>
    <row r="12" spans="1:13" ht="19.5" customHeight="1" thickTop="1">
      <c r="A12" s="62"/>
      <c r="B12" s="89" t="s">
        <v>140</v>
      </c>
      <c r="C12" s="89"/>
      <c r="D12" s="89"/>
      <c r="E12" s="89" t="s">
        <v>127</v>
      </c>
      <c r="F12" s="107"/>
      <c r="G12" s="97" t="s">
        <v>138</v>
      </c>
      <c r="H12" s="98"/>
      <c r="I12" s="99"/>
      <c r="J12" s="90" t="s">
        <v>129</v>
      </c>
      <c r="K12" s="89"/>
      <c r="L12" s="62"/>
      <c r="M12" s="62"/>
    </row>
    <row r="13" spans="1:13" ht="19.5" customHeight="1" thickBot="1">
      <c r="A13" s="62"/>
      <c r="B13" s="89" t="s">
        <v>139</v>
      </c>
      <c r="C13" s="89"/>
      <c r="D13" s="89"/>
      <c r="E13" s="100">
        <v>2942694</v>
      </c>
      <c r="F13" s="101"/>
      <c r="G13" s="102">
        <v>8758</v>
      </c>
      <c r="H13" s="103"/>
      <c r="I13" s="104"/>
      <c r="J13" s="105">
        <f>E13+G13</f>
        <v>2951452</v>
      </c>
      <c r="K13" s="106"/>
      <c r="L13" s="62"/>
      <c r="M13" s="62"/>
    </row>
    <row r="14" spans="1:13" ht="14.25" thickTop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13.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ht="17.25">
      <c r="A16" s="68" t="s">
        <v>130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13" ht="13.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ht="14.25">
      <c r="A18" s="62"/>
      <c r="B18" s="61" t="s">
        <v>131</v>
      </c>
      <c r="C18" s="62"/>
      <c r="D18" s="62"/>
      <c r="F18" s="62"/>
      <c r="G18" s="61" t="s">
        <v>132</v>
      </c>
      <c r="H18" s="61"/>
      <c r="I18" s="62"/>
      <c r="K18" s="62"/>
      <c r="L18" s="62"/>
      <c r="M18" s="62"/>
    </row>
    <row r="19" spans="1:13" ht="13.5">
      <c r="A19" s="62"/>
      <c r="B19" s="62"/>
      <c r="C19" s="62"/>
      <c r="D19" s="62"/>
      <c r="E19" s="63" t="s">
        <v>125</v>
      </c>
      <c r="F19" s="62"/>
      <c r="G19" s="62"/>
      <c r="H19" s="62"/>
      <c r="I19" s="62"/>
      <c r="J19" s="63" t="s">
        <v>125</v>
      </c>
      <c r="K19" s="62"/>
      <c r="L19" s="62"/>
      <c r="M19" s="62"/>
    </row>
    <row r="20" spans="1:13" ht="20.25" customHeight="1">
      <c r="A20" s="62"/>
      <c r="B20" s="112" t="s">
        <v>126</v>
      </c>
      <c r="C20" s="113"/>
      <c r="D20" s="114"/>
      <c r="E20" s="64" t="s">
        <v>128</v>
      </c>
      <c r="F20" s="62"/>
      <c r="G20" s="112" t="s">
        <v>126</v>
      </c>
      <c r="H20" s="113"/>
      <c r="I20" s="114"/>
      <c r="J20" s="64" t="s">
        <v>128</v>
      </c>
      <c r="K20" s="62"/>
      <c r="L20" s="62"/>
      <c r="M20" s="62"/>
    </row>
    <row r="21" spans="1:13" ht="20.25" customHeight="1">
      <c r="A21" s="62"/>
      <c r="B21" s="93" t="s">
        <v>133</v>
      </c>
      <c r="C21" s="94"/>
      <c r="D21" s="93"/>
      <c r="E21" s="65">
        <v>8758</v>
      </c>
      <c r="F21" s="62"/>
      <c r="G21" s="93" t="s">
        <v>134</v>
      </c>
      <c r="H21" s="94"/>
      <c r="I21" s="93"/>
      <c r="J21" s="65">
        <v>8758</v>
      </c>
      <c r="K21" s="62"/>
      <c r="L21" s="62"/>
      <c r="M21" s="62"/>
    </row>
    <row r="22" spans="1:13" ht="20.25" customHeight="1">
      <c r="A22" s="62"/>
      <c r="B22" s="66"/>
      <c r="C22" s="95" t="s">
        <v>141</v>
      </c>
      <c r="D22" s="96"/>
      <c r="E22" s="67">
        <v>8758</v>
      </c>
      <c r="F22" s="62"/>
      <c r="G22" s="66"/>
      <c r="H22" s="91" t="s">
        <v>142</v>
      </c>
      <c r="I22" s="92"/>
      <c r="J22" s="67">
        <v>8758</v>
      </c>
      <c r="K22" s="62"/>
      <c r="L22" s="62"/>
      <c r="M22" s="62"/>
    </row>
    <row r="23" spans="1:13" ht="20.25" customHeight="1">
      <c r="A23" s="62"/>
      <c r="B23" s="89" t="s">
        <v>143</v>
      </c>
      <c r="C23" s="90"/>
      <c r="D23" s="89"/>
      <c r="E23" s="67">
        <v>8758</v>
      </c>
      <c r="F23" s="62"/>
      <c r="G23" s="89" t="s">
        <v>143</v>
      </c>
      <c r="H23" s="90"/>
      <c r="I23" s="89"/>
      <c r="J23" s="67">
        <v>8758</v>
      </c>
      <c r="K23" s="62"/>
      <c r="L23" s="62"/>
      <c r="M23" s="62"/>
    </row>
    <row r="24" spans="1:13" ht="13.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3" ht="13.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1:13" ht="17.25">
      <c r="A26" s="68" t="s">
        <v>135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3" ht="13.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ht="15.75" customHeight="1">
      <c r="A28" s="62"/>
      <c r="B28" s="61" t="s">
        <v>145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3" ht="21" customHeight="1">
      <c r="A29" s="62"/>
      <c r="B29" s="62"/>
      <c r="C29" s="62"/>
      <c r="D29" s="62"/>
      <c r="E29" s="62"/>
      <c r="F29" s="62"/>
      <c r="G29" s="62"/>
      <c r="H29" s="62"/>
      <c r="I29" s="62"/>
      <c r="J29" s="61" t="s">
        <v>144</v>
      </c>
      <c r="K29" s="62"/>
      <c r="L29" s="62"/>
      <c r="M29" s="62"/>
    </row>
    <row r="30" spans="1:13" ht="13.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  <row r="36" ht="13.5">
      <c r="F36" s="117"/>
    </row>
    <row r="37" ht="14.25">
      <c r="F37" s="116"/>
    </row>
  </sheetData>
  <sheetProtection/>
  <mergeCells count="20">
    <mergeCell ref="A3:L3"/>
    <mergeCell ref="J11:K11"/>
    <mergeCell ref="G20:I20"/>
    <mergeCell ref="A4:K4"/>
    <mergeCell ref="B20:D20"/>
    <mergeCell ref="B6:K9"/>
    <mergeCell ref="J12:K12"/>
    <mergeCell ref="G12:I12"/>
    <mergeCell ref="B13:D13"/>
    <mergeCell ref="E13:F13"/>
    <mergeCell ref="G13:I13"/>
    <mergeCell ref="J13:K13"/>
    <mergeCell ref="E12:F12"/>
    <mergeCell ref="B12:D12"/>
    <mergeCell ref="G23:I23"/>
    <mergeCell ref="H22:I22"/>
    <mergeCell ref="B21:D21"/>
    <mergeCell ref="B23:D23"/>
    <mergeCell ref="C22:D22"/>
    <mergeCell ref="G21:I2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headerFooter>
    <oddFooter>&amp;C&amp;"ＭＳ 明朝,標準"&amp;12 ２－２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2013-03-25T01:46:05Z</cp:lastPrinted>
  <dcterms:created xsi:type="dcterms:W3CDTF">2009-03-18T06:30:10Z</dcterms:created>
  <dcterms:modified xsi:type="dcterms:W3CDTF">2013-03-25T01:48:31Z</dcterms:modified>
  <cp:category/>
  <cp:version/>
  <cp:contentType/>
  <cp:contentStatus/>
</cp:coreProperties>
</file>