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4395" activeTab="0"/>
  </bookViews>
  <sheets>
    <sheet name="5-2-11" sheetId="1" r:id="rId1"/>
    <sheet name="5-2-11材料表 " sheetId="2" r:id="rId2"/>
    <sheet name="5-2-11計算書" sheetId="3" r:id="rId3"/>
  </sheets>
  <definedNames>
    <definedName name="_xlnm.Print_Area" localSheetId="0">'5-2-11'!$A$1:$O$31</definedName>
    <definedName name="_xlnm.Print_Area" localSheetId="2">'5-2-11計算書'!$A$1:$P$45</definedName>
    <definedName name="_xlnm.Print_Area" localSheetId="1">'5-2-11材料表 '!$A$1:$L$62</definedName>
  </definedNames>
  <calcPr fullCalcOnLoad="1"/>
</workbook>
</file>

<file path=xl/sharedStrings.xml><?xml version="1.0" encoding="utf-8"?>
<sst xmlns="http://schemas.openxmlformats.org/spreadsheetml/2006/main" count="186" uniqueCount="94">
  <si>
    <t>１０ｍ当たり</t>
  </si>
  <si>
    <r>
      <t>ｂ</t>
    </r>
    <r>
      <rPr>
        <vertAlign val="subscript"/>
        <sz val="11"/>
        <rFont val="ＭＳ Ｐ明朝"/>
        <family val="1"/>
      </rPr>
      <t>１</t>
    </r>
  </si>
  <si>
    <r>
      <t>ｈ</t>
    </r>
    <r>
      <rPr>
        <vertAlign val="subscript"/>
        <sz val="11"/>
        <rFont val="ＭＳ Ｐ明朝"/>
        <family val="1"/>
      </rPr>
      <t>１</t>
    </r>
  </si>
  <si>
    <t>算　式　根　拠　と　な　る　構　造　図</t>
  </si>
  <si>
    <t>種　別　及　び　細　別　　　　：</t>
  </si>
  <si>
    <t>縮尺</t>
  </si>
  <si>
    <t>名称</t>
  </si>
  <si>
    <t>規格・形状</t>
  </si>
  <si>
    <t>単位</t>
  </si>
  <si>
    <t>数量</t>
  </si>
  <si>
    <t>基礎材</t>
  </si>
  <si>
    <t>RC-40</t>
  </si>
  <si>
    <t>(</t>
  </si>
  <si>
    <t>+</t>
  </si>
  <si>
    <t>)×</t>
  </si>
  <si>
    <t>型枠</t>
  </si>
  <si>
    <t>×</t>
  </si>
  <si>
    <t>ｺﾝｸﾘｰﾄ</t>
  </si>
  <si>
    <t>伸縮目地</t>
  </si>
  <si>
    <t>目地板　t=10</t>
  </si>
  <si>
    <t>算式</t>
  </si>
  <si>
    <t>Ｂ</t>
  </si>
  <si>
    <t>300×300</t>
  </si>
  <si>
    <t>300×400</t>
  </si>
  <si>
    <t>400×400</t>
  </si>
  <si>
    <t>400×500</t>
  </si>
  <si>
    <t>500×500</t>
  </si>
  <si>
    <t>１：３０</t>
  </si>
  <si>
    <r>
      <t>ｍ</t>
    </r>
    <r>
      <rPr>
        <vertAlign val="superscript"/>
        <sz val="11"/>
        <rFont val="ＭＳ Ｐ明朝"/>
        <family val="1"/>
      </rPr>
      <t>２</t>
    </r>
  </si>
  <si>
    <t>700×700</t>
  </si>
  <si>
    <t>図面番号　5-2-11</t>
  </si>
  <si>
    <t>10.0</t>
  </si>
  <si>
    <t>10.0</t>
  </si>
  <si>
    <t>減少基礎材</t>
  </si>
  <si>
    <t>1/2</t>
  </si>
  <si>
    <r>
      <t>ｍ</t>
    </r>
    <r>
      <rPr>
        <vertAlign val="superscript"/>
        <sz val="11"/>
        <rFont val="ＭＳ Ｐ明朝"/>
        <family val="1"/>
      </rPr>
      <t>２</t>
    </r>
  </si>
  <si>
    <t>計</t>
  </si>
  <si>
    <r>
      <t>ｍ</t>
    </r>
    <r>
      <rPr>
        <vertAlign val="superscript"/>
        <sz val="11"/>
        <rFont val="ＭＳ Ｐ明朝"/>
        <family val="1"/>
      </rPr>
      <t>２</t>
    </r>
  </si>
  <si>
    <r>
      <t>ｈ</t>
    </r>
    <r>
      <rPr>
        <vertAlign val="subscript"/>
        <sz val="11"/>
        <rFont val="ＭＳ Ｐ明朝"/>
        <family val="1"/>
      </rPr>
      <t>１</t>
    </r>
  </si>
  <si>
    <r>
      <t>A</t>
    </r>
    <r>
      <rPr>
        <vertAlign val="subscript"/>
        <sz val="11"/>
        <rFont val="ＭＳ Ｐ明朝"/>
        <family val="1"/>
      </rPr>
      <t>1</t>
    </r>
  </si>
  <si>
    <r>
      <t>A</t>
    </r>
    <r>
      <rPr>
        <vertAlign val="subscript"/>
        <sz val="11"/>
        <rFont val="ＭＳ Ｐ明朝"/>
        <family val="1"/>
      </rPr>
      <t>2</t>
    </r>
  </si>
  <si>
    <r>
      <t>ｍ</t>
    </r>
    <r>
      <rPr>
        <vertAlign val="superscript"/>
        <sz val="11"/>
        <rFont val="ＭＳ Ｐ明朝"/>
        <family val="1"/>
      </rPr>
      <t>３</t>
    </r>
  </si>
  <si>
    <t>(</t>
  </si>
  <si>
    <t>)×</t>
  </si>
  <si>
    <t>×</t>
  </si>
  <si>
    <t>寸　法　表　及　び　材　料　表</t>
  </si>
  <si>
    <t>寸法表</t>
  </si>
  <si>
    <t>Ｂ×Ｈ</t>
  </si>
  <si>
    <t>Ｈ</t>
  </si>
  <si>
    <t>材料表</t>
  </si>
  <si>
    <t>　Ｂ×Ｈ</t>
  </si>
  <si>
    <t>コンクリート</t>
  </si>
  <si>
    <t>擁壁等の勾配による材料増減表</t>
  </si>
  <si>
    <t>　１ ： ｎ</t>
  </si>
  <si>
    <t>減少コンクリート</t>
  </si>
  <si>
    <t>減少基礎材</t>
  </si>
  <si>
    <t xml:space="preserve">1   :    0  </t>
  </si>
  <si>
    <t>1   :   0.2</t>
  </si>
  <si>
    <t>1   :   0.3</t>
  </si>
  <si>
    <t xml:space="preserve"> </t>
  </si>
  <si>
    <t>1   :   0.4</t>
  </si>
  <si>
    <t>1   :   0.5</t>
  </si>
  <si>
    <t>1   :   0.6</t>
  </si>
  <si>
    <r>
      <t>Ａ</t>
    </r>
    <r>
      <rPr>
        <vertAlign val="subscript"/>
        <sz val="11"/>
        <rFont val="ＭＳ Ｐ明朝"/>
        <family val="1"/>
      </rPr>
      <t>１</t>
    </r>
  </si>
  <si>
    <r>
      <t>Ａ</t>
    </r>
    <r>
      <rPr>
        <vertAlign val="subscript"/>
        <sz val="11"/>
        <rFont val="ＭＳ Ｐ明朝"/>
        <family val="1"/>
      </rPr>
      <t>２</t>
    </r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</si>
  <si>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</si>
  <si>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3</t>
    </r>
  </si>
  <si>
    <t>500×600</t>
  </si>
  <si>
    <t>500×700</t>
  </si>
  <si>
    <t>600×600</t>
  </si>
  <si>
    <t>600×700</t>
  </si>
  <si>
    <t>排水工　側溝（歩道）　Ｌ－7型</t>
  </si>
  <si>
    <t>減少コンクリート</t>
  </si>
  <si>
    <t>擁壁等勾配</t>
  </si>
  <si>
    <t>1　:</t>
  </si>
  <si>
    <r>
      <t>ｂ</t>
    </r>
    <r>
      <rPr>
        <vertAlign val="subscript"/>
        <sz val="11"/>
        <rFont val="ＭＳ Ｐ明朝"/>
        <family val="1"/>
      </rPr>
      <t>１</t>
    </r>
  </si>
  <si>
    <r>
      <t>ｈ</t>
    </r>
    <r>
      <rPr>
        <vertAlign val="subscript"/>
        <sz val="11"/>
        <rFont val="ＭＳ Ｐ明朝"/>
        <family val="1"/>
      </rPr>
      <t>１</t>
    </r>
  </si>
  <si>
    <r>
      <t>Ａ</t>
    </r>
    <r>
      <rPr>
        <vertAlign val="subscript"/>
        <sz val="11"/>
        <rFont val="ＭＳ Ｐ明朝"/>
        <family val="1"/>
      </rPr>
      <t>１</t>
    </r>
  </si>
  <si>
    <r>
      <t>Ａ</t>
    </r>
    <r>
      <rPr>
        <vertAlign val="sub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</si>
  <si>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</si>
  <si>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</si>
  <si>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t>排水工　側溝（車道）　Ｌ－７型</t>
  </si>
  <si>
    <t>2</t>
  </si>
  <si>
    <t>/</t>
  </si>
  <si>
    <t>1</t>
  </si>
  <si>
    <t xml:space="preserve">   図面番号　5-2-11</t>
  </si>
  <si>
    <t>300×300</t>
  </si>
  <si>
    <r>
      <t>σｃｋ=18N/mm</t>
    </r>
    <r>
      <rPr>
        <vertAlign val="superscript"/>
        <sz val="11"/>
        <rFont val="ＭＳ Ｐ明朝"/>
        <family val="1"/>
      </rPr>
      <t>2</t>
    </r>
  </si>
  <si>
    <t>算式</t>
  </si>
  <si>
    <t>1:0.2=</t>
  </si>
  <si>
    <t>1:0.3=</t>
  </si>
  <si>
    <t>1:0.4=</t>
  </si>
  <si>
    <t>1:0.5=</t>
  </si>
  <si>
    <t>1:0.6=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</si>
</sst>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0"/>
    <numFmt numFmtId="181" formatCode="0.00_);[Red]\(0.00\)"/>
    <numFmt numFmtId="182" formatCode="0.0"/>
    <numFmt numFmtId="183" formatCode="0;[Red]0"/>
    <numFmt numFmtId="184" formatCode="0_);\(0\)"/>
    <numFmt numFmtId="185" formatCode="#,##0_);[Red]\(#,##0\)"/>
    <numFmt numFmtId="186" formatCode="0.0000__"/>
    <numFmt numFmtId="187" formatCode="0.000____"/>
    <numFmt numFmtId="188" formatCode="0.000_);[Red]\(0.0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hair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hair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49" fontId="2" fillId="0" borderId="3" xfId="0" applyNumberFormat="1" applyFont="1" applyBorder="1" applyAlignment="1">
      <alignment horizontal="left" vertical="center" indent="1"/>
    </xf>
    <xf numFmtId="2" fontId="2" fillId="0" borderId="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 quotePrefix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1" fontId="2" fillId="0" borderId="7" xfId="0" applyNumberFormat="1" applyFont="1" applyBorder="1" applyAlignment="1">
      <alignment horizontal="center" shrinkToFit="1"/>
    </xf>
    <xf numFmtId="1" fontId="2" fillId="0" borderId="31" xfId="0" applyNumberFormat="1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 shrinkToFit="1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 shrinkToFit="1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left" indent="15"/>
    </xf>
    <xf numFmtId="1" fontId="2" fillId="0" borderId="1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center" shrinkToFit="1"/>
    </xf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distributed" shrinkToFit="1"/>
    </xf>
    <xf numFmtId="180" fontId="2" fillId="0" borderId="8" xfId="0" applyNumberFormat="1" applyFont="1" applyBorder="1" applyAlignment="1">
      <alignment horizontal="center" shrinkToFit="1"/>
    </xf>
    <xf numFmtId="180" fontId="2" fillId="0" borderId="8" xfId="0" applyNumberFormat="1" applyFont="1" applyBorder="1" applyAlignment="1">
      <alignment/>
    </xf>
    <xf numFmtId="180" fontId="2" fillId="0" borderId="8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 shrinkToFit="1"/>
    </xf>
    <xf numFmtId="180" fontId="2" fillId="0" borderId="9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center" shrinkToFit="1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/>
    </xf>
    <xf numFmtId="0" fontId="0" fillId="0" borderId="1" xfId="0" applyBorder="1" applyAlignment="1">
      <alignment horizontal="left" vertical="center" indent="1"/>
    </xf>
    <xf numFmtId="1" fontId="2" fillId="0" borderId="32" xfId="0" applyNumberFormat="1" applyFont="1" applyBorder="1" applyAlignment="1">
      <alignment horizontal="center"/>
    </xf>
    <xf numFmtId="182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 quotePrefix="1">
      <alignment horizontal="center"/>
    </xf>
    <xf numFmtId="2" fontId="2" fillId="0" borderId="23" xfId="0" applyNumberFormat="1" applyFont="1" applyBorder="1" applyAlignment="1">
      <alignment horizontal="left"/>
    </xf>
    <xf numFmtId="0" fontId="0" fillId="0" borderId="2" xfId="0" applyBorder="1" applyAlignment="1">
      <alignment horizontal="left" vertical="center" indent="1"/>
    </xf>
    <xf numFmtId="0" fontId="2" fillId="0" borderId="2" xfId="0" applyFont="1" applyBorder="1" applyAlignment="1">
      <alignment horizontal="left"/>
    </xf>
    <xf numFmtId="1" fontId="2" fillId="0" borderId="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distributed" shrinkToFit="1"/>
    </xf>
    <xf numFmtId="1" fontId="2" fillId="0" borderId="19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1" fontId="2" fillId="0" borderId="8" xfId="0" applyNumberFormat="1" applyFont="1" applyBorder="1" applyAlignment="1" quotePrefix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distributed" shrinkToFit="1"/>
    </xf>
    <xf numFmtId="1" fontId="2" fillId="0" borderId="3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left"/>
    </xf>
    <xf numFmtId="1" fontId="2" fillId="0" borderId="32" xfId="0" applyNumberFormat="1" applyFont="1" applyBorder="1" applyAlignment="1">
      <alignment horizontal="distributed" shrinkToFit="1"/>
    </xf>
    <xf numFmtId="1" fontId="2" fillId="0" borderId="1" xfId="0" applyNumberFormat="1" applyFont="1" applyBorder="1" applyAlignment="1">
      <alignment horizontal="distributed" shrinkToFit="1"/>
    </xf>
    <xf numFmtId="1" fontId="2" fillId="0" borderId="2" xfId="0" applyNumberFormat="1" applyFont="1" applyBorder="1" applyAlignment="1">
      <alignment horizontal="distributed" shrinkToFit="1"/>
    </xf>
    <xf numFmtId="1" fontId="2" fillId="0" borderId="32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right" shrinkToFit="1"/>
    </xf>
    <xf numFmtId="180" fontId="2" fillId="0" borderId="22" xfId="0" applyNumberFormat="1" applyFont="1" applyBorder="1" applyAlignment="1">
      <alignment/>
    </xf>
    <xf numFmtId="180" fontId="2" fillId="0" borderId="23" xfId="0" applyNumberFormat="1" applyFont="1" applyBorder="1" applyAlignment="1">
      <alignment horizontal="center"/>
    </xf>
    <xf numFmtId="180" fontId="2" fillId="0" borderId="22" xfId="0" applyNumberFormat="1" applyFont="1" applyBorder="1" applyAlignment="1">
      <alignment horizontal="center"/>
    </xf>
    <xf numFmtId="180" fontId="2" fillId="0" borderId="35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right" shrinkToFit="1"/>
    </xf>
    <xf numFmtId="180" fontId="2" fillId="0" borderId="39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center"/>
    </xf>
    <xf numFmtId="180" fontId="2" fillId="0" borderId="39" xfId="0" applyNumberFormat="1" applyFont="1" applyBorder="1" applyAlignment="1">
      <alignment horizontal="center"/>
    </xf>
    <xf numFmtId="180" fontId="2" fillId="0" borderId="40" xfId="0" applyNumberFormat="1" applyFont="1" applyBorder="1" applyAlignment="1">
      <alignment horizontal="center"/>
    </xf>
    <xf numFmtId="180" fontId="2" fillId="0" borderId="25" xfId="0" applyNumberFormat="1" applyFont="1" applyBorder="1" applyAlignment="1">
      <alignment/>
    </xf>
    <xf numFmtId="180" fontId="2" fillId="0" borderId="26" xfId="0" applyNumberFormat="1" applyFont="1" applyBorder="1" applyAlignment="1">
      <alignment horizontal="center"/>
    </xf>
    <xf numFmtId="180" fontId="2" fillId="0" borderId="25" xfId="0" applyNumberFormat="1" applyFont="1" applyBorder="1" applyAlignment="1">
      <alignment horizontal="center"/>
    </xf>
    <xf numFmtId="180" fontId="2" fillId="0" borderId="37" xfId="0" applyNumberFormat="1" applyFont="1" applyBorder="1" applyAlignment="1">
      <alignment horizontal="center"/>
    </xf>
    <xf numFmtId="180" fontId="2" fillId="0" borderId="28" xfId="0" applyNumberFormat="1" applyFont="1" applyBorder="1" applyAlignment="1">
      <alignment/>
    </xf>
    <xf numFmtId="180" fontId="2" fillId="0" borderId="29" xfId="0" applyNumberFormat="1" applyFont="1" applyBorder="1" applyAlignment="1">
      <alignment horizontal="center"/>
    </xf>
    <xf numFmtId="180" fontId="2" fillId="0" borderId="28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 vertical="center" shrinkToFit="1"/>
    </xf>
    <xf numFmtId="1" fontId="2" fillId="0" borderId="41" xfId="0" applyNumberFormat="1" applyFont="1" applyBorder="1" applyAlignment="1">
      <alignment horizontal="distributed" shrinkToFit="1"/>
    </xf>
    <xf numFmtId="0" fontId="2" fillId="0" borderId="40" xfId="0" applyFont="1" applyBorder="1" applyAlignment="1">
      <alignment/>
    </xf>
    <xf numFmtId="1" fontId="2" fillId="0" borderId="41" xfId="0" applyNumberFormat="1" applyFont="1" applyBorder="1" applyAlignment="1">
      <alignment/>
    </xf>
    <xf numFmtId="1" fontId="2" fillId="0" borderId="4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" fontId="2" fillId="0" borderId="42" xfId="0" applyNumberFormat="1" applyFont="1" applyBorder="1" applyAlignment="1">
      <alignment horizontal="center" shrinkToFit="1"/>
    </xf>
    <xf numFmtId="1" fontId="2" fillId="0" borderId="21" xfId="0" applyNumberFormat="1" applyFont="1" applyBorder="1" applyAlignment="1">
      <alignment/>
    </xf>
    <xf numFmtId="1" fontId="2" fillId="0" borderId="42" xfId="0" applyNumberFormat="1" applyFont="1" applyBorder="1" applyAlignment="1">
      <alignment horizontal="center"/>
    </xf>
    <xf numFmtId="180" fontId="2" fillId="0" borderId="24" xfId="0" applyNumberFormat="1" applyFont="1" applyBorder="1" applyAlignment="1">
      <alignment/>
    </xf>
    <xf numFmtId="180" fontId="2" fillId="0" borderId="24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" fontId="2" fillId="0" borderId="43" xfId="0" applyNumberFormat="1" applyFont="1" applyBorder="1" applyAlignment="1">
      <alignment horizontal="distributed" shrinkToFit="1"/>
    </xf>
    <xf numFmtId="180" fontId="2" fillId="0" borderId="42" xfId="0" applyNumberFormat="1" applyFont="1" applyBorder="1" applyAlignment="1">
      <alignment/>
    </xf>
    <xf numFmtId="180" fontId="2" fillId="0" borderId="42" xfId="0" applyNumberFormat="1" applyFont="1" applyBorder="1" applyAlignment="1">
      <alignment horizontal="center"/>
    </xf>
    <xf numFmtId="180" fontId="2" fillId="0" borderId="30" xfId="0" applyNumberFormat="1" applyFont="1" applyBorder="1" applyAlignment="1">
      <alignment/>
    </xf>
    <xf numFmtId="180" fontId="2" fillId="0" borderId="3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1" fontId="2" fillId="0" borderId="42" xfId="0" applyNumberFormat="1" applyFont="1" applyBorder="1" applyAlignment="1" quotePrefix="1">
      <alignment horizontal="center"/>
    </xf>
    <xf numFmtId="1" fontId="2" fillId="0" borderId="39" xfId="0" applyNumberFormat="1" applyFont="1" applyBorder="1" applyAlignment="1" quotePrefix="1">
      <alignment horizontal="center" shrinkToFit="1"/>
    </xf>
    <xf numFmtId="49" fontId="2" fillId="2" borderId="1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right"/>
    </xf>
    <xf numFmtId="0" fontId="2" fillId="2" borderId="4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wrapText="1"/>
    </xf>
    <xf numFmtId="20" fontId="2" fillId="2" borderId="44" xfId="0" applyNumberFormat="1" applyFont="1" applyFill="1" applyBorder="1" applyAlignment="1" quotePrefix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2" fillId="2" borderId="29" xfId="0" applyFont="1" applyFill="1" applyBorder="1" applyAlignment="1">
      <alignment/>
    </xf>
    <xf numFmtId="0" fontId="2" fillId="2" borderId="38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indent="15"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49" fontId="2" fillId="2" borderId="11" xfId="0" applyNumberFormat="1" applyFont="1" applyFill="1" applyBorder="1" applyAlignment="1">
      <alignment horizontal="distributed" shrinkToFit="1"/>
    </xf>
    <xf numFmtId="49" fontId="2" fillId="2" borderId="7" xfId="0" applyNumberFormat="1" applyFont="1" applyFill="1" applyBorder="1" applyAlignment="1">
      <alignment horizontal="center" shrinkToFit="1"/>
    </xf>
    <xf numFmtId="2" fontId="2" fillId="2" borderId="19" xfId="0" applyNumberFormat="1" applyFont="1" applyFill="1" applyBorder="1" applyAlignment="1">
      <alignment/>
    </xf>
    <xf numFmtId="2" fontId="2" fillId="2" borderId="20" xfId="0" applyNumberFormat="1" applyFont="1" applyFill="1" applyBorder="1" applyAlignment="1">
      <alignment/>
    </xf>
    <xf numFmtId="2" fontId="2" fillId="2" borderId="21" xfId="0" applyNumberFormat="1" applyFont="1" applyFill="1" applyBorder="1" applyAlignment="1">
      <alignment/>
    </xf>
    <xf numFmtId="2" fontId="2" fillId="2" borderId="42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distributed" shrinkToFit="1"/>
    </xf>
    <xf numFmtId="49" fontId="2" fillId="2" borderId="8" xfId="0" applyNumberFormat="1" applyFont="1" applyFill="1" applyBorder="1" applyAlignment="1">
      <alignment horizontal="center" shrinkToFit="1"/>
    </xf>
    <xf numFmtId="2" fontId="2" fillId="2" borderId="22" xfId="0" applyNumberFormat="1" applyFont="1" applyFill="1" applyBorder="1" applyAlignment="1">
      <alignment horizontal="right"/>
    </xf>
    <xf numFmtId="2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/>
    </xf>
    <xf numFmtId="2" fontId="2" fillId="2" borderId="23" xfId="0" applyNumberFormat="1" applyFont="1" applyFill="1" applyBorder="1" applyAlignment="1" quotePrefix="1">
      <alignment/>
    </xf>
    <xf numFmtId="182" fontId="2" fillId="2" borderId="23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/>
    </xf>
    <xf numFmtId="179" fontId="2" fillId="2" borderId="16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distributed" shrinkToFit="1"/>
    </xf>
    <xf numFmtId="49" fontId="2" fillId="2" borderId="9" xfId="0" applyNumberFormat="1" applyFont="1" applyFill="1" applyBorder="1" applyAlignment="1">
      <alignment horizontal="center" shrinkToFit="1"/>
    </xf>
    <xf numFmtId="2" fontId="2" fillId="2" borderId="25" xfId="0" applyNumberFormat="1" applyFont="1" applyFill="1" applyBorder="1" applyAlignment="1">
      <alignment/>
    </xf>
    <xf numFmtId="2" fontId="2" fillId="2" borderId="26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/>
    </xf>
    <xf numFmtId="2" fontId="2" fillId="2" borderId="27" xfId="0" applyNumberFormat="1" applyFont="1" applyFill="1" applyBorder="1" applyAlignment="1">
      <alignment/>
    </xf>
    <xf numFmtId="2" fontId="2" fillId="2" borderId="27" xfId="0" applyNumberFormat="1" applyFont="1" applyFill="1" applyBorder="1" applyAlignment="1">
      <alignment horizontal="center"/>
    </xf>
    <xf numFmtId="179" fontId="2" fillId="2" borderId="17" xfId="0" applyNumberFormat="1" applyFont="1" applyFill="1" applyBorder="1" applyAlignment="1">
      <alignment horizontal="right"/>
    </xf>
    <xf numFmtId="180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 quotePrefix="1">
      <alignment horizontal="center"/>
    </xf>
    <xf numFmtId="2" fontId="2" fillId="2" borderId="23" xfId="0" applyNumberFormat="1" applyFont="1" applyFill="1" applyBorder="1" applyAlignment="1">
      <alignment horizontal="left"/>
    </xf>
    <xf numFmtId="179" fontId="2" fillId="2" borderId="16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 horizontal="distributed" wrapText="1" shrinkToFit="1"/>
    </xf>
    <xf numFmtId="2" fontId="2" fillId="2" borderId="22" xfId="0" applyNumberFormat="1" applyFont="1" applyFill="1" applyBorder="1" applyAlignment="1">
      <alignment/>
    </xf>
    <xf numFmtId="1" fontId="2" fillId="2" borderId="23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right"/>
    </xf>
    <xf numFmtId="2" fontId="2" fillId="2" borderId="39" xfId="0" applyNumberFormat="1" applyFont="1" applyFill="1" applyBorder="1" applyAlignment="1">
      <alignment/>
    </xf>
    <xf numFmtId="2" fontId="2" fillId="2" borderId="16" xfId="0" applyNumberFormat="1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 horizontal="distributed" shrinkToFit="1"/>
    </xf>
    <xf numFmtId="49" fontId="2" fillId="2" borderId="10" xfId="0" applyNumberFormat="1" applyFont="1" applyFill="1" applyBorder="1" applyAlignment="1">
      <alignment horizontal="center" shrinkToFit="1"/>
    </xf>
    <xf numFmtId="2" fontId="2" fillId="2" borderId="28" xfId="0" applyNumberFormat="1" applyFont="1" applyFill="1" applyBorder="1" applyAlignment="1">
      <alignment/>
    </xf>
    <xf numFmtId="2" fontId="2" fillId="2" borderId="29" xfId="0" applyNumberFormat="1" applyFont="1" applyFill="1" applyBorder="1" applyAlignment="1">
      <alignment/>
    </xf>
    <xf numFmtId="2" fontId="2" fillId="2" borderId="30" xfId="0" applyNumberFormat="1" applyFont="1" applyFill="1" applyBorder="1" applyAlignment="1">
      <alignment/>
    </xf>
    <xf numFmtId="2" fontId="2" fillId="2" borderId="18" xfId="0" applyNumberFormat="1" applyFont="1" applyFill="1" applyBorder="1" applyAlignment="1">
      <alignment horizontal="right"/>
    </xf>
    <xf numFmtId="182" fontId="2" fillId="0" borderId="4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distributed"/>
    </xf>
    <xf numFmtId="0" fontId="2" fillId="0" borderId="41" xfId="0" applyFont="1" applyBorder="1" applyAlignment="1">
      <alignment horizontal="distributed"/>
    </xf>
    <xf numFmtId="1" fontId="2" fillId="0" borderId="36" xfId="0" applyNumberFormat="1" applyFont="1" applyBorder="1" applyAlignment="1">
      <alignment horizontal="distributed" shrinkToFit="1"/>
    </xf>
    <xf numFmtId="0" fontId="0" fillId="0" borderId="42" xfId="0" applyBorder="1" applyAlignment="1">
      <alignment horizontal="distributed" shrinkToFi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0" fontId="2" fillId="0" borderId="32" xfId="0" applyFont="1" applyBorder="1" applyAlignment="1">
      <alignment horizontal="distributed"/>
    </xf>
    <xf numFmtId="1" fontId="2" fillId="0" borderId="46" xfId="0" applyNumberFormat="1" applyFont="1" applyBorder="1" applyAlignment="1">
      <alignment horizontal="distributed" shrinkToFit="1"/>
    </xf>
    <xf numFmtId="0" fontId="0" fillId="0" borderId="24" xfId="0" applyBorder="1" applyAlignment="1">
      <alignment horizontal="distributed" shrinkToFit="1"/>
    </xf>
    <xf numFmtId="1" fontId="2" fillId="0" borderId="46" xfId="0" applyNumberFormat="1" applyFont="1" applyBorder="1" applyAlignment="1" quotePrefix="1">
      <alignment horizontal="center" shrinkToFit="1"/>
    </xf>
    <xf numFmtId="0" fontId="0" fillId="0" borderId="24" xfId="0" applyBorder="1" applyAlignment="1">
      <alignment horizontal="center" shrinkToFit="1"/>
    </xf>
    <xf numFmtId="1" fontId="2" fillId="0" borderId="33" xfId="0" applyNumberFormat="1" applyFont="1" applyBorder="1" applyAlignment="1">
      <alignment horizontal="distributed" shrinkToFit="1"/>
    </xf>
    <xf numFmtId="0" fontId="0" fillId="0" borderId="21" xfId="0" applyBorder="1" applyAlignment="1">
      <alignment horizontal="distributed" shrinkToFit="1"/>
    </xf>
    <xf numFmtId="1" fontId="2" fillId="0" borderId="47" xfId="0" applyNumberFormat="1" applyFont="1" applyBorder="1" applyAlignment="1">
      <alignment shrinkToFit="1"/>
    </xf>
    <xf numFmtId="0" fontId="0" fillId="0" borderId="48" xfId="0" applyBorder="1" applyAlignment="1">
      <alignment shrinkToFit="1"/>
    </xf>
    <xf numFmtId="1" fontId="2" fillId="0" borderId="49" xfId="0" applyNumberFormat="1" applyFont="1" applyBorder="1" applyAlignment="1">
      <alignment shrinkToFit="1"/>
    </xf>
    <xf numFmtId="0" fontId="0" fillId="0" borderId="50" xfId="0" applyBorder="1" applyAlignment="1">
      <alignment shrinkToFit="1"/>
    </xf>
    <xf numFmtId="0" fontId="2" fillId="0" borderId="3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1" fontId="2" fillId="0" borderId="32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1" fontId="2" fillId="0" borderId="51" xfId="0" applyNumberFormat="1" applyFont="1" applyBorder="1" applyAlignment="1">
      <alignment horizontal="distributed" shrinkToFit="1"/>
    </xf>
    <xf numFmtId="0" fontId="0" fillId="0" borderId="30" xfId="0" applyBorder="1" applyAlignment="1">
      <alignment horizontal="distributed" shrinkToFit="1"/>
    </xf>
    <xf numFmtId="1" fontId="2" fillId="0" borderId="3" xfId="0" applyNumberFormat="1" applyFont="1" applyBorder="1" applyAlignment="1">
      <alignment horizontal="distributed"/>
    </xf>
    <xf numFmtId="0" fontId="0" fillId="0" borderId="41" xfId="0" applyBorder="1" applyAlignment="1">
      <alignment horizontal="distributed"/>
    </xf>
    <xf numFmtId="1" fontId="2" fillId="0" borderId="3" xfId="0" applyNumberFormat="1" applyFont="1" applyBorder="1" applyAlignment="1">
      <alignment horizontal="distributed"/>
    </xf>
    <xf numFmtId="0" fontId="0" fillId="0" borderId="1" xfId="0" applyBorder="1" applyAlignment="1">
      <alignment/>
    </xf>
    <xf numFmtId="1" fontId="2" fillId="0" borderId="51" xfId="0" applyNumberFormat="1" applyFont="1" applyBorder="1" applyAlignment="1" quotePrefix="1">
      <alignment horizontal="center" shrinkToFit="1"/>
    </xf>
    <xf numFmtId="0" fontId="0" fillId="0" borderId="30" xfId="0" applyBorder="1" applyAlignment="1">
      <alignment horizontal="center" shrinkToFit="1"/>
    </xf>
    <xf numFmtId="2" fontId="2" fillId="2" borderId="22" xfId="0" applyNumberFormat="1" applyFont="1" applyFill="1" applyBorder="1" applyAlignment="1">
      <alignment horizontal="center"/>
    </xf>
    <xf numFmtId="0" fontId="0" fillId="2" borderId="24" xfId="0" applyFill="1" applyBorder="1" applyAlignment="1">
      <alignment/>
    </xf>
    <xf numFmtId="2" fontId="2" fillId="2" borderId="28" xfId="0" applyNumberFormat="1" applyFont="1" applyFill="1" applyBorder="1" applyAlignment="1">
      <alignment horizontal="center"/>
    </xf>
    <xf numFmtId="0" fontId="0" fillId="2" borderId="30" xfId="0" applyFill="1" applyBorder="1" applyAlignment="1">
      <alignment/>
    </xf>
    <xf numFmtId="0" fontId="2" fillId="2" borderId="52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2" fillId="2" borderId="32" xfId="0" applyFont="1" applyFill="1" applyBorder="1" applyAlignment="1">
      <alignment horizontal="distributed"/>
    </xf>
    <xf numFmtId="0" fontId="0" fillId="2" borderId="41" xfId="0" applyFill="1" applyBorder="1" applyAlignment="1">
      <alignment/>
    </xf>
    <xf numFmtId="49" fontId="2" fillId="2" borderId="3" xfId="0" applyNumberFormat="1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left" vertical="center" indent="1"/>
    </xf>
    <xf numFmtId="0" fontId="2" fillId="2" borderId="32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2" borderId="41" xfId="0" applyFont="1" applyFill="1" applyBorder="1" applyAlignment="1">
      <alignment horizontal="distributed"/>
    </xf>
    <xf numFmtId="0" fontId="2" fillId="2" borderId="33" xfId="0" applyFont="1" applyFill="1" applyBorder="1" applyAlignment="1">
      <alignment horizontal="right"/>
    </xf>
    <xf numFmtId="0" fontId="0" fillId="2" borderId="20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0" xfId="0" applyFill="1" applyAlignment="1">
      <alignment/>
    </xf>
    <xf numFmtId="0" fontId="0" fillId="2" borderId="51" xfId="0" applyFill="1" applyBorder="1" applyAlignment="1">
      <alignment/>
    </xf>
    <xf numFmtId="0" fontId="0" fillId="2" borderId="29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44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2</xdr:row>
      <xdr:rowOff>219075</xdr:rowOff>
    </xdr:from>
    <xdr:to>
      <xdr:col>7</xdr:col>
      <xdr:colOff>123825</xdr:colOff>
      <xdr:row>13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r="56971"/>
        <a:stretch>
          <a:fillRect/>
        </a:stretch>
      </xdr:blipFill>
      <xdr:spPr>
        <a:xfrm>
          <a:off x="1323975" y="847725"/>
          <a:ext cx="244792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:O1"/>
    </sheetView>
  </sheetViews>
  <sheetFormatPr defaultColWidth="9.00390625" defaultRowHeight="15" customHeight="1"/>
  <cols>
    <col min="1" max="2" width="13.625" style="1" customWidth="1"/>
    <col min="3" max="3" width="3.625" style="1" customWidth="1"/>
    <col min="4" max="4" width="4.75390625" style="1" customWidth="1"/>
    <col min="5" max="5" width="3.625" style="1" customWidth="1"/>
    <col min="6" max="6" width="4.75390625" style="1" customWidth="1"/>
    <col min="7" max="7" width="3.625" style="1" customWidth="1"/>
    <col min="8" max="8" width="4.75390625" style="1" customWidth="1"/>
    <col min="9" max="9" width="3.625" style="1" customWidth="1"/>
    <col min="10" max="10" width="4.75390625" style="1" customWidth="1"/>
    <col min="11" max="11" width="3.625" style="1" customWidth="1"/>
    <col min="12" max="12" width="4.75390625" style="1" customWidth="1"/>
    <col min="13" max="13" width="2.25390625" style="1" customWidth="1"/>
    <col min="14" max="14" width="7.625" style="1" customWidth="1"/>
    <col min="15" max="15" width="10.625" style="1" customWidth="1"/>
    <col min="16" max="16384" width="9.00390625" style="1" customWidth="1"/>
  </cols>
  <sheetData>
    <row r="1" spans="1:15" ht="24.75" customHeight="1">
      <c r="A1" s="207" t="s">
        <v>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12"/>
    </row>
    <row r="2" spans="1:15" ht="24.75" customHeight="1">
      <c r="A2" s="207" t="s">
        <v>4</v>
      </c>
      <c r="B2" s="208"/>
      <c r="C2" s="2" t="s">
        <v>71</v>
      </c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5</v>
      </c>
      <c r="O2" s="4" t="s">
        <v>27</v>
      </c>
    </row>
    <row r="3" spans="1:15" ht="300" customHeight="1">
      <c r="A3" s="209" t="s">
        <v>30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1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0</v>
      </c>
      <c r="O4" s="8"/>
    </row>
    <row r="5" spans="1:15" ht="24.75" customHeight="1">
      <c r="A5" s="10" t="s">
        <v>6</v>
      </c>
      <c r="B5" s="11" t="s">
        <v>7</v>
      </c>
      <c r="C5" s="213" t="s">
        <v>20</v>
      </c>
      <c r="D5" s="203"/>
      <c r="E5" s="203"/>
      <c r="F5" s="203"/>
      <c r="G5" s="203"/>
      <c r="H5" s="203"/>
      <c r="I5" s="203"/>
      <c r="J5" s="203"/>
      <c r="K5" s="203"/>
      <c r="L5" s="203"/>
      <c r="M5" s="204"/>
      <c r="N5" s="11" t="s">
        <v>8</v>
      </c>
      <c r="O5" s="12" t="s">
        <v>9</v>
      </c>
    </row>
    <row r="6" spans="1:15" ht="16.5" customHeight="1">
      <c r="A6" s="17"/>
      <c r="B6" s="13"/>
      <c r="C6" s="33"/>
      <c r="D6" s="34"/>
      <c r="E6" s="34"/>
      <c r="F6" s="34"/>
      <c r="G6" s="34"/>
      <c r="H6" s="34"/>
      <c r="I6" s="34"/>
      <c r="J6" s="34"/>
      <c r="K6" s="34"/>
      <c r="L6" s="34"/>
      <c r="M6" s="35"/>
      <c r="N6" s="23"/>
      <c r="O6" s="24"/>
    </row>
    <row r="7" spans="1:15" ht="16.5" customHeight="1">
      <c r="A7" s="18" t="s">
        <v>10</v>
      </c>
      <c r="B7" s="14" t="s">
        <v>11</v>
      </c>
      <c r="C7" s="36" t="s">
        <v>12</v>
      </c>
      <c r="D7" s="38" t="s">
        <v>1</v>
      </c>
      <c r="E7" s="38" t="s">
        <v>13</v>
      </c>
      <c r="F7" s="38">
        <v>0.05</v>
      </c>
      <c r="G7" s="37" t="s">
        <v>14</v>
      </c>
      <c r="H7" s="39" t="s">
        <v>32</v>
      </c>
      <c r="I7" s="38"/>
      <c r="J7" s="75"/>
      <c r="K7" s="37"/>
      <c r="L7" s="39"/>
      <c r="M7" s="40"/>
      <c r="N7" s="25" t="s">
        <v>28</v>
      </c>
      <c r="O7" s="31"/>
    </row>
    <row r="8" spans="1:15" ht="16.5" customHeight="1">
      <c r="A8" s="19"/>
      <c r="B8" s="15"/>
      <c r="C8" s="41"/>
      <c r="D8" s="70"/>
      <c r="E8" s="42"/>
      <c r="F8" s="70"/>
      <c r="G8" s="42"/>
      <c r="H8" s="42"/>
      <c r="I8" s="42"/>
      <c r="J8" s="42"/>
      <c r="K8" s="42"/>
      <c r="L8" s="42"/>
      <c r="M8" s="43"/>
      <c r="N8" s="27"/>
      <c r="O8" s="32"/>
    </row>
    <row r="9" spans="1:15" ht="16.5" customHeight="1">
      <c r="A9" s="18"/>
      <c r="B9" s="14" t="s">
        <v>33</v>
      </c>
      <c r="C9" s="36" t="s">
        <v>12</v>
      </c>
      <c r="D9" s="38" t="s">
        <v>39</v>
      </c>
      <c r="E9" s="38" t="s">
        <v>13</v>
      </c>
      <c r="F9" s="38" t="s">
        <v>40</v>
      </c>
      <c r="G9" s="37" t="s">
        <v>43</v>
      </c>
      <c r="H9" s="76" t="s">
        <v>34</v>
      </c>
      <c r="I9" s="38" t="s">
        <v>16</v>
      </c>
      <c r="J9" s="39" t="s">
        <v>31</v>
      </c>
      <c r="K9" s="37"/>
      <c r="L9" s="76"/>
      <c r="M9" s="40"/>
      <c r="N9" s="25" t="s">
        <v>35</v>
      </c>
      <c r="O9" s="31"/>
    </row>
    <row r="10" spans="1:15" ht="16.5" customHeight="1">
      <c r="A10" s="19"/>
      <c r="B10" s="15"/>
      <c r="C10" s="41"/>
      <c r="D10" s="70"/>
      <c r="E10" s="42"/>
      <c r="F10" s="70"/>
      <c r="G10" s="42"/>
      <c r="H10" s="42"/>
      <c r="I10" s="42"/>
      <c r="J10" s="42"/>
      <c r="K10" s="42"/>
      <c r="L10" s="42"/>
      <c r="M10" s="43"/>
      <c r="N10" s="27"/>
      <c r="O10" s="32"/>
    </row>
    <row r="11" spans="1:15" ht="16.5" customHeight="1">
      <c r="A11" s="18"/>
      <c r="B11" s="14"/>
      <c r="C11" s="36"/>
      <c r="D11" s="39"/>
      <c r="E11" s="77"/>
      <c r="F11" s="39"/>
      <c r="G11" s="38"/>
      <c r="H11" s="39"/>
      <c r="I11" s="38"/>
      <c r="J11" s="38" t="s">
        <v>36</v>
      </c>
      <c r="K11" s="37"/>
      <c r="L11" s="37"/>
      <c r="M11" s="40"/>
      <c r="N11" s="25" t="s">
        <v>37</v>
      </c>
      <c r="O11" s="31"/>
    </row>
    <row r="12" spans="1:15" ht="16.5" customHeight="1">
      <c r="A12" s="21"/>
      <c r="B12" s="15"/>
      <c r="C12" s="41"/>
      <c r="D12" s="70"/>
      <c r="E12" s="42"/>
      <c r="F12" s="70"/>
      <c r="G12" s="42"/>
      <c r="H12" s="70"/>
      <c r="I12" s="42"/>
      <c r="J12" s="42"/>
      <c r="K12" s="42"/>
      <c r="L12" s="42"/>
      <c r="M12" s="43"/>
      <c r="N12" s="27"/>
      <c r="O12" s="32"/>
    </row>
    <row r="13" spans="1:15" ht="16.5" customHeight="1">
      <c r="A13" s="18" t="s">
        <v>15</v>
      </c>
      <c r="B13" s="14"/>
      <c r="C13" s="44"/>
      <c r="D13" s="38" t="s">
        <v>38</v>
      </c>
      <c r="E13" s="38" t="s">
        <v>16</v>
      </c>
      <c r="F13" s="71">
        <v>2</v>
      </c>
      <c r="G13" s="38" t="s">
        <v>16</v>
      </c>
      <c r="H13" s="39" t="s">
        <v>31</v>
      </c>
      <c r="I13" s="37"/>
      <c r="J13" s="37"/>
      <c r="K13" s="37"/>
      <c r="L13" s="37"/>
      <c r="M13" s="40"/>
      <c r="N13" s="25" t="s">
        <v>37</v>
      </c>
      <c r="O13" s="31"/>
    </row>
    <row r="14" spans="1:15" ht="16.5" customHeight="1">
      <c r="A14" s="19"/>
      <c r="B14" s="15"/>
      <c r="C14" s="41"/>
      <c r="D14" s="70"/>
      <c r="E14" s="42"/>
      <c r="F14" s="70"/>
      <c r="G14" s="42"/>
      <c r="H14" s="42"/>
      <c r="I14" s="42"/>
      <c r="J14" s="42"/>
      <c r="K14" s="42"/>
      <c r="L14" s="42"/>
      <c r="M14" s="43"/>
      <c r="N14" s="27"/>
      <c r="O14" s="28"/>
    </row>
    <row r="15" spans="1:15" ht="16.5" customHeight="1">
      <c r="A15" s="18" t="s">
        <v>17</v>
      </c>
      <c r="B15" s="14" t="s">
        <v>87</v>
      </c>
      <c r="C15" s="36" t="s">
        <v>42</v>
      </c>
      <c r="D15" s="38" t="s">
        <v>38</v>
      </c>
      <c r="E15" s="38" t="s">
        <v>13</v>
      </c>
      <c r="F15" s="38" t="s">
        <v>21</v>
      </c>
      <c r="G15" s="37" t="s">
        <v>14</v>
      </c>
      <c r="H15" s="38">
        <v>0.15</v>
      </c>
      <c r="I15" s="38" t="s">
        <v>16</v>
      </c>
      <c r="J15" s="39" t="s">
        <v>31</v>
      </c>
      <c r="K15" s="38"/>
      <c r="L15" s="38"/>
      <c r="M15" s="40"/>
      <c r="N15" s="25" t="s">
        <v>41</v>
      </c>
      <c r="O15" s="26"/>
    </row>
    <row r="16" spans="1:15" ht="16.5" customHeight="1">
      <c r="A16" s="19"/>
      <c r="B16" s="15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27"/>
      <c r="O16" s="28"/>
    </row>
    <row r="17" spans="1:15" ht="16.5" customHeight="1">
      <c r="A17" s="18"/>
      <c r="B17" s="14" t="s">
        <v>72</v>
      </c>
      <c r="C17" s="36"/>
      <c r="D17" s="38" t="s">
        <v>39</v>
      </c>
      <c r="E17" s="38" t="s">
        <v>16</v>
      </c>
      <c r="F17" s="38">
        <v>0.15</v>
      </c>
      <c r="G17" s="38" t="s">
        <v>44</v>
      </c>
      <c r="H17" s="76" t="s">
        <v>34</v>
      </c>
      <c r="I17" s="38" t="s">
        <v>16</v>
      </c>
      <c r="J17" s="39" t="s">
        <v>31</v>
      </c>
      <c r="K17" s="37"/>
      <c r="L17" s="37"/>
      <c r="M17" s="40"/>
      <c r="N17" s="25" t="s">
        <v>41</v>
      </c>
      <c r="O17" s="31"/>
    </row>
    <row r="18" spans="1:15" ht="16.5" customHeight="1">
      <c r="A18" s="19"/>
      <c r="B18" s="15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27"/>
      <c r="O18" s="28"/>
    </row>
    <row r="19" spans="1:15" ht="16.5" customHeight="1">
      <c r="A19" s="18"/>
      <c r="B19" s="14"/>
      <c r="C19" s="36"/>
      <c r="D19" s="38"/>
      <c r="E19" s="37"/>
      <c r="F19" s="39"/>
      <c r="G19" s="37"/>
      <c r="H19" s="39"/>
      <c r="I19" s="38"/>
      <c r="J19" s="38" t="s">
        <v>36</v>
      </c>
      <c r="K19" s="37"/>
      <c r="L19" s="37"/>
      <c r="M19" s="40"/>
      <c r="N19" s="25" t="s">
        <v>41</v>
      </c>
      <c r="O19" s="31"/>
    </row>
    <row r="20" spans="1:15" ht="16.5" customHeight="1">
      <c r="A20" s="19"/>
      <c r="B20" s="15"/>
      <c r="C20" s="41"/>
      <c r="D20" s="70"/>
      <c r="E20" s="42"/>
      <c r="F20" s="70"/>
      <c r="G20" s="42"/>
      <c r="H20" s="42"/>
      <c r="I20" s="42"/>
      <c r="J20" s="42"/>
      <c r="K20" s="42"/>
      <c r="L20" s="42"/>
      <c r="M20" s="43"/>
      <c r="N20" s="27"/>
      <c r="O20" s="32"/>
    </row>
    <row r="21" spans="1:15" ht="16.5" customHeight="1">
      <c r="A21" s="18" t="s">
        <v>18</v>
      </c>
      <c r="B21" s="14" t="s">
        <v>19</v>
      </c>
      <c r="C21" s="44"/>
      <c r="D21" s="38" t="s">
        <v>38</v>
      </c>
      <c r="E21" s="38" t="s">
        <v>16</v>
      </c>
      <c r="F21" s="38">
        <v>0.15</v>
      </c>
      <c r="G21" s="76"/>
      <c r="H21" s="38"/>
      <c r="I21" s="38"/>
      <c r="J21" s="38"/>
      <c r="K21" s="37"/>
      <c r="L21" s="38"/>
      <c r="M21" s="40"/>
      <c r="N21" s="25" t="s">
        <v>37</v>
      </c>
      <c r="O21" s="31"/>
    </row>
    <row r="22" spans="1:15" ht="16.5" customHeight="1">
      <c r="A22" s="19"/>
      <c r="B22" s="15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3"/>
      <c r="N22" s="27"/>
      <c r="O22" s="28"/>
    </row>
    <row r="23" spans="1:15" ht="16.5" customHeight="1">
      <c r="A23" s="18"/>
      <c r="B23" s="14"/>
      <c r="C23" s="36"/>
      <c r="D23" s="76"/>
      <c r="E23" s="37"/>
      <c r="F23" s="37"/>
      <c r="G23" s="37"/>
      <c r="H23" s="37"/>
      <c r="I23" s="37"/>
      <c r="J23" s="37"/>
      <c r="K23" s="37"/>
      <c r="L23" s="37"/>
      <c r="M23" s="40"/>
      <c r="N23" s="25"/>
      <c r="O23" s="26"/>
    </row>
    <row r="24" spans="1:15" ht="16.5" customHeight="1">
      <c r="A24" s="21"/>
      <c r="B24" s="15"/>
      <c r="C24" s="41"/>
      <c r="D24" s="70"/>
      <c r="E24" s="42"/>
      <c r="F24" s="70"/>
      <c r="G24" s="42"/>
      <c r="H24" s="70"/>
      <c r="I24" s="42"/>
      <c r="J24" s="42"/>
      <c r="K24" s="42"/>
      <c r="L24" s="42"/>
      <c r="M24" s="43"/>
      <c r="N24" s="27"/>
      <c r="O24" s="32"/>
    </row>
    <row r="25" spans="1:15" ht="16.5" customHeight="1">
      <c r="A25" s="18"/>
      <c r="B25" s="14"/>
      <c r="C25" s="44"/>
      <c r="D25" s="38"/>
      <c r="E25" s="38"/>
      <c r="F25" s="38"/>
      <c r="G25" s="38"/>
      <c r="H25" s="71"/>
      <c r="I25" s="37"/>
      <c r="J25" s="38"/>
      <c r="K25" s="37"/>
      <c r="L25" s="37"/>
      <c r="M25" s="40"/>
      <c r="N25" s="25"/>
      <c r="O25" s="31"/>
    </row>
    <row r="26" spans="1:15" ht="16.5" customHeight="1">
      <c r="A26" s="19"/>
      <c r="B26" s="15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27"/>
      <c r="O26" s="28"/>
    </row>
    <row r="27" spans="1:15" ht="16.5" customHeight="1">
      <c r="A27" s="18"/>
      <c r="B27" s="14"/>
      <c r="C27" s="44"/>
      <c r="D27" s="38"/>
      <c r="E27" s="38"/>
      <c r="F27" s="38"/>
      <c r="G27" s="76"/>
      <c r="H27" s="38"/>
      <c r="I27" s="38"/>
      <c r="J27" s="38"/>
      <c r="K27" s="37"/>
      <c r="L27" s="38"/>
      <c r="M27" s="40"/>
      <c r="N27" s="25"/>
      <c r="O27" s="31"/>
    </row>
    <row r="28" spans="1:15" ht="16.5" customHeight="1">
      <c r="A28" s="19"/>
      <c r="B28" s="15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27"/>
      <c r="O28" s="28"/>
    </row>
    <row r="29" spans="1:15" ht="16.5" customHeight="1">
      <c r="A29" s="18"/>
      <c r="B29" s="14"/>
      <c r="C29" s="36"/>
      <c r="D29" s="76"/>
      <c r="E29" s="37"/>
      <c r="F29" s="37"/>
      <c r="G29" s="37"/>
      <c r="H29" s="37"/>
      <c r="I29" s="37"/>
      <c r="J29" s="37"/>
      <c r="K29" s="37"/>
      <c r="L29" s="37"/>
      <c r="M29" s="40"/>
      <c r="N29" s="25"/>
      <c r="O29" s="26"/>
    </row>
    <row r="30" spans="1:15" ht="16.5" customHeight="1">
      <c r="A30" s="19"/>
      <c r="B30" s="15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27"/>
      <c r="O30" s="28"/>
    </row>
    <row r="31" spans="1:15" ht="16.5" customHeight="1">
      <c r="A31" s="20"/>
      <c r="B31" s="16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29"/>
      <c r="O31" s="30"/>
    </row>
  </sheetData>
  <mergeCells count="4">
    <mergeCell ref="A2:B2"/>
    <mergeCell ref="A3:O3"/>
    <mergeCell ref="A1:O1"/>
    <mergeCell ref="C5:M5"/>
  </mergeCells>
  <printOptions/>
  <pageMargins left="0.7874015748031497" right="0.3937007874015748" top="0.7874015748031497" bottom="0.2362204724409449" header="0" footer="0"/>
  <pageSetup horizontalDpi="300" verticalDpi="300" orientation="portrait" paperSize="9" r:id="rId3"/>
  <legacyDrawing r:id="rId2"/>
  <oleObjects>
    <oleObject progId="AutoCADLT.Drawing.4" shapeId="3053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2" width="7.125" style="1" customWidth="1"/>
    <col min="3" max="6" width="9.125" style="1" customWidth="1"/>
    <col min="7" max="7" width="6.125" style="1" customWidth="1"/>
    <col min="8" max="8" width="3.625" style="1" customWidth="1"/>
    <col min="9" max="9" width="6.125" style="1" customWidth="1"/>
    <col min="10" max="10" width="3.625" style="1" customWidth="1"/>
    <col min="11" max="12" width="9.125" style="1" customWidth="1"/>
    <col min="13" max="16384" width="9.00390625" style="1" customWidth="1"/>
  </cols>
  <sheetData>
    <row r="1" spans="1:12" ht="24.75" customHeight="1">
      <c r="A1" s="22" t="s">
        <v>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8"/>
    </row>
    <row r="2" spans="1:12" ht="24.75" customHeight="1">
      <c r="A2" s="22" t="s">
        <v>4</v>
      </c>
      <c r="B2" s="2"/>
      <c r="C2" s="2"/>
      <c r="D2" s="73"/>
      <c r="E2" s="2" t="s">
        <v>71</v>
      </c>
      <c r="F2" s="2"/>
      <c r="G2" s="2"/>
      <c r="H2" s="3"/>
      <c r="I2" s="3"/>
      <c r="J2" s="3"/>
      <c r="K2" s="2"/>
      <c r="L2" s="4"/>
    </row>
    <row r="3" spans="1:12" s="9" customFormat="1" ht="16.5" customHeight="1">
      <c r="A3" s="224" t="s">
        <v>46</v>
      </c>
      <c r="B3" s="225"/>
      <c r="C3" s="6"/>
      <c r="D3" s="6"/>
      <c r="E3" s="6"/>
      <c r="F3" s="6"/>
      <c r="G3" s="6"/>
      <c r="H3" s="7"/>
      <c r="I3" s="7"/>
      <c r="J3" s="7"/>
      <c r="K3" s="6"/>
      <c r="L3" s="79"/>
    </row>
    <row r="4" spans="1:12" ht="15" customHeight="1">
      <c r="A4" s="230" t="s">
        <v>47</v>
      </c>
      <c r="B4" s="231"/>
      <c r="C4" s="59" t="s">
        <v>21</v>
      </c>
      <c r="D4" s="59" t="s">
        <v>48</v>
      </c>
      <c r="E4" s="59" t="s">
        <v>1</v>
      </c>
      <c r="F4" s="59" t="s">
        <v>2</v>
      </c>
      <c r="G4" s="226" t="s">
        <v>63</v>
      </c>
      <c r="H4" s="227"/>
      <c r="I4" s="226" t="s">
        <v>64</v>
      </c>
      <c r="J4" s="227"/>
      <c r="K4" s="59"/>
      <c r="L4" s="80"/>
    </row>
    <row r="5" spans="1:12" ht="11.25" customHeight="1">
      <c r="A5" s="218"/>
      <c r="B5" s="219"/>
      <c r="C5" s="48"/>
      <c r="D5" s="49"/>
      <c r="E5" s="49"/>
      <c r="F5" s="49"/>
      <c r="G5" s="82"/>
      <c r="H5" s="83"/>
      <c r="I5" s="82"/>
      <c r="J5" s="83"/>
      <c r="K5" s="49"/>
      <c r="L5" s="84"/>
    </row>
    <row r="6" spans="1:12" ht="13.5" customHeight="1">
      <c r="A6" s="214" t="s">
        <v>22</v>
      </c>
      <c r="B6" s="215"/>
      <c r="C6" s="51">
        <v>300</v>
      </c>
      <c r="D6" s="52">
        <v>300</v>
      </c>
      <c r="E6" s="52">
        <v>450</v>
      </c>
      <c r="F6" s="52">
        <v>450</v>
      </c>
      <c r="G6" s="137" t="s">
        <v>89</v>
      </c>
      <c r="H6" s="136">
        <v>30</v>
      </c>
      <c r="I6" s="137" t="s">
        <v>89</v>
      </c>
      <c r="J6" s="136">
        <v>60</v>
      </c>
      <c r="K6" s="85"/>
      <c r="L6" s="86"/>
    </row>
    <row r="7" spans="1:12" ht="11.25" customHeight="1">
      <c r="A7" s="205"/>
      <c r="B7" s="206"/>
      <c r="C7" s="53"/>
      <c r="D7" s="54"/>
      <c r="E7" s="54"/>
      <c r="F7" s="54"/>
      <c r="G7" s="99"/>
      <c r="H7" s="126"/>
      <c r="I7" s="99"/>
      <c r="J7" s="126"/>
      <c r="K7" s="54"/>
      <c r="L7" s="88"/>
    </row>
    <row r="8" spans="1:12" ht="13.5" customHeight="1">
      <c r="A8" s="214" t="s">
        <v>23</v>
      </c>
      <c r="B8" s="215"/>
      <c r="C8" s="51">
        <v>300</v>
      </c>
      <c r="D8" s="52">
        <v>400</v>
      </c>
      <c r="E8" s="52">
        <v>450</v>
      </c>
      <c r="F8" s="52">
        <v>550</v>
      </c>
      <c r="G8" s="137" t="s">
        <v>90</v>
      </c>
      <c r="H8" s="136">
        <v>45</v>
      </c>
      <c r="I8" s="137" t="s">
        <v>90</v>
      </c>
      <c r="J8" s="136">
        <v>90</v>
      </c>
      <c r="K8" s="85"/>
      <c r="L8" s="86"/>
    </row>
    <row r="9" spans="1:12" ht="11.25" customHeight="1">
      <c r="A9" s="205"/>
      <c r="B9" s="206"/>
      <c r="C9" s="53"/>
      <c r="D9" s="54"/>
      <c r="E9" s="54"/>
      <c r="F9" s="54"/>
      <c r="G9" s="99"/>
      <c r="H9" s="126"/>
      <c r="I9" s="99"/>
      <c r="J9" s="126"/>
      <c r="K9" s="54"/>
      <c r="L9" s="88"/>
    </row>
    <row r="10" spans="1:12" ht="13.5" customHeight="1">
      <c r="A10" s="214" t="s">
        <v>24</v>
      </c>
      <c r="B10" s="215"/>
      <c r="C10" s="51">
        <v>400</v>
      </c>
      <c r="D10" s="52">
        <v>400</v>
      </c>
      <c r="E10" s="52">
        <v>550</v>
      </c>
      <c r="F10" s="52">
        <v>550</v>
      </c>
      <c r="G10" s="137" t="s">
        <v>91</v>
      </c>
      <c r="H10" s="136">
        <v>60</v>
      </c>
      <c r="I10" s="137" t="s">
        <v>91</v>
      </c>
      <c r="J10" s="136">
        <v>120</v>
      </c>
      <c r="K10" s="85"/>
      <c r="L10" s="86"/>
    </row>
    <row r="11" spans="1:12" ht="11.25" customHeight="1">
      <c r="A11" s="205"/>
      <c r="B11" s="206"/>
      <c r="C11" s="53"/>
      <c r="D11" s="54"/>
      <c r="E11" s="54"/>
      <c r="F11" s="54"/>
      <c r="G11" s="99"/>
      <c r="H11" s="126"/>
      <c r="I11" s="99"/>
      <c r="J11" s="126"/>
      <c r="K11" s="54"/>
      <c r="L11" s="88"/>
    </row>
    <row r="12" spans="1:12" ht="13.5" customHeight="1">
      <c r="A12" s="214" t="s">
        <v>25</v>
      </c>
      <c r="B12" s="215"/>
      <c r="C12" s="51">
        <v>400</v>
      </c>
      <c r="D12" s="52">
        <v>500</v>
      </c>
      <c r="E12" s="52">
        <v>550</v>
      </c>
      <c r="F12" s="52">
        <v>650</v>
      </c>
      <c r="G12" s="137" t="s">
        <v>92</v>
      </c>
      <c r="H12" s="136">
        <v>75</v>
      </c>
      <c r="I12" s="137" t="s">
        <v>92</v>
      </c>
      <c r="J12" s="136">
        <v>150</v>
      </c>
      <c r="K12" s="85"/>
      <c r="L12" s="86"/>
    </row>
    <row r="13" spans="1:12" ht="11.25" customHeight="1">
      <c r="A13" s="205"/>
      <c r="B13" s="206"/>
      <c r="C13" s="53"/>
      <c r="D13" s="54"/>
      <c r="E13" s="54"/>
      <c r="F13" s="54"/>
      <c r="G13" s="99"/>
      <c r="H13" s="126"/>
      <c r="I13" s="99"/>
      <c r="J13" s="126"/>
      <c r="K13" s="54"/>
      <c r="L13" s="88"/>
    </row>
    <row r="14" spans="1:12" ht="13.5" customHeight="1">
      <c r="A14" s="214" t="s">
        <v>26</v>
      </c>
      <c r="B14" s="215"/>
      <c r="C14" s="51">
        <v>500</v>
      </c>
      <c r="D14" s="52">
        <v>500</v>
      </c>
      <c r="E14" s="52">
        <v>650</v>
      </c>
      <c r="F14" s="52">
        <v>650</v>
      </c>
      <c r="G14" s="137" t="s">
        <v>93</v>
      </c>
      <c r="H14" s="136">
        <v>90</v>
      </c>
      <c r="I14" s="137" t="s">
        <v>93</v>
      </c>
      <c r="J14" s="136">
        <v>180</v>
      </c>
      <c r="K14" s="85"/>
      <c r="L14" s="86"/>
    </row>
    <row r="15" spans="1:12" ht="11.25" customHeight="1">
      <c r="A15" s="205"/>
      <c r="B15" s="206"/>
      <c r="C15" s="53"/>
      <c r="D15" s="54"/>
      <c r="E15" s="54"/>
      <c r="F15" s="54"/>
      <c r="G15" s="99"/>
      <c r="H15" s="126"/>
      <c r="I15" s="99"/>
      <c r="J15" s="126"/>
      <c r="K15" s="54"/>
      <c r="L15" s="88"/>
    </row>
    <row r="16" spans="1:12" ht="13.5" customHeight="1">
      <c r="A16" s="214" t="s">
        <v>67</v>
      </c>
      <c r="B16" s="215"/>
      <c r="C16" s="51">
        <v>500</v>
      </c>
      <c r="D16" s="52">
        <v>600</v>
      </c>
      <c r="E16" s="52">
        <v>650</v>
      </c>
      <c r="F16" s="52">
        <v>750</v>
      </c>
      <c r="G16" s="99"/>
      <c r="H16" s="126"/>
      <c r="I16" s="99"/>
      <c r="J16" s="126"/>
      <c r="K16" s="52"/>
      <c r="L16" s="86"/>
    </row>
    <row r="17" spans="1:12" ht="11.25" customHeight="1">
      <c r="A17" s="205"/>
      <c r="B17" s="206"/>
      <c r="C17" s="53"/>
      <c r="D17" s="54"/>
      <c r="E17" s="54"/>
      <c r="F17" s="54"/>
      <c r="G17" s="99"/>
      <c r="H17" s="126"/>
      <c r="I17" s="99"/>
      <c r="J17" s="126"/>
      <c r="K17" s="54"/>
      <c r="L17" s="88"/>
    </row>
    <row r="18" spans="1:12" ht="13.5" customHeight="1">
      <c r="A18" s="214" t="s">
        <v>68</v>
      </c>
      <c r="B18" s="215"/>
      <c r="C18" s="51">
        <v>500</v>
      </c>
      <c r="D18" s="52">
        <v>700</v>
      </c>
      <c r="E18" s="52">
        <v>650</v>
      </c>
      <c r="F18" s="52">
        <v>850</v>
      </c>
      <c r="G18" s="99"/>
      <c r="H18" s="126"/>
      <c r="I18" s="99"/>
      <c r="J18" s="126"/>
      <c r="K18" s="52"/>
      <c r="L18" s="86"/>
    </row>
    <row r="19" spans="1:12" ht="11.25" customHeight="1">
      <c r="A19" s="205"/>
      <c r="B19" s="206"/>
      <c r="C19" s="53"/>
      <c r="D19" s="54"/>
      <c r="E19" s="54"/>
      <c r="F19" s="54"/>
      <c r="G19" s="99"/>
      <c r="H19" s="126"/>
      <c r="I19" s="99"/>
      <c r="J19" s="126"/>
      <c r="K19" s="54"/>
      <c r="L19" s="88"/>
    </row>
    <row r="20" spans="1:12" ht="13.5" customHeight="1">
      <c r="A20" s="214" t="s">
        <v>69</v>
      </c>
      <c r="B20" s="215"/>
      <c r="C20" s="51">
        <v>600</v>
      </c>
      <c r="D20" s="52">
        <v>600</v>
      </c>
      <c r="E20" s="52">
        <v>750</v>
      </c>
      <c r="F20" s="52">
        <v>750</v>
      </c>
      <c r="G20" s="99"/>
      <c r="H20" s="126"/>
      <c r="I20" s="99"/>
      <c r="J20" s="126"/>
      <c r="K20" s="52"/>
      <c r="L20" s="86"/>
    </row>
    <row r="21" spans="1:12" ht="11.25" customHeight="1">
      <c r="A21" s="205"/>
      <c r="B21" s="206"/>
      <c r="C21" s="53"/>
      <c r="D21" s="54"/>
      <c r="E21" s="54"/>
      <c r="F21" s="54"/>
      <c r="G21" s="99"/>
      <c r="H21" s="126"/>
      <c r="I21" s="99"/>
      <c r="J21" s="126"/>
      <c r="K21" s="54"/>
      <c r="L21" s="88"/>
    </row>
    <row r="22" spans="1:12" ht="13.5" customHeight="1">
      <c r="A22" s="214" t="s">
        <v>70</v>
      </c>
      <c r="B22" s="215"/>
      <c r="C22" s="51">
        <v>600</v>
      </c>
      <c r="D22" s="52">
        <v>700</v>
      </c>
      <c r="E22" s="52">
        <v>750</v>
      </c>
      <c r="F22" s="52">
        <v>850</v>
      </c>
      <c r="G22" s="99"/>
      <c r="H22" s="126"/>
      <c r="I22" s="99"/>
      <c r="J22" s="126"/>
      <c r="K22" s="52"/>
      <c r="L22" s="86"/>
    </row>
    <row r="23" spans="1:12" ht="11.25" customHeight="1">
      <c r="A23" s="205"/>
      <c r="B23" s="206"/>
      <c r="C23" s="53"/>
      <c r="D23" s="54"/>
      <c r="E23" s="54"/>
      <c r="F23" s="54"/>
      <c r="G23" s="99"/>
      <c r="H23" s="126"/>
      <c r="I23" s="99"/>
      <c r="J23" s="126"/>
      <c r="K23" s="54"/>
      <c r="L23" s="88"/>
    </row>
    <row r="24" spans="1:12" ht="13.5" customHeight="1">
      <c r="A24" s="228" t="s">
        <v>29</v>
      </c>
      <c r="B24" s="229"/>
      <c r="C24" s="51">
        <v>700</v>
      </c>
      <c r="D24" s="55">
        <v>700</v>
      </c>
      <c r="E24" s="55">
        <v>850</v>
      </c>
      <c r="F24" s="55">
        <v>850</v>
      </c>
      <c r="G24" s="89"/>
      <c r="H24" s="90"/>
      <c r="I24" s="89"/>
      <c r="J24" s="90"/>
      <c r="K24" s="55"/>
      <c r="L24" s="91"/>
    </row>
    <row r="25" spans="1:12" ht="16.5" customHeight="1">
      <c r="A25" s="230" t="s">
        <v>49</v>
      </c>
      <c r="B25" s="225"/>
      <c r="C25" s="56"/>
      <c r="D25" s="56"/>
      <c r="E25" s="56"/>
      <c r="F25" s="56"/>
      <c r="G25" s="56"/>
      <c r="H25" s="57"/>
      <c r="I25" s="57"/>
      <c r="J25" s="57"/>
      <c r="K25" s="57" t="s">
        <v>0</v>
      </c>
      <c r="L25" s="92"/>
    </row>
    <row r="26" spans="1:12" ht="15" customHeight="1">
      <c r="A26" s="220" t="s">
        <v>50</v>
      </c>
      <c r="B26" s="221"/>
      <c r="C26" s="60" t="s">
        <v>10</v>
      </c>
      <c r="D26" s="60" t="s">
        <v>15</v>
      </c>
      <c r="E26" s="58" t="s">
        <v>51</v>
      </c>
      <c r="F26" s="60" t="s">
        <v>18</v>
      </c>
      <c r="G26" s="93"/>
      <c r="H26" s="94"/>
      <c r="I26" s="93"/>
      <c r="J26" s="94"/>
      <c r="K26" s="60"/>
      <c r="L26" s="95"/>
    </row>
    <row r="27" spans="1:12" ht="15" customHeight="1">
      <c r="A27" s="222"/>
      <c r="B27" s="223"/>
      <c r="C27" s="58" t="s">
        <v>65</v>
      </c>
      <c r="D27" s="58" t="s">
        <v>65</v>
      </c>
      <c r="E27" s="58" t="s">
        <v>66</v>
      </c>
      <c r="F27" s="58" t="s">
        <v>65</v>
      </c>
      <c r="G27" s="96"/>
      <c r="H27" s="97"/>
      <c r="I27" s="74"/>
      <c r="J27" s="97"/>
      <c r="K27" s="58"/>
      <c r="L27" s="80"/>
    </row>
    <row r="28" spans="1:12" ht="11.25" customHeight="1">
      <c r="A28" s="218"/>
      <c r="B28" s="219"/>
      <c r="C28" s="48"/>
      <c r="D28" s="49"/>
      <c r="E28" s="49"/>
      <c r="F28" s="49"/>
      <c r="G28" s="82"/>
      <c r="H28" s="98"/>
      <c r="I28" s="99"/>
      <c r="J28" s="98"/>
      <c r="K28" s="49"/>
      <c r="L28" s="100"/>
    </row>
    <row r="29" spans="1:12" ht="13.5" customHeight="1">
      <c r="A29" s="214" t="str">
        <f>A6</f>
        <v>300×300</v>
      </c>
      <c r="B29" s="215"/>
      <c r="C29" s="101">
        <f>(E6/1000+0.05)*10</f>
        <v>5</v>
      </c>
      <c r="D29" s="62">
        <f>F6/1000*2*10</f>
        <v>9</v>
      </c>
      <c r="E29" s="62">
        <f>(F6/1000+C6/1000)*0.15*10</f>
        <v>1.125</v>
      </c>
      <c r="F29" s="62">
        <f>0.15*F6/1000</f>
        <v>0.0675</v>
      </c>
      <c r="G29" s="102"/>
      <c r="H29" s="103"/>
      <c r="I29" s="104"/>
      <c r="J29" s="103"/>
      <c r="K29" s="62"/>
      <c r="L29" s="105"/>
    </row>
    <row r="30" spans="1:12" ht="11.25" customHeight="1">
      <c r="A30" s="205"/>
      <c r="B30" s="206"/>
      <c r="C30" s="106"/>
      <c r="D30" s="72"/>
      <c r="E30" s="72"/>
      <c r="F30" s="72"/>
      <c r="G30" s="107"/>
      <c r="H30" s="108"/>
      <c r="I30" s="109"/>
      <c r="J30" s="108"/>
      <c r="K30" s="72"/>
      <c r="L30" s="110"/>
    </row>
    <row r="31" spans="1:12" ht="13.5" customHeight="1">
      <c r="A31" s="214" t="str">
        <f>A8</f>
        <v>300×400</v>
      </c>
      <c r="B31" s="215"/>
      <c r="C31" s="101">
        <f>(E8/1000+0.05)*10</f>
        <v>5</v>
      </c>
      <c r="D31" s="62">
        <f>F8/1000*2*10</f>
        <v>11</v>
      </c>
      <c r="E31" s="62">
        <f>(F8/1000+C8/1000)*0.15*10</f>
        <v>1.275</v>
      </c>
      <c r="F31" s="62">
        <f>0.15*F8/1000</f>
        <v>0.0825</v>
      </c>
      <c r="G31" s="102"/>
      <c r="H31" s="103"/>
      <c r="I31" s="104"/>
      <c r="J31" s="103"/>
      <c r="K31" s="62"/>
      <c r="L31" s="105"/>
    </row>
    <row r="32" spans="1:12" ht="11.25" customHeight="1">
      <c r="A32" s="205"/>
      <c r="B32" s="206"/>
      <c r="C32" s="106"/>
      <c r="D32" s="72"/>
      <c r="E32" s="72"/>
      <c r="F32" s="72"/>
      <c r="G32" s="107"/>
      <c r="H32" s="108"/>
      <c r="I32" s="109"/>
      <c r="J32" s="108"/>
      <c r="K32" s="72"/>
      <c r="L32" s="110"/>
    </row>
    <row r="33" spans="1:12" ht="13.5" customHeight="1">
      <c r="A33" s="214" t="str">
        <f>A10</f>
        <v>400×400</v>
      </c>
      <c r="B33" s="215"/>
      <c r="C33" s="101">
        <f>(E10/1000+0.05)*10</f>
        <v>6.000000000000001</v>
      </c>
      <c r="D33" s="62">
        <f>F10/1000*2*10</f>
        <v>11</v>
      </c>
      <c r="E33" s="62">
        <f>(F10/1000+C10/1000)*0.15*10</f>
        <v>1.4250000000000003</v>
      </c>
      <c r="F33" s="62">
        <f>0.15*F10/1000</f>
        <v>0.0825</v>
      </c>
      <c r="G33" s="102"/>
      <c r="H33" s="103"/>
      <c r="I33" s="104"/>
      <c r="J33" s="103"/>
      <c r="K33" s="62"/>
      <c r="L33" s="105"/>
    </row>
    <row r="34" spans="1:12" ht="11.25" customHeight="1">
      <c r="A34" s="205"/>
      <c r="B34" s="206"/>
      <c r="C34" s="106"/>
      <c r="D34" s="72"/>
      <c r="E34" s="72"/>
      <c r="F34" s="72"/>
      <c r="G34" s="107"/>
      <c r="H34" s="108"/>
      <c r="I34" s="109"/>
      <c r="J34" s="108"/>
      <c r="K34" s="72"/>
      <c r="L34" s="110"/>
    </row>
    <row r="35" spans="1:12" ht="13.5" customHeight="1">
      <c r="A35" s="214" t="str">
        <f>A12</f>
        <v>400×500</v>
      </c>
      <c r="B35" s="215"/>
      <c r="C35" s="101">
        <f>(E12/1000+0.05)*10</f>
        <v>6.000000000000001</v>
      </c>
      <c r="D35" s="62">
        <f>F12/1000*2*10</f>
        <v>13</v>
      </c>
      <c r="E35" s="62">
        <f>(F12/1000+C12/1000)*0.15*10</f>
        <v>1.575</v>
      </c>
      <c r="F35" s="62">
        <f>0.15*F12/1000</f>
        <v>0.0975</v>
      </c>
      <c r="G35" s="102"/>
      <c r="H35" s="103"/>
      <c r="I35" s="104"/>
      <c r="J35" s="103"/>
      <c r="K35" s="62"/>
      <c r="L35" s="105"/>
    </row>
    <row r="36" spans="1:12" ht="11.25" customHeight="1">
      <c r="A36" s="205"/>
      <c r="B36" s="206"/>
      <c r="C36" s="106"/>
      <c r="D36" s="72"/>
      <c r="E36" s="72"/>
      <c r="F36" s="72"/>
      <c r="G36" s="107"/>
      <c r="H36" s="108"/>
      <c r="I36" s="109"/>
      <c r="J36" s="108"/>
      <c r="K36" s="72"/>
      <c r="L36" s="110"/>
    </row>
    <row r="37" spans="1:12" ht="13.5" customHeight="1">
      <c r="A37" s="214" t="str">
        <f>A14</f>
        <v>500×500</v>
      </c>
      <c r="B37" s="215"/>
      <c r="C37" s="101">
        <f>(E14/1000+0.05)*10</f>
        <v>7.000000000000001</v>
      </c>
      <c r="D37" s="62">
        <f>F14/1000*2*10</f>
        <v>13</v>
      </c>
      <c r="E37" s="62">
        <f>(F14/1000+C14/1000)*0.15*10</f>
        <v>1.7249999999999999</v>
      </c>
      <c r="F37" s="62">
        <f>0.15*F14/1000</f>
        <v>0.0975</v>
      </c>
      <c r="G37" s="102"/>
      <c r="H37" s="103"/>
      <c r="I37" s="104"/>
      <c r="J37" s="103"/>
      <c r="K37" s="62"/>
      <c r="L37" s="105"/>
    </row>
    <row r="38" spans="1:12" ht="11.25" customHeight="1">
      <c r="A38" s="205"/>
      <c r="B38" s="206"/>
      <c r="C38" s="48"/>
      <c r="D38" s="72"/>
      <c r="E38" s="72"/>
      <c r="F38" s="72"/>
      <c r="G38" s="107"/>
      <c r="H38" s="108"/>
      <c r="I38" s="109"/>
      <c r="J38" s="108"/>
      <c r="K38" s="72"/>
      <c r="L38" s="110"/>
    </row>
    <row r="39" spans="1:12" ht="13.5" customHeight="1">
      <c r="A39" s="214" t="str">
        <f>A16</f>
        <v>500×600</v>
      </c>
      <c r="B39" s="215"/>
      <c r="C39" s="101">
        <f>(E16/1000+0.05)*10</f>
        <v>7.000000000000001</v>
      </c>
      <c r="D39" s="62">
        <f>F16/1000*2*10</f>
        <v>15</v>
      </c>
      <c r="E39" s="62">
        <f>(F16/1000+C16/1000)*0.15*10</f>
        <v>1.875</v>
      </c>
      <c r="F39" s="62">
        <f>0.15*F16/1000</f>
        <v>0.1125</v>
      </c>
      <c r="G39" s="102"/>
      <c r="H39" s="103"/>
      <c r="I39" s="104"/>
      <c r="J39" s="103"/>
      <c r="K39" s="62"/>
      <c r="L39" s="105"/>
    </row>
    <row r="40" spans="1:12" ht="11.25" customHeight="1">
      <c r="A40" s="205"/>
      <c r="B40" s="206"/>
      <c r="C40" s="48"/>
      <c r="D40" s="72"/>
      <c r="E40" s="72"/>
      <c r="F40" s="72"/>
      <c r="G40" s="107"/>
      <c r="H40" s="108"/>
      <c r="I40" s="109"/>
      <c r="J40" s="108"/>
      <c r="K40" s="72"/>
      <c r="L40" s="110"/>
    </row>
    <row r="41" spans="1:12" ht="13.5" customHeight="1">
      <c r="A41" s="214" t="str">
        <f>A18</f>
        <v>500×700</v>
      </c>
      <c r="B41" s="215"/>
      <c r="C41" s="101">
        <f>(E18/1000+0.05)*10</f>
        <v>7.000000000000001</v>
      </c>
      <c r="D41" s="62">
        <f>F18/1000*2*10</f>
        <v>17</v>
      </c>
      <c r="E41" s="62">
        <f>(F18/1000+C18/1000)*0.15*10</f>
        <v>2.0250000000000004</v>
      </c>
      <c r="F41" s="62">
        <f>0.15*F18/1000</f>
        <v>0.1275</v>
      </c>
      <c r="G41" s="102"/>
      <c r="H41" s="103"/>
      <c r="I41" s="104"/>
      <c r="J41" s="103"/>
      <c r="K41" s="62"/>
      <c r="L41" s="105"/>
    </row>
    <row r="42" spans="1:12" ht="11.25" customHeight="1">
      <c r="A42" s="205"/>
      <c r="B42" s="206"/>
      <c r="C42" s="48"/>
      <c r="D42" s="72"/>
      <c r="E42" s="72"/>
      <c r="F42" s="72"/>
      <c r="G42" s="107"/>
      <c r="H42" s="108"/>
      <c r="I42" s="109"/>
      <c r="J42" s="108"/>
      <c r="K42" s="72"/>
      <c r="L42" s="110"/>
    </row>
    <row r="43" spans="1:12" ht="13.5" customHeight="1">
      <c r="A43" s="214" t="str">
        <f>A20</f>
        <v>600×600</v>
      </c>
      <c r="B43" s="215"/>
      <c r="C43" s="101">
        <f>(E20/1000+0.05)*10</f>
        <v>8</v>
      </c>
      <c r="D43" s="62">
        <f>F20/1000*2*10</f>
        <v>15</v>
      </c>
      <c r="E43" s="62">
        <f>(F20/1000+C20/1000)*0.15*10</f>
        <v>2.0250000000000004</v>
      </c>
      <c r="F43" s="62">
        <f>0.15*F20/1000</f>
        <v>0.1125</v>
      </c>
      <c r="G43" s="102"/>
      <c r="H43" s="103"/>
      <c r="I43" s="104"/>
      <c r="J43" s="103"/>
      <c r="K43" s="62"/>
      <c r="L43" s="105"/>
    </row>
    <row r="44" spans="1:12" ht="11.25" customHeight="1">
      <c r="A44" s="205"/>
      <c r="B44" s="206"/>
      <c r="C44" s="48"/>
      <c r="D44" s="72"/>
      <c r="E44" s="72"/>
      <c r="F44" s="72"/>
      <c r="G44" s="107"/>
      <c r="H44" s="108"/>
      <c r="I44" s="109"/>
      <c r="J44" s="108"/>
      <c r="K44" s="72"/>
      <c r="L44" s="110"/>
    </row>
    <row r="45" spans="1:12" ht="13.5" customHeight="1">
      <c r="A45" s="214" t="str">
        <f>A22</f>
        <v>600×700</v>
      </c>
      <c r="B45" s="215"/>
      <c r="C45" s="101">
        <f>(E22/1000+0.05)*10</f>
        <v>8</v>
      </c>
      <c r="D45" s="62">
        <f>F22/1000*2*10</f>
        <v>17</v>
      </c>
      <c r="E45" s="62">
        <f>(F22/1000+C22/1000)*0.15*10</f>
        <v>2.175</v>
      </c>
      <c r="F45" s="62">
        <f>0.15*F22/1000</f>
        <v>0.1275</v>
      </c>
      <c r="G45" s="102"/>
      <c r="H45" s="103"/>
      <c r="I45" s="104"/>
      <c r="J45" s="103"/>
      <c r="K45" s="62"/>
      <c r="L45" s="105"/>
    </row>
    <row r="46" spans="1:12" ht="11.25" customHeight="1">
      <c r="A46" s="205"/>
      <c r="B46" s="206"/>
      <c r="C46" s="65"/>
      <c r="D46" s="66"/>
      <c r="E46" s="66"/>
      <c r="F46" s="66"/>
      <c r="G46" s="111"/>
      <c r="H46" s="112"/>
      <c r="I46" s="113"/>
      <c r="J46" s="112"/>
      <c r="K46" s="66"/>
      <c r="L46" s="114"/>
    </row>
    <row r="47" spans="1:12" ht="13.5" customHeight="1">
      <c r="A47" s="214" t="str">
        <f>A24</f>
        <v>700×700</v>
      </c>
      <c r="B47" s="215"/>
      <c r="C47" s="101">
        <f>(E24/1000+0.05)*10</f>
        <v>9</v>
      </c>
      <c r="D47" s="62">
        <f>F24/1000*2*10</f>
        <v>17</v>
      </c>
      <c r="E47" s="62">
        <f>(F24/1000+C24/1000)*0.15*10</f>
        <v>2.3249999999999997</v>
      </c>
      <c r="F47" s="62">
        <f>0.15*F24/1000</f>
        <v>0.1275</v>
      </c>
      <c r="G47" s="115"/>
      <c r="H47" s="116"/>
      <c r="I47" s="117"/>
      <c r="J47" s="116"/>
      <c r="K47" s="68"/>
      <c r="L47" s="110"/>
    </row>
    <row r="48" spans="1:12" ht="16.5" customHeight="1">
      <c r="A48" s="232" t="s">
        <v>52</v>
      </c>
      <c r="B48" s="233"/>
      <c r="C48" s="233"/>
      <c r="D48" s="233"/>
      <c r="E48" s="56"/>
      <c r="F48" s="56"/>
      <c r="G48" s="56"/>
      <c r="H48" s="57"/>
      <c r="I48" s="57"/>
      <c r="J48" s="57"/>
      <c r="K48" s="57" t="s">
        <v>0</v>
      </c>
      <c r="L48" s="92"/>
    </row>
    <row r="49" spans="1:12" ht="15" customHeight="1">
      <c r="A49" s="220" t="s">
        <v>53</v>
      </c>
      <c r="B49" s="221"/>
      <c r="C49" s="118" t="s">
        <v>54</v>
      </c>
      <c r="D49" s="118" t="s">
        <v>55</v>
      </c>
      <c r="E49" s="60"/>
      <c r="F49" s="60"/>
      <c r="G49" s="93"/>
      <c r="H49" s="119"/>
      <c r="I49" s="93"/>
      <c r="J49" s="119"/>
      <c r="K49" s="60"/>
      <c r="L49" s="120"/>
    </row>
    <row r="50" spans="1:12" ht="15" customHeight="1">
      <c r="A50" s="222"/>
      <c r="B50" s="223"/>
      <c r="C50" s="58" t="s">
        <v>66</v>
      </c>
      <c r="D50" s="58" t="s">
        <v>65</v>
      </c>
      <c r="E50" s="58"/>
      <c r="F50" s="58"/>
      <c r="G50" s="96"/>
      <c r="H50" s="121"/>
      <c r="I50" s="74"/>
      <c r="J50" s="122"/>
      <c r="K50" s="59"/>
      <c r="L50" s="123"/>
    </row>
    <row r="51" spans="1:12" ht="11.25" customHeight="1">
      <c r="A51" s="81"/>
      <c r="B51" s="124"/>
      <c r="C51" s="48"/>
      <c r="D51" s="49"/>
      <c r="E51" s="49"/>
      <c r="F51" s="49"/>
      <c r="G51" s="82"/>
      <c r="H51" s="125"/>
      <c r="I51" s="99"/>
      <c r="J51" s="126"/>
      <c r="K51" s="50"/>
      <c r="L51" s="120"/>
    </row>
    <row r="52" spans="1:12" ht="13.5" customHeight="1">
      <c r="A52" s="216" t="s">
        <v>56</v>
      </c>
      <c r="B52" s="217"/>
      <c r="C52" s="61"/>
      <c r="D52" s="62"/>
      <c r="E52" s="62"/>
      <c r="F52" s="62"/>
      <c r="G52" s="102"/>
      <c r="H52" s="127"/>
      <c r="I52" s="104"/>
      <c r="J52" s="128"/>
      <c r="K52" s="63"/>
      <c r="L52" s="129"/>
    </row>
    <row r="53" spans="1:12" ht="11.25" customHeight="1">
      <c r="A53" s="130"/>
      <c r="B53" s="124"/>
      <c r="C53" s="48"/>
      <c r="D53" s="72"/>
      <c r="E53" s="72"/>
      <c r="F53" s="72"/>
      <c r="G53" s="107"/>
      <c r="H53" s="131"/>
      <c r="I53" s="109"/>
      <c r="J53" s="132"/>
      <c r="K53" s="64"/>
      <c r="L53" s="120"/>
    </row>
    <row r="54" spans="1:12" ht="13.5" customHeight="1">
      <c r="A54" s="216" t="s">
        <v>57</v>
      </c>
      <c r="B54" s="217"/>
      <c r="C54" s="61">
        <f>H6/1000*0.15*1/2*10</f>
        <v>0.0225</v>
      </c>
      <c r="D54" s="62">
        <f>(H6/1000+J6/1000)*1/2*10</f>
        <v>0.44999999999999996</v>
      </c>
      <c r="E54" s="62"/>
      <c r="F54" s="62"/>
      <c r="G54" s="102"/>
      <c r="H54" s="127"/>
      <c r="I54" s="104"/>
      <c r="J54" s="128"/>
      <c r="K54" s="63"/>
      <c r="L54" s="129"/>
    </row>
    <row r="55" spans="1:12" ht="11.25" customHeight="1">
      <c r="A55" s="87"/>
      <c r="B55" s="124"/>
      <c r="C55" s="48"/>
      <c r="D55" s="72"/>
      <c r="E55" s="72"/>
      <c r="F55" s="72"/>
      <c r="G55" s="107"/>
      <c r="H55" s="131"/>
      <c r="I55" s="109"/>
      <c r="J55" s="132"/>
      <c r="K55" s="64"/>
      <c r="L55" s="120"/>
    </row>
    <row r="56" spans="1:12" ht="13.5" customHeight="1">
      <c r="A56" s="216" t="s">
        <v>58</v>
      </c>
      <c r="B56" s="217"/>
      <c r="C56" s="61">
        <f>H8/1000*0.15*1/2*10</f>
        <v>0.03375</v>
      </c>
      <c r="D56" s="62">
        <f>(H8/1000+J8/1000)*1/2*10</f>
        <v>0.675</v>
      </c>
      <c r="E56" s="62"/>
      <c r="F56" s="62"/>
      <c r="G56" s="102"/>
      <c r="H56" s="127"/>
      <c r="I56" s="104"/>
      <c r="J56" s="128"/>
      <c r="K56" s="63"/>
      <c r="L56" s="129"/>
    </row>
    <row r="57" spans="1:12" ht="11.25" customHeight="1">
      <c r="A57" s="87"/>
      <c r="B57" s="124"/>
      <c r="C57" s="48"/>
      <c r="D57" s="72" t="s">
        <v>59</v>
      </c>
      <c r="E57" s="72"/>
      <c r="F57" s="72"/>
      <c r="G57" s="107"/>
      <c r="H57" s="131"/>
      <c r="I57" s="109"/>
      <c r="J57" s="132"/>
      <c r="K57" s="64"/>
      <c r="L57" s="120"/>
    </row>
    <row r="58" spans="1:12" ht="13.5" customHeight="1">
      <c r="A58" s="216" t="s">
        <v>60</v>
      </c>
      <c r="B58" s="217"/>
      <c r="C58" s="61">
        <f>H10/1000*0.15*1/2*10</f>
        <v>0.045</v>
      </c>
      <c r="D58" s="62">
        <f>(H10/1000+J10/1000)*1/2*10</f>
        <v>0.8999999999999999</v>
      </c>
      <c r="E58" s="62"/>
      <c r="F58" s="62"/>
      <c r="G58" s="102"/>
      <c r="H58" s="127"/>
      <c r="I58" s="104"/>
      <c r="J58" s="128"/>
      <c r="K58" s="63"/>
      <c r="L58" s="129"/>
    </row>
    <row r="59" spans="1:12" ht="11.25" customHeight="1">
      <c r="A59" s="87"/>
      <c r="B59" s="124"/>
      <c r="C59" s="48"/>
      <c r="D59" s="72"/>
      <c r="E59" s="72"/>
      <c r="F59" s="72"/>
      <c r="G59" s="107"/>
      <c r="H59" s="131"/>
      <c r="I59" s="109"/>
      <c r="J59" s="132"/>
      <c r="K59" s="64"/>
      <c r="L59" s="120"/>
    </row>
    <row r="60" spans="1:12" ht="13.5" customHeight="1">
      <c r="A60" s="216" t="s">
        <v>61</v>
      </c>
      <c r="B60" s="217"/>
      <c r="C60" s="61">
        <f>H12/1000*0.15*1/2*10</f>
        <v>0.056249999999999994</v>
      </c>
      <c r="D60" s="62">
        <f>(H12/1000+J12/1000)*1/2*10</f>
        <v>1.125</v>
      </c>
      <c r="E60" s="62"/>
      <c r="F60" s="62"/>
      <c r="G60" s="102"/>
      <c r="H60" s="127"/>
      <c r="I60" s="104"/>
      <c r="J60" s="128"/>
      <c r="K60" s="63"/>
      <c r="L60" s="129"/>
    </row>
    <row r="61" spans="1:12" ht="11.25" customHeight="1">
      <c r="A61" s="87"/>
      <c r="B61" s="124"/>
      <c r="C61" s="48"/>
      <c r="D61" s="72"/>
      <c r="E61" s="72"/>
      <c r="F61" s="72"/>
      <c r="G61" s="107"/>
      <c r="H61" s="131"/>
      <c r="I61" s="109"/>
      <c r="J61" s="132"/>
      <c r="K61" s="64"/>
      <c r="L61" s="120"/>
    </row>
    <row r="62" spans="1:12" ht="13.5" customHeight="1">
      <c r="A62" s="234" t="s">
        <v>62</v>
      </c>
      <c r="B62" s="235"/>
      <c r="C62" s="67">
        <f>H14/1000*0.15*1/2*10</f>
        <v>0.0675</v>
      </c>
      <c r="D62" s="68">
        <f>(H14/1000+J14/1000)*1/2*10</f>
        <v>1.35</v>
      </c>
      <c r="E62" s="68"/>
      <c r="F62" s="68"/>
      <c r="G62" s="115"/>
      <c r="H62" s="133"/>
      <c r="I62" s="117"/>
      <c r="J62" s="134"/>
      <c r="K62" s="69"/>
      <c r="L62" s="135"/>
    </row>
  </sheetData>
  <mergeCells count="54">
    <mergeCell ref="A38:B38"/>
    <mergeCell ref="A39:B39"/>
    <mergeCell ref="A40:B40"/>
    <mergeCell ref="A41:B41"/>
    <mergeCell ref="A62:B62"/>
    <mergeCell ref="A54:B54"/>
    <mergeCell ref="A56:B56"/>
    <mergeCell ref="A58:B58"/>
    <mergeCell ref="A60:B60"/>
    <mergeCell ref="I4:J4"/>
    <mergeCell ref="A49:B50"/>
    <mergeCell ref="A48:D48"/>
    <mergeCell ref="A46:B46"/>
    <mergeCell ref="A47:B47"/>
    <mergeCell ref="A29:B29"/>
    <mergeCell ref="A31:B31"/>
    <mergeCell ref="A33:B33"/>
    <mergeCell ref="A35:B35"/>
    <mergeCell ref="A37:B37"/>
    <mergeCell ref="A42:B42"/>
    <mergeCell ref="A5:B5"/>
    <mergeCell ref="A6:B6"/>
    <mergeCell ref="A4:B4"/>
    <mergeCell ref="A10:B10"/>
    <mergeCell ref="A11:B11"/>
    <mergeCell ref="A13:B13"/>
    <mergeCell ref="A15:B15"/>
    <mergeCell ref="A16:B16"/>
    <mergeCell ref="A17:B17"/>
    <mergeCell ref="A32:B32"/>
    <mergeCell ref="A34:B34"/>
    <mergeCell ref="A36:B36"/>
    <mergeCell ref="G4:H4"/>
    <mergeCell ref="A24:B24"/>
    <mergeCell ref="A25:B25"/>
    <mergeCell ref="A18:B18"/>
    <mergeCell ref="A20:B20"/>
    <mergeCell ref="A22:B22"/>
    <mergeCell ref="A23:B23"/>
    <mergeCell ref="A30:B30"/>
    <mergeCell ref="A3:B3"/>
    <mergeCell ref="A7:B7"/>
    <mergeCell ref="A8:B8"/>
    <mergeCell ref="A9:B9"/>
    <mergeCell ref="A44:B44"/>
    <mergeCell ref="A45:B45"/>
    <mergeCell ref="A52:B52"/>
    <mergeCell ref="A12:B12"/>
    <mergeCell ref="A14:B14"/>
    <mergeCell ref="A19:B19"/>
    <mergeCell ref="A28:B28"/>
    <mergeCell ref="A43:B43"/>
    <mergeCell ref="A21:B21"/>
    <mergeCell ref="A26:B27"/>
  </mergeCells>
  <printOptions/>
  <pageMargins left="0.7874015748031497" right="0.5905511811023623" top="0.7874015748031497" bottom="0.23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workbookViewId="0" topLeftCell="A1">
      <selection activeCell="A1" sqref="A1:P1"/>
    </sheetView>
  </sheetViews>
  <sheetFormatPr defaultColWidth="9.00390625" defaultRowHeight="15" customHeight="1"/>
  <cols>
    <col min="1" max="2" width="13.625" style="139" customWidth="1"/>
    <col min="3" max="3" width="3.625" style="139" customWidth="1"/>
    <col min="4" max="4" width="5.00390625" style="139" customWidth="1"/>
    <col min="5" max="5" width="3.625" style="139" customWidth="1"/>
    <col min="6" max="6" width="4.75390625" style="139" customWidth="1"/>
    <col min="7" max="7" width="3.625" style="139" customWidth="1"/>
    <col min="8" max="8" width="4.75390625" style="139" customWidth="1"/>
    <col min="9" max="9" width="3.625" style="139" customWidth="1"/>
    <col min="10" max="10" width="4.75390625" style="139" customWidth="1"/>
    <col min="11" max="11" width="3.625" style="139" customWidth="1"/>
    <col min="12" max="12" width="4.75390625" style="139" customWidth="1"/>
    <col min="13" max="13" width="2.125" style="139" customWidth="1"/>
    <col min="14" max="14" width="4.375" style="139" customWidth="1"/>
    <col min="15" max="15" width="3.125" style="139" customWidth="1"/>
    <col min="16" max="16" width="10.625" style="139" customWidth="1"/>
    <col min="17" max="17" width="2.25390625" style="139" customWidth="1"/>
    <col min="18" max="24" width="7.625" style="139" customWidth="1"/>
    <col min="25" max="16384" width="9.00390625" style="139" customWidth="1"/>
  </cols>
  <sheetData>
    <row r="1" spans="1:16" ht="24.75" customHeight="1">
      <c r="A1" s="250" t="s">
        <v>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2"/>
    </row>
    <row r="2" spans="1:16" ht="24.75" customHeight="1">
      <c r="A2" s="250" t="s">
        <v>4</v>
      </c>
      <c r="B2" s="251"/>
      <c r="C2" s="138" t="s">
        <v>81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40"/>
      <c r="P2" s="141"/>
    </row>
    <row r="3" spans="1:16" ht="22.5" customHeight="1">
      <c r="A3" s="256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142"/>
      <c r="M3" s="142"/>
      <c r="N3" s="142"/>
      <c r="O3" s="142"/>
      <c r="P3" s="143"/>
    </row>
    <row r="4" spans="1:24" ht="22.5" customHeight="1">
      <c r="A4" s="258"/>
      <c r="B4" s="259"/>
      <c r="C4" s="259"/>
      <c r="D4" s="259"/>
      <c r="E4" s="259"/>
      <c r="F4" s="259"/>
      <c r="G4" s="259"/>
      <c r="H4" s="259"/>
      <c r="I4" s="259"/>
      <c r="J4" s="259"/>
      <c r="K4" s="259"/>
      <c r="P4" s="144"/>
      <c r="Q4" s="145"/>
      <c r="R4" s="146"/>
      <c r="S4" s="147"/>
      <c r="T4" s="147"/>
      <c r="U4" s="147"/>
      <c r="V4" s="147"/>
      <c r="W4" s="147"/>
      <c r="X4" s="147"/>
    </row>
    <row r="5" spans="1:24" ht="22.5" customHeight="1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45" t="s">
        <v>86</v>
      </c>
      <c r="M5" s="246"/>
      <c r="N5" s="246"/>
      <c r="O5" s="247"/>
      <c r="P5" s="144"/>
      <c r="Q5" s="145"/>
      <c r="R5" s="145"/>
      <c r="S5" s="145"/>
      <c r="T5" s="145"/>
      <c r="U5" s="145"/>
      <c r="V5" s="145"/>
      <c r="W5" s="145"/>
      <c r="X5" s="145"/>
    </row>
    <row r="6" spans="1:24" ht="22.5" customHeight="1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43" t="s">
        <v>73</v>
      </c>
      <c r="M6" s="244"/>
      <c r="N6" s="148" t="s">
        <v>74</v>
      </c>
      <c r="O6" s="202">
        <v>0.2</v>
      </c>
      <c r="P6" s="144"/>
      <c r="Q6" s="145"/>
      <c r="R6" s="145"/>
      <c r="S6" s="145"/>
      <c r="T6" s="145"/>
      <c r="U6" s="145"/>
      <c r="V6" s="145"/>
      <c r="W6" s="145"/>
      <c r="X6" s="145"/>
    </row>
    <row r="7" spans="1:24" ht="22.5" customHeight="1">
      <c r="A7" s="258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40" t="s">
        <v>46</v>
      </c>
      <c r="M7" s="263"/>
      <c r="N7" s="263"/>
      <c r="O7" s="241"/>
      <c r="P7" s="144"/>
      <c r="Q7" s="145"/>
      <c r="R7" s="145"/>
      <c r="S7" s="145"/>
      <c r="T7" s="145"/>
      <c r="U7" s="145"/>
      <c r="V7" s="145"/>
      <c r="W7" s="145"/>
      <c r="X7" s="145"/>
    </row>
    <row r="8" spans="1:24" ht="22.5" customHeight="1">
      <c r="A8" s="258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40" t="s">
        <v>21</v>
      </c>
      <c r="M8" s="241"/>
      <c r="N8" s="240">
        <f>VLOOKUP($L$5,'5-2-11材料表 '!$A$5:$L$24,3)</f>
        <v>300</v>
      </c>
      <c r="O8" s="241"/>
      <c r="P8" s="144"/>
      <c r="Q8" s="145"/>
      <c r="R8" s="145"/>
      <c r="S8" s="145"/>
      <c r="T8" s="145"/>
      <c r="U8" s="145"/>
      <c r="V8" s="145"/>
      <c r="W8" s="145"/>
      <c r="X8" s="145"/>
    </row>
    <row r="9" spans="1:24" ht="22.5" customHeight="1">
      <c r="A9" s="258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40" t="s">
        <v>48</v>
      </c>
      <c r="M9" s="241"/>
      <c r="N9" s="240">
        <f>VLOOKUP($L$5,'5-2-11材料表 '!$A$5:$L$24,4)</f>
        <v>300</v>
      </c>
      <c r="O9" s="241"/>
      <c r="P9" s="144"/>
      <c r="Q9" s="145"/>
      <c r="R9" s="145"/>
      <c r="S9" s="145"/>
      <c r="T9" s="145"/>
      <c r="U9" s="145"/>
      <c r="V9" s="145"/>
      <c r="W9" s="145"/>
      <c r="X9" s="145"/>
    </row>
    <row r="10" spans="1:24" ht="22.5" customHeight="1">
      <c r="A10" s="258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40" t="s">
        <v>75</v>
      </c>
      <c r="M10" s="241"/>
      <c r="N10" s="240">
        <f>VLOOKUP($L$5,'5-2-11材料表 '!$A$5:$L$24,5)</f>
        <v>450</v>
      </c>
      <c r="O10" s="241"/>
      <c r="P10" s="144"/>
      <c r="Q10" s="149"/>
      <c r="R10" s="150"/>
      <c r="S10" s="150"/>
      <c r="T10" s="150"/>
      <c r="U10" s="150"/>
      <c r="V10" s="150"/>
      <c r="W10" s="150"/>
      <c r="X10" s="150"/>
    </row>
    <row r="11" spans="1:24" ht="22.5" customHeight="1">
      <c r="A11" s="258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40" t="s">
        <v>76</v>
      </c>
      <c r="M11" s="241"/>
      <c r="N11" s="240">
        <f>VLOOKUP($L$5,'5-2-11材料表 '!$A$5:$L$24,6)</f>
        <v>450</v>
      </c>
      <c r="O11" s="241"/>
      <c r="P11" s="144"/>
      <c r="Q11" s="149"/>
      <c r="R11" s="150"/>
      <c r="S11" s="150"/>
      <c r="T11" s="150"/>
      <c r="U11" s="150"/>
      <c r="V11" s="150"/>
      <c r="W11" s="150"/>
      <c r="X11" s="150"/>
    </row>
    <row r="12" spans="1:24" ht="22.5" customHeight="1">
      <c r="A12" s="258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40" t="s">
        <v>77</v>
      </c>
      <c r="M12" s="241"/>
      <c r="N12" s="240">
        <f>150*O6</f>
        <v>30</v>
      </c>
      <c r="O12" s="242"/>
      <c r="P12" s="144"/>
      <c r="Q12" s="149"/>
      <c r="R12" s="150"/>
      <c r="S12" s="150"/>
      <c r="T12" s="150"/>
      <c r="U12" s="150"/>
      <c r="V12" s="150"/>
      <c r="W12" s="150"/>
      <c r="X12" s="150"/>
    </row>
    <row r="13" spans="1:24" ht="22.5" customHeight="1">
      <c r="A13" s="258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40" t="s">
        <v>78</v>
      </c>
      <c r="M13" s="241"/>
      <c r="N13" s="240">
        <f>300*O6</f>
        <v>60</v>
      </c>
      <c r="O13" s="241"/>
      <c r="P13" s="144"/>
      <c r="Q13" s="149"/>
      <c r="R13" s="150"/>
      <c r="S13" s="150"/>
      <c r="T13" s="150"/>
      <c r="U13" s="150"/>
      <c r="V13" s="150"/>
      <c r="W13" s="150"/>
      <c r="X13" s="150"/>
    </row>
    <row r="14" spans="1:16" ht="22.5" customHeight="1">
      <c r="A14" s="258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62"/>
      <c r="M14" s="262"/>
      <c r="N14" s="149"/>
      <c r="O14" s="150"/>
      <c r="P14" s="144"/>
    </row>
    <row r="15" spans="1:16" ht="22.5" customHeight="1">
      <c r="A15" s="260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151"/>
      <c r="M15" s="151"/>
      <c r="N15" s="152" t="s">
        <v>85</v>
      </c>
      <c r="P15" s="153"/>
    </row>
    <row r="16" spans="1:16" s="158" customFormat="1" ht="24.75" customHeight="1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6" t="s">
        <v>0</v>
      </c>
      <c r="P16" s="157"/>
    </row>
    <row r="17" spans="1:16" ht="24.75" customHeight="1">
      <c r="A17" s="159" t="s">
        <v>6</v>
      </c>
      <c r="B17" s="160" t="s">
        <v>7</v>
      </c>
      <c r="C17" s="253" t="s">
        <v>88</v>
      </c>
      <c r="D17" s="254"/>
      <c r="E17" s="254"/>
      <c r="F17" s="254"/>
      <c r="G17" s="254"/>
      <c r="H17" s="254"/>
      <c r="I17" s="254"/>
      <c r="J17" s="254"/>
      <c r="K17" s="254"/>
      <c r="L17" s="254"/>
      <c r="M17" s="255"/>
      <c r="N17" s="248" t="s">
        <v>8</v>
      </c>
      <c r="O17" s="249"/>
      <c r="P17" s="161" t="s">
        <v>9</v>
      </c>
    </row>
    <row r="18" spans="1:16" ht="15" customHeight="1">
      <c r="A18" s="162"/>
      <c r="B18" s="163"/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6"/>
      <c r="N18" s="164"/>
      <c r="O18" s="167"/>
      <c r="P18" s="168"/>
    </row>
    <row r="19" spans="1:16" ht="15" customHeight="1">
      <c r="A19" s="169" t="s">
        <v>10</v>
      </c>
      <c r="B19" s="170" t="s">
        <v>11</v>
      </c>
      <c r="C19" s="171" t="s">
        <v>12</v>
      </c>
      <c r="D19" s="172">
        <f>N10/1000</f>
        <v>0.45</v>
      </c>
      <c r="E19" s="172" t="s">
        <v>13</v>
      </c>
      <c r="F19" s="172">
        <v>0.05</v>
      </c>
      <c r="G19" s="173" t="s">
        <v>14</v>
      </c>
      <c r="H19" s="174" t="s">
        <v>32</v>
      </c>
      <c r="I19" s="172"/>
      <c r="J19" s="175"/>
      <c r="K19" s="173"/>
      <c r="L19" s="174"/>
      <c r="M19" s="176"/>
      <c r="N19" s="236" t="s">
        <v>79</v>
      </c>
      <c r="O19" s="237"/>
      <c r="P19" s="177">
        <f>ROUND((D19+F19)*H19,3)</f>
        <v>5</v>
      </c>
    </row>
    <row r="20" spans="1:16" ht="15" customHeight="1">
      <c r="A20" s="178"/>
      <c r="B20" s="179"/>
      <c r="C20" s="180"/>
      <c r="D20" s="181"/>
      <c r="E20" s="182"/>
      <c r="F20" s="181"/>
      <c r="G20" s="182"/>
      <c r="H20" s="182"/>
      <c r="I20" s="182"/>
      <c r="J20" s="182"/>
      <c r="K20" s="182"/>
      <c r="L20" s="182"/>
      <c r="M20" s="183"/>
      <c r="N20" s="180"/>
      <c r="O20" s="184"/>
      <c r="P20" s="185"/>
    </row>
    <row r="21" spans="1:16" ht="15" customHeight="1">
      <c r="A21" s="169"/>
      <c r="B21" s="170" t="s">
        <v>33</v>
      </c>
      <c r="C21" s="171" t="s">
        <v>12</v>
      </c>
      <c r="D21" s="186">
        <f>N12/1000</f>
        <v>0.03</v>
      </c>
      <c r="E21" s="172" t="s">
        <v>13</v>
      </c>
      <c r="F21" s="172">
        <f>N13/1000</f>
        <v>0.06</v>
      </c>
      <c r="G21" s="173" t="s">
        <v>43</v>
      </c>
      <c r="H21" s="187" t="s">
        <v>84</v>
      </c>
      <c r="I21" s="187" t="s">
        <v>83</v>
      </c>
      <c r="J21" s="187" t="s">
        <v>82</v>
      </c>
      <c r="K21" s="172" t="s">
        <v>16</v>
      </c>
      <c r="L21" s="174" t="s">
        <v>31</v>
      </c>
      <c r="M21" s="176"/>
      <c r="N21" s="236" t="s">
        <v>79</v>
      </c>
      <c r="O21" s="237"/>
      <c r="P21" s="177">
        <f>ROUND((D21+F21)*H21/J21*L21,3)</f>
        <v>0.45</v>
      </c>
    </row>
    <row r="22" spans="1:16" ht="15" customHeight="1">
      <c r="A22" s="178"/>
      <c r="B22" s="179"/>
      <c r="C22" s="180"/>
      <c r="D22" s="181"/>
      <c r="E22" s="182"/>
      <c r="F22" s="181"/>
      <c r="G22" s="182"/>
      <c r="H22" s="182"/>
      <c r="I22" s="182"/>
      <c r="J22" s="182"/>
      <c r="K22" s="182"/>
      <c r="L22" s="182"/>
      <c r="M22" s="183"/>
      <c r="N22" s="180"/>
      <c r="O22" s="184"/>
      <c r="P22" s="185"/>
    </row>
    <row r="23" spans="1:16" ht="15" customHeight="1">
      <c r="A23" s="169"/>
      <c r="B23" s="170"/>
      <c r="C23" s="171"/>
      <c r="D23" s="174"/>
      <c r="E23" s="188"/>
      <c r="F23" s="174"/>
      <c r="G23" s="172"/>
      <c r="H23" s="174"/>
      <c r="I23" s="172"/>
      <c r="J23" s="172" t="s">
        <v>36</v>
      </c>
      <c r="K23" s="173"/>
      <c r="L23" s="173"/>
      <c r="M23" s="176"/>
      <c r="N23" s="236" t="s">
        <v>79</v>
      </c>
      <c r="O23" s="237"/>
      <c r="P23" s="189">
        <f>P19-P21</f>
        <v>4.55</v>
      </c>
    </row>
    <row r="24" spans="1:16" ht="15" customHeight="1">
      <c r="A24" s="190"/>
      <c r="B24" s="179"/>
      <c r="C24" s="180"/>
      <c r="D24" s="181"/>
      <c r="E24" s="182"/>
      <c r="F24" s="181"/>
      <c r="G24" s="182"/>
      <c r="H24" s="181"/>
      <c r="I24" s="182"/>
      <c r="J24" s="182"/>
      <c r="K24" s="182"/>
      <c r="L24" s="182"/>
      <c r="M24" s="183"/>
      <c r="N24" s="180"/>
      <c r="O24" s="184"/>
      <c r="P24" s="185"/>
    </row>
    <row r="25" spans="1:16" ht="15" customHeight="1">
      <c r="A25" s="169" t="s">
        <v>15</v>
      </c>
      <c r="B25" s="170"/>
      <c r="C25" s="191"/>
      <c r="D25" s="172">
        <f>N11/1000</f>
        <v>0.45</v>
      </c>
      <c r="E25" s="172" t="s">
        <v>16</v>
      </c>
      <c r="F25" s="192">
        <v>2</v>
      </c>
      <c r="G25" s="172" t="s">
        <v>16</v>
      </c>
      <c r="H25" s="174" t="s">
        <v>31</v>
      </c>
      <c r="I25" s="173"/>
      <c r="J25" s="173"/>
      <c r="K25" s="173"/>
      <c r="L25" s="173"/>
      <c r="M25" s="176"/>
      <c r="N25" s="236" t="s">
        <v>79</v>
      </c>
      <c r="O25" s="237"/>
      <c r="P25" s="177">
        <f>D25*F25*H25</f>
        <v>9</v>
      </c>
    </row>
    <row r="26" spans="1:16" ht="15" customHeight="1">
      <c r="A26" s="178"/>
      <c r="B26" s="179"/>
      <c r="C26" s="180"/>
      <c r="D26" s="181"/>
      <c r="E26" s="182"/>
      <c r="F26" s="181"/>
      <c r="G26" s="182"/>
      <c r="H26" s="182"/>
      <c r="I26" s="182"/>
      <c r="J26" s="182"/>
      <c r="K26" s="182"/>
      <c r="L26" s="182"/>
      <c r="M26" s="183"/>
      <c r="N26" s="180"/>
      <c r="O26" s="184"/>
      <c r="P26" s="193"/>
    </row>
    <row r="27" spans="1:16" ht="15" customHeight="1">
      <c r="A27" s="169" t="s">
        <v>17</v>
      </c>
      <c r="B27" s="170" t="s">
        <v>87</v>
      </c>
      <c r="C27" s="171" t="s">
        <v>42</v>
      </c>
      <c r="D27" s="172">
        <f>N11/1000</f>
        <v>0.45</v>
      </c>
      <c r="E27" s="172" t="s">
        <v>13</v>
      </c>
      <c r="F27" s="172">
        <f>N8/1000</f>
        <v>0.3</v>
      </c>
      <c r="G27" s="173" t="s">
        <v>14</v>
      </c>
      <c r="H27" s="172">
        <v>0.15</v>
      </c>
      <c r="I27" s="172" t="s">
        <v>16</v>
      </c>
      <c r="J27" s="174" t="s">
        <v>31</v>
      </c>
      <c r="K27" s="172"/>
      <c r="L27" s="172"/>
      <c r="M27" s="176"/>
      <c r="N27" s="236" t="s">
        <v>80</v>
      </c>
      <c r="O27" s="237"/>
      <c r="P27" s="177">
        <f>ROUND((D27+F27)*H27*J27,3)</f>
        <v>1.125</v>
      </c>
    </row>
    <row r="28" spans="1:16" ht="15" customHeight="1">
      <c r="A28" s="178"/>
      <c r="B28" s="179"/>
      <c r="C28" s="180"/>
      <c r="D28" s="182"/>
      <c r="E28" s="182"/>
      <c r="F28" s="182"/>
      <c r="G28" s="182"/>
      <c r="H28" s="182"/>
      <c r="I28" s="182"/>
      <c r="J28" s="182"/>
      <c r="K28" s="182"/>
      <c r="L28" s="182"/>
      <c r="M28" s="183"/>
      <c r="N28" s="194"/>
      <c r="O28" s="167"/>
      <c r="P28" s="193"/>
    </row>
    <row r="29" spans="1:16" ht="15" customHeight="1">
      <c r="A29" s="169"/>
      <c r="B29" s="170" t="s">
        <v>72</v>
      </c>
      <c r="C29" s="171"/>
      <c r="D29" s="186">
        <f>N12/1000</f>
        <v>0.03</v>
      </c>
      <c r="E29" s="172" t="s">
        <v>16</v>
      </c>
      <c r="F29" s="172">
        <v>0.15</v>
      </c>
      <c r="G29" s="172" t="s">
        <v>44</v>
      </c>
      <c r="H29" s="187" t="s">
        <v>84</v>
      </c>
      <c r="I29" s="187" t="s">
        <v>83</v>
      </c>
      <c r="J29" s="187" t="s">
        <v>82</v>
      </c>
      <c r="K29" s="172" t="s">
        <v>16</v>
      </c>
      <c r="L29" s="174" t="s">
        <v>31</v>
      </c>
      <c r="M29" s="176"/>
      <c r="N29" s="236" t="s">
        <v>80</v>
      </c>
      <c r="O29" s="237"/>
      <c r="P29" s="177">
        <f>ROUND(D29*F29*H29/J29*L29,3)</f>
        <v>0.023</v>
      </c>
    </row>
    <row r="30" spans="1:16" ht="15" customHeight="1">
      <c r="A30" s="178"/>
      <c r="B30" s="179"/>
      <c r="C30" s="180"/>
      <c r="D30" s="182"/>
      <c r="E30" s="182"/>
      <c r="F30" s="182"/>
      <c r="G30" s="182"/>
      <c r="H30" s="182"/>
      <c r="I30" s="182"/>
      <c r="J30" s="182"/>
      <c r="K30" s="182"/>
      <c r="L30" s="182"/>
      <c r="M30" s="183"/>
      <c r="N30" s="180"/>
      <c r="O30" s="184"/>
      <c r="P30" s="193"/>
    </row>
    <row r="31" spans="1:16" ht="15" customHeight="1">
      <c r="A31" s="169"/>
      <c r="B31" s="170"/>
      <c r="C31" s="171"/>
      <c r="D31" s="172"/>
      <c r="E31" s="173"/>
      <c r="F31" s="174"/>
      <c r="G31" s="173"/>
      <c r="H31" s="174"/>
      <c r="I31" s="172"/>
      <c r="J31" s="172" t="s">
        <v>36</v>
      </c>
      <c r="K31" s="173"/>
      <c r="L31" s="173"/>
      <c r="M31" s="176"/>
      <c r="N31" s="236" t="s">
        <v>80</v>
      </c>
      <c r="O31" s="237"/>
      <c r="P31" s="177">
        <f>P27-P29</f>
        <v>1.102</v>
      </c>
    </row>
    <row r="32" spans="1:16" ht="15" customHeight="1">
      <c r="A32" s="178"/>
      <c r="B32" s="179"/>
      <c r="C32" s="180"/>
      <c r="D32" s="181"/>
      <c r="E32" s="182"/>
      <c r="F32" s="181"/>
      <c r="G32" s="182"/>
      <c r="H32" s="182"/>
      <c r="I32" s="182"/>
      <c r="J32" s="182"/>
      <c r="K32" s="182"/>
      <c r="L32" s="182"/>
      <c r="M32" s="183"/>
      <c r="N32" s="180"/>
      <c r="O32" s="184"/>
      <c r="P32" s="193"/>
    </row>
    <row r="33" spans="1:16" ht="15" customHeight="1">
      <c r="A33" s="169" t="s">
        <v>18</v>
      </c>
      <c r="B33" s="170" t="s">
        <v>19</v>
      </c>
      <c r="C33" s="191"/>
      <c r="D33" s="172">
        <f>N11/1000</f>
        <v>0.45</v>
      </c>
      <c r="E33" s="172" t="s">
        <v>16</v>
      </c>
      <c r="F33" s="172">
        <v>0.15</v>
      </c>
      <c r="G33" s="187"/>
      <c r="H33" s="172"/>
      <c r="I33" s="172"/>
      <c r="J33" s="172"/>
      <c r="K33" s="173"/>
      <c r="L33" s="172"/>
      <c r="M33" s="176"/>
      <c r="N33" s="236" t="s">
        <v>79</v>
      </c>
      <c r="O33" s="237"/>
      <c r="P33" s="177">
        <f>D33*F33</f>
        <v>0.0675</v>
      </c>
    </row>
    <row r="34" spans="1:16" ht="15" customHeight="1">
      <c r="A34" s="178"/>
      <c r="B34" s="179"/>
      <c r="C34" s="180"/>
      <c r="D34" s="182"/>
      <c r="E34" s="182"/>
      <c r="F34" s="182"/>
      <c r="G34" s="182"/>
      <c r="H34" s="182"/>
      <c r="I34" s="182"/>
      <c r="J34" s="182"/>
      <c r="K34" s="182"/>
      <c r="L34" s="182"/>
      <c r="M34" s="183"/>
      <c r="N34" s="180"/>
      <c r="O34" s="184"/>
      <c r="P34" s="193"/>
    </row>
    <row r="35" spans="1:16" ht="15" customHeight="1">
      <c r="A35" s="169"/>
      <c r="B35" s="170"/>
      <c r="C35" s="191"/>
      <c r="D35" s="173"/>
      <c r="E35" s="173"/>
      <c r="F35" s="173"/>
      <c r="G35" s="173"/>
      <c r="H35" s="173"/>
      <c r="I35" s="173"/>
      <c r="J35" s="173"/>
      <c r="K35" s="173"/>
      <c r="L35" s="173"/>
      <c r="M35" s="176"/>
      <c r="N35" s="236"/>
      <c r="O35" s="237"/>
      <c r="P35" s="195"/>
    </row>
    <row r="36" spans="1:16" ht="15" customHeight="1">
      <c r="A36" s="178"/>
      <c r="B36" s="179"/>
      <c r="C36" s="180"/>
      <c r="D36" s="182"/>
      <c r="E36" s="182"/>
      <c r="F36" s="182"/>
      <c r="G36" s="182"/>
      <c r="H36" s="182"/>
      <c r="I36" s="182"/>
      <c r="J36" s="182"/>
      <c r="K36" s="182"/>
      <c r="L36" s="182"/>
      <c r="M36" s="183"/>
      <c r="N36" s="180"/>
      <c r="O36" s="184"/>
      <c r="P36" s="193"/>
    </row>
    <row r="37" spans="1:16" ht="15" customHeight="1">
      <c r="A37" s="169"/>
      <c r="B37" s="170"/>
      <c r="C37" s="191"/>
      <c r="D37" s="173"/>
      <c r="E37" s="173"/>
      <c r="F37" s="173"/>
      <c r="G37" s="173"/>
      <c r="H37" s="173"/>
      <c r="I37" s="173"/>
      <c r="J37" s="173"/>
      <c r="K37" s="173"/>
      <c r="L37" s="173"/>
      <c r="M37" s="176"/>
      <c r="N37" s="236"/>
      <c r="O37" s="237"/>
      <c r="P37" s="195"/>
    </row>
    <row r="38" spans="1:16" ht="15" customHeight="1">
      <c r="A38" s="178"/>
      <c r="B38" s="179"/>
      <c r="C38" s="180"/>
      <c r="D38" s="182"/>
      <c r="E38" s="182"/>
      <c r="F38" s="182"/>
      <c r="G38" s="182"/>
      <c r="H38" s="182"/>
      <c r="I38" s="182"/>
      <c r="J38" s="182"/>
      <c r="K38" s="182"/>
      <c r="L38" s="182"/>
      <c r="M38" s="183"/>
      <c r="N38" s="180"/>
      <c r="O38" s="184"/>
      <c r="P38" s="193"/>
    </row>
    <row r="39" spans="1:16" ht="15" customHeight="1">
      <c r="A39" s="169"/>
      <c r="B39" s="170"/>
      <c r="C39" s="191"/>
      <c r="D39" s="173"/>
      <c r="E39" s="173"/>
      <c r="F39" s="173"/>
      <c r="G39" s="173"/>
      <c r="H39" s="173"/>
      <c r="I39" s="173"/>
      <c r="J39" s="173"/>
      <c r="K39" s="173"/>
      <c r="L39" s="173"/>
      <c r="M39" s="176"/>
      <c r="N39" s="236"/>
      <c r="O39" s="237"/>
      <c r="P39" s="195"/>
    </row>
    <row r="40" spans="1:16" ht="15" customHeight="1">
      <c r="A40" s="178"/>
      <c r="B40" s="179"/>
      <c r="C40" s="180"/>
      <c r="D40" s="182"/>
      <c r="E40" s="182"/>
      <c r="F40" s="182"/>
      <c r="G40" s="182"/>
      <c r="H40" s="182"/>
      <c r="I40" s="182"/>
      <c r="J40" s="182"/>
      <c r="K40" s="182"/>
      <c r="L40" s="182"/>
      <c r="M40" s="183"/>
      <c r="N40" s="180"/>
      <c r="O40" s="184"/>
      <c r="P40" s="193"/>
    </row>
    <row r="41" spans="1:16" ht="15" customHeight="1">
      <c r="A41" s="169"/>
      <c r="B41" s="170"/>
      <c r="C41" s="191"/>
      <c r="D41" s="173"/>
      <c r="E41" s="173"/>
      <c r="F41" s="173"/>
      <c r="G41" s="173"/>
      <c r="H41" s="173"/>
      <c r="I41" s="173"/>
      <c r="J41" s="173"/>
      <c r="K41" s="173"/>
      <c r="L41" s="173"/>
      <c r="M41" s="176"/>
      <c r="N41" s="236"/>
      <c r="O41" s="237"/>
      <c r="P41" s="195"/>
    </row>
    <row r="42" spans="1:16" ht="15" customHeight="1">
      <c r="A42" s="178"/>
      <c r="B42" s="179"/>
      <c r="C42" s="180"/>
      <c r="D42" s="182"/>
      <c r="E42" s="182"/>
      <c r="F42" s="182"/>
      <c r="G42" s="182"/>
      <c r="H42" s="182"/>
      <c r="I42" s="182"/>
      <c r="J42" s="182"/>
      <c r="K42" s="182"/>
      <c r="L42" s="182"/>
      <c r="M42" s="183"/>
      <c r="N42" s="180"/>
      <c r="O42" s="184"/>
      <c r="P42" s="193"/>
    </row>
    <row r="43" spans="1:16" ht="15" customHeight="1">
      <c r="A43" s="169"/>
      <c r="B43" s="170"/>
      <c r="C43" s="191"/>
      <c r="D43" s="173"/>
      <c r="E43" s="173"/>
      <c r="F43" s="173"/>
      <c r="G43" s="173"/>
      <c r="H43" s="173"/>
      <c r="I43" s="173"/>
      <c r="J43" s="173"/>
      <c r="K43" s="173"/>
      <c r="L43" s="173"/>
      <c r="M43" s="176"/>
      <c r="N43" s="236"/>
      <c r="O43" s="237"/>
      <c r="P43" s="195"/>
    </row>
    <row r="44" spans="1:16" ht="15" customHeight="1">
      <c r="A44" s="178"/>
      <c r="B44" s="179"/>
      <c r="C44" s="180"/>
      <c r="D44" s="182"/>
      <c r="E44" s="182"/>
      <c r="F44" s="182"/>
      <c r="G44" s="182"/>
      <c r="H44" s="182"/>
      <c r="I44" s="182"/>
      <c r="J44" s="182"/>
      <c r="K44" s="182"/>
      <c r="L44" s="182"/>
      <c r="M44" s="183"/>
      <c r="N44" s="180"/>
      <c r="O44" s="184"/>
      <c r="P44" s="193"/>
    </row>
    <row r="45" spans="1:16" ht="15" customHeight="1">
      <c r="A45" s="196"/>
      <c r="B45" s="197"/>
      <c r="C45" s="198"/>
      <c r="D45" s="199"/>
      <c r="E45" s="199"/>
      <c r="F45" s="199"/>
      <c r="G45" s="199"/>
      <c r="H45" s="199"/>
      <c r="I45" s="199"/>
      <c r="J45" s="199"/>
      <c r="K45" s="199"/>
      <c r="L45" s="199"/>
      <c r="M45" s="200"/>
      <c r="N45" s="238"/>
      <c r="O45" s="239"/>
      <c r="P45" s="201"/>
    </row>
  </sheetData>
  <mergeCells count="35">
    <mergeCell ref="N17:O17"/>
    <mergeCell ref="A1:P1"/>
    <mergeCell ref="C17:M17"/>
    <mergeCell ref="A3:K15"/>
    <mergeCell ref="A2:B2"/>
    <mergeCell ref="L14:M14"/>
    <mergeCell ref="L7:O7"/>
    <mergeCell ref="L8:M8"/>
    <mergeCell ref="L9:M9"/>
    <mergeCell ref="L10:M10"/>
    <mergeCell ref="L6:M6"/>
    <mergeCell ref="L11:M11"/>
    <mergeCell ref="L12:M12"/>
    <mergeCell ref="L5:O5"/>
    <mergeCell ref="L13:M13"/>
    <mergeCell ref="N8:O8"/>
    <mergeCell ref="N9:O9"/>
    <mergeCell ref="N10:O10"/>
    <mergeCell ref="N13:O13"/>
    <mergeCell ref="N31:O31"/>
    <mergeCell ref="N33:O33"/>
    <mergeCell ref="N19:O19"/>
    <mergeCell ref="N21:O21"/>
    <mergeCell ref="N23:O23"/>
    <mergeCell ref="N25:O25"/>
    <mergeCell ref="N43:O43"/>
    <mergeCell ref="N45:O45"/>
    <mergeCell ref="N11:O11"/>
    <mergeCell ref="N12:O12"/>
    <mergeCell ref="N35:O35"/>
    <mergeCell ref="N37:O37"/>
    <mergeCell ref="N39:O39"/>
    <mergeCell ref="N41:O41"/>
    <mergeCell ref="N27:O27"/>
    <mergeCell ref="N29:O29"/>
  </mergeCells>
  <printOptions/>
  <pageMargins left="0.7874015748031497" right="0.3937007874015748" top="0.7874015748031497" bottom="0.2362204724409449" header="0" footer="0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2004-03-10T06:45:17Z</cp:lastPrinted>
  <dcterms:created xsi:type="dcterms:W3CDTF">2004-03-10T06:45:17Z</dcterms:created>
  <dcterms:modified xsi:type="dcterms:W3CDTF">2004-03-10T07:58:07Z</dcterms:modified>
  <cp:category/>
  <cp:version/>
  <cp:contentType/>
  <cp:contentStatus/>
</cp:coreProperties>
</file>