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0650" tabRatio="447" activeTab="2"/>
  </bookViews>
  <sheets>
    <sheet name="前提条件" sheetId="1" r:id="rId1"/>
    <sheet name="金利計算" sheetId="2" r:id="rId2"/>
    <sheet name="金利計算例" sheetId="3" r:id="rId3"/>
  </sheets>
  <definedNames>
    <definedName name="_xlnm.Print_Area" localSheetId="1">'金利計算'!$A$1:$J$51</definedName>
    <definedName name="_xlnm.Print_Area" localSheetId="2">'金利計算例'!$A$1:$J$69</definedName>
    <definedName name="_xlnm.Print_Area" localSheetId="0">'前提条件'!$A$1:$G$27</definedName>
  </definedNames>
  <calcPr fullCalcOnLoad="1"/>
</workbook>
</file>

<file path=xl/sharedStrings.xml><?xml version="1.0" encoding="utf-8"?>
<sst xmlns="http://schemas.openxmlformats.org/spreadsheetml/2006/main" count="158" uniqueCount="78">
  <si>
    <t>提案時には以下に従い金額を提案してください。</t>
  </si>
  <si>
    <t>算定式</t>
  </si>
  <si>
    <t>提案価格（千円）</t>
  </si>
  <si>
    <t>本移転</t>
  </si>
  <si>
    <t>（入居者移転支援に係る資金の調達金利）</t>
  </si>
  <si>
    <t>備考</t>
  </si>
  <si>
    <t>合計</t>
  </si>
  <si>
    <t>実費分計</t>
  </si>
  <si>
    <t>＜府指定パラメータ＞（事業終了時には各仮移転者毎の実際の数値や、戸数の変更に従い変更します。）</t>
  </si>
  <si>
    <t>金利（％）</t>
  </si>
  <si>
    <t>入居者移転支援府支払費用の金利計算</t>
  </si>
  <si>
    <t>小計</t>
  </si>
  <si>
    <t>黄色の網がけは入力部</t>
  </si>
  <si>
    <t>資本金</t>
  </si>
  <si>
    <t>入居者移転支援に係る実費の調達金利</t>
  </si>
  <si>
    <t>部分払対象金利</t>
  </si>
  <si>
    <t>戸</t>
  </si>
  <si>
    <t>項　目　　　　年　度</t>
  </si>
  <si>
    <t>金利計算シートから自動計算</t>
  </si>
  <si>
    <t>入居者移転支援実費の金利計算に関する考え方</t>
  </si>
  <si>
    <t>Ａ＝</t>
  </si>
  <si>
    <t>■本移転終了まで</t>
  </si>
  <si>
    <t>円</t>
  </si>
  <si>
    <t>（各年度の借入金総額）×金利（％）×対象月数／12</t>
  </si>
  <si>
    <t>H29(上期)</t>
  </si>
  <si>
    <t>H29(下期)</t>
  </si>
  <si>
    <t>移転支援期間</t>
  </si>
  <si>
    <t>H30(上期)</t>
  </si>
  <si>
    <t>H30(下期)</t>
  </si>
  <si>
    <t>（動産移転料）</t>
  </si>
  <si>
    <t>（移転雑費）</t>
  </si>
  <si>
    <t>（移転料（住宅替・退去））</t>
  </si>
  <si>
    <t>移転雑費</t>
  </si>
  <si>
    <t>住宅替・退去移転料</t>
  </si>
  <si>
    <t>前払い金調達期間</t>
  </si>
  <si>
    <t>本移転・精算期間</t>
  </si>
  <si>
    <t>（前払い金）</t>
  </si>
  <si>
    <r>
      <t>借入金</t>
    </r>
    <r>
      <rPr>
        <sz val="8"/>
        <rFont val="ＭＳ Ｐゴシック"/>
        <family val="3"/>
      </rPr>
      <t>（移転雑費、住宅替・退去移転料）</t>
    </r>
  </si>
  <si>
    <t>借入金（動産移転料）</t>
  </si>
  <si>
    <t>動産移転料－資本金</t>
  </si>
  <si>
    <t>住宅替・退去移転料－（資本金－動産移転料）</t>
  </si>
  <si>
    <t>（資本金）</t>
  </si>
  <si>
    <t>動産移転料（前払い金）</t>
  </si>
  <si>
    <t>＜入札参加者提案パラメータ＞</t>
  </si>
  <si>
    <t>入札参加者の工期提案により、年度を変更し記入を行う。</t>
  </si>
  <si>
    <t xml:space="preserve">上記調達に係る金利
</t>
  </si>
  <si>
    <t>借入金金利（第一工区）</t>
  </si>
  <si>
    <t>B＝</t>
  </si>
  <si>
    <t>前払い金調達期間1ヶ月　※月数は固定</t>
  </si>
  <si>
    <t>資金需要（千円）</t>
  </si>
  <si>
    <t>資金調達（千円）</t>
  </si>
  <si>
    <t>借入期間（ヶ月）</t>
  </si>
  <si>
    <t>%</t>
  </si>
  <si>
    <r>
      <t>(様式21</t>
    </r>
    <r>
      <rPr>
        <sz val="11"/>
        <rFont val="ＭＳ Ｐゴシック"/>
        <family val="3"/>
      </rPr>
      <t>）</t>
    </r>
  </si>
  <si>
    <r>
      <t>(様式21記入例</t>
    </r>
    <r>
      <rPr>
        <sz val="11"/>
        <rFont val="ＭＳ Ｐゴシック"/>
        <family val="3"/>
      </rPr>
      <t>）</t>
    </r>
  </si>
  <si>
    <t>H31(上期)</t>
  </si>
  <si>
    <t>H31(下期)</t>
  </si>
  <si>
    <t>■金利計算対象入居者移転支援実費分(非課税）</t>
  </si>
  <si>
    <t>本移転（動産移転料）</t>
  </si>
  <si>
    <t>本移転（移転雑費）</t>
  </si>
  <si>
    <t>住宅替・退去移転料</t>
  </si>
  <si>
    <t>本移転戸数）</t>
  </si>
  <si>
    <t>（住宅替・退去戸数）</t>
  </si>
  <si>
    <t>C＝</t>
  </si>
  <si>
    <t>D＝</t>
  </si>
  <si>
    <t>E＝</t>
  </si>
  <si>
    <t>F＝</t>
  </si>
  <si>
    <t>G＝</t>
  </si>
  <si>
    <t>A×C</t>
  </si>
  <si>
    <t>A×D</t>
  </si>
  <si>
    <t>B×E</t>
  </si>
  <si>
    <t>借入金金利</t>
  </si>
  <si>
    <t>前払い金調達期間１ヶ月+本移転期間2ヶ月+精算期間１ヶ月　※月数は固定</t>
  </si>
  <si>
    <t>本移転期間2ヶ月+精算期間１ヶ月　※月数は固定</t>
  </si>
  <si>
    <t>１．府営住宅（240戸）本移転可能日がH32年12月1日
　　金利が1.5%
　　資本金が０円の場合</t>
  </si>
  <si>
    <t>１．府営住宅（240戸）本移転可能日がH32年12月1日
　　　　金利が2.0％
　　資本金500万円の場合</t>
  </si>
  <si>
    <t>H32(上期)</t>
  </si>
  <si>
    <t>H32(下期)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</si>
</sst>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  <numFmt numFmtId="188" formatCode="0.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5" fillId="0" borderId="0" xfId="0" applyNumberFormat="1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right" vertical="center"/>
    </xf>
    <xf numFmtId="185" fontId="6" fillId="0" borderId="13" xfId="0" applyNumberFormat="1" applyFont="1" applyBorder="1" applyAlignment="1">
      <alignment horizontal="left" vertical="center"/>
    </xf>
    <xf numFmtId="185" fontId="5" fillId="0" borderId="14" xfId="0" applyNumberFormat="1" applyFont="1" applyFill="1" applyBorder="1" applyAlignment="1">
      <alignment horizontal="justify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6" fillId="33" borderId="16" xfId="49" applyNumberFormat="1" applyFont="1" applyFill="1" applyBorder="1" applyAlignment="1">
      <alignment horizontal="right" vertical="center" wrapText="1"/>
    </xf>
    <xf numFmtId="185" fontId="6" fillId="0" borderId="16" xfId="0" applyNumberFormat="1" applyFont="1" applyBorder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18" xfId="0" applyNumberFormat="1" applyFont="1" applyBorder="1" applyAlignment="1">
      <alignment horizontal="left" vertical="center"/>
    </xf>
    <xf numFmtId="185" fontId="5" fillId="0" borderId="12" xfId="49" applyNumberFormat="1" applyFont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justify" vertical="center"/>
    </xf>
    <xf numFmtId="185" fontId="5" fillId="0" borderId="14" xfId="0" applyNumberFormat="1" applyFont="1" applyBorder="1" applyAlignment="1">
      <alignment horizontal="justify" vertical="center"/>
    </xf>
    <xf numFmtId="185" fontId="5" fillId="0" borderId="18" xfId="0" applyNumberFormat="1" applyFont="1" applyFill="1" applyBorder="1" applyAlignment="1">
      <alignment horizontal="justify" vertical="center"/>
    </xf>
    <xf numFmtId="185" fontId="5" fillId="0" borderId="0" xfId="0" applyNumberFormat="1" applyFont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justify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/>
    </xf>
    <xf numFmtId="38" fontId="10" fillId="0" borderId="11" xfId="49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left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11" xfId="49" applyNumberFormat="1" applyFont="1" applyBorder="1" applyAlignment="1">
      <alignment horizontal="right" vertical="center"/>
    </xf>
    <xf numFmtId="185" fontId="6" fillId="0" borderId="18" xfId="49" applyNumberFormat="1" applyFont="1" applyBorder="1" applyAlignment="1">
      <alignment horizontal="right" vertical="center"/>
    </xf>
    <xf numFmtId="185" fontId="6" fillId="0" borderId="18" xfId="49" applyNumberFormat="1" applyFont="1" applyFill="1" applyBorder="1" applyAlignment="1">
      <alignment horizontal="right" vertical="center" wrapText="1"/>
    </xf>
    <xf numFmtId="185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85" fontId="6" fillId="0" borderId="19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9" fillId="34" borderId="0" xfId="0" applyFont="1" applyFill="1" applyAlignment="1">
      <alignment horizontal="left"/>
    </xf>
    <xf numFmtId="185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38" fontId="10" fillId="0" borderId="20" xfId="49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/>
    </xf>
    <xf numFmtId="38" fontId="10" fillId="0" borderId="22" xfId="49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185" fontId="0" fillId="0" borderId="0" xfId="0" applyNumberFormat="1" applyFont="1" applyAlignment="1">
      <alignment/>
    </xf>
    <xf numFmtId="9" fontId="8" fillId="0" borderId="0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5" fontId="6" fillId="35" borderId="18" xfId="49" applyNumberFormat="1" applyFont="1" applyFill="1" applyBorder="1" applyAlignment="1">
      <alignment horizontal="right" vertical="center"/>
    </xf>
    <xf numFmtId="185" fontId="6" fillId="35" borderId="17" xfId="0" applyNumberFormat="1" applyFont="1" applyFill="1" applyBorder="1" applyAlignment="1">
      <alignment vertical="center"/>
    </xf>
    <xf numFmtId="185" fontId="5" fillId="0" borderId="0" xfId="0" applyNumberFormat="1" applyFont="1" applyAlignment="1">
      <alignment vertical="top"/>
    </xf>
    <xf numFmtId="185" fontId="5" fillId="0" borderId="22" xfId="0" applyNumberFormat="1" applyFont="1" applyBorder="1" applyAlignment="1">
      <alignment horizontal="justify" vertical="center"/>
    </xf>
    <xf numFmtId="185" fontId="5" fillId="0" borderId="23" xfId="0" applyNumberFormat="1" applyFont="1" applyBorder="1" applyAlignment="1">
      <alignment horizontal="right" vertical="center"/>
    </xf>
    <xf numFmtId="185" fontId="6" fillId="35" borderId="23" xfId="0" applyNumberFormat="1" applyFont="1" applyFill="1" applyBorder="1" applyAlignment="1">
      <alignment horizontal="right" vertical="center" wrapText="1"/>
    </xf>
    <xf numFmtId="185" fontId="6" fillId="0" borderId="23" xfId="0" applyNumberFormat="1" applyFont="1" applyBorder="1" applyAlignment="1">
      <alignment horizontal="right" vertical="center"/>
    </xf>
    <xf numFmtId="185" fontId="6" fillId="35" borderId="24" xfId="0" applyNumberFormat="1" applyFont="1" applyFill="1" applyBorder="1" applyAlignment="1">
      <alignment horizontal="right" vertical="center" wrapText="1"/>
    </xf>
    <xf numFmtId="185" fontId="6" fillId="0" borderId="24" xfId="0" applyNumberFormat="1" applyFont="1" applyBorder="1" applyAlignment="1">
      <alignment horizontal="right" vertical="center"/>
    </xf>
    <xf numFmtId="185" fontId="49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/>
    </xf>
    <xf numFmtId="185" fontId="5" fillId="0" borderId="17" xfId="0" applyNumberFormat="1" applyFont="1" applyFill="1" applyBorder="1" applyAlignment="1">
      <alignment horizontal="right" vertical="center" shrinkToFit="1"/>
    </xf>
    <xf numFmtId="185" fontId="5" fillId="0" borderId="25" xfId="0" applyNumberFormat="1" applyFont="1" applyBorder="1" applyAlignment="1">
      <alignment horizontal="justify" vertical="center"/>
    </xf>
    <xf numFmtId="185" fontId="6" fillId="0" borderId="26" xfId="49" applyNumberFormat="1" applyFont="1" applyFill="1" applyBorder="1" applyAlignment="1">
      <alignment horizontal="right" vertical="center"/>
    </xf>
    <xf numFmtId="185" fontId="6" fillId="0" borderId="27" xfId="49" applyNumberFormat="1" applyFont="1" applyBorder="1" applyAlignment="1">
      <alignment horizontal="right" vertical="center"/>
    </xf>
    <xf numFmtId="188" fontId="11" fillId="0" borderId="0" xfId="0" applyNumberFormat="1" applyFont="1" applyFill="1" applyAlignment="1">
      <alignment horizontal="right"/>
    </xf>
    <xf numFmtId="185" fontId="5" fillId="0" borderId="26" xfId="0" applyNumberFormat="1" applyFont="1" applyFill="1" applyBorder="1" applyAlignment="1">
      <alignment horizontal="justify" vertical="center"/>
    </xf>
    <xf numFmtId="185" fontId="49" fillId="36" borderId="28" xfId="0" applyNumberFormat="1" applyFont="1" applyFill="1" applyBorder="1" applyAlignment="1">
      <alignment horizontal="right" vertical="center"/>
    </xf>
    <xf numFmtId="185" fontId="6" fillId="37" borderId="28" xfId="49" applyNumberFormat="1" applyFont="1" applyFill="1" applyBorder="1" applyAlignment="1">
      <alignment horizontal="right" vertical="center"/>
    </xf>
    <xf numFmtId="185" fontId="5" fillId="0" borderId="28" xfId="0" applyNumberFormat="1" applyFont="1" applyFill="1" applyBorder="1" applyAlignment="1">
      <alignment horizontal="justify" vertical="center"/>
    </xf>
    <xf numFmtId="185" fontId="5" fillId="0" borderId="29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left" vertical="center"/>
    </xf>
    <xf numFmtId="185" fontId="5" fillId="0" borderId="15" xfId="0" applyNumberFormat="1" applyFont="1" applyBorder="1" applyAlignment="1">
      <alignment horizontal="right" vertical="center" shrinkToFit="1"/>
    </xf>
    <xf numFmtId="185" fontId="5" fillId="0" borderId="30" xfId="0" applyNumberFormat="1" applyFont="1" applyBorder="1" applyAlignment="1">
      <alignment horizontal="right" vertical="center" shrinkToFit="1"/>
    </xf>
    <xf numFmtId="185" fontId="5" fillId="0" borderId="31" xfId="0" applyNumberFormat="1" applyFont="1" applyBorder="1" applyAlignment="1">
      <alignment horizontal="right" vertical="center"/>
    </xf>
    <xf numFmtId="185" fontId="6" fillId="35" borderId="15" xfId="49" applyNumberFormat="1" applyFont="1" applyFill="1" applyBorder="1" applyAlignment="1">
      <alignment horizontal="right" vertical="center"/>
    </xf>
    <xf numFmtId="185" fontId="5" fillId="0" borderId="32" xfId="0" applyNumberFormat="1" applyFont="1" applyBorder="1" applyAlignment="1">
      <alignment horizontal="right" vertical="center" shrinkToFit="1"/>
    </xf>
    <xf numFmtId="185" fontId="6" fillId="35" borderId="17" xfId="49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185" fontId="49" fillId="0" borderId="23" xfId="0" applyNumberFormat="1" applyFont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5" fontId="5" fillId="0" borderId="19" xfId="0" applyNumberFormat="1" applyFont="1" applyBorder="1" applyAlignment="1">
      <alignment horizontal="justify" vertical="center"/>
    </xf>
    <xf numFmtId="185" fontId="5" fillId="0" borderId="12" xfId="0" applyNumberFormat="1" applyFont="1" applyBorder="1" applyAlignment="1">
      <alignment horizontal="justify" vertical="center"/>
    </xf>
    <xf numFmtId="185" fontId="5" fillId="0" borderId="35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185" fontId="5" fillId="0" borderId="35" xfId="0" applyNumberFormat="1" applyFont="1" applyFill="1" applyBorder="1" applyAlignment="1">
      <alignment horizontal="justify" vertical="center"/>
    </xf>
    <xf numFmtId="185" fontId="5" fillId="0" borderId="36" xfId="0" applyNumberFormat="1" applyFont="1" applyFill="1" applyBorder="1" applyAlignment="1">
      <alignment horizontal="justify" vertical="center"/>
    </xf>
    <xf numFmtId="185" fontId="5" fillId="0" borderId="35" xfId="0" applyNumberFormat="1" applyFont="1" applyBorder="1" applyAlignment="1">
      <alignment horizontal="justify" vertical="center"/>
    </xf>
    <xf numFmtId="185" fontId="5" fillId="0" borderId="36" xfId="0" applyNumberFormat="1" applyFont="1" applyBorder="1" applyAlignment="1">
      <alignment horizontal="justify" vertical="center"/>
    </xf>
    <xf numFmtId="185" fontId="5" fillId="36" borderId="37" xfId="0" applyNumberFormat="1" applyFont="1" applyFill="1" applyBorder="1" applyAlignment="1">
      <alignment horizontal="left" vertical="center"/>
    </xf>
    <xf numFmtId="185" fontId="5" fillId="36" borderId="38" xfId="0" applyNumberFormat="1" applyFont="1" applyFill="1" applyBorder="1" applyAlignment="1">
      <alignment horizontal="left" vertical="center"/>
    </xf>
    <xf numFmtId="185" fontId="0" fillId="33" borderId="10" xfId="0" applyNumberFormat="1" applyFont="1" applyFill="1" applyBorder="1" applyAlignment="1">
      <alignment horizontal="center"/>
    </xf>
    <xf numFmtId="185" fontId="2" fillId="38" borderId="19" xfId="0" applyNumberFormat="1" applyFont="1" applyFill="1" applyBorder="1" applyAlignment="1">
      <alignment horizontal="center" vertical="center" shrinkToFit="1"/>
    </xf>
    <xf numFmtId="185" fontId="2" fillId="38" borderId="11" xfId="0" applyNumberFormat="1" applyFont="1" applyFill="1" applyBorder="1" applyAlignment="1">
      <alignment horizontal="center" vertical="center" shrinkToFit="1"/>
    </xf>
    <xf numFmtId="188" fontId="8" fillId="35" borderId="19" xfId="0" applyNumberFormat="1" applyFont="1" applyFill="1" applyBorder="1" applyAlignment="1">
      <alignment horizontal="center" vertical="center" shrinkToFit="1"/>
    </xf>
    <xf numFmtId="188" fontId="8" fillId="35" borderId="12" xfId="0" applyNumberFormat="1" applyFont="1" applyFill="1" applyBorder="1" applyAlignment="1">
      <alignment horizontal="center" vertical="center" shrinkToFit="1"/>
    </xf>
    <xf numFmtId="188" fontId="8" fillId="35" borderId="11" xfId="0" applyNumberFormat="1" applyFont="1" applyFill="1" applyBorder="1" applyAlignment="1">
      <alignment horizontal="center" vertical="center" shrinkToFit="1"/>
    </xf>
    <xf numFmtId="185" fontId="8" fillId="0" borderId="19" xfId="0" applyNumberFormat="1" applyFont="1" applyFill="1" applyBorder="1" applyAlignment="1">
      <alignment horizontal="center" vertical="center" shrinkToFit="1"/>
    </xf>
    <xf numFmtId="185" fontId="8" fillId="0" borderId="12" xfId="0" applyNumberFormat="1" applyFont="1" applyFill="1" applyBorder="1" applyAlignment="1">
      <alignment horizontal="center" vertical="center" shrinkToFit="1"/>
    </xf>
    <xf numFmtId="185" fontId="8" fillId="0" borderId="11" xfId="0" applyNumberFormat="1" applyFont="1" applyFill="1" applyBorder="1" applyAlignment="1">
      <alignment horizontal="center" vertical="center" shrinkToFit="1"/>
    </xf>
    <xf numFmtId="185" fontId="13" fillId="0" borderId="19" xfId="0" applyNumberFormat="1" applyFont="1" applyBorder="1" applyAlignment="1">
      <alignment horizontal="left" vertical="center" wrapText="1"/>
    </xf>
    <xf numFmtId="185" fontId="13" fillId="0" borderId="12" xfId="0" applyNumberFormat="1" applyFont="1" applyBorder="1" applyAlignment="1">
      <alignment horizontal="left" vertical="center"/>
    </xf>
    <xf numFmtId="185" fontId="13" fillId="0" borderId="1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4171950</xdr:colOff>
      <xdr:row>0</xdr:row>
      <xdr:rowOff>95250</xdr:rowOff>
    </xdr:from>
    <xdr:to>
      <xdr:col>9</xdr:col>
      <xdr:colOff>5419725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1620500" y="95250"/>
          <a:ext cx="1247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7</xdr:col>
      <xdr:colOff>57150</xdr:colOff>
      <xdr:row>29</xdr:row>
      <xdr:rowOff>9525</xdr:rowOff>
    </xdr:from>
    <xdr:to>
      <xdr:col>9</xdr:col>
      <xdr:colOff>1524000</xdr:colOff>
      <xdr:row>31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5981700" y="4238625"/>
          <a:ext cx="2990850" cy="381000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1371600</xdr:colOff>
      <xdr:row>7</xdr:row>
      <xdr:rowOff>19050</xdr:rowOff>
    </xdr:to>
    <xdr:sp>
      <xdr:nvSpPr>
        <xdr:cNvPr id="3" name="AutoShape 7"/>
        <xdr:cNvSpPr>
          <a:spLocks/>
        </xdr:cNvSpPr>
      </xdr:nvSpPr>
      <xdr:spPr>
        <a:xfrm>
          <a:off x="6686550" y="390525"/>
          <a:ext cx="2133600" cy="600075"/>
        </a:xfrm>
        <a:prstGeom prst="wedgeRectCallout">
          <a:avLst>
            <a:gd name="adj1" fmla="val -25458"/>
            <a:gd name="adj2" fmla="val 103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合計の月数は固定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入札参加者の工期提案に合わせ、対象期に振り分ける。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3381375</xdr:colOff>
      <xdr:row>0</xdr:row>
      <xdr:rowOff>95250</xdr:rowOff>
    </xdr:from>
    <xdr:to>
      <xdr:col>12</xdr:col>
      <xdr:colOff>4752975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79546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7</xdr:col>
      <xdr:colOff>57150</xdr:colOff>
      <xdr:row>30</xdr:row>
      <xdr:rowOff>76200</xdr:rowOff>
    </xdr:from>
    <xdr:to>
      <xdr:col>9</xdr:col>
      <xdr:colOff>1447800</xdr:colOff>
      <xdr:row>37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5981700" y="5076825"/>
          <a:ext cx="2914650" cy="409575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2200275</xdr:colOff>
      <xdr:row>9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686550" y="1285875"/>
          <a:ext cx="2962275" cy="542925"/>
        </a:xfrm>
        <a:prstGeom prst="wedgeRectCallout">
          <a:avLst>
            <a:gd name="adj1" fmla="val -25458"/>
            <a:gd name="adj2" fmla="val 103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合計の月数は固定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入札参加者の工期提案に合わせ、対象期に振り分ける。</a:t>
          </a:r>
        </a:p>
      </xdr:txBody>
    </xdr:sp>
    <xdr:clientData/>
  </xdr:twoCellAnchor>
  <xdr:twoCellAnchor>
    <xdr:from>
      <xdr:col>6</xdr:col>
      <xdr:colOff>647700</xdr:colOff>
      <xdr:row>64</xdr:row>
      <xdr:rowOff>114300</xdr:rowOff>
    </xdr:from>
    <xdr:to>
      <xdr:col>9</xdr:col>
      <xdr:colOff>1276350</xdr:colOff>
      <xdr:row>67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5810250" y="10363200"/>
          <a:ext cx="2914650" cy="457200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</xdr:col>
      <xdr:colOff>342900</xdr:colOff>
      <xdr:row>63</xdr:row>
      <xdr:rowOff>85725</xdr:rowOff>
    </xdr:from>
    <xdr:to>
      <xdr:col>2</xdr:col>
      <xdr:colOff>619125</xdr:colOff>
      <xdr:row>67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571500" y="10182225"/>
          <a:ext cx="2162175" cy="628650"/>
        </a:xfrm>
        <a:prstGeom prst="wedgeRectCallout">
          <a:avLst>
            <a:gd name="adj1" fmla="val 65666"/>
            <a:gd name="adj2" fmla="val -20249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期が跨る場合は、期ごとにそれぞれ必要な借入金額を入力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K29" sqref="K29"/>
    </sheetView>
  </sheetViews>
  <sheetFormatPr defaultColWidth="9.00390625" defaultRowHeight="13.5"/>
  <cols>
    <col min="1" max="1" width="17.875" style="38" customWidth="1"/>
    <col min="2" max="2" width="2.875" style="38" customWidth="1"/>
    <col min="3" max="3" width="18.875" style="38" customWidth="1"/>
    <col min="4" max="4" width="4.25390625" style="37" customWidth="1"/>
    <col min="5" max="5" width="24.25390625" style="37" customWidth="1"/>
    <col min="6" max="7" width="15.625" style="37" customWidth="1"/>
    <col min="8" max="16384" width="9.00390625" style="37" customWidth="1"/>
  </cols>
  <sheetData>
    <row r="1" spans="1:7" ht="12">
      <c r="A1" s="56" t="s">
        <v>19</v>
      </c>
      <c r="B1" s="56"/>
      <c r="C1" s="56"/>
      <c r="D1" s="57"/>
      <c r="E1" s="57"/>
      <c r="F1" s="57"/>
      <c r="G1" s="57"/>
    </row>
    <row r="2" spans="1:7" ht="12.75">
      <c r="A2" s="58"/>
      <c r="B2" s="58"/>
      <c r="C2" s="58"/>
      <c r="D2" s="57"/>
      <c r="E2" s="57"/>
      <c r="F2" s="57"/>
      <c r="G2" s="57"/>
    </row>
    <row r="3" spans="1:7" ht="12">
      <c r="A3" s="56" t="s">
        <v>0</v>
      </c>
      <c r="B3" s="56"/>
      <c r="C3" s="56"/>
      <c r="D3" s="57"/>
      <c r="E3" s="57"/>
      <c r="F3" s="57"/>
      <c r="G3" s="57"/>
    </row>
    <row r="4" spans="1:7" ht="12.75">
      <c r="A4" s="58"/>
      <c r="B4" s="58"/>
      <c r="C4" s="58"/>
      <c r="D4" s="57"/>
      <c r="E4" s="57"/>
      <c r="F4" s="57"/>
      <c r="G4" s="57"/>
    </row>
    <row r="5" spans="1:7" ht="12">
      <c r="A5" s="56" t="s">
        <v>8</v>
      </c>
      <c r="B5" s="56"/>
      <c r="C5" s="56"/>
      <c r="D5" s="57"/>
      <c r="E5" s="57"/>
      <c r="F5" s="57"/>
      <c r="G5" s="57"/>
    </row>
    <row r="6" spans="1:7" ht="12">
      <c r="A6" s="59" t="s">
        <v>47</v>
      </c>
      <c r="B6" s="60"/>
      <c r="C6" s="63">
        <v>8</v>
      </c>
      <c r="D6" s="59" t="s">
        <v>16</v>
      </c>
      <c r="E6" s="44" t="s">
        <v>62</v>
      </c>
      <c r="F6" s="57"/>
      <c r="G6" s="57"/>
    </row>
    <row r="7" spans="1:7" ht="12">
      <c r="A7" s="59" t="s">
        <v>63</v>
      </c>
      <c r="B7" s="60"/>
      <c r="C7" s="63">
        <v>100000</v>
      </c>
      <c r="D7" s="59" t="s">
        <v>22</v>
      </c>
      <c r="E7" s="44" t="s">
        <v>29</v>
      </c>
      <c r="F7" s="57"/>
      <c r="G7" s="57"/>
    </row>
    <row r="8" spans="1:7" ht="12">
      <c r="A8" s="59" t="s">
        <v>64</v>
      </c>
      <c r="B8" s="60"/>
      <c r="C8" s="63">
        <v>76000</v>
      </c>
      <c r="D8" s="59" t="s">
        <v>22</v>
      </c>
      <c r="E8" s="44" t="s">
        <v>30</v>
      </c>
      <c r="F8" s="57"/>
      <c r="G8" s="57"/>
    </row>
    <row r="9" spans="1:7" ht="12">
      <c r="A9" s="59" t="s">
        <v>65</v>
      </c>
      <c r="B9" s="60"/>
      <c r="C9" s="63">
        <v>176000</v>
      </c>
      <c r="D9" s="59" t="s">
        <v>22</v>
      </c>
      <c r="E9" s="44" t="s">
        <v>31</v>
      </c>
      <c r="F9" s="57"/>
      <c r="G9" s="57"/>
    </row>
    <row r="10" spans="1:7" ht="12">
      <c r="A10" s="54"/>
      <c r="B10" s="56"/>
      <c r="C10" s="96"/>
      <c r="D10" s="57"/>
      <c r="E10" s="57"/>
      <c r="F10" s="64"/>
      <c r="G10" s="64"/>
    </row>
    <row r="11" spans="1:7" ht="12">
      <c r="A11" s="56" t="s">
        <v>43</v>
      </c>
      <c r="B11" s="56"/>
      <c r="C11" s="96"/>
      <c r="D11" s="57"/>
      <c r="E11" s="57"/>
      <c r="F11" s="64"/>
      <c r="G11" s="64"/>
    </row>
    <row r="12" spans="1:7" ht="12">
      <c r="A12" s="59" t="s">
        <v>20</v>
      </c>
      <c r="B12" s="60"/>
      <c r="C12" s="61"/>
      <c r="D12" s="59" t="s">
        <v>16</v>
      </c>
      <c r="E12" s="44" t="s">
        <v>61</v>
      </c>
      <c r="F12" s="62"/>
      <c r="G12" s="57"/>
    </row>
    <row r="13" spans="1:7" ht="12">
      <c r="A13" s="110" t="s">
        <v>66</v>
      </c>
      <c r="B13" s="56"/>
      <c r="C13" s="96" t="str">
        <f>'金利計算'!C6</f>
        <v>%</v>
      </c>
      <c r="D13" s="57"/>
      <c r="E13" s="62" t="s">
        <v>4</v>
      </c>
      <c r="F13" s="64"/>
      <c r="G13" s="64"/>
    </row>
    <row r="14" spans="1:7" ht="12">
      <c r="A14" s="110" t="s">
        <v>67</v>
      </c>
      <c r="B14" s="56"/>
      <c r="C14" s="96"/>
      <c r="D14" s="62" t="s">
        <v>22</v>
      </c>
      <c r="E14" s="62" t="s">
        <v>41</v>
      </c>
      <c r="F14" s="64"/>
      <c r="G14" s="64"/>
    </row>
    <row r="15" spans="1:7" ht="12.75">
      <c r="A15" s="58"/>
      <c r="B15" s="58"/>
      <c r="C15" s="58"/>
      <c r="D15" s="57"/>
      <c r="E15" s="57"/>
      <c r="F15" s="57"/>
      <c r="G15" s="57"/>
    </row>
    <row r="16" spans="1:7" ht="12">
      <c r="A16" s="56" t="s">
        <v>57</v>
      </c>
      <c r="B16" s="56"/>
      <c r="C16" s="56"/>
      <c r="D16" s="57"/>
      <c r="E16" s="57"/>
      <c r="F16" s="57"/>
      <c r="G16" s="57"/>
    </row>
    <row r="17" spans="1:7" s="39" customFormat="1" ht="12.75">
      <c r="A17" s="65"/>
      <c r="B17" s="66"/>
      <c r="C17" s="66"/>
      <c r="D17" s="67"/>
      <c r="E17" s="68" t="s">
        <v>1</v>
      </c>
      <c r="F17" s="69" t="s">
        <v>2</v>
      </c>
      <c r="G17" s="51" t="s">
        <v>5</v>
      </c>
    </row>
    <row r="18" spans="1:7" ht="15" customHeight="1">
      <c r="A18" s="113" t="s">
        <v>3</v>
      </c>
      <c r="B18" s="115" t="s">
        <v>58</v>
      </c>
      <c r="C18" s="116"/>
      <c r="D18" s="117"/>
      <c r="E18" s="40" t="s">
        <v>68</v>
      </c>
      <c r="F18" s="41">
        <f>C12*C7/1000</f>
        <v>0</v>
      </c>
      <c r="G18" s="91" t="s">
        <v>36</v>
      </c>
    </row>
    <row r="19" spans="1:7" ht="15" customHeight="1">
      <c r="A19" s="114"/>
      <c r="B19" s="115" t="s">
        <v>59</v>
      </c>
      <c r="C19" s="116"/>
      <c r="D19" s="117"/>
      <c r="E19" s="40" t="s">
        <v>69</v>
      </c>
      <c r="F19" s="41">
        <f>C12*C8/1000</f>
        <v>0</v>
      </c>
      <c r="G19" s="42"/>
    </row>
    <row r="20" spans="1:7" ht="15" customHeight="1">
      <c r="A20" s="114"/>
      <c r="B20" s="118" t="s">
        <v>60</v>
      </c>
      <c r="C20" s="118"/>
      <c r="D20" s="118"/>
      <c r="E20" s="40" t="s">
        <v>70</v>
      </c>
      <c r="F20" s="41">
        <f>C6*C9/1000</f>
        <v>1408</v>
      </c>
      <c r="G20" s="42"/>
    </row>
    <row r="21" spans="1:7" ht="15" customHeight="1">
      <c r="A21" s="119" t="s">
        <v>45</v>
      </c>
      <c r="B21" s="120"/>
      <c r="C21" s="120"/>
      <c r="D21" s="121"/>
      <c r="E21" s="111" t="s">
        <v>18</v>
      </c>
      <c r="F21" s="71" t="e">
        <f>'金利計算'!I24</f>
        <v>#VALUE!</v>
      </c>
      <c r="G21" s="43"/>
    </row>
    <row r="22" spans="1:7" ht="12.75">
      <c r="A22" s="72" t="s">
        <v>11</v>
      </c>
      <c r="B22" s="73"/>
      <c r="C22" s="74"/>
      <c r="D22" s="70"/>
      <c r="E22" s="75"/>
      <c r="F22" s="76" t="e">
        <f>SUM(F18:F21)</f>
        <v>#VALUE!</v>
      </c>
      <c r="G22" s="43"/>
    </row>
    <row r="23" spans="1:7" ht="12.75">
      <c r="A23" s="77"/>
      <c r="B23" s="77"/>
      <c r="C23" s="58"/>
      <c r="D23" s="57"/>
      <c r="E23" s="57"/>
      <c r="F23" s="57"/>
      <c r="G23" s="57"/>
    </row>
    <row r="24" spans="1:7" ht="12">
      <c r="A24" s="60"/>
      <c r="B24" s="60"/>
      <c r="C24" s="60"/>
      <c r="D24" s="64"/>
      <c r="E24" s="64"/>
      <c r="F24" s="64"/>
      <c r="G24" s="64"/>
    </row>
    <row r="25" spans="1:7" s="39" customFormat="1" ht="12">
      <c r="A25" s="60"/>
      <c r="B25" s="60"/>
      <c r="C25" s="60"/>
      <c r="D25" s="64"/>
      <c r="E25" s="64"/>
      <c r="F25" s="64"/>
      <c r="G25" s="64"/>
    </row>
    <row r="26" spans="1:7" ht="12">
      <c r="A26" s="60"/>
      <c r="B26" s="60"/>
      <c r="C26" s="60"/>
      <c r="D26" s="64"/>
      <c r="E26" s="64"/>
      <c r="F26" s="64"/>
      <c r="G26" s="64"/>
    </row>
    <row r="27" spans="1:7" ht="12">
      <c r="A27" s="60"/>
      <c r="B27" s="60"/>
      <c r="C27" s="60"/>
      <c r="D27" s="64"/>
      <c r="E27" s="64"/>
      <c r="F27" s="64"/>
      <c r="G27" s="64"/>
    </row>
    <row r="31" ht="25.5" customHeight="1"/>
  </sheetData>
  <sheetProtection/>
  <mergeCells count="5">
    <mergeCell ref="A18:A20"/>
    <mergeCell ref="B19:D19"/>
    <mergeCell ref="B20:D20"/>
    <mergeCell ref="B18:D18"/>
    <mergeCell ref="A21:D21"/>
  </mergeCells>
  <printOptions/>
  <pageMargins left="0.48" right="0.42" top="0.56" bottom="0.984" header="0.37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36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9" width="10.00390625" style="2" customWidth="1"/>
    <col min="10" max="10" width="73.50390625" style="2" bestFit="1" customWidth="1"/>
    <col min="11" max="11" width="10.00390625" style="2" customWidth="1"/>
    <col min="12" max="12" width="10.00390625" style="3" customWidth="1"/>
    <col min="13" max="13" width="66.875" style="2" customWidth="1"/>
    <col min="14" max="42" width="5.875" style="4" customWidth="1"/>
    <col min="43" max="225" width="9.00390625" style="4" customWidth="1"/>
    <col min="226" max="16384" width="9.00390625" style="2" customWidth="1"/>
  </cols>
  <sheetData>
    <row r="1" ht="13.5">
      <c r="A1" s="78" t="s">
        <v>53</v>
      </c>
    </row>
    <row r="2" ht="3.75" customHeight="1"/>
    <row r="3" spans="1:13" s="1" customFormat="1" ht="13.5">
      <c r="A3" s="132"/>
      <c r="B3" s="132"/>
      <c r="C3" s="5" t="s">
        <v>12</v>
      </c>
      <c r="D3" s="6"/>
      <c r="E3" s="6"/>
      <c r="F3" s="6"/>
      <c r="G3" s="6"/>
      <c r="H3" s="7"/>
      <c r="I3" s="6"/>
      <c r="J3" s="6"/>
      <c r="K3" s="7"/>
      <c r="L3" s="8"/>
      <c r="M3" s="7"/>
    </row>
    <row r="4" spans="1:13" s="1" customFormat="1" ht="3.75" customHeight="1">
      <c r="A4" s="9"/>
      <c r="B4" s="10"/>
      <c r="C4" s="10"/>
      <c r="D4" s="7"/>
      <c r="E4" s="7"/>
      <c r="F4" s="7"/>
      <c r="G4" s="7"/>
      <c r="H4" s="7"/>
      <c r="I4" s="7"/>
      <c r="J4" s="7"/>
      <c r="K4" s="7"/>
      <c r="L4" s="8"/>
      <c r="M4" s="7"/>
    </row>
    <row r="5" spans="1:13" s="1" customFormat="1" ht="13.5">
      <c r="A5" s="9" t="s">
        <v>14</v>
      </c>
      <c r="B5" s="10"/>
      <c r="C5" s="10"/>
      <c r="D5" s="7"/>
      <c r="E5" s="7"/>
      <c r="F5" s="7"/>
      <c r="G5" s="7"/>
      <c r="H5" s="7"/>
      <c r="I5" s="7"/>
      <c r="J5" s="7"/>
      <c r="K5" s="7"/>
      <c r="L5" s="8"/>
      <c r="M5" s="7"/>
    </row>
    <row r="6" spans="1:13" s="1" customFormat="1" ht="14.25" customHeight="1">
      <c r="A6" s="133" t="s">
        <v>9</v>
      </c>
      <c r="B6" s="134"/>
      <c r="C6" s="135" t="s">
        <v>52</v>
      </c>
      <c r="D6" s="136"/>
      <c r="E6" s="136"/>
      <c r="F6" s="136"/>
      <c r="G6" s="136"/>
      <c r="H6" s="137"/>
      <c r="I6" s="79"/>
      <c r="J6" s="79"/>
      <c r="K6" s="79"/>
      <c r="L6" s="8"/>
      <c r="M6" s="7"/>
    </row>
    <row r="7" spans="1:13" s="1" customFormat="1" ht="14.25" customHeight="1">
      <c r="A7" s="133" t="s">
        <v>26</v>
      </c>
      <c r="B7" s="134"/>
      <c r="C7" s="138">
        <v>2</v>
      </c>
      <c r="D7" s="139"/>
      <c r="E7" s="139"/>
      <c r="F7" s="139"/>
      <c r="G7" s="139"/>
      <c r="H7" s="140"/>
      <c r="I7" s="80"/>
      <c r="J7" s="80"/>
      <c r="K7" s="80"/>
      <c r="L7" s="50"/>
      <c r="M7" s="7"/>
    </row>
    <row r="8" spans="1:13" s="1" customFormat="1" ht="6.75" customHeight="1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L8" s="13"/>
      <c r="M8" s="7"/>
    </row>
    <row r="9" spans="1:13" ht="12.75" customHeight="1">
      <c r="A9" s="14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15"/>
      <c r="M9" s="5"/>
    </row>
    <row r="10" spans="1:13" ht="12">
      <c r="A10" s="14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5"/>
      <c r="M10" s="5"/>
    </row>
    <row r="11" spans="1:225" ht="20.25" customHeight="1">
      <c r="A11" s="122" t="s">
        <v>17</v>
      </c>
      <c r="B11" s="123"/>
      <c r="C11" s="55" t="s">
        <v>24</v>
      </c>
      <c r="D11" s="55" t="s">
        <v>25</v>
      </c>
      <c r="E11" s="55" t="s">
        <v>27</v>
      </c>
      <c r="F11" s="55" t="s">
        <v>28</v>
      </c>
      <c r="G11" s="55" t="s">
        <v>55</v>
      </c>
      <c r="H11" s="55" t="s">
        <v>56</v>
      </c>
      <c r="I11" s="16" t="s">
        <v>6</v>
      </c>
      <c r="J11" s="17" t="s">
        <v>5</v>
      </c>
      <c r="K11" s="4"/>
      <c r="L11" s="4"/>
      <c r="M11" s="4"/>
      <c r="HO11" s="2"/>
      <c r="HP11" s="2"/>
      <c r="HQ11" s="2"/>
    </row>
    <row r="12" spans="1:225" ht="12.75" customHeight="1">
      <c r="A12" s="124" t="s">
        <v>51</v>
      </c>
      <c r="B12" s="125"/>
      <c r="C12" s="90">
        <f aca="true" t="shared" si="0" ref="C12:H12">SUM(C13:C14)</f>
        <v>0</v>
      </c>
      <c r="D12" s="90">
        <f>SUM(D13:D14)</f>
        <v>0</v>
      </c>
      <c r="E12" s="90">
        <f t="shared" si="0"/>
        <v>0</v>
      </c>
      <c r="F12" s="90">
        <f t="shared" si="0"/>
        <v>0</v>
      </c>
      <c r="G12" s="90">
        <f t="shared" si="0"/>
        <v>4</v>
      </c>
      <c r="H12" s="90">
        <f t="shared" si="0"/>
        <v>0</v>
      </c>
      <c r="I12" s="87">
        <f>SUM(C12:H12)</f>
        <v>4</v>
      </c>
      <c r="J12" s="103" t="s">
        <v>72</v>
      </c>
      <c r="K12" s="4"/>
      <c r="L12" s="4"/>
      <c r="M12" s="4"/>
      <c r="HO12" s="2"/>
      <c r="HP12" s="2"/>
      <c r="HQ12" s="2"/>
    </row>
    <row r="13" spans="1:225" ht="12.75" customHeight="1">
      <c r="A13" s="29"/>
      <c r="B13" s="85" t="s">
        <v>34</v>
      </c>
      <c r="C13" s="86">
        <v>0</v>
      </c>
      <c r="D13" s="86">
        <v>0</v>
      </c>
      <c r="E13" s="86">
        <v>0</v>
      </c>
      <c r="F13" s="86">
        <v>0</v>
      </c>
      <c r="G13" s="86">
        <v>1</v>
      </c>
      <c r="H13" s="86">
        <v>0</v>
      </c>
      <c r="I13" s="112">
        <f>SUM(C13:H13)</f>
        <v>1</v>
      </c>
      <c r="J13" s="83" t="s">
        <v>48</v>
      </c>
      <c r="K13" s="4"/>
      <c r="L13" s="4"/>
      <c r="M13" s="4"/>
      <c r="HO13" s="2"/>
      <c r="HP13" s="2"/>
      <c r="HQ13" s="2"/>
    </row>
    <row r="14" spans="1:225" ht="12.75" customHeight="1">
      <c r="A14" s="84"/>
      <c r="B14" s="101" t="s">
        <v>35</v>
      </c>
      <c r="C14" s="88">
        <v>0</v>
      </c>
      <c r="D14" s="88">
        <v>0</v>
      </c>
      <c r="E14" s="88">
        <v>0</v>
      </c>
      <c r="F14" s="88">
        <v>0</v>
      </c>
      <c r="G14" s="88">
        <v>3</v>
      </c>
      <c r="H14" s="88">
        <v>0</v>
      </c>
      <c r="I14" s="89">
        <f>SUM(C14:H14)</f>
        <v>3</v>
      </c>
      <c r="J14" s="30" t="s">
        <v>73</v>
      </c>
      <c r="K14" s="4"/>
      <c r="L14" s="4"/>
      <c r="M14" s="4"/>
      <c r="HO14" s="2"/>
      <c r="HP14" s="2"/>
      <c r="HQ14" s="2"/>
    </row>
    <row r="15" spans="1:225" ht="12.75" customHeight="1">
      <c r="A15" s="126" t="s">
        <v>50</v>
      </c>
      <c r="B15" s="127"/>
      <c r="C15" s="127"/>
      <c r="D15" s="18"/>
      <c r="E15" s="18"/>
      <c r="F15" s="18"/>
      <c r="G15" s="18"/>
      <c r="H15" s="18"/>
      <c r="I15" s="19"/>
      <c r="J15" s="20"/>
      <c r="K15" s="4"/>
      <c r="L15" s="4"/>
      <c r="M15" s="4"/>
      <c r="HO15" s="2"/>
      <c r="HP15" s="2"/>
      <c r="HQ15" s="2"/>
    </row>
    <row r="16" spans="1:225" ht="12.75" customHeight="1">
      <c r="A16" s="21"/>
      <c r="B16" s="22" t="s">
        <v>13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45">
        <f>SUM(C16:H16)</f>
        <v>0</v>
      </c>
      <c r="J16" s="24"/>
      <c r="K16" s="4"/>
      <c r="L16" s="4"/>
      <c r="M16" s="4"/>
      <c r="HO16" s="2"/>
      <c r="HP16" s="2"/>
      <c r="HQ16" s="2"/>
    </row>
    <row r="17" spans="1:225" ht="12.75" customHeight="1">
      <c r="A17" s="21"/>
      <c r="B17" s="25" t="s">
        <v>38</v>
      </c>
      <c r="C17" s="49">
        <f aca="true" t="shared" si="1" ref="C17:H17">MAX(C20-C16,0)</f>
        <v>0</v>
      </c>
      <c r="D17" s="49">
        <f t="shared" si="1"/>
        <v>0</v>
      </c>
      <c r="E17" s="49">
        <f>MAX(E20-E16,0)</f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6">
        <f>SUM(C17:H17)</f>
        <v>0</v>
      </c>
      <c r="J17" s="26" t="s">
        <v>39</v>
      </c>
      <c r="K17" s="4"/>
      <c r="L17" s="4"/>
      <c r="M17" s="4"/>
      <c r="HO17" s="2"/>
      <c r="HP17" s="2"/>
      <c r="HQ17" s="2"/>
    </row>
    <row r="18" spans="1:225" ht="12.75" customHeight="1">
      <c r="A18" s="21"/>
      <c r="B18" s="92" t="s">
        <v>37</v>
      </c>
      <c r="C18" s="49">
        <f aca="true" t="shared" si="2" ref="C18:H18">C21+C22-MAX(C16-C20,0)</f>
        <v>0</v>
      </c>
      <c r="D18" s="49">
        <f t="shared" si="2"/>
        <v>0</v>
      </c>
      <c r="E18" s="49">
        <f>E21+E22-MAX(E16-E20,0)</f>
        <v>0</v>
      </c>
      <c r="F18" s="49">
        <f t="shared" si="2"/>
        <v>0</v>
      </c>
      <c r="G18" s="49">
        <f t="shared" si="2"/>
        <v>1408</v>
      </c>
      <c r="H18" s="49">
        <f t="shared" si="2"/>
        <v>0</v>
      </c>
      <c r="I18" s="46">
        <f>SUM(C18:H18)</f>
        <v>1408</v>
      </c>
      <c r="J18" s="26" t="s">
        <v>40</v>
      </c>
      <c r="K18" s="4"/>
      <c r="L18" s="4"/>
      <c r="M18" s="4"/>
      <c r="HO18" s="2"/>
      <c r="HP18" s="2"/>
      <c r="HQ18" s="2"/>
    </row>
    <row r="19" spans="1:225" ht="12.75" customHeight="1">
      <c r="A19" s="128" t="s">
        <v>49</v>
      </c>
      <c r="B19" s="129"/>
      <c r="C19" s="129"/>
      <c r="D19" s="27"/>
      <c r="E19" s="27"/>
      <c r="F19" s="27"/>
      <c r="G19" s="27"/>
      <c r="H19" s="27"/>
      <c r="I19" s="47"/>
      <c r="J19" s="28"/>
      <c r="K19" s="4"/>
      <c r="L19" s="4"/>
      <c r="M19" s="4"/>
      <c r="HO19" s="2"/>
      <c r="HP19" s="2"/>
      <c r="HQ19" s="2"/>
    </row>
    <row r="20" spans="1:225" ht="12.75" customHeight="1">
      <c r="A20" s="29"/>
      <c r="B20" s="104" t="s">
        <v>42</v>
      </c>
      <c r="C20" s="81">
        <v>0</v>
      </c>
      <c r="D20" s="81">
        <v>0</v>
      </c>
      <c r="E20" s="81">
        <v>0</v>
      </c>
      <c r="F20" s="82">
        <v>0</v>
      </c>
      <c r="G20" s="81">
        <v>0</v>
      </c>
      <c r="H20" s="81">
        <v>0</v>
      </c>
      <c r="I20" s="48">
        <f>SUM(C20:H20)</f>
        <v>0</v>
      </c>
      <c r="J20" s="30" t="s">
        <v>44</v>
      </c>
      <c r="K20" s="4"/>
      <c r="L20" s="4"/>
      <c r="M20" s="4"/>
      <c r="HO20" s="2"/>
      <c r="HP20" s="2"/>
      <c r="HQ20" s="2"/>
    </row>
    <row r="21" spans="1:225" ht="12.75" customHeight="1">
      <c r="A21" s="29"/>
      <c r="B21" s="105" t="s">
        <v>32</v>
      </c>
      <c r="C21" s="81">
        <v>0</v>
      </c>
      <c r="D21" s="81">
        <v>0</v>
      </c>
      <c r="E21" s="81">
        <v>0</v>
      </c>
      <c r="F21" s="82">
        <f>'前提条件'!F19</f>
        <v>0</v>
      </c>
      <c r="G21" s="81">
        <v>0</v>
      </c>
      <c r="H21" s="81">
        <v>0</v>
      </c>
      <c r="I21" s="48">
        <f>SUM(C21:H21)</f>
        <v>0</v>
      </c>
      <c r="J21" s="30" t="s">
        <v>44</v>
      </c>
      <c r="K21" s="4"/>
      <c r="L21" s="4"/>
      <c r="M21" s="4"/>
      <c r="HO21" s="2"/>
      <c r="HP21" s="2"/>
      <c r="HQ21" s="2"/>
    </row>
    <row r="22" spans="1:225" ht="12.75" customHeight="1">
      <c r="A22" s="29"/>
      <c r="B22" s="105" t="s">
        <v>33</v>
      </c>
      <c r="C22" s="81">
        <v>0</v>
      </c>
      <c r="D22" s="81">
        <v>0</v>
      </c>
      <c r="E22" s="81">
        <v>0</v>
      </c>
      <c r="F22" s="82">
        <v>0</v>
      </c>
      <c r="G22" s="81">
        <f>'前提条件'!F20</f>
        <v>1408</v>
      </c>
      <c r="H22" s="81">
        <v>0</v>
      </c>
      <c r="I22" s="48">
        <f>SUM(C22:H22)</f>
        <v>1408</v>
      </c>
      <c r="J22" s="30" t="s">
        <v>44</v>
      </c>
      <c r="K22" s="4"/>
      <c r="L22" s="4"/>
      <c r="M22" s="4"/>
      <c r="HO22" s="2"/>
      <c r="HP22" s="2"/>
      <c r="HQ22" s="2"/>
    </row>
    <row r="23" spans="1:225" ht="12.75" customHeight="1" thickBot="1">
      <c r="A23" s="93"/>
      <c r="B23" s="106" t="s">
        <v>7</v>
      </c>
      <c r="C23" s="94">
        <f aca="true" t="shared" si="3" ref="C23:H23">SUM(C20:C22)</f>
        <v>0</v>
      </c>
      <c r="D23" s="94">
        <f t="shared" si="3"/>
        <v>0</v>
      </c>
      <c r="E23" s="94">
        <f t="shared" si="3"/>
        <v>0</v>
      </c>
      <c r="F23" s="94">
        <f t="shared" si="3"/>
        <v>0</v>
      </c>
      <c r="G23" s="94">
        <f t="shared" si="3"/>
        <v>1408</v>
      </c>
      <c r="H23" s="94">
        <f t="shared" si="3"/>
        <v>0</v>
      </c>
      <c r="I23" s="95">
        <f>SUM(C23:H23)</f>
        <v>1408</v>
      </c>
      <c r="J23" s="97"/>
      <c r="K23" s="4"/>
      <c r="L23" s="4"/>
      <c r="M23" s="4"/>
      <c r="HO23" s="2"/>
      <c r="HP23" s="2"/>
      <c r="HQ23" s="2"/>
    </row>
    <row r="24" spans="1:225" ht="12.75" customHeight="1" thickBot="1" thickTop="1">
      <c r="A24" s="130" t="s">
        <v>46</v>
      </c>
      <c r="B24" s="131"/>
      <c r="C24" s="98" t="e">
        <f aca="true" t="shared" si="4" ref="C24:H24">ROUNDDOWN(C17*$C$6*(C12)/12+C18*$C$6*(C14)/12,0)</f>
        <v>#VALUE!</v>
      </c>
      <c r="D24" s="98" t="e">
        <f t="shared" si="4"/>
        <v>#VALUE!</v>
      </c>
      <c r="E24" s="98" t="e">
        <f t="shared" si="4"/>
        <v>#VALUE!</v>
      </c>
      <c r="F24" s="98" t="e">
        <f t="shared" si="4"/>
        <v>#VALUE!</v>
      </c>
      <c r="G24" s="98" t="e">
        <f t="shared" si="4"/>
        <v>#VALUE!</v>
      </c>
      <c r="H24" s="98" t="e">
        <f t="shared" si="4"/>
        <v>#VALUE!</v>
      </c>
      <c r="I24" s="99" t="e">
        <f>SUM(E24:G24)</f>
        <v>#VALUE!</v>
      </c>
      <c r="J24" s="100" t="s">
        <v>23</v>
      </c>
      <c r="K24" s="4"/>
      <c r="L24" s="4"/>
      <c r="M24" s="4"/>
      <c r="HO24" s="2"/>
      <c r="HP24" s="2"/>
      <c r="HQ24" s="2"/>
    </row>
    <row r="25" spans="1:225" ht="8.25" customHeight="1" thickTop="1">
      <c r="A25" s="31"/>
      <c r="B25" s="32"/>
      <c r="C25" s="33"/>
      <c r="D25" s="34"/>
      <c r="E25" s="34"/>
      <c r="F25" s="34"/>
      <c r="G25" s="34"/>
      <c r="H25" s="34"/>
      <c r="I25" s="33"/>
      <c r="J25" s="35"/>
      <c r="K25" s="4"/>
      <c r="L25" s="4"/>
      <c r="M25" s="4"/>
      <c r="HO25" s="2"/>
      <c r="HP25" s="2"/>
      <c r="HQ25" s="2"/>
    </row>
    <row r="26" spans="1:225" ht="12.75" customHeight="1">
      <c r="A26" s="31"/>
      <c r="B26" s="36" t="s">
        <v>15</v>
      </c>
      <c r="C26" s="53" t="e">
        <f aca="true" t="shared" si="5" ref="C26:H26">ROUNDDOWN(C24,0)</f>
        <v>#VALUE!</v>
      </c>
      <c r="D26" s="53" t="e">
        <f t="shared" si="5"/>
        <v>#VALUE!</v>
      </c>
      <c r="E26" s="52" t="e">
        <f t="shared" si="5"/>
        <v>#VALUE!</v>
      </c>
      <c r="F26" s="53" t="e">
        <f t="shared" si="5"/>
        <v>#VALUE!</v>
      </c>
      <c r="G26" s="52" t="e">
        <f t="shared" si="5"/>
        <v>#VALUE!</v>
      </c>
      <c r="H26" s="53" t="e">
        <f t="shared" si="5"/>
        <v>#VALUE!</v>
      </c>
      <c r="I26" s="33"/>
      <c r="J26" s="35"/>
      <c r="K26" s="4"/>
      <c r="L26" s="4"/>
      <c r="M26" s="4"/>
      <c r="HO26" s="2"/>
      <c r="HP26" s="2"/>
      <c r="HQ26" s="2"/>
    </row>
    <row r="27" spans="1:13" ht="6" customHeight="1">
      <c r="A27" s="35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3"/>
      <c r="M27" s="35"/>
    </row>
    <row r="28" spans="1:13" ht="6" customHeight="1">
      <c r="A28" s="35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3"/>
      <c r="M28" s="35"/>
    </row>
    <row r="29" spans="1:13" ht="6" customHeight="1">
      <c r="A29" s="35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3"/>
      <c r="M29" s="35"/>
    </row>
    <row r="30" spans="1:226" s="4" customFormat="1" ht="12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15"/>
      <c r="M30" s="5"/>
      <c r="HR30" s="2"/>
    </row>
    <row r="31" spans="1:226" s="4" customFormat="1" ht="12">
      <c r="A31" s="6"/>
      <c r="B31" s="34"/>
      <c r="C31" s="5"/>
      <c r="D31" s="5"/>
      <c r="E31" s="5"/>
      <c r="F31" s="5"/>
      <c r="G31" s="5"/>
      <c r="H31" s="5"/>
      <c r="I31" s="5"/>
      <c r="J31" s="5"/>
      <c r="K31" s="5"/>
      <c r="L31" s="15"/>
      <c r="M31" s="5"/>
      <c r="HR31" s="2"/>
    </row>
    <row r="32" spans="1:226" s="4" customFormat="1" ht="1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15"/>
      <c r="M32" s="5"/>
      <c r="HR32" s="2"/>
    </row>
    <row r="33" spans="1:226" s="4" customFormat="1" ht="1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15"/>
      <c r="M33" s="35"/>
      <c r="HR33" s="2"/>
    </row>
    <row r="34" spans="1:226" s="4" customFormat="1" ht="1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15"/>
      <c r="M34" s="5"/>
      <c r="HR34" s="2"/>
    </row>
    <row r="35" spans="1:226" s="4" customFormat="1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5"/>
      <c r="M35" s="5"/>
      <c r="HR35" s="2"/>
    </row>
    <row r="36" ht="12">
      <c r="B36" s="102"/>
    </row>
  </sheetData>
  <sheetProtection/>
  <mergeCells count="10">
    <mergeCell ref="A11:B11"/>
    <mergeCell ref="A12:B12"/>
    <mergeCell ref="A15:C15"/>
    <mergeCell ref="A19:C19"/>
    <mergeCell ref="A24:B24"/>
    <mergeCell ref="A3:B3"/>
    <mergeCell ref="A6:B6"/>
    <mergeCell ref="C6:H6"/>
    <mergeCell ref="A7:B7"/>
    <mergeCell ref="C7:H7"/>
  </mergeCells>
  <printOptions/>
  <pageMargins left="0.7874015748031497" right="0.51" top="0.45" bottom="0.47" header="0" footer="0"/>
  <pageSetup horizontalDpi="600" verticalDpi="600" orientation="landscape" paperSize="9" scale="65" r:id="rId2"/>
  <rowBreaks count="1" manualBreakCount="1">
    <brk id="5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65"/>
  <sheetViews>
    <sheetView tabSelected="1" view="pageBreakPreview" zoomScaleSheetLayoutView="100" zoomScalePageLayoutView="0" workbookViewId="0" topLeftCell="A24">
      <selection activeCell="H62" sqref="H62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9" width="10.00390625" style="2" customWidth="1"/>
    <col min="10" max="10" width="73.50390625" style="2" bestFit="1" customWidth="1"/>
    <col min="11" max="11" width="10.00390625" style="2" customWidth="1"/>
    <col min="12" max="12" width="10.00390625" style="3" customWidth="1"/>
    <col min="13" max="13" width="66.875" style="2" customWidth="1"/>
    <col min="14" max="42" width="5.875" style="4" customWidth="1"/>
    <col min="43" max="225" width="9.00390625" style="4" customWidth="1"/>
    <col min="226" max="16384" width="9.00390625" style="2" customWidth="1"/>
  </cols>
  <sheetData>
    <row r="1" ht="13.5">
      <c r="A1" s="78" t="s">
        <v>54</v>
      </c>
    </row>
    <row r="2" spans="1:226" s="4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HR2" s="2"/>
    </row>
    <row r="3" spans="1:226" s="4" customFormat="1" ht="63" customHeight="1">
      <c r="A3" s="2"/>
      <c r="B3" s="141" t="s">
        <v>74</v>
      </c>
      <c r="C3" s="142"/>
      <c r="D3" s="142"/>
      <c r="E3" s="143"/>
      <c r="F3" s="2"/>
      <c r="G3" s="2"/>
      <c r="H3" s="2"/>
      <c r="I3" s="2"/>
      <c r="J3" s="2"/>
      <c r="K3" s="2"/>
      <c r="L3" s="3"/>
      <c r="M3" s="2"/>
      <c r="HR3" s="2"/>
    </row>
    <row r="4" spans="1:226" s="4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HR4" s="2"/>
    </row>
    <row r="5" spans="1:13" s="1" customFormat="1" ht="13.5">
      <c r="A5" s="132"/>
      <c r="B5" s="132"/>
      <c r="C5" s="5" t="s">
        <v>12</v>
      </c>
      <c r="D5" s="6"/>
      <c r="E5" s="6"/>
      <c r="F5" s="6"/>
      <c r="G5" s="6"/>
      <c r="H5" s="7"/>
      <c r="I5" s="6"/>
      <c r="J5" s="6"/>
      <c r="K5" s="7"/>
      <c r="L5" s="8"/>
      <c r="M5" s="7"/>
    </row>
    <row r="6" spans="1:13" s="1" customFormat="1" ht="3.75" customHeight="1">
      <c r="A6" s="9"/>
      <c r="B6" s="10"/>
      <c r="C6" s="10"/>
      <c r="D6" s="7"/>
      <c r="E6" s="7"/>
      <c r="F6" s="7"/>
      <c r="G6" s="7"/>
      <c r="H6" s="7"/>
      <c r="I6" s="7"/>
      <c r="J6" s="7"/>
      <c r="K6" s="7"/>
      <c r="L6" s="8"/>
      <c r="M6" s="7"/>
    </row>
    <row r="7" spans="1:13" s="1" customFormat="1" ht="13.5">
      <c r="A7" s="9" t="s">
        <v>14</v>
      </c>
      <c r="B7" s="10"/>
      <c r="C7" s="10"/>
      <c r="D7" s="7"/>
      <c r="E7" s="7"/>
      <c r="F7" s="7"/>
      <c r="G7" s="7"/>
      <c r="H7" s="7"/>
      <c r="I7" s="7"/>
      <c r="J7" s="7"/>
      <c r="K7" s="7"/>
      <c r="L7" s="8"/>
      <c r="M7" s="7"/>
    </row>
    <row r="8" spans="1:13" s="1" customFormat="1" ht="14.25" customHeight="1">
      <c r="A8" s="133" t="s">
        <v>9</v>
      </c>
      <c r="B8" s="134"/>
      <c r="C8" s="135">
        <v>0.015</v>
      </c>
      <c r="D8" s="136"/>
      <c r="E8" s="136"/>
      <c r="F8" s="136"/>
      <c r="G8" s="136"/>
      <c r="H8" s="137"/>
      <c r="I8" s="79"/>
      <c r="J8" s="79"/>
      <c r="K8" s="79"/>
      <c r="L8" s="8"/>
      <c r="M8" s="7"/>
    </row>
    <row r="9" spans="1:13" s="1" customFormat="1" ht="14.25" customHeight="1">
      <c r="A9" s="133" t="s">
        <v>26</v>
      </c>
      <c r="B9" s="134"/>
      <c r="C9" s="138">
        <v>4</v>
      </c>
      <c r="D9" s="139"/>
      <c r="E9" s="139"/>
      <c r="F9" s="139"/>
      <c r="G9" s="139"/>
      <c r="H9" s="140"/>
      <c r="I9" s="80"/>
      <c r="J9" s="80"/>
      <c r="K9" s="80"/>
      <c r="L9" s="50"/>
      <c r="M9" s="7"/>
    </row>
    <row r="10" spans="1:13" s="1" customFormat="1" ht="6.7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3"/>
      <c r="M10" s="7"/>
    </row>
    <row r="11" spans="1:226" s="4" customFormat="1" ht="12.75" customHeight="1">
      <c r="A11" s="1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15"/>
      <c r="M11" s="5"/>
      <c r="HR11" s="2"/>
    </row>
    <row r="12" spans="1:226" s="4" customFormat="1" ht="12">
      <c r="A12" s="1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5"/>
      <c r="HR12" s="2"/>
    </row>
    <row r="13" spans="1:223" s="4" customFormat="1" ht="20.25" customHeight="1">
      <c r="A13" s="122" t="s">
        <v>17</v>
      </c>
      <c r="B13" s="123"/>
      <c r="C13" s="55" t="s">
        <v>27</v>
      </c>
      <c r="D13" s="55" t="s">
        <v>28</v>
      </c>
      <c r="E13" s="55" t="s">
        <v>55</v>
      </c>
      <c r="F13" s="55" t="s">
        <v>56</v>
      </c>
      <c r="G13" s="55" t="s">
        <v>76</v>
      </c>
      <c r="H13" s="55" t="s">
        <v>77</v>
      </c>
      <c r="I13" s="16" t="s">
        <v>6</v>
      </c>
      <c r="J13" s="17" t="s">
        <v>5</v>
      </c>
      <c r="HO13" s="2"/>
    </row>
    <row r="14" spans="1:223" s="4" customFormat="1" ht="12.75" customHeight="1">
      <c r="A14" s="124" t="s">
        <v>51</v>
      </c>
      <c r="B14" s="125"/>
      <c r="C14" s="90">
        <f aca="true" t="shared" si="0" ref="C14:H14">SUM(C15:C16)</f>
        <v>0</v>
      </c>
      <c r="D14" s="90">
        <f>SUM(D15:D16)</f>
        <v>0</v>
      </c>
      <c r="E14" s="90">
        <f t="shared" si="0"/>
        <v>0</v>
      </c>
      <c r="F14" s="90">
        <f t="shared" si="0"/>
        <v>0</v>
      </c>
      <c r="G14" s="90">
        <f t="shared" si="0"/>
        <v>4</v>
      </c>
      <c r="H14" s="90">
        <f t="shared" si="0"/>
        <v>4</v>
      </c>
      <c r="I14" s="87">
        <v>4</v>
      </c>
      <c r="J14" s="103" t="s">
        <v>72</v>
      </c>
      <c r="HO14" s="2"/>
    </row>
    <row r="15" spans="1:223" s="4" customFormat="1" ht="12.75" customHeight="1">
      <c r="A15" s="29"/>
      <c r="B15" s="85" t="s">
        <v>34</v>
      </c>
      <c r="C15" s="86">
        <v>0</v>
      </c>
      <c r="D15" s="86">
        <v>0</v>
      </c>
      <c r="E15" s="86">
        <v>0</v>
      </c>
      <c r="F15" s="86">
        <v>0</v>
      </c>
      <c r="G15" s="86">
        <v>1</v>
      </c>
      <c r="H15" s="86">
        <v>1</v>
      </c>
      <c r="I15" s="112">
        <v>1</v>
      </c>
      <c r="J15" s="83" t="s">
        <v>48</v>
      </c>
      <c r="HO15" s="2"/>
    </row>
    <row r="16" spans="1:223" s="4" customFormat="1" ht="12.75" customHeight="1">
      <c r="A16" s="84"/>
      <c r="B16" s="101" t="s">
        <v>35</v>
      </c>
      <c r="C16" s="88">
        <v>0</v>
      </c>
      <c r="D16" s="88">
        <v>0</v>
      </c>
      <c r="E16" s="88">
        <v>0</v>
      </c>
      <c r="F16" s="88">
        <v>0</v>
      </c>
      <c r="G16" s="88">
        <v>3</v>
      </c>
      <c r="H16" s="88">
        <v>3</v>
      </c>
      <c r="I16" s="89">
        <v>3</v>
      </c>
      <c r="J16" s="30" t="s">
        <v>73</v>
      </c>
      <c r="HO16" s="2"/>
    </row>
    <row r="17" spans="1:223" s="4" customFormat="1" ht="12.75" customHeight="1">
      <c r="A17" s="126" t="s">
        <v>50</v>
      </c>
      <c r="B17" s="127"/>
      <c r="C17" s="127"/>
      <c r="D17" s="18"/>
      <c r="E17" s="18"/>
      <c r="F17" s="18"/>
      <c r="G17" s="18"/>
      <c r="H17" s="18"/>
      <c r="I17" s="19"/>
      <c r="J17" s="20"/>
      <c r="HO17" s="2"/>
    </row>
    <row r="18" spans="1:223" s="4" customFormat="1" ht="12.75" customHeight="1">
      <c r="A18" s="21"/>
      <c r="B18" s="22" t="s">
        <v>13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45">
        <f>SUM(C18:H18)</f>
        <v>0</v>
      </c>
      <c r="J18" s="24"/>
      <c r="HO18" s="2"/>
    </row>
    <row r="19" spans="1:225" ht="12.75" customHeight="1">
      <c r="A19" s="21"/>
      <c r="B19" s="25" t="s">
        <v>38</v>
      </c>
      <c r="C19" s="49">
        <f aca="true" t="shared" si="1" ref="C19:H19">MAX(C22-C18,0)</f>
        <v>0</v>
      </c>
      <c r="D19" s="49">
        <f t="shared" si="1"/>
        <v>0</v>
      </c>
      <c r="E19" s="49">
        <f>MAX(E22-E18,0)</f>
        <v>0</v>
      </c>
      <c r="F19" s="49">
        <f t="shared" si="1"/>
        <v>0</v>
      </c>
      <c r="G19" s="49">
        <f t="shared" si="1"/>
        <v>0</v>
      </c>
      <c r="H19" s="49">
        <f t="shared" si="1"/>
        <v>24000</v>
      </c>
      <c r="I19" s="46">
        <f>SUM(C19:H19)</f>
        <v>24000</v>
      </c>
      <c r="J19" s="26" t="s">
        <v>39</v>
      </c>
      <c r="K19" s="4"/>
      <c r="L19" s="4"/>
      <c r="M19" s="4"/>
      <c r="HO19" s="2"/>
      <c r="HP19" s="2"/>
      <c r="HQ19" s="2"/>
    </row>
    <row r="20" spans="1:225" ht="12.75" customHeight="1">
      <c r="A20" s="21"/>
      <c r="B20" s="92" t="s">
        <v>37</v>
      </c>
      <c r="C20" s="49">
        <f aca="true" t="shared" si="2" ref="C20:H20">C23+C24-MAX(C18-C22,0)</f>
        <v>0</v>
      </c>
      <c r="D20" s="49">
        <f t="shared" si="2"/>
        <v>0</v>
      </c>
      <c r="E20" s="49">
        <f>E23+E24-MAX(E18-E22,0)</f>
        <v>0</v>
      </c>
      <c r="F20" s="49">
        <f t="shared" si="2"/>
        <v>0</v>
      </c>
      <c r="G20" s="49">
        <f t="shared" si="2"/>
        <v>0</v>
      </c>
      <c r="H20" s="49">
        <f t="shared" si="2"/>
        <v>19648</v>
      </c>
      <c r="I20" s="46">
        <f>SUM(C20:H20)</f>
        <v>19648</v>
      </c>
      <c r="J20" s="26" t="s">
        <v>40</v>
      </c>
      <c r="K20" s="4"/>
      <c r="L20" s="4"/>
      <c r="M20" s="4"/>
      <c r="HO20" s="2"/>
      <c r="HP20" s="2"/>
      <c r="HQ20" s="2"/>
    </row>
    <row r="21" spans="1:225" ht="12.75" customHeight="1">
      <c r="A21" s="128" t="s">
        <v>49</v>
      </c>
      <c r="B21" s="129"/>
      <c r="C21" s="129"/>
      <c r="D21" s="27"/>
      <c r="E21" s="27"/>
      <c r="F21" s="27"/>
      <c r="G21" s="27"/>
      <c r="H21" s="27"/>
      <c r="I21" s="47"/>
      <c r="J21" s="28"/>
      <c r="K21" s="4"/>
      <c r="L21" s="4"/>
      <c r="M21" s="4"/>
      <c r="HO21" s="2"/>
      <c r="HP21" s="2"/>
      <c r="HQ21" s="2"/>
    </row>
    <row r="22" spans="1:225" ht="12.75" customHeight="1">
      <c r="A22" s="29"/>
      <c r="B22" s="108" t="s">
        <v>42</v>
      </c>
      <c r="C22" s="107">
        <v>0</v>
      </c>
      <c r="D22" s="81">
        <v>0</v>
      </c>
      <c r="E22" s="81">
        <v>0</v>
      </c>
      <c r="F22" s="82">
        <v>0</v>
      </c>
      <c r="G22" s="81">
        <v>0</v>
      </c>
      <c r="H22" s="81">
        <f>240*100000/1000</f>
        <v>24000</v>
      </c>
      <c r="I22" s="48">
        <f>SUM(C22:H22)</f>
        <v>24000</v>
      </c>
      <c r="J22" s="30" t="s">
        <v>44</v>
      </c>
      <c r="K22" s="4"/>
      <c r="L22" s="4"/>
      <c r="M22" s="4"/>
      <c r="HO22" s="2"/>
      <c r="HP22" s="2"/>
      <c r="HQ22" s="2"/>
    </row>
    <row r="23" spans="1:225" ht="12.75" customHeight="1">
      <c r="A23" s="29"/>
      <c r="B23" s="105" t="s">
        <v>32</v>
      </c>
      <c r="C23" s="109">
        <v>0</v>
      </c>
      <c r="D23" s="81">
        <v>0</v>
      </c>
      <c r="E23" s="81">
        <v>0</v>
      </c>
      <c r="F23" s="82">
        <v>0</v>
      </c>
      <c r="G23" s="81">
        <v>0</v>
      </c>
      <c r="H23" s="81">
        <f>240*76000/1000</f>
        <v>18240</v>
      </c>
      <c r="I23" s="48">
        <f>SUM(C23:H23)</f>
        <v>18240</v>
      </c>
      <c r="J23" s="30" t="s">
        <v>44</v>
      </c>
      <c r="K23" s="4"/>
      <c r="L23" s="4"/>
      <c r="M23" s="4"/>
      <c r="HO23" s="2"/>
      <c r="HP23" s="2"/>
      <c r="HQ23" s="2"/>
    </row>
    <row r="24" spans="1:225" ht="12.75" customHeight="1">
      <c r="A24" s="29"/>
      <c r="B24" s="105" t="s">
        <v>33</v>
      </c>
      <c r="C24" s="109">
        <v>0</v>
      </c>
      <c r="D24" s="81">
        <v>0</v>
      </c>
      <c r="E24" s="81">
        <v>0</v>
      </c>
      <c r="F24" s="82">
        <v>0</v>
      </c>
      <c r="G24" s="81">
        <v>0</v>
      </c>
      <c r="H24" s="81">
        <f>'前提条件'!F20</f>
        <v>1408</v>
      </c>
      <c r="I24" s="48">
        <f>SUM(C24:H24)</f>
        <v>1408</v>
      </c>
      <c r="J24" s="30" t="s">
        <v>44</v>
      </c>
      <c r="K24" s="4"/>
      <c r="L24" s="4"/>
      <c r="M24" s="4"/>
      <c r="HO24" s="2"/>
      <c r="HP24" s="2"/>
      <c r="HQ24" s="2"/>
    </row>
    <row r="25" spans="1:225" ht="12.75" customHeight="1" thickBot="1">
      <c r="A25" s="93"/>
      <c r="B25" s="106" t="s">
        <v>7</v>
      </c>
      <c r="C25" s="94">
        <f aca="true" t="shared" si="3" ref="C25:H25">SUM(C22:C24)</f>
        <v>0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4">
        <f t="shared" si="3"/>
        <v>0</v>
      </c>
      <c r="H25" s="94">
        <f t="shared" si="3"/>
        <v>43648</v>
      </c>
      <c r="I25" s="95">
        <f>SUM(C25:H25)</f>
        <v>43648</v>
      </c>
      <c r="J25" s="97"/>
      <c r="K25" s="4"/>
      <c r="L25" s="4"/>
      <c r="M25" s="4"/>
      <c r="HO25" s="2"/>
      <c r="HP25" s="2"/>
      <c r="HQ25" s="2"/>
    </row>
    <row r="26" spans="1:225" ht="12.75" customHeight="1" thickBot="1" thickTop="1">
      <c r="A26" s="130" t="s">
        <v>71</v>
      </c>
      <c r="B26" s="131"/>
      <c r="C26" s="98">
        <f>ROUNDDOWN(C19*$C$8*(C14)/12+C20*$C$8*(C16)/12,0)</f>
        <v>0</v>
      </c>
      <c r="D26" s="98">
        <f>ROUNDDOWN(D19*$C$8*(D14)/12+D20*$C$8*(D16)/12,0)</f>
        <v>0</v>
      </c>
      <c r="E26" s="98">
        <f>ROUNDDOWN(E19*$C$8*(E14)/12+E20*$C$8*(E16)/12,0)</f>
        <v>0</v>
      </c>
      <c r="F26" s="98">
        <f>ROUNDDOWN(F19*$C$8*(F14)/12+F20*$C$8*(F16)/12,0)</f>
        <v>0</v>
      </c>
      <c r="G26" s="98">
        <f>ROUNDDOWN(G19*$C$8*(G14)/12+G20*$C$8*(G16)/12,0)</f>
        <v>0</v>
      </c>
      <c r="H26" s="98">
        <f>ROUNDDOWN(H19*$C$8*(H14)/12+H20*$C$8*(H16)/12,0)</f>
        <v>193</v>
      </c>
      <c r="I26" s="99">
        <f>SUM(E26:H26)</f>
        <v>193</v>
      </c>
      <c r="J26" s="100" t="s">
        <v>23</v>
      </c>
      <c r="K26" s="4"/>
      <c r="L26" s="4"/>
      <c r="M26" s="4"/>
      <c r="HO26" s="2"/>
      <c r="HP26" s="2"/>
      <c r="HQ26" s="2"/>
    </row>
    <row r="27" spans="1:225" ht="8.25" customHeight="1" thickTop="1">
      <c r="A27" s="31"/>
      <c r="B27" s="32"/>
      <c r="C27" s="33"/>
      <c r="D27" s="34"/>
      <c r="E27" s="34"/>
      <c r="F27" s="34"/>
      <c r="G27" s="34"/>
      <c r="H27" s="34"/>
      <c r="I27" s="33"/>
      <c r="J27" s="35"/>
      <c r="K27" s="4"/>
      <c r="L27" s="4"/>
      <c r="M27" s="4"/>
      <c r="HO27" s="2"/>
      <c r="HP27" s="2"/>
      <c r="HQ27" s="2"/>
    </row>
    <row r="28" spans="1:225" ht="12.75" customHeight="1">
      <c r="A28" s="31"/>
      <c r="B28" s="36" t="s">
        <v>15</v>
      </c>
      <c r="C28" s="53">
        <f aca="true" t="shared" si="4" ref="C28:H28">ROUNDDOWN(C26,0)</f>
        <v>0</v>
      </c>
      <c r="D28" s="53">
        <f t="shared" si="4"/>
        <v>0</v>
      </c>
      <c r="E28" s="52">
        <f t="shared" si="4"/>
        <v>0</v>
      </c>
      <c r="F28" s="52">
        <f t="shared" si="4"/>
        <v>0</v>
      </c>
      <c r="G28" s="52">
        <f t="shared" si="4"/>
        <v>0</v>
      </c>
      <c r="H28" s="53">
        <f t="shared" si="4"/>
        <v>193</v>
      </c>
      <c r="I28" s="33"/>
      <c r="J28" s="35"/>
      <c r="K28" s="4"/>
      <c r="L28" s="4"/>
      <c r="M28" s="4"/>
      <c r="HO28" s="2"/>
      <c r="HP28" s="2"/>
      <c r="HQ28" s="2"/>
    </row>
    <row r="29" spans="1:13" ht="6" customHeight="1">
      <c r="A29" s="35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3"/>
      <c r="M29" s="35"/>
    </row>
    <row r="30" spans="1:13" ht="6" customHeight="1">
      <c r="A30" s="35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3"/>
      <c r="M30" s="35"/>
    </row>
    <row r="31" spans="1:13" ht="6" customHeight="1">
      <c r="A31" s="35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35"/>
    </row>
    <row r="32" spans="1:226" s="4" customFormat="1" ht="12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15"/>
      <c r="M32" s="5"/>
      <c r="HR32" s="2"/>
    </row>
    <row r="33" spans="1:226" s="4" customFormat="1" ht="12">
      <c r="A33" s="6"/>
      <c r="B33" s="34"/>
      <c r="C33" s="5"/>
      <c r="D33" s="5"/>
      <c r="E33" s="5"/>
      <c r="F33" s="5"/>
      <c r="G33" s="5"/>
      <c r="H33" s="5"/>
      <c r="I33" s="5"/>
      <c r="J33" s="5"/>
      <c r="K33" s="5"/>
      <c r="L33" s="15"/>
      <c r="M33" s="5"/>
      <c r="HR33" s="2"/>
    </row>
    <row r="34" spans="1:226" s="4" customFormat="1" ht="12" hidden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15"/>
      <c r="M34" s="5"/>
      <c r="HR34" s="2"/>
    </row>
    <row r="35" spans="1:226" s="4" customFormat="1" ht="12" hidden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15"/>
      <c r="M35" s="35"/>
      <c r="HR35" s="2"/>
    </row>
    <row r="36" spans="1:226" s="4" customFormat="1" ht="12" hidden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15"/>
      <c r="M36" s="5"/>
      <c r="HR36" s="2"/>
    </row>
    <row r="37" spans="1:226" s="4" customFormat="1" ht="3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HR37" s="2"/>
    </row>
    <row r="38" spans="1:226" s="4" customFormat="1" ht="66" customHeight="1">
      <c r="A38" s="2"/>
      <c r="B38" s="141" t="s">
        <v>75</v>
      </c>
      <c r="C38" s="142"/>
      <c r="D38" s="142"/>
      <c r="E38" s="143"/>
      <c r="F38" s="2"/>
      <c r="G38" s="2"/>
      <c r="H38" s="2"/>
      <c r="I38" s="2"/>
      <c r="J38" s="2"/>
      <c r="K38" s="2"/>
      <c r="L38" s="3"/>
      <c r="M38" s="2"/>
      <c r="HR38" s="2"/>
    </row>
    <row r="39" spans="1:226" s="4" customFormat="1" ht="3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HR39" s="2"/>
    </row>
    <row r="40" spans="1:13" s="1" customFormat="1" ht="13.5">
      <c r="A40" s="132"/>
      <c r="B40" s="132"/>
      <c r="C40" s="5" t="s">
        <v>12</v>
      </c>
      <c r="D40" s="6"/>
      <c r="E40" s="6"/>
      <c r="F40" s="6"/>
      <c r="G40" s="6"/>
      <c r="H40" s="7"/>
      <c r="I40" s="6"/>
      <c r="J40" s="6"/>
      <c r="K40" s="7"/>
      <c r="L40" s="8"/>
      <c r="M40" s="7"/>
    </row>
    <row r="41" spans="1:13" s="1" customFormat="1" ht="3.75" customHeight="1">
      <c r="A41" s="9"/>
      <c r="B41" s="10"/>
      <c r="C41" s="10"/>
      <c r="D41" s="7"/>
      <c r="E41" s="7"/>
      <c r="F41" s="7"/>
      <c r="G41" s="7"/>
      <c r="H41" s="7"/>
      <c r="I41" s="7"/>
      <c r="J41" s="7"/>
      <c r="K41" s="7"/>
      <c r="L41" s="8"/>
      <c r="M41" s="7"/>
    </row>
    <row r="42" spans="1:13" s="1" customFormat="1" ht="13.5">
      <c r="A42" s="9" t="s">
        <v>14</v>
      </c>
      <c r="B42" s="10"/>
      <c r="C42" s="10"/>
      <c r="D42" s="7"/>
      <c r="E42" s="7"/>
      <c r="F42" s="7"/>
      <c r="G42" s="7"/>
      <c r="H42" s="7"/>
      <c r="I42" s="7"/>
      <c r="J42" s="7"/>
      <c r="K42" s="7"/>
      <c r="L42" s="8"/>
      <c r="M42" s="7"/>
    </row>
    <row r="43" spans="1:13" s="1" customFormat="1" ht="14.25" customHeight="1">
      <c r="A43" s="133" t="s">
        <v>9</v>
      </c>
      <c r="B43" s="134"/>
      <c r="C43" s="135">
        <v>0.02</v>
      </c>
      <c r="D43" s="136"/>
      <c r="E43" s="136"/>
      <c r="F43" s="136"/>
      <c r="G43" s="136"/>
      <c r="H43" s="137"/>
      <c r="I43" s="79"/>
      <c r="J43" s="79"/>
      <c r="K43" s="79"/>
      <c r="L43" s="8"/>
      <c r="M43" s="7"/>
    </row>
    <row r="44" spans="1:13" s="1" customFormat="1" ht="14.25" customHeight="1">
      <c r="A44" s="133" t="s">
        <v>26</v>
      </c>
      <c r="B44" s="134"/>
      <c r="C44" s="138">
        <f>I49</f>
        <v>4</v>
      </c>
      <c r="D44" s="139"/>
      <c r="E44" s="139"/>
      <c r="F44" s="139"/>
      <c r="G44" s="139"/>
      <c r="H44" s="140"/>
      <c r="I44" s="80"/>
      <c r="J44" s="80"/>
      <c r="K44" s="80"/>
      <c r="L44" s="50"/>
      <c r="M44" s="7"/>
    </row>
    <row r="45" spans="1:13" s="1" customFormat="1" ht="6.75" customHeight="1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3"/>
      <c r="M45" s="7"/>
    </row>
    <row r="46" spans="1:226" s="4" customFormat="1" ht="12.75" customHeight="1">
      <c r="A46" s="14" t="s">
        <v>10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15"/>
      <c r="M46" s="5"/>
      <c r="HR46" s="2"/>
    </row>
    <row r="47" spans="1:226" s="4" customFormat="1" ht="12">
      <c r="A47" s="14" t="s">
        <v>21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5"/>
      <c r="M47" s="5"/>
      <c r="HR47" s="2"/>
    </row>
    <row r="48" spans="1:223" s="4" customFormat="1" ht="20.25" customHeight="1">
      <c r="A48" s="122" t="s">
        <v>17</v>
      </c>
      <c r="B48" s="123"/>
      <c r="C48" s="55" t="s">
        <v>27</v>
      </c>
      <c r="D48" s="55" t="s">
        <v>28</v>
      </c>
      <c r="E48" s="55" t="s">
        <v>55</v>
      </c>
      <c r="F48" s="55" t="s">
        <v>56</v>
      </c>
      <c r="G48" s="55" t="s">
        <v>76</v>
      </c>
      <c r="H48" s="55" t="s">
        <v>77</v>
      </c>
      <c r="I48" s="16" t="s">
        <v>6</v>
      </c>
      <c r="J48" s="17" t="s">
        <v>5</v>
      </c>
      <c r="HO48" s="2"/>
    </row>
    <row r="49" spans="1:223" s="4" customFormat="1" ht="12.75" customHeight="1">
      <c r="A49" s="124" t="s">
        <v>51</v>
      </c>
      <c r="B49" s="125"/>
      <c r="C49" s="90">
        <f aca="true" t="shared" si="5" ref="C49:H49">SUM(C50:C51)</f>
        <v>0</v>
      </c>
      <c r="D49" s="90">
        <f t="shared" si="5"/>
        <v>0</v>
      </c>
      <c r="E49" s="90">
        <f t="shared" si="5"/>
        <v>0</v>
      </c>
      <c r="F49" s="90">
        <f t="shared" si="5"/>
        <v>0</v>
      </c>
      <c r="G49" s="90">
        <f t="shared" si="5"/>
        <v>0</v>
      </c>
      <c r="H49" s="90">
        <f t="shared" si="5"/>
        <v>4</v>
      </c>
      <c r="I49" s="87">
        <v>4</v>
      </c>
      <c r="J49" s="103" t="s">
        <v>72</v>
      </c>
      <c r="HO49" s="2"/>
    </row>
    <row r="50" spans="1:223" s="4" customFormat="1" ht="12.75" customHeight="1">
      <c r="A50" s="29"/>
      <c r="B50" s="85" t="s">
        <v>34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1</v>
      </c>
      <c r="I50" s="112">
        <v>1</v>
      </c>
      <c r="J50" s="83" t="s">
        <v>48</v>
      </c>
      <c r="HO50" s="2"/>
    </row>
    <row r="51" spans="1:223" s="4" customFormat="1" ht="12.75" customHeight="1">
      <c r="A51" s="84"/>
      <c r="B51" s="101" t="s">
        <v>35</v>
      </c>
      <c r="C51" s="88">
        <v>0</v>
      </c>
      <c r="D51" s="88">
        <v>0</v>
      </c>
      <c r="E51" s="88">
        <v>0</v>
      </c>
      <c r="F51" s="88">
        <v>0</v>
      </c>
      <c r="G51" s="88">
        <v>0</v>
      </c>
      <c r="H51" s="88">
        <v>3</v>
      </c>
      <c r="I51" s="89">
        <v>3</v>
      </c>
      <c r="J51" s="30" t="s">
        <v>73</v>
      </c>
      <c r="HO51" s="2"/>
    </row>
    <row r="52" spans="1:223" s="4" customFormat="1" ht="12.75" customHeight="1">
      <c r="A52" s="126" t="s">
        <v>50</v>
      </c>
      <c r="B52" s="127"/>
      <c r="C52" s="127"/>
      <c r="D52" s="18"/>
      <c r="E52" s="18"/>
      <c r="F52" s="18"/>
      <c r="G52" s="18"/>
      <c r="H52" s="18"/>
      <c r="I52" s="19"/>
      <c r="J52" s="20"/>
      <c r="HO52" s="2"/>
    </row>
    <row r="53" spans="1:223" s="4" customFormat="1" ht="12.75" customHeight="1">
      <c r="A53" s="21"/>
      <c r="B53" s="22" t="s">
        <v>13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5000</v>
      </c>
      <c r="I53" s="45">
        <f>SUM(C53:H53)</f>
        <v>5000</v>
      </c>
      <c r="J53" s="24"/>
      <c r="HO53" s="2"/>
    </row>
    <row r="54" spans="1:225" ht="12.75" customHeight="1">
      <c r="A54" s="21"/>
      <c r="B54" s="25" t="s">
        <v>38</v>
      </c>
      <c r="C54" s="49">
        <f aca="true" t="shared" si="6" ref="C54:H54">MAX(C57-C53,0)</f>
        <v>0</v>
      </c>
      <c r="D54" s="49">
        <f t="shared" si="6"/>
        <v>0</v>
      </c>
      <c r="E54" s="49">
        <f t="shared" si="6"/>
        <v>0</v>
      </c>
      <c r="F54" s="49">
        <f t="shared" si="6"/>
        <v>0</v>
      </c>
      <c r="G54" s="49">
        <f t="shared" si="6"/>
        <v>0</v>
      </c>
      <c r="H54" s="49">
        <f t="shared" si="6"/>
        <v>19000</v>
      </c>
      <c r="I54" s="46">
        <f>SUM(C54:H54)</f>
        <v>19000</v>
      </c>
      <c r="J54" s="26" t="s">
        <v>39</v>
      </c>
      <c r="K54" s="4"/>
      <c r="L54" s="4"/>
      <c r="M54" s="4"/>
      <c r="HO54" s="2"/>
      <c r="HP54" s="2"/>
      <c r="HQ54" s="2"/>
    </row>
    <row r="55" spans="1:225" ht="12.75" customHeight="1">
      <c r="A55" s="21"/>
      <c r="B55" s="92" t="s">
        <v>37</v>
      </c>
      <c r="C55" s="49">
        <f aca="true" t="shared" si="7" ref="C55:H55">C58+C59-MAX(C53-C57,0)</f>
        <v>0</v>
      </c>
      <c r="D55" s="49">
        <f t="shared" si="7"/>
        <v>0</v>
      </c>
      <c r="E55" s="49">
        <f t="shared" si="7"/>
        <v>0</v>
      </c>
      <c r="F55" s="49">
        <f t="shared" si="7"/>
        <v>0</v>
      </c>
      <c r="G55" s="49">
        <f t="shared" si="7"/>
        <v>0</v>
      </c>
      <c r="H55" s="49">
        <f t="shared" si="7"/>
        <v>19648</v>
      </c>
      <c r="I55" s="46">
        <f>SUM(C55:H55)</f>
        <v>19648</v>
      </c>
      <c r="J55" s="26" t="s">
        <v>40</v>
      </c>
      <c r="K55" s="4"/>
      <c r="L55" s="4"/>
      <c r="M55" s="4"/>
      <c r="HO55" s="2"/>
      <c r="HP55" s="2"/>
      <c r="HQ55" s="2"/>
    </row>
    <row r="56" spans="1:225" ht="12.75" customHeight="1">
      <c r="A56" s="128" t="s">
        <v>49</v>
      </c>
      <c r="B56" s="129"/>
      <c r="C56" s="129"/>
      <c r="D56" s="27"/>
      <c r="E56" s="27"/>
      <c r="F56" s="27"/>
      <c r="G56" s="27"/>
      <c r="H56" s="27"/>
      <c r="I56" s="47"/>
      <c r="J56" s="28"/>
      <c r="K56" s="4"/>
      <c r="L56" s="4"/>
      <c r="M56" s="4"/>
      <c r="HO56" s="2"/>
      <c r="HP56" s="2"/>
      <c r="HQ56" s="2"/>
    </row>
    <row r="57" spans="1:225" ht="12.75" customHeight="1">
      <c r="A57" s="29"/>
      <c r="B57" s="108" t="s">
        <v>42</v>
      </c>
      <c r="C57" s="107">
        <v>0</v>
      </c>
      <c r="D57" s="81">
        <v>0</v>
      </c>
      <c r="E57" s="81">
        <v>0</v>
      </c>
      <c r="F57" s="82">
        <v>0</v>
      </c>
      <c r="G57" s="81">
        <v>0</v>
      </c>
      <c r="H57" s="82">
        <f>240*100000/1000</f>
        <v>24000</v>
      </c>
      <c r="I57" s="48">
        <f>SUM(C57:H57)</f>
        <v>24000</v>
      </c>
      <c r="J57" s="30" t="s">
        <v>44</v>
      </c>
      <c r="K57" s="4"/>
      <c r="L57" s="4"/>
      <c r="M57" s="4"/>
      <c r="HO57" s="2"/>
      <c r="HP57" s="2"/>
      <c r="HQ57" s="2"/>
    </row>
    <row r="58" spans="1:225" ht="12.75" customHeight="1">
      <c r="A58" s="29"/>
      <c r="B58" s="105" t="s">
        <v>32</v>
      </c>
      <c r="C58" s="109">
        <v>0</v>
      </c>
      <c r="D58" s="81">
        <v>0</v>
      </c>
      <c r="E58" s="81">
        <v>0</v>
      </c>
      <c r="F58" s="82">
        <v>0</v>
      </c>
      <c r="G58" s="81">
        <v>0</v>
      </c>
      <c r="H58" s="82">
        <f>240*76000/1000</f>
        <v>18240</v>
      </c>
      <c r="I58" s="48">
        <f>SUM(C58:H58)</f>
        <v>18240</v>
      </c>
      <c r="J58" s="30" t="s">
        <v>44</v>
      </c>
      <c r="K58" s="4"/>
      <c r="L58" s="4"/>
      <c r="M58" s="4"/>
      <c r="HO58" s="2"/>
      <c r="HP58" s="2"/>
      <c r="HQ58" s="2"/>
    </row>
    <row r="59" spans="1:225" ht="12.75" customHeight="1">
      <c r="A59" s="29"/>
      <c r="B59" s="105" t="s">
        <v>33</v>
      </c>
      <c r="C59" s="109">
        <v>0</v>
      </c>
      <c r="D59" s="81">
        <v>0</v>
      </c>
      <c r="E59" s="81">
        <f>'前提条件'!F52</f>
        <v>0</v>
      </c>
      <c r="F59" s="82">
        <v>0</v>
      </c>
      <c r="G59" s="81">
        <v>0</v>
      </c>
      <c r="H59" s="81">
        <f>'前提条件'!F20</f>
        <v>1408</v>
      </c>
      <c r="I59" s="48">
        <f>SUM(C59:H59)</f>
        <v>1408</v>
      </c>
      <c r="J59" s="30" t="s">
        <v>44</v>
      </c>
      <c r="K59" s="4"/>
      <c r="L59" s="4"/>
      <c r="M59" s="4"/>
      <c r="HO59" s="2"/>
      <c r="HP59" s="2"/>
      <c r="HQ59" s="2"/>
    </row>
    <row r="60" spans="1:225" ht="12.75" customHeight="1" thickBot="1">
      <c r="A60" s="93"/>
      <c r="B60" s="106" t="s">
        <v>7</v>
      </c>
      <c r="C60" s="94">
        <f aca="true" t="shared" si="8" ref="C60:H60">SUM(C57:C59)</f>
        <v>0</v>
      </c>
      <c r="D60" s="94">
        <f t="shared" si="8"/>
        <v>0</v>
      </c>
      <c r="E60" s="94">
        <f t="shared" si="8"/>
        <v>0</v>
      </c>
      <c r="F60" s="94">
        <f t="shared" si="8"/>
        <v>0</v>
      </c>
      <c r="G60" s="94">
        <f t="shared" si="8"/>
        <v>0</v>
      </c>
      <c r="H60" s="94">
        <f t="shared" si="8"/>
        <v>43648</v>
      </c>
      <c r="I60" s="95">
        <f>SUM(C60:H60)</f>
        <v>43648</v>
      </c>
      <c r="J60" s="97"/>
      <c r="K60" s="4"/>
      <c r="L60" s="4"/>
      <c r="M60" s="4"/>
      <c r="HO60" s="2"/>
      <c r="HP60" s="2"/>
      <c r="HQ60" s="2"/>
    </row>
    <row r="61" spans="1:225" ht="12.75" customHeight="1" thickBot="1" thickTop="1">
      <c r="A61" s="130" t="s">
        <v>71</v>
      </c>
      <c r="B61" s="131"/>
      <c r="C61" s="98">
        <f>ROUNDDOWN(C54*$C$43*(C49)/12+C55*$C$43*(C51)/12,0)</f>
        <v>0</v>
      </c>
      <c r="D61" s="98">
        <f>ROUNDDOWN(D54*$C$43*(D49)/12+D55*$C$43*(D51)/12,0)</f>
        <v>0</v>
      </c>
      <c r="E61" s="98">
        <f>ROUNDDOWN(E54*$C$43*(E49)/12+E55*$C$43*(E51)/12,0)</f>
        <v>0</v>
      </c>
      <c r="F61" s="98">
        <f>ROUNDDOWN(F54*$C$43*(F49)/12+F55*$C$43*(F51)/12,0)</f>
        <v>0</v>
      </c>
      <c r="G61" s="98">
        <f>ROUNDDOWN(G54*$C$43*(G49)/12+G55*$C$43*(G51)/12,0)</f>
        <v>0</v>
      </c>
      <c r="H61" s="98">
        <f>ROUNDDOWN(H54*$C$43*(H49)/12+H55*$C$43*(H51)/12,0)</f>
        <v>224</v>
      </c>
      <c r="I61" s="99">
        <f>SUM(E61:H61)</f>
        <v>224</v>
      </c>
      <c r="J61" s="100" t="s">
        <v>23</v>
      </c>
      <c r="K61" s="4"/>
      <c r="L61" s="4"/>
      <c r="M61" s="4"/>
      <c r="HO61" s="2"/>
      <c r="HP61" s="2"/>
      <c r="HQ61" s="2"/>
    </row>
    <row r="62" spans="1:225" ht="8.25" customHeight="1" thickTop="1">
      <c r="A62" s="31"/>
      <c r="B62" s="32"/>
      <c r="C62" s="33"/>
      <c r="D62" s="34"/>
      <c r="E62" s="34"/>
      <c r="F62" s="34"/>
      <c r="G62" s="34"/>
      <c r="H62" s="34"/>
      <c r="I62" s="33"/>
      <c r="J62" s="35"/>
      <c r="K62" s="4"/>
      <c r="L62" s="4"/>
      <c r="M62" s="4"/>
      <c r="HO62" s="2"/>
      <c r="HP62" s="2"/>
      <c r="HQ62" s="2"/>
    </row>
    <row r="63" spans="1:225" ht="12.75" customHeight="1">
      <c r="A63" s="31"/>
      <c r="B63" s="36" t="s">
        <v>15</v>
      </c>
      <c r="C63" s="53">
        <f aca="true" t="shared" si="9" ref="C63:H63">ROUNDDOWN(C61,0)</f>
        <v>0</v>
      </c>
      <c r="D63" s="53">
        <f t="shared" si="9"/>
        <v>0</v>
      </c>
      <c r="E63" s="52">
        <f t="shared" si="9"/>
        <v>0</v>
      </c>
      <c r="F63" s="53">
        <f t="shared" si="9"/>
        <v>0</v>
      </c>
      <c r="G63" s="52">
        <f t="shared" si="9"/>
        <v>0</v>
      </c>
      <c r="H63" s="53">
        <f t="shared" si="9"/>
        <v>224</v>
      </c>
      <c r="I63" s="33"/>
      <c r="J63" s="35"/>
      <c r="K63" s="4"/>
      <c r="L63" s="4"/>
      <c r="M63" s="4"/>
      <c r="HO63" s="2"/>
      <c r="HP63" s="2"/>
      <c r="HQ63" s="2"/>
    </row>
    <row r="64" spans="1:226" s="4" customFormat="1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15"/>
      <c r="M64" s="5"/>
      <c r="HR64" s="2"/>
    </row>
    <row r="65" ht="12">
      <c r="B65" s="102"/>
    </row>
  </sheetData>
  <sheetProtection/>
  <mergeCells count="22">
    <mergeCell ref="A61:B61"/>
    <mergeCell ref="A43:B43"/>
    <mergeCell ref="C43:H43"/>
    <mergeCell ref="A44:B44"/>
    <mergeCell ref="C44:H44"/>
    <mergeCell ref="A48:B48"/>
    <mergeCell ref="A49:B49"/>
    <mergeCell ref="A52:C52"/>
    <mergeCell ref="A56:C56"/>
    <mergeCell ref="B38:E38"/>
    <mergeCell ref="A40:B40"/>
    <mergeCell ref="A14:B14"/>
    <mergeCell ref="A17:C17"/>
    <mergeCell ref="A21:C21"/>
    <mergeCell ref="A26:B26"/>
    <mergeCell ref="A13:B13"/>
    <mergeCell ref="B3:E3"/>
    <mergeCell ref="A5:B5"/>
    <mergeCell ref="A8:B8"/>
    <mergeCell ref="C8:H8"/>
    <mergeCell ref="A9:B9"/>
    <mergeCell ref="C9:H9"/>
  </mergeCells>
  <printOptions/>
  <pageMargins left="0.7874015748031497" right="0.51" top="0.45" bottom="0.47" header="0" footer="0"/>
  <pageSetup horizontalDpi="600" verticalDpi="600" orientation="landscape" paperSize="9" scale="65" r:id="rId2"/>
  <rowBreaks count="1" manualBreakCount="1">
    <brk id="8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秀基</dc:creator>
  <cp:keywords/>
  <dc:description/>
  <cp:lastModifiedBy>西浦　吉起</cp:lastModifiedBy>
  <cp:lastPrinted>2017-09-04T00:04:24Z</cp:lastPrinted>
  <dcterms:created xsi:type="dcterms:W3CDTF">2005-06-22T08:48:21Z</dcterms:created>
  <dcterms:modified xsi:type="dcterms:W3CDTF">2017-09-04T00:32:34Z</dcterms:modified>
  <cp:category/>
  <cp:version/>
  <cp:contentType/>
  <cp:contentStatus/>
</cp:coreProperties>
</file>