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5480" windowHeight="11580" tabRatio="447" activeTab="2"/>
  </bookViews>
  <sheets>
    <sheet name="前提条件" sheetId="1" r:id="rId1"/>
    <sheet name="金利計算" sheetId="2" r:id="rId2"/>
    <sheet name="金利計算例" sheetId="3" r:id="rId3"/>
  </sheets>
  <definedNames>
    <definedName name="_xlnm.Print_Area" localSheetId="1">'金利計算'!$A$1:$K$52</definedName>
    <definedName name="_xlnm.Print_Area" localSheetId="2">'金利計算例'!$A$1:$K$71</definedName>
    <definedName name="_xlnm.Print_Area" localSheetId="0">'前提条件'!$A$1:$G$33</definedName>
  </definedNames>
  <calcPr fullCalcOnLoad="1"/>
</workbook>
</file>

<file path=xl/sharedStrings.xml><?xml version="1.0" encoding="utf-8"?>
<sst xmlns="http://schemas.openxmlformats.org/spreadsheetml/2006/main" count="182" uniqueCount="89">
  <si>
    <t>提案時には以下に従い金額を提案してください。</t>
  </si>
  <si>
    <t>算定式</t>
  </si>
  <si>
    <t>提案価格（千円）</t>
  </si>
  <si>
    <t>本移転</t>
  </si>
  <si>
    <t>（入居者移転支援に係る資金の調達金利）</t>
  </si>
  <si>
    <t>備考</t>
  </si>
  <si>
    <t>合計</t>
  </si>
  <si>
    <t>実費分計</t>
  </si>
  <si>
    <t>＜府指定パラメータ＞（事業終了時には各仮移転者毎の実際の数値や、戸数の変更に従い変更します。）</t>
  </si>
  <si>
    <t>金利（％）</t>
  </si>
  <si>
    <t>入居者移転支援府支払費用の金利計算</t>
  </si>
  <si>
    <t>小計</t>
  </si>
  <si>
    <t>黄色の網がけは入力部</t>
  </si>
  <si>
    <t>資本金</t>
  </si>
  <si>
    <t>入居者移転支援に係る実費の調達金利</t>
  </si>
  <si>
    <t>部分払対象金利</t>
  </si>
  <si>
    <t>戸</t>
  </si>
  <si>
    <t>項　目　　　　年　度</t>
  </si>
  <si>
    <t>金利計算シートから自動計算</t>
  </si>
  <si>
    <t>入居者移転支援実費の金利計算に関する考え方</t>
  </si>
  <si>
    <t>Ａ＝</t>
  </si>
  <si>
    <t>■本移転終了まで</t>
  </si>
  <si>
    <t>円</t>
  </si>
  <si>
    <t>（各年度の借入金総額）×金利（％）×対象月数／12</t>
  </si>
  <si>
    <t>H29(上期)</t>
  </si>
  <si>
    <t>H29(下期)</t>
  </si>
  <si>
    <t>移転支援期間</t>
  </si>
  <si>
    <t>H30(上期)</t>
  </si>
  <si>
    <t>H30(下期)</t>
  </si>
  <si>
    <t>第一工区本移転（動産移転料）</t>
  </si>
  <si>
    <t>第一工区本移転（移転雑費）</t>
  </si>
  <si>
    <t>D＝</t>
  </si>
  <si>
    <t>E＝</t>
  </si>
  <si>
    <t>F＝</t>
  </si>
  <si>
    <t>G＝</t>
  </si>
  <si>
    <t>H＝</t>
  </si>
  <si>
    <t>I＝</t>
  </si>
  <si>
    <t>（動産移転料）</t>
  </si>
  <si>
    <t>（移転雑費）</t>
  </si>
  <si>
    <t>（移転料（住宅替・退去））</t>
  </si>
  <si>
    <t>D×G</t>
  </si>
  <si>
    <t>移転雑費</t>
  </si>
  <si>
    <t>住宅替・退去移転料</t>
  </si>
  <si>
    <t>第一工区住宅替・退去移転料</t>
  </si>
  <si>
    <t>第二工区住宅替・退去移転料</t>
  </si>
  <si>
    <t>第二工区本移転（動産移転料）</t>
  </si>
  <si>
    <t>第二工区本移転（移転雑費）</t>
  </si>
  <si>
    <t>前払い金調達期間</t>
  </si>
  <si>
    <t>本移転・精算期間</t>
  </si>
  <si>
    <t>（前払い金）</t>
  </si>
  <si>
    <r>
      <t>借入金</t>
    </r>
    <r>
      <rPr>
        <sz val="8"/>
        <rFont val="ＭＳ Ｐゴシック"/>
        <family val="3"/>
      </rPr>
      <t>（移転雑費、住宅替・退去移転料）</t>
    </r>
  </si>
  <si>
    <t>借入金（動産移転料）</t>
  </si>
  <si>
    <t>動産移転料－資本金</t>
  </si>
  <si>
    <t>住宅替・退去移転料－（資本金－動産移転料）</t>
  </si>
  <si>
    <t>（資本金）</t>
  </si>
  <si>
    <t>動産移転料（前払い金）</t>
  </si>
  <si>
    <t>＜入札参加者提案パラメータ＞</t>
  </si>
  <si>
    <t>入札参加者の工期提案により、年度を変更し記入を行う。</t>
  </si>
  <si>
    <t xml:space="preserve">上記調達に係る金利
</t>
  </si>
  <si>
    <t>第一工区</t>
  </si>
  <si>
    <t>第二工区</t>
  </si>
  <si>
    <t>借入金金利（第一工区）</t>
  </si>
  <si>
    <t>借入金金利（第二工区）</t>
  </si>
  <si>
    <t>（第一工区本移転戸数）</t>
  </si>
  <si>
    <t>（第二工区本移転戸数）</t>
  </si>
  <si>
    <t>（第二工区住宅替・退去戸数）</t>
  </si>
  <si>
    <t>（第一工区住宅替・退去戸数）</t>
  </si>
  <si>
    <t>B＝</t>
  </si>
  <si>
    <t>C＝</t>
  </si>
  <si>
    <t>A×E</t>
  </si>
  <si>
    <t>A×F</t>
  </si>
  <si>
    <t>B×G</t>
  </si>
  <si>
    <t>C×E</t>
  </si>
  <si>
    <t>C×F</t>
  </si>
  <si>
    <t>前払い金調達期間1ヶ月　※月数は固定</t>
  </si>
  <si>
    <t>本移転期間2ヶ月+精算期間１ヶ月（第二工区は２ヶ月）　※月数は固定</t>
  </si>
  <si>
    <t>前払い金調達期間１ヶ月+本移転期間2ヶ月+精算期間１ヶ月（第二工区は２ヶ月）　※月数は固定</t>
  </si>
  <si>
    <t>資金需要（千円）</t>
  </si>
  <si>
    <t>資金調達（千円）</t>
  </si>
  <si>
    <t>借入期間（ヶ月）</t>
  </si>
  <si>
    <t>%</t>
  </si>
  <si>
    <r>
      <t>(様式21</t>
    </r>
    <r>
      <rPr>
        <sz val="11"/>
        <rFont val="ＭＳ Ｐゴシック"/>
        <family val="3"/>
      </rPr>
      <t>）</t>
    </r>
  </si>
  <si>
    <r>
      <t>(様式21記入例</t>
    </r>
    <r>
      <rPr>
        <sz val="11"/>
        <rFont val="ＭＳ Ｐゴシック"/>
        <family val="3"/>
      </rPr>
      <t>）</t>
    </r>
  </si>
  <si>
    <t>H31(上期)</t>
  </si>
  <si>
    <t>H31(下期)</t>
  </si>
  <si>
    <t>H32（上期)</t>
  </si>
  <si>
    <t>１．第一工区（258戸）本移転可能日がH30年5月1日
　　第二工区（154戸）本移転可能日がH32年5月1日
　　金利が1.5%
　　資本金が０円の場合</t>
  </si>
  <si>
    <t>１．第一工区（258戸）本移転可能日がH28年3月1日
　　第二工区（154戸）本移転可能日がH30年2月1日
　　金利が2.0％
　　資本金10,000円の場合</t>
  </si>
  <si>
    <t>■金利計算対象入居者移転支援実費分(非課税）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</si>
</sst>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  <numFmt numFmtId="188" formatCode="0.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5" fillId="0" borderId="0" xfId="0" applyNumberFormat="1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right" vertical="center"/>
    </xf>
    <xf numFmtId="185" fontId="6" fillId="0" borderId="13" xfId="0" applyNumberFormat="1" applyFont="1" applyBorder="1" applyAlignment="1">
      <alignment horizontal="left" vertical="center"/>
    </xf>
    <xf numFmtId="185" fontId="5" fillId="0" borderId="14" xfId="0" applyNumberFormat="1" applyFont="1" applyFill="1" applyBorder="1" applyAlignment="1">
      <alignment horizontal="justify" vertical="center"/>
    </xf>
    <xf numFmtId="185" fontId="5" fillId="0" borderId="15" xfId="0" applyNumberFormat="1" applyFont="1" applyFill="1" applyBorder="1" applyAlignment="1">
      <alignment horizontal="right" vertical="center"/>
    </xf>
    <xf numFmtId="185" fontId="6" fillId="33" borderId="16" xfId="49" applyNumberFormat="1" applyFont="1" applyFill="1" applyBorder="1" applyAlignment="1">
      <alignment horizontal="right" vertical="center" wrapText="1"/>
    </xf>
    <xf numFmtId="185" fontId="6" fillId="0" borderId="16" xfId="0" applyNumberFormat="1" applyFont="1" applyBorder="1" applyAlignment="1">
      <alignment horizontal="left" vertical="center"/>
    </xf>
    <xf numFmtId="185" fontId="5" fillId="0" borderId="17" xfId="0" applyNumberFormat="1" applyFont="1" applyFill="1" applyBorder="1" applyAlignment="1">
      <alignment horizontal="right" vertical="center"/>
    </xf>
    <xf numFmtId="185" fontId="5" fillId="0" borderId="18" xfId="0" applyNumberFormat="1" applyFont="1" applyBorder="1" applyAlignment="1">
      <alignment horizontal="left" vertical="center"/>
    </xf>
    <xf numFmtId="185" fontId="5" fillId="0" borderId="12" xfId="49" applyNumberFormat="1" applyFont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justify" vertical="center"/>
    </xf>
    <xf numFmtId="185" fontId="5" fillId="0" borderId="14" xfId="0" applyNumberFormat="1" applyFont="1" applyBorder="1" applyAlignment="1">
      <alignment horizontal="justify" vertical="center"/>
    </xf>
    <xf numFmtId="185" fontId="5" fillId="0" borderId="18" xfId="0" applyNumberFormat="1" applyFont="1" applyFill="1" applyBorder="1" applyAlignment="1">
      <alignment horizontal="justify" vertical="center"/>
    </xf>
    <xf numFmtId="185" fontId="5" fillId="0" borderId="0" xfId="0" applyNumberFormat="1" applyFont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justify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/>
    </xf>
    <xf numFmtId="38" fontId="10" fillId="0" borderId="11" xfId="49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left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17" xfId="0" applyNumberFormat="1" applyFont="1" applyFill="1" applyBorder="1" applyAlignment="1">
      <alignment horizontal="right" vertical="center"/>
    </xf>
    <xf numFmtId="185" fontId="6" fillId="0" borderId="11" xfId="49" applyNumberFormat="1" applyFont="1" applyBorder="1" applyAlignment="1">
      <alignment horizontal="right" vertical="center"/>
    </xf>
    <xf numFmtId="185" fontId="6" fillId="0" borderId="18" xfId="49" applyNumberFormat="1" applyFont="1" applyBorder="1" applyAlignment="1">
      <alignment horizontal="right" vertical="center"/>
    </xf>
    <xf numFmtId="185" fontId="6" fillId="0" borderId="18" xfId="49" applyNumberFormat="1" applyFont="1" applyFill="1" applyBorder="1" applyAlignment="1">
      <alignment horizontal="right" vertical="center" wrapText="1"/>
    </xf>
    <xf numFmtId="185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85" fontId="6" fillId="0" borderId="19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9" fillId="34" borderId="0" xfId="0" applyFont="1" applyFill="1" applyAlignment="1">
      <alignment horizontal="left"/>
    </xf>
    <xf numFmtId="185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0" fillId="0" borderId="1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38" fontId="10" fillId="0" borderId="20" xfId="49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top"/>
    </xf>
    <xf numFmtId="0" fontId="9" fillId="0" borderId="21" xfId="0" applyFont="1" applyFill="1" applyBorder="1" applyAlignment="1">
      <alignment horizontal="center" vertical="top"/>
    </xf>
    <xf numFmtId="38" fontId="10" fillId="0" borderId="22" xfId="49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185" fontId="0" fillId="0" borderId="0" xfId="0" applyNumberFormat="1" applyFont="1" applyAlignment="1">
      <alignment/>
    </xf>
    <xf numFmtId="9" fontId="8" fillId="0" borderId="0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5" fontId="12" fillId="0" borderId="0" xfId="0" applyNumberFormat="1" applyFont="1" applyAlignment="1">
      <alignment/>
    </xf>
    <xf numFmtId="185" fontId="6" fillId="35" borderId="18" xfId="49" applyNumberFormat="1" applyFont="1" applyFill="1" applyBorder="1" applyAlignment="1">
      <alignment horizontal="right" vertical="center"/>
    </xf>
    <xf numFmtId="185" fontId="6" fillId="35" borderId="17" xfId="0" applyNumberFormat="1" applyFont="1" applyFill="1" applyBorder="1" applyAlignment="1">
      <alignment vertical="center"/>
    </xf>
    <xf numFmtId="185" fontId="5" fillId="0" borderId="0" xfId="0" applyNumberFormat="1" applyFont="1" applyAlignment="1">
      <alignment vertical="top"/>
    </xf>
    <xf numFmtId="185" fontId="5" fillId="0" borderId="22" xfId="0" applyNumberFormat="1" applyFont="1" applyBorder="1" applyAlignment="1">
      <alignment horizontal="justify" vertical="center"/>
    </xf>
    <xf numFmtId="185" fontId="5" fillId="0" borderId="23" xfId="0" applyNumberFormat="1" applyFont="1" applyBorder="1" applyAlignment="1">
      <alignment horizontal="right" vertical="center"/>
    </xf>
    <xf numFmtId="185" fontId="6" fillId="35" borderId="23" xfId="0" applyNumberFormat="1" applyFont="1" applyFill="1" applyBorder="1" applyAlignment="1">
      <alignment horizontal="right" vertical="center" wrapText="1"/>
    </xf>
    <xf numFmtId="185" fontId="6" fillId="0" borderId="23" xfId="0" applyNumberFormat="1" applyFont="1" applyBorder="1" applyAlignment="1">
      <alignment horizontal="right" vertical="center"/>
    </xf>
    <xf numFmtId="185" fontId="6" fillId="35" borderId="24" xfId="0" applyNumberFormat="1" applyFont="1" applyFill="1" applyBorder="1" applyAlignment="1">
      <alignment horizontal="right" vertical="center" wrapText="1"/>
    </xf>
    <xf numFmtId="185" fontId="6" fillId="0" borderId="24" xfId="0" applyNumberFormat="1" applyFont="1" applyBorder="1" applyAlignment="1">
      <alignment horizontal="right" vertical="center"/>
    </xf>
    <xf numFmtId="185" fontId="49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/>
    </xf>
    <xf numFmtId="185" fontId="5" fillId="0" borderId="17" xfId="0" applyNumberFormat="1" applyFont="1" applyFill="1" applyBorder="1" applyAlignment="1">
      <alignment horizontal="right" vertical="center" shrinkToFit="1"/>
    </xf>
    <xf numFmtId="185" fontId="49" fillId="36" borderId="25" xfId="0" applyNumberFormat="1" applyFont="1" applyFill="1" applyBorder="1" applyAlignment="1">
      <alignment horizontal="right" vertical="center"/>
    </xf>
    <xf numFmtId="185" fontId="6" fillId="37" borderId="25" xfId="49" applyNumberFormat="1" applyFont="1" applyFill="1" applyBorder="1" applyAlignment="1">
      <alignment horizontal="right" vertical="center"/>
    </xf>
    <xf numFmtId="185" fontId="5" fillId="0" borderId="26" xfId="0" applyNumberFormat="1" applyFont="1" applyBorder="1" applyAlignment="1">
      <alignment horizontal="justify" vertical="center"/>
    </xf>
    <xf numFmtId="185" fontId="6" fillId="0" borderId="27" xfId="49" applyNumberFormat="1" applyFont="1" applyFill="1" applyBorder="1" applyAlignment="1">
      <alignment horizontal="right" vertical="center"/>
    </xf>
    <xf numFmtId="185" fontId="6" fillId="0" borderId="28" xfId="49" applyNumberFormat="1" applyFont="1" applyBorder="1" applyAlignment="1">
      <alignment horizontal="right" vertical="center"/>
    </xf>
    <xf numFmtId="188" fontId="11" fillId="0" borderId="0" xfId="0" applyNumberFormat="1" applyFont="1" applyFill="1" applyAlignment="1">
      <alignment horizontal="right"/>
    </xf>
    <xf numFmtId="185" fontId="49" fillId="38" borderId="25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justify" vertical="center"/>
    </xf>
    <xf numFmtId="185" fontId="5" fillId="0" borderId="27" xfId="0" applyNumberFormat="1" applyFont="1" applyFill="1" applyBorder="1" applyAlignment="1">
      <alignment horizontal="justify" vertical="center"/>
    </xf>
    <xf numFmtId="185" fontId="49" fillId="36" borderId="29" xfId="0" applyNumberFormat="1" applyFont="1" applyFill="1" applyBorder="1" applyAlignment="1">
      <alignment horizontal="right" vertical="center"/>
    </xf>
    <xf numFmtId="185" fontId="49" fillId="38" borderId="29" xfId="0" applyNumberFormat="1" applyFont="1" applyFill="1" applyBorder="1" applyAlignment="1">
      <alignment horizontal="right" vertical="center"/>
    </xf>
    <xf numFmtId="185" fontId="6" fillId="37" borderId="29" xfId="49" applyNumberFormat="1" applyFont="1" applyFill="1" applyBorder="1" applyAlignment="1">
      <alignment horizontal="right" vertical="center"/>
    </xf>
    <xf numFmtId="185" fontId="5" fillId="0" borderId="29" xfId="0" applyNumberFormat="1" applyFont="1" applyFill="1" applyBorder="1" applyAlignment="1">
      <alignment horizontal="justify" vertical="center"/>
    </xf>
    <xf numFmtId="185" fontId="5" fillId="0" borderId="3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left" vertical="center"/>
    </xf>
    <xf numFmtId="185" fontId="5" fillId="0" borderId="15" xfId="0" applyNumberFormat="1" applyFont="1" applyBorder="1" applyAlignment="1">
      <alignment horizontal="right" vertical="center" shrinkToFit="1"/>
    </xf>
    <xf numFmtId="185" fontId="5" fillId="0" borderId="31" xfId="0" applyNumberFormat="1" applyFont="1" applyBorder="1" applyAlignment="1">
      <alignment horizontal="right" vertical="center" shrinkToFit="1"/>
    </xf>
    <xf numFmtId="185" fontId="5" fillId="0" borderId="32" xfId="0" applyNumberFormat="1" applyFont="1" applyBorder="1" applyAlignment="1">
      <alignment horizontal="right" vertical="center"/>
    </xf>
    <xf numFmtId="185" fontId="6" fillId="35" borderId="15" xfId="49" applyNumberFormat="1" applyFont="1" applyFill="1" applyBorder="1" applyAlignment="1">
      <alignment horizontal="right" vertical="center"/>
    </xf>
    <xf numFmtId="185" fontId="5" fillId="0" borderId="33" xfId="0" applyNumberFormat="1" applyFont="1" applyBorder="1" applyAlignment="1">
      <alignment horizontal="right" vertical="center" shrinkToFit="1"/>
    </xf>
    <xf numFmtId="185" fontId="6" fillId="35" borderId="17" xfId="49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top" shrinkToFit="1"/>
    </xf>
    <xf numFmtId="0" fontId="9" fillId="0" borderId="12" xfId="0" applyFont="1" applyFill="1" applyBorder="1" applyAlignment="1">
      <alignment horizontal="left" vertical="top" shrinkToFit="1"/>
    </xf>
    <xf numFmtId="0" fontId="9" fillId="0" borderId="11" xfId="0" applyFont="1" applyFill="1" applyBorder="1" applyAlignment="1">
      <alignment horizontal="left" vertical="top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top" shrinkToFit="1"/>
    </xf>
    <xf numFmtId="0" fontId="9" fillId="0" borderId="11" xfId="0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shrinkToFit="1"/>
    </xf>
    <xf numFmtId="185" fontId="5" fillId="0" borderId="19" xfId="0" applyNumberFormat="1" applyFont="1" applyBorder="1" applyAlignment="1">
      <alignment horizontal="justify" vertical="center"/>
    </xf>
    <xf numFmtId="185" fontId="5" fillId="0" borderId="12" xfId="0" applyNumberFormat="1" applyFont="1" applyBorder="1" applyAlignment="1">
      <alignment horizontal="justify" vertical="center"/>
    </xf>
    <xf numFmtId="185" fontId="5" fillId="0" borderId="36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185" fontId="5" fillId="0" borderId="36" xfId="0" applyNumberFormat="1" applyFont="1" applyFill="1" applyBorder="1" applyAlignment="1">
      <alignment horizontal="justify" vertical="center"/>
    </xf>
    <xf numFmtId="185" fontId="5" fillId="0" borderId="37" xfId="0" applyNumberFormat="1" applyFont="1" applyFill="1" applyBorder="1" applyAlignment="1">
      <alignment horizontal="justify" vertical="center"/>
    </xf>
    <xf numFmtId="185" fontId="5" fillId="0" borderId="36" xfId="0" applyNumberFormat="1" applyFont="1" applyBorder="1" applyAlignment="1">
      <alignment horizontal="justify" vertical="center"/>
    </xf>
    <xf numFmtId="185" fontId="5" fillId="0" borderId="37" xfId="0" applyNumberFormat="1" applyFont="1" applyBorder="1" applyAlignment="1">
      <alignment horizontal="justify" vertical="center"/>
    </xf>
    <xf numFmtId="185" fontId="5" fillId="36" borderId="38" xfId="0" applyNumberFormat="1" applyFont="1" applyFill="1" applyBorder="1" applyAlignment="1">
      <alignment horizontal="left" vertical="center"/>
    </xf>
    <xf numFmtId="185" fontId="5" fillId="36" borderId="39" xfId="0" applyNumberFormat="1" applyFont="1" applyFill="1" applyBorder="1" applyAlignment="1">
      <alignment horizontal="left" vertical="center"/>
    </xf>
    <xf numFmtId="185" fontId="0" fillId="33" borderId="10" xfId="0" applyNumberFormat="1" applyFont="1" applyFill="1" applyBorder="1" applyAlignment="1">
      <alignment horizontal="center"/>
    </xf>
    <xf numFmtId="185" fontId="2" fillId="39" borderId="19" xfId="0" applyNumberFormat="1" applyFont="1" applyFill="1" applyBorder="1" applyAlignment="1">
      <alignment horizontal="center" vertical="center" shrinkToFit="1"/>
    </xf>
    <xf numFmtId="185" fontId="2" fillId="39" borderId="11" xfId="0" applyNumberFormat="1" applyFont="1" applyFill="1" applyBorder="1" applyAlignment="1">
      <alignment horizontal="center" vertical="center" shrinkToFit="1"/>
    </xf>
    <xf numFmtId="188" fontId="8" fillId="35" borderId="19" xfId="0" applyNumberFormat="1" applyFont="1" applyFill="1" applyBorder="1" applyAlignment="1">
      <alignment horizontal="center" vertical="center" shrinkToFit="1"/>
    </xf>
    <xf numFmtId="188" fontId="8" fillId="35" borderId="12" xfId="0" applyNumberFormat="1" applyFont="1" applyFill="1" applyBorder="1" applyAlignment="1">
      <alignment horizontal="center" vertical="center" shrinkToFit="1"/>
    </xf>
    <xf numFmtId="188" fontId="8" fillId="35" borderId="11" xfId="0" applyNumberFormat="1" applyFont="1" applyFill="1" applyBorder="1" applyAlignment="1">
      <alignment horizontal="center" vertical="center" shrinkToFit="1"/>
    </xf>
    <xf numFmtId="185" fontId="8" fillId="0" borderId="19" xfId="0" applyNumberFormat="1" applyFont="1" applyFill="1" applyBorder="1" applyAlignment="1">
      <alignment horizontal="center" vertical="center" shrinkToFit="1"/>
    </xf>
    <xf numFmtId="185" fontId="8" fillId="0" borderId="12" xfId="0" applyNumberFormat="1" applyFont="1" applyFill="1" applyBorder="1" applyAlignment="1">
      <alignment horizontal="center" vertical="center" shrinkToFit="1"/>
    </xf>
    <xf numFmtId="185" fontId="8" fillId="0" borderId="11" xfId="0" applyNumberFormat="1" applyFont="1" applyFill="1" applyBorder="1" applyAlignment="1">
      <alignment horizontal="center" vertical="center" shrinkToFit="1"/>
    </xf>
    <xf numFmtId="185" fontId="13" fillId="0" borderId="19" xfId="0" applyNumberFormat="1" applyFont="1" applyBorder="1" applyAlignment="1">
      <alignment horizontal="left" vertical="center" wrapText="1"/>
    </xf>
    <xf numFmtId="185" fontId="13" fillId="0" borderId="12" xfId="0" applyNumberFormat="1" applyFont="1" applyBorder="1" applyAlignment="1">
      <alignment horizontal="left" vertical="center"/>
    </xf>
    <xf numFmtId="185" fontId="13" fillId="0" borderId="11" xfId="0" applyNumberFormat="1" applyFont="1" applyBorder="1" applyAlignment="1">
      <alignment horizontal="left" vertical="center"/>
    </xf>
    <xf numFmtId="188" fontId="8" fillId="0" borderId="19" xfId="0" applyNumberFormat="1" applyFont="1" applyFill="1" applyBorder="1" applyAlignment="1">
      <alignment horizontal="center" vertical="center" shrinkToFit="1"/>
    </xf>
    <xf numFmtId="188" fontId="8" fillId="0" borderId="12" xfId="0" applyNumberFormat="1" applyFont="1" applyFill="1" applyBorder="1" applyAlignment="1">
      <alignment horizontal="center" vertical="center" shrinkToFit="1"/>
    </xf>
    <xf numFmtId="188" fontId="8" fillId="0" borderId="11" xfId="0" applyNumberFormat="1" applyFont="1" applyFill="1" applyBorder="1" applyAlignment="1">
      <alignment horizontal="center" vertical="center" shrinkToFit="1"/>
    </xf>
    <xf numFmtId="0" fontId="11" fillId="34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4171950</xdr:colOff>
      <xdr:row>0</xdr:row>
      <xdr:rowOff>95250</xdr:rowOff>
    </xdr:from>
    <xdr:to>
      <xdr:col>10</xdr:col>
      <xdr:colOff>5419725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2382500" y="95250"/>
          <a:ext cx="1247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7</xdr:col>
      <xdr:colOff>57150</xdr:colOff>
      <xdr:row>30</xdr:row>
      <xdr:rowOff>9525</xdr:rowOff>
    </xdr:from>
    <xdr:to>
      <xdr:col>10</xdr:col>
      <xdr:colOff>1524000</xdr:colOff>
      <xdr:row>32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5981700" y="4400550"/>
          <a:ext cx="3752850" cy="381000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742950</xdr:colOff>
      <xdr:row>3</xdr:row>
      <xdr:rowOff>0</xdr:rowOff>
    </xdr:from>
    <xdr:to>
      <xdr:col>10</xdr:col>
      <xdr:colOff>1371600</xdr:colOff>
      <xdr:row>7</xdr:row>
      <xdr:rowOff>19050</xdr:rowOff>
    </xdr:to>
    <xdr:sp>
      <xdr:nvSpPr>
        <xdr:cNvPr id="3" name="AutoShape 7"/>
        <xdr:cNvSpPr>
          <a:spLocks/>
        </xdr:cNvSpPr>
      </xdr:nvSpPr>
      <xdr:spPr>
        <a:xfrm>
          <a:off x="7429500" y="390525"/>
          <a:ext cx="2152650" cy="600075"/>
        </a:xfrm>
        <a:prstGeom prst="wedgeRectCallout">
          <a:avLst>
            <a:gd name="adj1" fmla="val -25458"/>
            <a:gd name="adj2" fmla="val 103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合計の月数は固定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入札参加者の工期提案に合わせ、対象期に振り分ける。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3381375</xdr:colOff>
      <xdr:row>0</xdr:row>
      <xdr:rowOff>95250</xdr:rowOff>
    </xdr:from>
    <xdr:to>
      <xdr:col>13</xdr:col>
      <xdr:colOff>4752975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87166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7</xdr:col>
      <xdr:colOff>57150</xdr:colOff>
      <xdr:row>31</xdr:row>
      <xdr:rowOff>76200</xdr:rowOff>
    </xdr:from>
    <xdr:to>
      <xdr:col>10</xdr:col>
      <xdr:colOff>1447800</xdr:colOff>
      <xdr:row>38</xdr:row>
      <xdr:rowOff>57150</xdr:rowOff>
    </xdr:to>
    <xdr:sp>
      <xdr:nvSpPr>
        <xdr:cNvPr id="2" name="AutoShape 7"/>
        <xdr:cNvSpPr>
          <a:spLocks/>
        </xdr:cNvSpPr>
      </xdr:nvSpPr>
      <xdr:spPr>
        <a:xfrm>
          <a:off x="5981700" y="5238750"/>
          <a:ext cx="3676650" cy="409575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8</xdr:col>
      <xdr:colOff>314325</xdr:colOff>
      <xdr:row>6</xdr:row>
      <xdr:rowOff>0</xdr:rowOff>
    </xdr:from>
    <xdr:to>
      <xdr:col>10</xdr:col>
      <xdr:colOff>2200275</xdr:colOff>
      <xdr:row>9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7000875" y="1285875"/>
          <a:ext cx="3409950" cy="542925"/>
        </a:xfrm>
        <a:prstGeom prst="wedgeRectCallout">
          <a:avLst>
            <a:gd name="adj1" fmla="val -25458"/>
            <a:gd name="adj2" fmla="val 10357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合計の月数は固定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入札参加者の工期提案に合わせ、対象期に振り分ける。</a:t>
          </a:r>
        </a:p>
      </xdr:txBody>
    </xdr:sp>
    <xdr:clientData/>
  </xdr:twoCellAnchor>
  <xdr:twoCellAnchor>
    <xdr:from>
      <xdr:col>6</xdr:col>
      <xdr:colOff>647700</xdr:colOff>
      <xdr:row>66</xdr:row>
      <xdr:rowOff>114300</xdr:rowOff>
    </xdr:from>
    <xdr:to>
      <xdr:col>10</xdr:col>
      <xdr:colOff>1276350</xdr:colOff>
      <xdr:row>69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5810250" y="10687050"/>
          <a:ext cx="3676650" cy="457200"/>
        </a:xfrm>
        <a:prstGeom prst="wedgeRectCallout">
          <a:avLst>
            <a:gd name="adj1" fmla="val 2597"/>
            <a:gd name="adj2" fmla="val -15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  <xdr:twoCellAnchor>
    <xdr:from>
      <xdr:col>1</xdr:col>
      <xdr:colOff>342900</xdr:colOff>
      <xdr:row>65</xdr:row>
      <xdr:rowOff>85725</xdr:rowOff>
    </xdr:from>
    <xdr:to>
      <xdr:col>2</xdr:col>
      <xdr:colOff>619125</xdr:colOff>
      <xdr:row>69</xdr:row>
      <xdr:rowOff>66675</xdr:rowOff>
    </xdr:to>
    <xdr:sp>
      <xdr:nvSpPr>
        <xdr:cNvPr id="5" name="AutoShape 7"/>
        <xdr:cNvSpPr>
          <a:spLocks/>
        </xdr:cNvSpPr>
      </xdr:nvSpPr>
      <xdr:spPr>
        <a:xfrm>
          <a:off x="571500" y="10506075"/>
          <a:ext cx="2162175" cy="628650"/>
        </a:xfrm>
        <a:prstGeom prst="wedgeRectCallout">
          <a:avLst>
            <a:gd name="adj1" fmla="val 65666"/>
            <a:gd name="adj2" fmla="val -20249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期が跨る場合は、期ごとにそれぞれ必要な借入金額を入力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115" zoomScaleSheetLayoutView="115" zoomScalePageLayoutView="0" workbookViewId="0" topLeftCell="A7">
      <selection activeCell="A19" sqref="A19"/>
    </sheetView>
  </sheetViews>
  <sheetFormatPr defaultColWidth="9.00390625" defaultRowHeight="13.5"/>
  <cols>
    <col min="1" max="1" width="17.875" style="38" customWidth="1"/>
    <col min="2" max="2" width="2.875" style="38" customWidth="1"/>
    <col min="3" max="3" width="18.875" style="38" customWidth="1"/>
    <col min="4" max="4" width="4.25390625" style="37" customWidth="1"/>
    <col min="5" max="5" width="15.00390625" style="37" customWidth="1"/>
    <col min="6" max="7" width="20.00390625" style="37" customWidth="1"/>
    <col min="8" max="16384" width="9.00390625" style="37" customWidth="1"/>
  </cols>
  <sheetData>
    <row r="1" spans="1:7" ht="12">
      <c r="A1" s="56" t="s">
        <v>19</v>
      </c>
      <c r="B1" s="56"/>
      <c r="C1" s="56"/>
      <c r="D1" s="57"/>
      <c r="E1" s="57"/>
      <c r="F1" s="57"/>
      <c r="G1" s="57"/>
    </row>
    <row r="2" spans="1:7" ht="12.75">
      <c r="A2" s="58"/>
      <c r="B2" s="58"/>
      <c r="C2" s="58"/>
      <c r="D2" s="57"/>
      <c r="E2" s="57"/>
      <c r="F2" s="57"/>
      <c r="G2" s="57"/>
    </row>
    <row r="3" spans="1:7" ht="12">
      <c r="A3" s="56" t="s">
        <v>0</v>
      </c>
      <c r="B3" s="56"/>
      <c r="C3" s="56"/>
      <c r="D3" s="57"/>
      <c r="E3" s="57"/>
      <c r="F3" s="57"/>
      <c r="G3" s="57"/>
    </row>
    <row r="4" spans="1:7" ht="12.75">
      <c r="A4" s="58"/>
      <c r="B4" s="58"/>
      <c r="C4" s="58"/>
      <c r="D4" s="57"/>
      <c r="E4" s="57"/>
      <c r="F4" s="57"/>
      <c r="G4" s="57"/>
    </row>
    <row r="5" spans="1:7" ht="12">
      <c r="A5" s="56" t="s">
        <v>8</v>
      </c>
      <c r="B5" s="56"/>
      <c r="C5" s="56"/>
      <c r="D5" s="57"/>
      <c r="E5" s="57"/>
      <c r="F5" s="57"/>
      <c r="G5" s="57"/>
    </row>
    <row r="6" spans="1:7" ht="12">
      <c r="A6" s="59" t="s">
        <v>67</v>
      </c>
      <c r="B6" s="60"/>
      <c r="C6" s="63">
        <v>4</v>
      </c>
      <c r="D6" s="59" t="s">
        <v>16</v>
      </c>
      <c r="E6" s="44" t="s">
        <v>66</v>
      </c>
      <c r="F6" s="57"/>
      <c r="G6" s="57"/>
    </row>
    <row r="7" spans="1:7" ht="12">
      <c r="A7" s="59" t="s">
        <v>31</v>
      </c>
      <c r="B7" s="60"/>
      <c r="C7" s="63">
        <v>4</v>
      </c>
      <c r="D7" s="59" t="s">
        <v>16</v>
      </c>
      <c r="E7" s="44" t="s">
        <v>65</v>
      </c>
      <c r="F7" s="57"/>
      <c r="G7" s="57"/>
    </row>
    <row r="8" spans="1:7" ht="12">
      <c r="A8" s="59" t="s">
        <v>32</v>
      </c>
      <c r="B8" s="60"/>
      <c r="C8" s="63">
        <v>100000</v>
      </c>
      <c r="D8" s="59" t="s">
        <v>22</v>
      </c>
      <c r="E8" s="44" t="s">
        <v>37</v>
      </c>
      <c r="F8" s="57"/>
      <c r="G8" s="57"/>
    </row>
    <row r="9" spans="1:7" ht="12">
      <c r="A9" s="59" t="s">
        <v>33</v>
      </c>
      <c r="B9" s="60"/>
      <c r="C9" s="63">
        <v>76000</v>
      </c>
      <c r="D9" s="59" t="s">
        <v>22</v>
      </c>
      <c r="E9" s="44" t="s">
        <v>38</v>
      </c>
      <c r="F9" s="57"/>
      <c r="G9" s="57"/>
    </row>
    <row r="10" spans="1:7" ht="12">
      <c r="A10" s="59" t="s">
        <v>34</v>
      </c>
      <c r="B10" s="60"/>
      <c r="C10" s="63">
        <v>176000</v>
      </c>
      <c r="D10" s="59" t="s">
        <v>22</v>
      </c>
      <c r="E10" s="44" t="s">
        <v>39</v>
      </c>
      <c r="F10" s="57"/>
      <c r="G10" s="57"/>
    </row>
    <row r="11" spans="1:7" ht="12">
      <c r="A11" s="54"/>
      <c r="B11" s="56"/>
      <c r="C11" s="99"/>
      <c r="D11" s="57"/>
      <c r="E11" s="57"/>
      <c r="F11" s="64"/>
      <c r="G11" s="64"/>
    </row>
    <row r="12" spans="1:7" ht="12">
      <c r="A12" s="56" t="s">
        <v>56</v>
      </c>
      <c r="B12" s="56"/>
      <c r="C12" s="99"/>
      <c r="D12" s="57"/>
      <c r="E12" s="57"/>
      <c r="F12" s="64"/>
      <c r="G12" s="64"/>
    </row>
    <row r="13" spans="1:7" ht="12">
      <c r="A13" s="59" t="s">
        <v>20</v>
      </c>
      <c r="B13" s="60"/>
      <c r="C13" s="61"/>
      <c r="D13" s="59" t="s">
        <v>16</v>
      </c>
      <c r="E13" s="44" t="s">
        <v>63</v>
      </c>
      <c r="F13" s="62"/>
      <c r="G13" s="57"/>
    </row>
    <row r="14" spans="1:7" ht="12">
      <c r="A14" s="59" t="s">
        <v>68</v>
      </c>
      <c r="B14" s="60"/>
      <c r="C14" s="61"/>
      <c r="D14" s="59" t="s">
        <v>16</v>
      </c>
      <c r="E14" s="44" t="s">
        <v>64</v>
      </c>
      <c r="F14" s="62"/>
      <c r="G14" s="57"/>
    </row>
    <row r="15" spans="1:7" ht="12">
      <c r="A15" s="156" t="s">
        <v>35</v>
      </c>
      <c r="B15" s="56"/>
      <c r="C15" s="99" t="str">
        <f>'金利計算'!C6</f>
        <v>%</v>
      </c>
      <c r="D15" s="57"/>
      <c r="E15" s="62" t="s">
        <v>4</v>
      </c>
      <c r="F15" s="64"/>
      <c r="G15" s="64"/>
    </row>
    <row r="16" spans="1:7" ht="12">
      <c r="A16" s="156" t="s">
        <v>36</v>
      </c>
      <c r="B16" s="56"/>
      <c r="C16" s="99"/>
      <c r="D16" s="62" t="s">
        <v>22</v>
      </c>
      <c r="E16" s="62" t="s">
        <v>54</v>
      </c>
      <c r="F16" s="64"/>
      <c r="G16" s="64"/>
    </row>
    <row r="17" spans="1:7" ht="12.75">
      <c r="A17" s="58"/>
      <c r="B17" s="58"/>
      <c r="C17" s="58"/>
      <c r="D17" s="57"/>
      <c r="E17" s="57"/>
      <c r="F17" s="57"/>
      <c r="G17" s="57"/>
    </row>
    <row r="18" spans="1:7" ht="12">
      <c r="A18" s="56" t="s">
        <v>88</v>
      </c>
      <c r="B18" s="56"/>
      <c r="C18" s="56"/>
      <c r="D18" s="57"/>
      <c r="E18" s="57"/>
      <c r="F18" s="57"/>
      <c r="G18" s="57"/>
    </row>
    <row r="19" spans="1:7" s="39" customFormat="1" ht="12.75">
      <c r="A19" s="65"/>
      <c r="B19" s="66"/>
      <c r="C19" s="66"/>
      <c r="D19" s="67"/>
      <c r="E19" s="68" t="s">
        <v>1</v>
      </c>
      <c r="F19" s="69" t="s">
        <v>2</v>
      </c>
      <c r="G19" s="51" t="s">
        <v>5</v>
      </c>
    </row>
    <row r="20" spans="1:7" ht="15" customHeight="1">
      <c r="A20" s="119" t="s">
        <v>3</v>
      </c>
      <c r="B20" s="116" t="s">
        <v>29</v>
      </c>
      <c r="C20" s="117"/>
      <c r="D20" s="118"/>
      <c r="E20" s="40" t="s">
        <v>69</v>
      </c>
      <c r="F20" s="41">
        <f>C13*C8/1000</f>
        <v>0</v>
      </c>
      <c r="G20" s="92" t="s">
        <v>49</v>
      </c>
    </row>
    <row r="21" spans="1:7" ht="15" customHeight="1">
      <c r="A21" s="120"/>
      <c r="B21" s="116" t="s">
        <v>30</v>
      </c>
      <c r="C21" s="117"/>
      <c r="D21" s="118"/>
      <c r="E21" s="40" t="s">
        <v>70</v>
      </c>
      <c r="F21" s="41">
        <f>C13*C9/1000</f>
        <v>0</v>
      </c>
      <c r="G21" s="42"/>
    </row>
    <row r="22" spans="1:7" ht="15" customHeight="1">
      <c r="A22" s="120"/>
      <c r="B22" s="130" t="s">
        <v>43</v>
      </c>
      <c r="C22" s="130"/>
      <c r="D22" s="130"/>
      <c r="E22" s="40" t="s">
        <v>71</v>
      </c>
      <c r="F22" s="41">
        <f>C6*C10/1000</f>
        <v>704</v>
      </c>
      <c r="G22" s="42"/>
    </row>
    <row r="23" spans="1:7" ht="15" customHeight="1">
      <c r="A23" s="120"/>
      <c r="B23" s="116" t="s">
        <v>45</v>
      </c>
      <c r="C23" s="117"/>
      <c r="D23" s="118"/>
      <c r="E23" s="40" t="s">
        <v>72</v>
      </c>
      <c r="F23" s="41">
        <f>C14*C8/1000</f>
        <v>0</v>
      </c>
      <c r="G23" s="92" t="s">
        <v>49</v>
      </c>
    </row>
    <row r="24" spans="1:7" ht="15" customHeight="1">
      <c r="A24" s="120"/>
      <c r="B24" s="116" t="s">
        <v>46</v>
      </c>
      <c r="C24" s="117"/>
      <c r="D24" s="118"/>
      <c r="E24" s="40" t="s">
        <v>73</v>
      </c>
      <c r="F24" s="41">
        <f>C14*C9/1000</f>
        <v>0</v>
      </c>
      <c r="G24" s="42"/>
    </row>
    <row r="25" spans="1:7" ht="15" customHeight="1">
      <c r="A25" s="121"/>
      <c r="B25" s="130" t="s">
        <v>44</v>
      </c>
      <c r="C25" s="130"/>
      <c r="D25" s="130"/>
      <c r="E25" s="40" t="s">
        <v>40</v>
      </c>
      <c r="F25" s="41">
        <f>C7*C10/1000</f>
        <v>704</v>
      </c>
      <c r="G25" s="43"/>
    </row>
    <row r="26" spans="1:7" ht="15" customHeight="1">
      <c r="A26" s="122" t="s">
        <v>58</v>
      </c>
      <c r="B26" s="124" t="s">
        <v>59</v>
      </c>
      <c r="C26" s="125"/>
      <c r="D26" s="126"/>
      <c r="E26" s="122" t="s">
        <v>18</v>
      </c>
      <c r="F26" s="71" t="e">
        <f>'金利計算'!J24</f>
        <v>#VALUE!</v>
      </c>
      <c r="G26" s="43"/>
    </row>
    <row r="27" spans="1:7" ht="16.5" customHeight="1">
      <c r="A27" s="123"/>
      <c r="B27" s="127" t="s">
        <v>60</v>
      </c>
      <c r="C27" s="128"/>
      <c r="D27" s="129"/>
      <c r="E27" s="123"/>
      <c r="F27" s="71" t="e">
        <f>'金利計算'!J25</f>
        <v>#VALUE!</v>
      </c>
      <c r="G27" s="43"/>
    </row>
    <row r="28" spans="1:7" ht="12.75">
      <c r="A28" s="72" t="s">
        <v>11</v>
      </c>
      <c r="B28" s="73"/>
      <c r="C28" s="74"/>
      <c r="D28" s="70"/>
      <c r="E28" s="75"/>
      <c r="F28" s="76" t="e">
        <f>SUM(F20:F27)</f>
        <v>#VALUE!</v>
      </c>
      <c r="G28" s="43"/>
    </row>
    <row r="29" spans="1:7" ht="12.75">
      <c r="A29" s="77"/>
      <c r="B29" s="77"/>
      <c r="C29" s="58"/>
      <c r="D29" s="57"/>
      <c r="E29" s="57"/>
      <c r="F29" s="57"/>
      <c r="G29" s="57"/>
    </row>
    <row r="30" spans="1:7" ht="12">
      <c r="A30" s="60"/>
      <c r="B30" s="60"/>
      <c r="C30" s="60"/>
      <c r="D30" s="64"/>
      <c r="E30" s="64"/>
      <c r="F30" s="64"/>
      <c r="G30" s="64"/>
    </row>
    <row r="31" spans="1:7" s="39" customFormat="1" ht="12">
      <c r="A31" s="60"/>
      <c r="B31" s="60"/>
      <c r="C31" s="60"/>
      <c r="D31" s="64"/>
      <c r="E31" s="64"/>
      <c r="F31" s="64"/>
      <c r="G31" s="64"/>
    </row>
    <row r="32" spans="1:7" ht="12">
      <c r="A32" s="60"/>
      <c r="B32" s="60"/>
      <c r="C32" s="60"/>
      <c r="D32" s="64"/>
      <c r="E32" s="64"/>
      <c r="F32" s="64"/>
      <c r="G32" s="64"/>
    </row>
    <row r="33" spans="1:7" ht="12">
      <c r="A33" s="60"/>
      <c r="B33" s="60"/>
      <c r="C33" s="60"/>
      <c r="D33" s="64"/>
      <c r="E33" s="64"/>
      <c r="F33" s="64"/>
      <c r="G33" s="64"/>
    </row>
    <row r="37" ht="25.5" customHeight="1"/>
  </sheetData>
  <sheetProtection/>
  <mergeCells count="11">
    <mergeCell ref="E26:E27"/>
    <mergeCell ref="B21:D21"/>
    <mergeCell ref="B22:D22"/>
    <mergeCell ref="B25:D25"/>
    <mergeCell ref="B20:D20"/>
    <mergeCell ref="B24:D24"/>
    <mergeCell ref="A20:A25"/>
    <mergeCell ref="B23:D23"/>
    <mergeCell ref="A26:A27"/>
    <mergeCell ref="B26:D26"/>
    <mergeCell ref="B27:D27"/>
  </mergeCells>
  <printOptions/>
  <pageMargins left="0.48" right="0.42" top="0.56" bottom="0.984" header="0.37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37"/>
  <sheetViews>
    <sheetView view="pageBreakPreview" zoomScale="85" zoomScaleSheetLayoutView="85" zoomScalePageLayoutView="0" workbookViewId="0" topLeftCell="A1">
      <selection activeCell="C25" sqref="C25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10" width="10.00390625" style="2" customWidth="1"/>
    <col min="11" max="11" width="73.50390625" style="2" bestFit="1" customWidth="1"/>
    <col min="12" max="12" width="10.00390625" style="2" customWidth="1"/>
    <col min="13" max="13" width="10.00390625" style="3" customWidth="1"/>
    <col min="14" max="14" width="66.875" style="2" customWidth="1"/>
    <col min="15" max="43" width="5.875" style="4" customWidth="1"/>
    <col min="44" max="226" width="9.00390625" style="4" customWidth="1"/>
    <col min="227" max="16384" width="9.00390625" style="2" customWidth="1"/>
  </cols>
  <sheetData>
    <row r="1" ht="13.5">
      <c r="A1" s="78" t="s">
        <v>81</v>
      </c>
    </row>
    <row r="2" ht="3.75" customHeight="1"/>
    <row r="3" spans="1:14" s="1" customFormat="1" ht="13.5">
      <c r="A3" s="141"/>
      <c r="B3" s="141"/>
      <c r="C3" s="5" t="s">
        <v>12</v>
      </c>
      <c r="D3" s="6"/>
      <c r="E3" s="6"/>
      <c r="F3" s="6"/>
      <c r="G3" s="6"/>
      <c r="H3" s="7"/>
      <c r="I3" s="6"/>
      <c r="J3" s="6"/>
      <c r="K3" s="6"/>
      <c r="L3" s="7"/>
      <c r="M3" s="8"/>
      <c r="N3" s="7"/>
    </row>
    <row r="4" spans="1:14" s="1" customFormat="1" ht="3.75" customHeight="1">
      <c r="A4" s="9"/>
      <c r="B4" s="10"/>
      <c r="C4" s="10"/>
      <c r="D4" s="7"/>
      <c r="E4" s="7"/>
      <c r="F4" s="7"/>
      <c r="G4" s="7"/>
      <c r="H4" s="7"/>
      <c r="I4" s="7"/>
      <c r="J4" s="7"/>
      <c r="K4" s="7"/>
      <c r="L4" s="7"/>
      <c r="M4" s="8"/>
      <c r="N4" s="7"/>
    </row>
    <row r="5" spans="1:14" s="1" customFormat="1" ht="13.5">
      <c r="A5" s="9" t="s">
        <v>14</v>
      </c>
      <c r="B5" s="10"/>
      <c r="C5" s="10"/>
      <c r="D5" s="7"/>
      <c r="E5" s="7"/>
      <c r="F5" s="7"/>
      <c r="G5" s="7"/>
      <c r="H5" s="7"/>
      <c r="I5" s="7"/>
      <c r="J5" s="7"/>
      <c r="K5" s="7"/>
      <c r="L5" s="7"/>
      <c r="M5" s="8"/>
      <c r="N5" s="7"/>
    </row>
    <row r="6" spans="1:14" s="1" customFormat="1" ht="14.25" customHeight="1">
      <c r="A6" s="142" t="s">
        <v>9</v>
      </c>
      <c r="B6" s="143"/>
      <c r="C6" s="144" t="s">
        <v>80</v>
      </c>
      <c r="D6" s="145"/>
      <c r="E6" s="145"/>
      <c r="F6" s="145"/>
      <c r="G6" s="145"/>
      <c r="H6" s="146"/>
      <c r="I6" s="79"/>
      <c r="J6" s="79"/>
      <c r="K6" s="79"/>
      <c r="L6" s="79"/>
      <c r="M6" s="8"/>
      <c r="N6" s="7"/>
    </row>
    <row r="7" spans="1:14" s="1" customFormat="1" ht="14.25" customHeight="1">
      <c r="A7" s="142" t="s">
        <v>26</v>
      </c>
      <c r="B7" s="143"/>
      <c r="C7" s="147">
        <f>J12</f>
        <v>9</v>
      </c>
      <c r="D7" s="148"/>
      <c r="E7" s="148"/>
      <c r="F7" s="148"/>
      <c r="G7" s="148"/>
      <c r="H7" s="149"/>
      <c r="I7" s="81"/>
      <c r="J7" s="80"/>
      <c r="K7" s="80"/>
      <c r="L7" s="80"/>
      <c r="M7" s="50"/>
      <c r="N7" s="7"/>
    </row>
    <row r="8" spans="1:14" s="1" customFormat="1" ht="6.75" customHeight="1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3"/>
      <c r="N8" s="7"/>
    </row>
    <row r="9" spans="1:14" ht="12.75" customHeight="1">
      <c r="A9" s="14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5"/>
      <c r="N9" s="5"/>
    </row>
    <row r="10" spans="1:14" ht="12">
      <c r="A10" s="14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5"/>
      <c r="N10" s="5"/>
    </row>
    <row r="11" spans="1:226" ht="20.25" customHeight="1">
      <c r="A11" s="131" t="s">
        <v>17</v>
      </c>
      <c r="B11" s="132"/>
      <c r="C11" s="55" t="s">
        <v>24</v>
      </c>
      <c r="D11" s="55" t="s">
        <v>25</v>
      </c>
      <c r="E11" s="55" t="s">
        <v>27</v>
      </c>
      <c r="F11" s="55" t="s">
        <v>28</v>
      </c>
      <c r="G11" s="55" t="s">
        <v>83</v>
      </c>
      <c r="H11" s="55" t="s">
        <v>84</v>
      </c>
      <c r="I11" s="55" t="s">
        <v>85</v>
      </c>
      <c r="J11" s="16" t="s">
        <v>6</v>
      </c>
      <c r="K11" s="17" t="s">
        <v>5</v>
      </c>
      <c r="L11" s="4"/>
      <c r="M11" s="4"/>
      <c r="N11" s="4"/>
      <c r="HP11" s="2"/>
      <c r="HQ11" s="2"/>
      <c r="HR11" s="2"/>
    </row>
    <row r="12" spans="1:226" ht="12.75" customHeight="1">
      <c r="A12" s="133" t="s">
        <v>79</v>
      </c>
      <c r="B12" s="134"/>
      <c r="C12" s="91">
        <f aca="true" t="shared" si="0" ref="C12:I12">SUM(C13:C14)</f>
        <v>0</v>
      </c>
      <c r="D12" s="91">
        <f>SUM(D13:D14)</f>
        <v>0</v>
      </c>
      <c r="E12" s="91">
        <f t="shared" si="0"/>
        <v>4</v>
      </c>
      <c r="F12" s="91">
        <f t="shared" si="0"/>
        <v>0</v>
      </c>
      <c r="G12" s="91">
        <f t="shared" si="0"/>
        <v>0</v>
      </c>
      <c r="H12" s="91">
        <f t="shared" si="0"/>
        <v>0</v>
      </c>
      <c r="I12" s="91">
        <f t="shared" si="0"/>
        <v>5</v>
      </c>
      <c r="J12" s="88">
        <v>9</v>
      </c>
      <c r="K12" s="109" t="s">
        <v>76</v>
      </c>
      <c r="L12" s="4"/>
      <c r="M12" s="4"/>
      <c r="N12" s="4"/>
      <c r="HP12" s="2"/>
      <c r="HQ12" s="2"/>
      <c r="HR12" s="2"/>
    </row>
    <row r="13" spans="1:226" ht="12.75" customHeight="1">
      <c r="A13" s="29"/>
      <c r="B13" s="86" t="s">
        <v>47</v>
      </c>
      <c r="C13" s="87">
        <v>0</v>
      </c>
      <c r="D13" s="87">
        <v>0</v>
      </c>
      <c r="E13" s="87">
        <v>1</v>
      </c>
      <c r="F13" s="87">
        <v>0</v>
      </c>
      <c r="G13" s="87">
        <v>0</v>
      </c>
      <c r="H13" s="87">
        <v>0</v>
      </c>
      <c r="I13" s="87">
        <v>1</v>
      </c>
      <c r="J13" s="88">
        <v>2</v>
      </c>
      <c r="K13" s="84" t="s">
        <v>74</v>
      </c>
      <c r="L13" s="4"/>
      <c r="M13" s="4"/>
      <c r="N13" s="4"/>
      <c r="HP13" s="2"/>
      <c r="HQ13" s="2"/>
      <c r="HR13" s="2"/>
    </row>
    <row r="14" spans="1:226" ht="12.75" customHeight="1">
      <c r="A14" s="85"/>
      <c r="B14" s="107" t="s">
        <v>48</v>
      </c>
      <c r="C14" s="89">
        <v>0</v>
      </c>
      <c r="D14" s="89">
        <v>0</v>
      </c>
      <c r="E14" s="89">
        <v>3</v>
      </c>
      <c r="F14" s="89">
        <v>0</v>
      </c>
      <c r="G14" s="89">
        <v>0</v>
      </c>
      <c r="H14" s="89">
        <v>0</v>
      </c>
      <c r="I14" s="89">
        <v>4</v>
      </c>
      <c r="J14" s="90">
        <v>7</v>
      </c>
      <c r="K14" s="30" t="s">
        <v>75</v>
      </c>
      <c r="L14" s="4"/>
      <c r="M14" s="4"/>
      <c r="N14" s="4"/>
      <c r="HP14" s="2"/>
      <c r="HQ14" s="2"/>
      <c r="HR14" s="2"/>
    </row>
    <row r="15" spans="1:226" ht="12.75" customHeight="1">
      <c r="A15" s="135" t="s">
        <v>78</v>
      </c>
      <c r="B15" s="136"/>
      <c r="C15" s="136"/>
      <c r="D15" s="18"/>
      <c r="E15" s="18"/>
      <c r="F15" s="18"/>
      <c r="G15" s="18"/>
      <c r="H15" s="18"/>
      <c r="I15" s="18"/>
      <c r="J15" s="19"/>
      <c r="K15" s="20"/>
      <c r="L15" s="4"/>
      <c r="M15" s="4"/>
      <c r="N15" s="4"/>
      <c r="HP15" s="2"/>
      <c r="HQ15" s="2"/>
      <c r="HR15" s="2"/>
    </row>
    <row r="16" spans="1:226" ht="12.75" customHeight="1">
      <c r="A16" s="21"/>
      <c r="B16" s="22" t="s">
        <v>13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45">
        <f>SUM(C16:I16)</f>
        <v>0</v>
      </c>
      <c r="K16" s="24"/>
      <c r="L16" s="4"/>
      <c r="M16" s="4"/>
      <c r="N16" s="4"/>
      <c r="HP16" s="2"/>
      <c r="HQ16" s="2"/>
      <c r="HR16" s="2"/>
    </row>
    <row r="17" spans="1:226" ht="12.75" customHeight="1">
      <c r="A17" s="21"/>
      <c r="B17" s="25" t="s">
        <v>51</v>
      </c>
      <c r="C17" s="49">
        <f aca="true" t="shared" si="1" ref="C17:I17">MAX(C20-C16,0)</f>
        <v>0</v>
      </c>
      <c r="D17" s="49">
        <f t="shared" si="1"/>
        <v>0</v>
      </c>
      <c r="E17" s="49">
        <f>MAX(E20-E16,0)</f>
        <v>0</v>
      </c>
      <c r="F17" s="49">
        <f t="shared" si="1"/>
        <v>0</v>
      </c>
      <c r="G17" s="49">
        <f t="shared" si="1"/>
        <v>0</v>
      </c>
      <c r="H17" s="49">
        <f t="shared" si="1"/>
        <v>0</v>
      </c>
      <c r="I17" s="49">
        <f t="shared" si="1"/>
        <v>0</v>
      </c>
      <c r="J17" s="46">
        <f>SUM(C17:I17)</f>
        <v>0</v>
      </c>
      <c r="K17" s="26" t="s">
        <v>52</v>
      </c>
      <c r="L17" s="4"/>
      <c r="M17" s="4"/>
      <c r="N17" s="4"/>
      <c r="HP17" s="2"/>
      <c r="HQ17" s="2"/>
      <c r="HR17" s="2"/>
    </row>
    <row r="18" spans="1:226" ht="12.75" customHeight="1">
      <c r="A18" s="21"/>
      <c r="B18" s="93" t="s">
        <v>50</v>
      </c>
      <c r="C18" s="49">
        <f aca="true" t="shared" si="2" ref="C18:I18">C21+C22-MAX(C16-C20,0)</f>
        <v>0</v>
      </c>
      <c r="D18" s="49">
        <f t="shared" si="2"/>
        <v>0</v>
      </c>
      <c r="E18" s="49">
        <f>E21+E22-MAX(E16-E20,0)</f>
        <v>704</v>
      </c>
      <c r="F18" s="49">
        <f t="shared" si="2"/>
        <v>0</v>
      </c>
      <c r="G18" s="49">
        <f t="shared" si="2"/>
        <v>0</v>
      </c>
      <c r="H18" s="49">
        <f t="shared" si="2"/>
        <v>0</v>
      </c>
      <c r="I18" s="49">
        <f t="shared" si="2"/>
        <v>704</v>
      </c>
      <c r="J18" s="46">
        <f>SUM(C18:I18)</f>
        <v>1408</v>
      </c>
      <c r="K18" s="26" t="s">
        <v>53</v>
      </c>
      <c r="L18" s="4"/>
      <c r="M18" s="4"/>
      <c r="N18" s="4"/>
      <c r="HP18" s="2"/>
      <c r="HQ18" s="2"/>
      <c r="HR18" s="2"/>
    </row>
    <row r="19" spans="1:226" ht="12.75" customHeight="1">
      <c r="A19" s="137" t="s">
        <v>77</v>
      </c>
      <c r="B19" s="138"/>
      <c r="C19" s="138"/>
      <c r="D19" s="27"/>
      <c r="E19" s="27"/>
      <c r="F19" s="27"/>
      <c r="G19" s="27"/>
      <c r="H19" s="27"/>
      <c r="I19" s="27"/>
      <c r="J19" s="47"/>
      <c r="K19" s="28"/>
      <c r="L19" s="4"/>
      <c r="M19" s="4"/>
      <c r="N19" s="4"/>
      <c r="HP19" s="2"/>
      <c r="HQ19" s="2"/>
      <c r="HR19" s="2"/>
    </row>
    <row r="20" spans="1:226" ht="12.75" customHeight="1">
      <c r="A20" s="29"/>
      <c r="B20" s="110" t="s">
        <v>55</v>
      </c>
      <c r="C20" s="82">
        <v>0</v>
      </c>
      <c r="D20" s="82">
        <v>0</v>
      </c>
      <c r="E20" s="82">
        <v>0</v>
      </c>
      <c r="F20" s="83">
        <v>0</v>
      </c>
      <c r="G20" s="82">
        <v>0</v>
      </c>
      <c r="H20" s="82">
        <v>0</v>
      </c>
      <c r="I20" s="83">
        <v>0</v>
      </c>
      <c r="J20" s="48">
        <f>SUM(C20:I20)</f>
        <v>0</v>
      </c>
      <c r="K20" s="30" t="s">
        <v>57</v>
      </c>
      <c r="L20" s="4"/>
      <c r="M20" s="4"/>
      <c r="N20" s="4"/>
      <c r="HP20" s="2"/>
      <c r="HQ20" s="2"/>
      <c r="HR20" s="2"/>
    </row>
    <row r="21" spans="1:226" ht="12.75" customHeight="1">
      <c r="A21" s="29"/>
      <c r="B21" s="111" t="s">
        <v>41</v>
      </c>
      <c r="C21" s="82">
        <v>0</v>
      </c>
      <c r="D21" s="82">
        <v>0</v>
      </c>
      <c r="E21" s="82">
        <v>0</v>
      </c>
      <c r="F21" s="83">
        <f>'前提条件'!F21</f>
        <v>0</v>
      </c>
      <c r="G21" s="82">
        <v>0</v>
      </c>
      <c r="H21" s="82">
        <v>0</v>
      </c>
      <c r="I21" s="83">
        <f>'前提条件'!F24</f>
        <v>0</v>
      </c>
      <c r="J21" s="48">
        <f>SUM(C21:I21)</f>
        <v>0</v>
      </c>
      <c r="K21" s="30" t="s">
        <v>57</v>
      </c>
      <c r="L21" s="4"/>
      <c r="M21" s="4"/>
      <c r="N21" s="4"/>
      <c r="HP21" s="2"/>
      <c r="HQ21" s="2"/>
      <c r="HR21" s="2"/>
    </row>
    <row r="22" spans="1:226" ht="12.75" customHeight="1">
      <c r="A22" s="29"/>
      <c r="B22" s="111" t="s">
        <v>42</v>
      </c>
      <c r="C22" s="82">
        <v>0</v>
      </c>
      <c r="D22" s="82">
        <v>0</v>
      </c>
      <c r="E22" s="82">
        <f>'前提条件'!F22</f>
        <v>704</v>
      </c>
      <c r="F22" s="83">
        <v>0</v>
      </c>
      <c r="G22" s="82">
        <v>0</v>
      </c>
      <c r="H22" s="82">
        <v>0</v>
      </c>
      <c r="I22" s="83">
        <f>'前提条件'!F25</f>
        <v>704</v>
      </c>
      <c r="J22" s="48">
        <f>SUM(C22:I22)</f>
        <v>1408</v>
      </c>
      <c r="K22" s="30" t="s">
        <v>57</v>
      </c>
      <c r="L22" s="4"/>
      <c r="M22" s="4"/>
      <c r="N22" s="4"/>
      <c r="HP22" s="2"/>
      <c r="HQ22" s="2"/>
      <c r="HR22" s="2"/>
    </row>
    <row r="23" spans="1:226" ht="12.75" customHeight="1" thickBot="1">
      <c r="A23" s="96"/>
      <c r="B23" s="112" t="s">
        <v>7</v>
      </c>
      <c r="C23" s="97">
        <f aca="true" t="shared" si="3" ref="C23:I23">SUM(C20:C22)</f>
        <v>0</v>
      </c>
      <c r="D23" s="97">
        <f t="shared" si="3"/>
        <v>0</v>
      </c>
      <c r="E23" s="97">
        <f t="shared" si="3"/>
        <v>704</v>
      </c>
      <c r="F23" s="97">
        <f t="shared" si="3"/>
        <v>0</v>
      </c>
      <c r="G23" s="97">
        <f t="shared" si="3"/>
        <v>0</v>
      </c>
      <c r="H23" s="97">
        <f t="shared" si="3"/>
        <v>0</v>
      </c>
      <c r="I23" s="97">
        <f t="shared" si="3"/>
        <v>704</v>
      </c>
      <c r="J23" s="98">
        <f>SUM(C23:I23)</f>
        <v>1408</v>
      </c>
      <c r="K23" s="102"/>
      <c r="L23" s="4"/>
      <c r="M23" s="4"/>
      <c r="N23" s="4"/>
      <c r="HP23" s="2"/>
      <c r="HQ23" s="2"/>
      <c r="HR23" s="2"/>
    </row>
    <row r="24" spans="1:226" ht="12.75" customHeight="1" thickBot="1" thickTop="1">
      <c r="A24" s="139" t="s">
        <v>61</v>
      </c>
      <c r="B24" s="140"/>
      <c r="C24" s="103" t="e">
        <f>ROUNDDOWN(C17*$C$6*(C12)/12+C18*$C$6*(C14)/12,0)</f>
        <v>#VALUE!</v>
      </c>
      <c r="D24" s="103" t="e">
        <f>ROUNDDOWN(D17*$C$6*(D12)/12+D18*$C$6*(D14)/12,0)</f>
        <v>#VALUE!</v>
      </c>
      <c r="E24" s="103" t="e">
        <f>ROUNDDOWN(E17*$C$6*(E12)/12+E18*$C$6*(E14)/12,0)</f>
        <v>#VALUE!</v>
      </c>
      <c r="F24" s="104"/>
      <c r="G24" s="104"/>
      <c r="H24" s="104"/>
      <c r="I24" s="104"/>
      <c r="J24" s="105" t="e">
        <f>SUM(E24:G24)</f>
        <v>#VALUE!</v>
      </c>
      <c r="K24" s="106" t="s">
        <v>23</v>
      </c>
      <c r="L24" s="4"/>
      <c r="M24" s="4"/>
      <c r="N24" s="4"/>
      <c r="HP24" s="2"/>
      <c r="HQ24" s="2"/>
      <c r="HR24" s="2"/>
    </row>
    <row r="25" spans="1:226" ht="12.75" customHeight="1" thickTop="1">
      <c r="A25" s="139" t="s">
        <v>62</v>
      </c>
      <c r="B25" s="140"/>
      <c r="C25" s="100"/>
      <c r="D25" s="100"/>
      <c r="E25" s="100"/>
      <c r="F25" s="94" t="e">
        <f>ROUNDDOWN(F17*$C$6*(F12)/12+F18*$C$6*(F14)/12,0)</f>
        <v>#VALUE!</v>
      </c>
      <c r="G25" s="94" t="e">
        <f>ROUNDDOWN(G17*$C$6*(G12)/12+G18*$C$6*(G14)/12,0)</f>
        <v>#VALUE!</v>
      </c>
      <c r="H25" s="94" t="e">
        <f>ROUNDDOWN(H17*$C$6*(H12)/12+H18*$C$6*(H14)/12,0)</f>
        <v>#VALUE!</v>
      </c>
      <c r="I25" s="94" t="e">
        <f>ROUNDDOWN(I17*$C$6*(I12)/12+I18*$C$6*(I14)/12,0)</f>
        <v>#VALUE!</v>
      </c>
      <c r="J25" s="95" t="e">
        <f>SUM(H25:I25)</f>
        <v>#VALUE!</v>
      </c>
      <c r="K25" s="101" t="s">
        <v>23</v>
      </c>
      <c r="L25" s="4"/>
      <c r="M25" s="4"/>
      <c r="N25" s="4"/>
      <c r="HP25" s="2"/>
      <c r="HQ25" s="2"/>
      <c r="HR25" s="2"/>
    </row>
    <row r="26" spans="1:226" ht="8.25" customHeight="1">
      <c r="A26" s="31"/>
      <c r="B26" s="32"/>
      <c r="C26" s="33"/>
      <c r="D26" s="34"/>
      <c r="E26" s="34"/>
      <c r="F26" s="34"/>
      <c r="G26" s="34"/>
      <c r="H26" s="34"/>
      <c r="I26" s="34"/>
      <c r="J26" s="33"/>
      <c r="K26" s="35"/>
      <c r="L26" s="4"/>
      <c r="M26" s="4"/>
      <c r="N26" s="4"/>
      <c r="HP26" s="2"/>
      <c r="HQ26" s="2"/>
      <c r="HR26" s="2"/>
    </row>
    <row r="27" spans="1:226" ht="12.75" customHeight="1">
      <c r="A27" s="31"/>
      <c r="B27" s="36" t="s">
        <v>15</v>
      </c>
      <c r="C27" s="53" t="e">
        <f>ROUNDDOWN(C24,0)</f>
        <v>#VALUE!</v>
      </c>
      <c r="D27" s="53" t="e">
        <f>ROUNDDOWN(D24,0)</f>
        <v>#VALUE!</v>
      </c>
      <c r="E27" s="52" t="e">
        <f>ROUNDDOWN(E24,0)</f>
        <v>#VALUE!</v>
      </c>
      <c r="F27" s="52" t="e">
        <f>ROUNDDOWN(F25,0)</f>
        <v>#VALUE!</v>
      </c>
      <c r="G27" s="52" t="e">
        <f>ROUNDDOWN(G25,0)</f>
        <v>#VALUE!</v>
      </c>
      <c r="H27" s="52" t="e">
        <f>ROUNDDOWN(H25,0)</f>
        <v>#VALUE!</v>
      </c>
      <c r="I27" s="53" t="e">
        <f>ROUNDDOWN(I25,0)</f>
        <v>#VALUE!</v>
      </c>
      <c r="J27" s="33"/>
      <c r="K27" s="35"/>
      <c r="L27" s="4"/>
      <c r="M27" s="4"/>
      <c r="N27" s="4"/>
      <c r="HP27" s="2"/>
      <c r="HQ27" s="2"/>
      <c r="HR27" s="2"/>
    </row>
    <row r="28" spans="1:14" ht="6" customHeight="1">
      <c r="A28" s="35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3"/>
      <c r="N28" s="35"/>
    </row>
    <row r="29" spans="1:14" ht="6" customHeight="1">
      <c r="A29" s="35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3"/>
      <c r="N29" s="35"/>
    </row>
    <row r="30" spans="1:14" ht="6" customHeight="1">
      <c r="A30" s="35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35"/>
    </row>
    <row r="31" spans="1:227" s="4" customFormat="1" ht="12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5"/>
      <c r="N31" s="5"/>
      <c r="HS31" s="2"/>
    </row>
    <row r="32" spans="1:227" s="4" customFormat="1" ht="12">
      <c r="A32" s="6"/>
      <c r="B32" s="34"/>
      <c r="C32" s="5"/>
      <c r="D32" s="5"/>
      <c r="E32" s="5"/>
      <c r="F32" s="5"/>
      <c r="G32" s="5"/>
      <c r="H32" s="5"/>
      <c r="I32" s="5"/>
      <c r="J32" s="5"/>
      <c r="K32" s="5"/>
      <c r="L32" s="5"/>
      <c r="M32" s="15"/>
      <c r="N32" s="5"/>
      <c r="HS32" s="2"/>
    </row>
    <row r="33" spans="1:227" s="4" customFormat="1" ht="1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5"/>
      <c r="N33" s="5"/>
      <c r="HS33" s="2"/>
    </row>
    <row r="34" spans="1:227" s="4" customFormat="1" ht="1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5"/>
      <c r="N34" s="35"/>
      <c r="HS34" s="2"/>
    </row>
    <row r="35" spans="1:227" s="4" customFormat="1" ht="12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5"/>
      <c r="HS35" s="2"/>
    </row>
    <row r="36" spans="1:227" s="4" customFormat="1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5"/>
      <c r="HS36" s="2"/>
    </row>
    <row r="37" ht="12">
      <c r="B37" s="108"/>
    </row>
  </sheetData>
  <sheetProtection/>
  <mergeCells count="11">
    <mergeCell ref="A3:B3"/>
    <mergeCell ref="A6:B6"/>
    <mergeCell ref="C6:H6"/>
    <mergeCell ref="A7:B7"/>
    <mergeCell ref="C7:H7"/>
    <mergeCell ref="A11:B11"/>
    <mergeCell ref="A12:B12"/>
    <mergeCell ref="A15:C15"/>
    <mergeCell ref="A19:C19"/>
    <mergeCell ref="A24:B24"/>
    <mergeCell ref="A25:B25"/>
  </mergeCells>
  <printOptions/>
  <pageMargins left="0.7874015748031497" right="0.51" top="0.45" bottom="0.47" header="0" footer="0"/>
  <pageSetup horizontalDpi="600" verticalDpi="600" orientation="landscape" paperSize="9" scale="65" r:id="rId2"/>
  <rowBreaks count="1" manualBreakCount="1">
    <brk id="59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67"/>
  <sheetViews>
    <sheetView tabSelected="1" view="pageBreakPreview" zoomScale="85" zoomScaleSheetLayoutView="85" zoomScalePageLayoutView="0" workbookViewId="0" topLeftCell="A13">
      <selection activeCell="G39" sqref="G39"/>
    </sheetView>
  </sheetViews>
  <sheetFormatPr defaultColWidth="9.00390625" defaultRowHeight="13.5"/>
  <cols>
    <col min="1" max="1" width="3.00390625" style="2" customWidth="1"/>
    <col min="2" max="2" width="24.75390625" style="2" customWidth="1"/>
    <col min="3" max="10" width="10.00390625" style="2" customWidth="1"/>
    <col min="11" max="11" width="73.50390625" style="2" bestFit="1" customWidth="1"/>
    <col min="12" max="12" width="10.00390625" style="2" customWidth="1"/>
    <col min="13" max="13" width="10.00390625" style="3" customWidth="1"/>
    <col min="14" max="14" width="66.875" style="2" customWidth="1"/>
    <col min="15" max="43" width="5.875" style="4" customWidth="1"/>
    <col min="44" max="226" width="9.00390625" style="4" customWidth="1"/>
    <col min="227" max="16384" width="9.00390625" style="2" customWidth="1"/>
  </cols>
  <sheetData>
    <row r="1" ht="13.5">
      <c r="A1" s="78" t="s">
        <v>82</v>
      </c>
    </row>
    <row r="2" spans="1:227" s="4" customFormat="1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HS2" s="2"/>
    </row>
    <row r="3" spans="1:227" s="4" customFormat="1" ht="63" customHeight="1">
      <c r="A3" s="2"/>
      <c r="B3" s="150" t="s">
        <v>86</v>
      </c>
      <c r="C3" s="151"/>
      <c r="D3" s="151"/>
      <c r="E3" s="152"/>
      <c r="F3" s="2"/>
      <c r="G3" s="2"/>
      <c r="H3" s="2"/>
      <c r="I3" s="2"/>
      <c r="J3" s="2"/>
      <c r="K3" s="2"/>
      <c r="L3" s="2"/>
      <c r="M3" s="3"/>
      <c r="N3" s="2"/>
      <c r="HS3" s="2"/>
    </row>
    <row r="4" spans="1:227" s="4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HS4" s="2"/>
    </row>
    <row r="5" spans="1:14" s="1" customFormat="1" ht="13.5">
      <c r="A5" s="141"/>
      <c r="B5" s="141"/>
      <c r="C5" s="5" t="s">
        <v>12</v>
      </c>
      <c r="D5" s="6"/>
      <c r="E5" s="6"/>
      <c r="F5" s="6"/>
      <c r="G5" s="6"/>
      <c r="H5" s="7"/>
      <c r="I5" s="6"/>
      <c r="J5" s="6"/>
      <c r="K5" s="6"/>
      <c r="L5" s="7"/>
      <c r="M5" s="8"/>
      <c r="N5" s="7"/>
    </row>
    <row r="6" spans="1:14" s="1" customFormat="1" ht="3.75" customHeight="1">
      <c r="A6" s="9"/>
      <c r="B6" s="10"/>
      <c r="C6" s="10"/>
      <c r="D6" s="7"/>
      <c r="E6" s="7"/>
      <c r="F6" s="7"/>
      <c r="G6" s="7"/>
      <c r="H6" s="7"/>
      <c r="I6" s="7"/>
      <c r="J6" s="7"/>
      <c r="K6" s="7"/>
      <c r="L6" s="7"/>
      <c r="M6" s="8"/>
      <c r="N6" s="7"/>
    </row>
    <row r="7" spans="1:14" s="1" customFormat="1" ht="13.5">
      <c r="A7" s="9" t="s">
        <v>14</v>
      </c>
      <c r="B7" s="10"/>
      <c r="C7" s="10"/>
      <c r="D7" s="7"/>
      <c r="E7" s="7"/>
      <c r="F7" s="7"/>
      <c r="G7" s="7"/>
      <c r="H7" s="7"/>
      <c r="I7" s="7"/>
      <c r="J7" s="7"/>
      <c r="K7" s="7"/>
      <c r="L7" s="7"/>
      <c r="M7" s="8"/>
      <c r="N7" s="7"/>
    </row>
    <row r="8" spans="1:14" s="1" customFormat="1" ht="14.25" customHeight="1">
      <c r="A8" s="142" t="s">
        <v>9</v>
      </c>
      <c r="B8" s="143"/>
      <c r="C8" s="144">
        <v>0.015</v>
      </c>
      <c r="D8" s="145"/>
      <c r="E8" s="145"/>
      <c r="F8" s="145"/>
      <c r="G8" s="145"/>
      <c r="H8" s="146"/>
      <c r="I8" s="79"/>
      <c r="J8" s="79"/>
      <c r="K8" s="79"/>
      <c r="L8" s="79"/>
      <c r="M8" s="8"/>
      <c r="N8" s="7"/>
    </row>
    <row r="9" spans="1:14" s="1" customFormat="1" ht="14.25" customHeight="1">
      <c r="A9" s="142" t="s">
        <v>26</v>
      </c>
      <c r="B9" s="143"/>
      <c r="C9" s="147">
        <f>J14</f>
        <v>9</v>
      </c>
      <c r="D9" s="148"/>
      <c r="E9" s="148"/>
      <c r="F9" s="148"/>
      <c r="G9" s="148"/>
      <c r="H9" s="149"/>
      <c r="I9" s="81"/>
      <c r="J9" s="80"/>
      <c r="K9" s="80"/>
      <c r="L9" s="80"/>
      <c r="M9" s="50"/>
      <c r="N9" s="7"/>
    </row>
    <row r="10" spans="1:14" s="1" customFormat="1" ht="6.75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7"/>
    </row>
    <row r="11" spans="1:227" s="4" customFormat="1" ht="12.75" customHeight="1">
      <c r="A11" s="14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5"/>
      <c r="N11" s="5"/>
      <c r="HS11" s="2"/>
    </row>
    <row r="12" spans="1:227" s="4" customFormat="1" ht="12">
      <c r="A12" s="14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5"/>
      <c r="HS12" s="2"/>
    </row>
    <row r="13" spans="1:224" s="4" customFormat="1" ht="20.25" customHeight="1">
      <c r="A13" s="131" t="s">
        <v>17</v>
      </c>
      <c r="B13" s="132"/>
      <c r="C13" s="55" t="s">
        <v>24</v>
      </c>
      <c r="D13" s="55" t="s">
        <v>25</v>
      </c>
      <c r="E13" s="55" t="s">
        <v>27</v>
      </c>
      <c r="F13" s="55" t="s">
        <v>28</v>
      </c>
      <c r="G13" s="55" t="s">
        <v>83</v>
      </c>
      <c r="H13" s="55" t="s">
        <v>84</v>
      </c>
      <c r="I13" s="55" t="s">
        <v>85</v>
      </c>
      <c r="J13" s="16" t="s">
        <v>6</v>
      </c>
      <c r="K13" s="17" t="s">
        <v>5</v>
      </c>
      <c r="HP13" s="2"/>
    </row>
    <row r="14" spans="1:224" s="4" customFormat="1" ht="12.75" customHeight="1">
      <c r="A14" s="133" t="s">
        <v>79</v>
      </c>
      <c r="B14" s="134"/>
      <c r="C14" s="91">
        <f aca="true" t="shared" si="0" ref="C14:I14">SUM(C15:C16)</f>
        <v>0</v>
      </c>
      <c r="D14" s="91">
        <f>SUM(D15:D16)</f>
        <v>0</v>
      </c>
      <c r="E14" s="91">
        <f t="shared" si="0"/>
        <v>4</v>
      </c>
      <c r="F14" s="91">
        <f t="shared" si="0"/>
        <v>0</v>
      </c>
      <c r="G14" s="91">
        <f t="shared" si="0"/>
        <v>0</v>
      </c>
      <c r="H14" s="91">
        <f t="shared" si="0"/>
        <v>0</v>
      </c>
      <c r="I14" s="91">
        <f t="shared" si="0"/>
        <v>5</v>
      </c>
      <c r="J14" s="88">
        <v>9</v>
      </c>
      <c r="K14" s="109" t="s">
        <v>76</v>
      </c>
      <c r="HP14" s="2"/>
    </row>
    <row r="15" spans="1:224" s="4" customFormat="1" ht="12.75" customHeight="1">
      <c r="A15" s="29"/>
      <c r="B15" s="86" t="s">
        <v>47</v>
      </c>
      <c r="C15" s="87">
        <v>0</v>
      </c>
      <c r="D15" s="87">
        <v>0</v>
      </c>
      <c r="E15" s="87">
        <v>1</v>
      </c>
      <c r="F15" s="87">
        <v>0</v>
      </c>
      <c r="G15" s="87">
        <v>0</v>
      </c>
      <c r="H15" s="87">
        <v>0</v>
      </c>
      <c r="I15" s="87">
        <v>1</v>
      </c>
      <c r="J15" s="88">
        <v>2</v>
      </c>
      <c r="K15" s="84" t="s">
        <v>74</v>
      </c>
      <c r="HP15" s="2"/>
    </row>
    <row r="16" spans="1:224" s="4" customFormat="1" ht="12.75" customHeight="1">
      <c r="A16" s="85"/>
      <c r="B16" s="107" t="s">
        <v>48</v>
      </c>
      <c r="C16" s="89">
        <v>0</v>
      </c>
      <c r="D16" s="89">
        <v>0</v>
      </c>
      <c r="E16" s="89">
        <v>3</v>
      </c>
      <c r="F16" s="89">
        <v>0</v>
      </c>
      <c r="G16" s="89">
        <v>0</v>
      </c>
      <c r="H16" s="89">
        <v>0</v>
      </c>
      <c r="I16" s="89">
        <v>4</v>
      </c>
      <c r="J16" s="90">
        <v>7</v>
      </c>
      <c r="K16" s="30" t="s">
        <v>75</v>
      </c>
      <c r="HP16" s="2"/>
    </row>
    <row r="17" spans="1:224" s="4" customFormat="1" ht="12.75" customHeight="1">
      <c r="A17" s="135" t="s">
        <v>78</v>
      </c>
      <c r="B17" s="136"/>
      <c r="C17" s="136"/>
      <c r="D17" s="18"/>
      <c r="E17" s="18"/>
      <c r="F17" s="18"/>
      <c r="G17" s="18"/>
      <c r="H17" s="18"/>
      <c r="I17" s="18"/>
      <c r="J17" s="19"/>
      <c r="K17" s="20"/>
      <c r="HP17" s="2"/>
    </row>
    <row r="18" spans="1:224" s="4" customFormat="1" ht="12.75" customHeight="1">
      <c r="A18" s="21"/>
      <c r="B18" s="22" t="s">
        <v>13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45">
        <f>SUM(C18:I18)</f>
        <v>0</v>
      </c>
      <c r="K18" s="24"/>
      <c r="HP18" s="2"/>
    </row>
    <row r="19" spans="1:226" ht="12.75" customHeight="1">
      <c r="A19" s="21"/>
      <c r="B19" s="25" t="s">
        <v>51</v>
      </c>
      <c r="C19" s="49">
        <f aca="true" t="shared" si="1" ref="C19:I19">MAX(C22-C18,0)</f>
        <v>0</v>
      </c>
      <c r="D19" s="49">
        <f t="shared" si="1"/>
        <v>0</v>
      </c>
      <c r="E19" s="49">
        <f>MAX(E22-E18,0)</f>
        <v>25800</v>
      </c>
      <c r="F19" s="49">
        <f t="shared" si="1"/>
        <v>0</v>
      </c>
      <c r="G19" s="49">
        <f t="shared" si="1"/>
        <v>0</v>
      </c>
      <c r="H19" s="49">
        <f t="shared" si="1"/>
        <v>0</v>
      </c>
      <c r="I19" s="49">
        <f t="shared" si="1"/>
        <v>15400</v>
      </c>
      <c r="J19" s="46">
        <f>SUM(C19:I19)</f>
        <v>41200</v>
      </c>
      <c r="K19" s="26" t="s">
        <v>52</v>
      </c>
      <c r="L19" s="4"/>
      <c r="M19" s="4"/>
      <c r="N19" s="4"/>
      <c r="HP19" s="2"/>
      <c r="HQ19" s="2"/>
      <c r="HR19" s="2"/>
    </row>
    <row r="20" spans="1:226" ht="12.75" customHeight="1">
      <c r="A20" s="21"/>
      <c r="B20" s="93" t="s">
        <v>50</v>
      </c>
      <c r="C20" s="49">
        <f aca="true" t="shared" si="2" ref="C20:H20">C23+C24-MAX(C18-C22,0)</f>
        <v>0</v>
      </c>
      <c r="D20" s="49">
        <f t="shared" si="2"/>
        <v>0</v>
      </c>
      <c r="E20" s="49">
        <f>E23+E24-MAX(E18-E22,0)</f>
        <v>20312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49">
        <f>I23+I24-MAX(I18-I22,0)</f>
        <v>12408</v>
      </c>
      <c r="J20" s="46">
        <f>SUM(C20:I20)</f>
        <v>32720</v>
      </c>
      <c r="K20" s="26" t="s">
        <v>53</v>
      </c>
      <c r="L20" s="4"/>
      <c r="M20" s="4"/>
      <c r="N20" s="4"/>
      <c r="HP20" s="2"/>
      <c r="HQ20" s="2"/>
      <c r="HR20" s="2"/>
    </row>
    <row r="21" spans="1:226" ht="12.75" customHeight="1">
      <c r="A21" s="137" t="s">
        <v>77</v>
      </c>
      <c r="B21" s="138"/>
      <c r="C21" s="138"/>
      <c r="D21" s="27"/>
      <c r="E21" s="27"/>
      <c r="F21" s="27"/>
      <c r="G21" s="27"/>
      <c r="H21" s="27"/>
      <c r="I21" s="27"/>
      <c r="J21" s="47"/>
      <c r="K21" s="28"/>
      <c r="L21" s="4"/>
      <c r="M21" s="4"/>
      <c r="N21" s="4"/>
      <c r="HP21" s="2"/>
      <c r="HQ21" s="2"/>
      <c r="HR21" s="2"/>
    </row>
    <row r="22" spans="1:226" ht="12.75" customHeight="1">
      <c r="A22" s="29"/>
      <c r="B22" s="114" t="s">
        <v>55</v>
      </c>
      <c r="C22" s="113">
        <v>0</v>
      </c>
      <c r="D22" s="82">
        <v>0</v>
      </c>
      <c r="E22" s="82">
        <f>258*100000/1000</f>
        <v>25800</v>
      </c>
      <c r="F22" s="83">
        <v>0</v>
      </c>
      <c r="G22" s="82">
        <v>0</v>
      </c>
      <c r="H22" s="82">
        <v>0</v>
      </c>
      <c r="I22" s="83">
        <f>154*100000/1000</f>
        <v>15400</v>
      </c>
      <c r="J22" s="48">
        <f>SUM(C22:I22)</f>
        <v>41200</v>
      </c>
      <c r="K22" s="30" t="s">
        <v>57</v>
      </c>
      <c r="L22" s="4"/>
      <c r="M22" s="4"/>
      <c r="N22" s="4"/>
      <c r="HP22" s="2"/>
      <c r="HQ22" s="2"/>
      <c r="HR22" s="2"/>
    </row>
    <row r="23" spans="1:226" ht="12.75" customHeight="1">
      <c r="A23" s="29"/>
      <c r="B23" s="111" t="s">
        <v>41</v>
      </c>
      <c r="C23" s="115">
        <v>0</v>
      </c>
      <c r="D23" s="82">
        <v>0</v>
      </c>
      <c r="E23" s="82">
        <f>258*76000/1000</f>
        <v>19608</v>
      </c>
      <c r="F23" s="83">
        <f>'前提条件'!F23</f>
        <v>0</v>
      </c>
      <c r="G23" s="82">
        <v>0</v>
      </c>
      <c r="H23" s="82">
        <v>0</v>
      </c>
      <c r="I23" s="83">
        <f>154*76000/1000</f>
        <v>11704</v>
      </c>
      <c r="J23" s="48">
        <f>SUM(C23:I23)</f>
        <v>31312</v>
      </c>
      <c r="K23" s="30" t="s">
        <v>57</v>
      </c>
      <c r="L23" s="4"/>
      <c r="M23" s="4"/>
      <c r="N23" s="4"/>
      <c r="HP23" s="2"/>
      <c r="HQ23" s="2"/>
      <c r="HR23" s="2"/>
    </row>
    <row r="24" spans="1:226" ht="12.75" customHeight="1">
      <c r="A24" s="29"/>
      <c r="B24" s="111" t="s">
        <v>42</v>
      </c>
      <c r="C24" s="115">
        <v>0</v>
      </c>
      <c r="D24" s="82">
        <v>0</v>
      </c>
      <c r="E24" s="82">
        <f>'前提条件'!F22</f>
        <v>704</v>
      </c>
      <c r="F24" s="83">
        <v>0</v>
      </c>
      <c r="G24" s="82">
        <v>0</v>
      </c>
      <c r="H24" s="82">
        <v>0</v>
      </c>
      <c r="I24" s="83">
        <f>'前提条件'!F25</f>
        <v>704</v>
      </c>
      <c r="J24" s="48">
        <f>SUM(C24:I24)</f>
        <v>1408</v>
      </c>
      <c r="K24" s="30" t="s">
        <v>57</v>
      </c>
      <c r="L24" s="4"/>
      <c r="M24" s="4"/>
      <c r="N24" s="4"/>
      <c r="HP24" s="2"/>
      <c r="HQ24" s="2"/>
      <c r="HR24" s="2"/>
    </row>
    <row r="25" spans="1:226" ht="12.75" customHeight="1" thickBot="1">
      <c r="A25" s="96"/>
      <c r="B25" s="112" t="s">
        <v>7</v>
      </c>
      <c r="C25" s="97">
        <f aca="true" t="shared" si="3" ref="C25:I25">SUM(C22:C24)</f>
        <v>0</v>
      </c>
      <c r="D25" s="97">
        <f t="shared" si="3"/>
        <v>0</v>
      </c>
      <c r="E25" s="97">
        <f t="shared" si="3"/>
        <v>46112</v>
      </c>
      <c r="F25" s="97">
        <f t="shared" si="3"/>
        <v>0</v>
      </c>
      <c r="G25" s="97">
        <f t="shared" si="3"/>
        <v>0</v>
      </c>
      <c r="H25" s="97">
        <f t="shared" si="3"/>
        <v>0</v>
      </c>
      <c r="I25" s="97">
        <f t="shared" si="3"/>
        <v>27808</v>
      </c>
      <c r="J25" s="98">
        <f>SUM(C25:I25)</f>
        <v>73920</v>
      </c>
      <c r="K25" s="102"/>
      <c r="L25" s="4"/>
      <c r="M25" s="4"/>
      <c r="N25" s="4"/>
      <c r="HP25" s="2"/>
      <c r="HQ25" s="2"/>
      <c r="HR25" s="2"/>
    </row>
    <row r="26" spans="1:226" ht="12.75" customHeight="1" thickBot="1" thickTop="1">
      <c r="A26" s="139" t="s">
        <v>61</v>
      </c>
      <c r="B26" s="140"/>
      <c r="C26" s="103">
        <f>ROUNDDOWN(C19*$C$8*(C14)/12+C20*$C$8*(C16)/12,0)</f>
        <v>0</v>
      </c>
      <c r="D26" s="103">
        <f>ROUNDDOWN(D19*$C$8*(D14)/12+D20*$C$8*(D16)/12,0)</f>
        <v>0</v>
      </c>
      <c r="E26" s="103">
        <f>ROUNDDOWN(E19*$C$8*(E14)/12+E20*$C$8*(E16)/12,0)</f>
        <v>205</v>
      </c>
      <c r="F26" s="104"/>
      <c r="G26" s="104"/>
      <c r="H26" s="104"/>
      <c r="I26" s="104"/>
      <c r="J26" s="105">
        <f>SUM(E26:G26)</f>
        <v>205</v>
      </c>
      <c r="K26" s="106" t="s">
        <v>23</v>
      </c>
      <c r="L26" s="4"/>
      <c r="M26" s="4"/>
      <c r="N26" s="4"/>
      <c r="HP26" s="2"/>
      <c r="HQ26" s="2"/>
      <c r="HR26" s="2"/>
    </row>
    <row r="27" spans="1:226" ht="12.75" customHeight="1" thickTop="1">
      <c r="A27" s="139" t="s">
        <v>62</v>
      </c>
      <c r="B27" s="140"/>
      <c r="C27" s="100"/>
      <c r="D27" s="100"/>
      <c r="E27" s="100"/>
      <c r="F27" s="94">
        <f>ROUNDDOWN(F19*$C$8*(F14)/12+F20*$C$8*(F16)/12,0)</f>
        <v>0</v>
      </c>
      <c r="G27" s="94">
        <f>ROUNDDOWN(G19*$C$8*(G14)/12+G20*$C$8*(G16)/12,0)</f>
        <v>0</v>
      </c>
      <c r="H27" s="94">
        <f>ROUNDDOWN(H19*$C$8*(H14)/12+H20*$C$8*(H16)/12,0)</f>
        <v>0</v>
      </c>
      <c r="I27" s="94">
        <f>ROUNDDOWN(I19*$C$8*(I14)/12+I20*$C$8*(I16)/12,0)</f>
        <v>158</v>
      </c>
      <c r="J27" s="95">
        <f>SUM(H27:I27)</f>
        <v>158</v>
      </c>
      <c r="K27" s="101" t="s">
        <v>23</v>
      </c>
      <c r="L27" s="4"/>
      <c r="M27" s="4"/>
      <c r="N27" s="4"/>
      <c r="HP27" s="2"/>
      <c r="HQ27" s="2"/>
      <c r="HR27" s="2"/>
    </row>
    <row r="28" spans="1:226" ht="8.25" customHeight="1">
      <c r="A28" s="31"/>
      <c r="B28" s="32"/>
      <c r="C28" s="33"/>
      <c r="D28" s="34"/>
      <c r="E28" s="34"/>
      <c r="F28" s="34"/>
      <c r="G28" s="34"/>
      <c r="H28" s="34"/>
      <c r="I28" s="34"/>
      <c r="J28" s="33"/>
      <c r="K28" s="35"/>
      <c r="L28" s="4"/>
      <c r="M28" s="4"/>
      <c r="N28" s="4"/>
      <c r="HP28" s="2"/>
      <c r="HQ28" s="2"/>
      <c r="HR28" s="2"/>
    </row>
    <row r="29" spans="1:226" ht="12.75" customHeight="1">
      <c r="A29" s="31"/>
      <c r="B29" s="36" t="s">
        <v>15</v>
      </c>
      <c r="C29" s="53">
        <f>ROUNDDOWN(C26,0)</f>
        <v>0</v>
      </c>
      <c r="D29" s="53">
        <f>ROUNDDOWN(D26,0)</f>
        <v>0</v>
      </c>
      <c r="E29" s="52">
        <f>ROUNDDOWN(E26,0)</f>
        <v>205</v>
      </c>
      <c r="F29" s="52">
        <f>ROUNDDOWN(F27,0)</f>
        <v>0</v>
      </c>
      <c r="G29" s="52">
        <f>ROUNDDOWN(G27,0)</f>
        <v>0</v>
      </c>
      <c r="H29" s="52">
        <f>ROUNDDOWN(H27,0)</f>
        <v>0</v>
      </c>
      <c r="I29" s="53">
        <f>ROUNDDOWN(I27,0)</f>
        <v>158</v>
      </c>
      <c r="J29" s="33"/>
      <c r="K29" s="35"/>
      <c r="L29" s="4"/>
      <c r="M29" s="4"/>
      <c r="N29" s="4"/>
      <c r="HP29" s="2"/>
      <c r="HQ29" s="2"/>
      <c r="HR29" s="2"/>
    </row>
    <row r="30" spans="1:14" ht="6" customHeight="1">
      <c r="A30" s="35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  <c r="N30" s="35"/>
    </row>
    <row r="31" spans="1:14" ht="6" customHeight="1">
      <c r="A31" s="35"/>
      <c r="B31" s="3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  <c r="N31" s="35"/>
    </row>
    <row r="32" spans="1:14" ht="6" customHeight="1">
      <c r="A32" s="35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3"/>
      <c r="N32" s="35"/>
    </row>
    <row r="33" spans="1:227" s="4" customFormat="1" ht="12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5"/>
      <c r="N33" s="5"/>
      <c r="HS33" s="2"/>
    </row>
    <row r="34" spans="1:227" s="4" customFormat="1" ht="12">
      <c r="A34" s="6"/>
      <c r="B34" s="34"/>
      <c r="C34" s="5"/>
      <c r="D34" s="5"/>
      <c r="E34" s="5"/>
      <c r="F34" s="5"/>
      <c r="G34" s="5"/>
      <c r="H34" s="5"/>
      <c r="I34" s="5"/>
      <c r="J34" s="5"/>
      <c r="K34" s="5"/>
      <c r="L34" s="5"/>
      <c r="M34" s="15"/>
      <c r="N34" s="5"/>
      <c r="HS34" s="2"/>
    </row>
    <row r="35" spans="1:227" s="4" customFormat="1" ht="12" hidden="1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5"/>
      <c r="N35" s="5"/>
      <c r="HS35" s="2"/>
    </row>
    <row r="36" spans="1:227" s="4" customFormat="1" ht="12" hidden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5"/>
      <c r="N36" s="35"/>
      <c r="HS36" s="2"/>
    </row>
    <row r="37" spans="1:227" s="4" customFormat="1" ht="12" hidden="1">
      <c r="A37" s="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5"/>
      <c r="HS37" s="2"/>
    </row>
    <row r="38" spans="1:227" s="4" customFormat="1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2"/>
      <c r="HS38" s="2"/>
    </row>
    <row r="39" spans="1:227" s="4" customFormat="1" ht="66" customHeight="1">
      <c r="A39" s="2"/>
      <c r="B39" s="150" t="s">
        <v>87</v>
      </c>
      <c r="C39" s="151"/>
      <c r="D39" s="151"/>
      <c r="E39" s="152"/>
      <c r="F39" s="2"/>
      <c r="G39" s="2"/>
      <c r="H39" s="2"/>
      <c r="I39" s="2"/>
      <c r="J39" s="2"/>
      <c r="K39" s="2"/>
      <c r="L39" s="2"/>
      <c r="M39" s="3"/>
      <c r="N39" s="2"/>
      <c r="HS39" s="2"/>
    </row>
    <row r="40" spans="1:227" s="4" customFormat="1" ht="3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"/>
      <c r="N40" s="2"/>
      <c r="HS40" s="2"/>
    </row>
    <row r="41" spans="1:14" s="1" customFormat="1" ht="13.5">
      <c r="A41" s="141"/>
      <c r="B41" s="141"/>
      <c r="C41" s="5" t="s">
        <v>12</v>
      </c>
      <c r="D41" s="6"/>
      <c r="E41" s="6"/>
      <c r="F41" s="6"/>
      <c r="G41" s="6"/>
      <c r="H41" s="7"/>
      <c r="I41" s="6"/>
      <c r="J41" s="6"/>
      <c r="K41" s="6"/>
      <c r="L41" s="7"/>
      <c r="M41" s="8"/>
      <c r="N41" s="7"/>
    </row>
    <row r="42" spans="1:14" s="1" customFormat="1" ht="3.75" customHeight="1">
      <c r="A42" s="9"/>
      <c r="B42" s="10"/>
      <c r="C42" s="10"/>
      <c r="D42" s="7"/>
      <c r="E42" s="7"/>
      <c r="F42" s="7"/>
      <c r="G42" s="7"/>
      <c r="H42" s="7"/>
      <c r="I42" s="7"/>
      <c r="J42" s="7"/>
      <c r="K42" s="7"/>
      <c r="L42" s="7"/>
      <c r="M42" s="8"/>
      <c r="N42" s="7"/>
    </row>
    <row r="43" spans="1:14" s="1" customFormat="1" ht="13.5">
      <c r="A43" s="9" t="s">
        <v>14</v>
      </c>
      <c r="B43" s="10"/>
      <c r="C43" s="10"/>
      <c r="D43" s="7"/>
      <c r="E43" s="7"/>
      <c r="F43" s="7"/>
      <c r="G43" s="7"/>
      <c r="H43" s="7"/>
      <c r="I43" s="7"/>
      <c r="J43" s="7"/>
      <c r="K43" s="7"/>
      <c r="L43" s="7"/>
      <c r="M43" s="8"/>
      <c r="N43" s="7"/>
    </row>
    <row r="44" spans="1:14" s="1" customFormat="1" ht="14.25" customHeight="1">
      <c r="A44" s="142" t="s">
        <v>9</v>
      </c>
      <c r="B44" s="143"/>
      <c r="C44" s="153">
        <v>0.02</v>
      </c>
      <c r="D44" s="154"/>
      <c r="E44" s="154"/>
      <c r="F44" s="154"/>
      <c r="G44" s="154"/>
      <c r="H44" s="155"/>
      <c r="I44" s="79"/>
      <c r="J44" s="79"/>
      <c r="K44" s="79"/>
      <c r="L44" s="79"/>
      <c r="M44" s="8"/>
      <c r="N44" s="7"/>
    </row>
    <row r="45" spans="1:14" s="1" customFormat="1" ht="14.25" customHeight="1">
      <c r="A45" s="142" t="s">
        <v>26</v>
      </c>
      <c r="B45" s="143"/>
      <c r="C45" s="147">
        <f>J50</f>
        <v>9</v>
      </c>
      <c r="D45" s="148"/>
      <c r="E45" s="148"/>
      <c r="F45" s="148"/>
      <c r="G45" s="148"/>
      <c r="H45" s="149"/>
      <c r="I45" s="81"/>
      <c r="J45" s="80"/>
      <c r="K45" s="80"/>
      <c r="L45" s="80"/>
      <c r="M45" s="50"/>
      <c r="N45" s="7"/>
    </row>
    <row r="46" spans="1:14" s="1" customFormat="1" ht="6.75" customHeight="1">
      <c r="A46" s="11"/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3"/>
      <c r="N46" s="7"/>
    </row>
    <row r="47" spans="1:227" s="4" customFormat="1" ht="12.75" customHeight="1">
      <c r="A47" s="14" t="s">
        <v>10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5"/>
      <c r="N47" s="5"/>
      <c r="HS47" s="2"/>
    </row>
    <row r="48" spans="1:227" s="4" customFormat="1" ht="12">
      <c r="A48" s="14" t="s">
        <v>21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5"/>
      <c r="N48" s="5"/>
      <c r="HS48" s="2"/>
    </row>
    <row r="49" spans="1:224" s="4" customFormat="1" ht="20.25" customHeight="1">
      <c r="A49" s="131" t="s">
        <v>17</v>
      </c>
      <c r="B49" s="132"/>
      <c r="C49" s="55" t="s">
        <v>24</v>
      </c>
      <c r="D49" s="55" t="s">
        <v>25</v>
      </c>
      <c r="E49" s="55" t="s">
        <v>27</v>
      </c>
      <c r="F49" s="55" t="s">
        <v>28</v>
      </c>
      <c r="G49" s="55" t="s">
        <v>83</v>
      </c>
      <c r="H49" s="55" t="s">
        <v>84</v>
      </c>
      <c r="I49" s="55" t="s">
        <v>85</v>
      </c>
      <c r="J49" s="16" t="s">
        <v>6</v>
      </c>
      <c r="K49" s="17" t="s">
        <v>5</v>
      </c>
      <c r="HP49" s="2"/>
    </row>
    <row r="50" spans="1:224" s="4" customFormat="1" ht="12.75" customHeight="1">
      <c r="A50" s="133" t="s">
        <v>79</v>
      </c>
      <c r="B50" s="134"/>
      <c r="C50" s="91">
        <f>SUM(C51:C52)</f>
        <v>0</v>
      </c>
      <c r="D50" s="91">
        <f>SUM(D51:D52)</f>
        <v>2</v>
      </c>
      <c r="E50" s="91">
        <f>SUM(E51:E52)</f>
        <v>2</v>
      </c>
      <c r="F50" s="91">
        <f>SUM(F51:F52)</f>
        <v>0</v>
      </c>
      <c r="G50" s="91">
        <f>SUM(G51:G52)</f>
        <v>0</v>
      </c>
      <c r="H50" s="91">
        <f>SUM(H51:H52)</f>
        <v>3</v>
      </c>
      <c r="I50" s="91">
        <f>SUM(I51:I52)</f>
        <v>2</v>
      </c>
      <c r="J50" s="88">
        <v>9</v>
      </c>
      <c r="K50" s="109" t="s">
        <v>76</v>
      </c>
      <c r="HP50" s="2"/>
    </row>
    <row r="51" spans="1:224" s="4" customFormat="1" ht="12.75" customHeight="1">
      <c r="A51" s="29"/>
      <c r="B51" s="86" t="s">
        <v>47</v>
      </c>
      <c r="C51" s="87">
        <v>0</v>
      </c>
      <c r="D51" s="87">
        <v>1</v>
      </c>
      <c r="E51" s="87">
        <v>0</v>
      </c>
      <c r="F51" s="87">
        <v>0</v>
      </c>
      <c r="G51" s="87">
        <v>0</v>
      </c>
      <c r="H51" s="87">
        <v>1</v>
      </c>
      <c r="I51" s="87">
        <v>0</v>
      </c>
      <c r="J51" s="88">
        <v>2</v>
      </c>
      <c r="K51" s="84" t="s">
        <v>74</v>
      </c>
      <c r="HP51" s="2"/>
    </row>
    <row r="52" spans="1:224" s="4" customFormat="1" ht="12.75" customHeight="1">
      <c r="A52" s="85"/>
      <c r="B52" s="107" t="s">
        <v>48</v>
      </c>
      <c r="C52" s="89">
        <v>0</v>
      </c>
      <c r="D52" s="89">
        <v>1</v>
      </c>
      <c r="E52" s="89">
        <v>2</v>
      </c>
      <c r="F52" s="89">
        <v>0</v>
      </c>
      <c r="G52" s="89">
        <v>0</v>
      </c>
      <c r="H52" s="89">
        <v>2</v>
      </c>
      <c r="I52" s="89">
        <v>2</v>
      </c>
      <c r="J52" s="90">
        <v>7</v>
      </c>
      <c r="K52" s="30" t="s">
        <v>75</v>
      </c>
      <c r="HP52" s="2"/>
    </row>
    <row r="53" spans="1:224" s="4" customFormat="1" ht="12.75" customHeight="1">
      <c r="A53" s="135" t="s">
        <v>78</v>
      </c>
      <c r="B53" s="136"/>
      <c r="C53" s="136"/>
      <c r="D53" s="18"/>
      <c r="E53" s="18"/>
      <c r="F53" s="18"/>
      <c r="G53" s="18"/>
      <c r="H53" s="18"/>
      <c r="I53" s="18"/>
      <c r="J53" s="19"/>
      <c r="K53" s="20"/>
      <c r="HP53" s="2"/>
    </row>
    <row r="54" spans="1:224" s="4" customFormat="1" ht="12.75" customHeight="1">
      <c r="A54" s="21"/>
      <c r="B54" s="22" t="s">
        <v>13</v>
      </c>
      <c r="C54" s="23">
        <v>0</v>
      </c>
      <c r="D54" s="23">
        <v>10000</v>
      </c>
      <c r="E54" s="23">
        <v>10000</v>
      </c>
      <c r="F54" s="23">
        <v>0</v>
      </c>
      <c r="G54" s="23">
        <v>0</v>
      </c>
      <c r="H54" s="23">
        <v>10000</v>
      </c>
      <c r="I54" s="23">
        <v>10000</v>
      </c>
      <c r="J54" s="45">
        <f>SUM(C54:I54)</f>
        <v>40000</v>
      </c>
      <c r="K54" s="24"/>
      <c r="HP54" s="2"/>
    </row>
    <row r="55" spans="1:226" ht="12.75" customHeight="1">
      <c r="A55" s="21"/>
      <c r="B55" s="25" t="s">
        <v>51</v>
      </c>
      <c r="C55" s="49">
        <f>MAX(C58-C54,0)</f>
        <v>0</v>
      </c>
      <c r="D55" s="49">
        <f>MAX(D58-D54,0)</f>
        <v>15800</v>
      </c>
      <c r="E55" s="49">
        <f>MAX(E58-E54,0)</f>
        <v>15800</v>
      </c>
      <c r="F55" s="49">
        <f>MAX(F58-F54,0)</f>
        <v>0</v>
      </c>
      <c r="G55" s="49">
        <f>MAX(G58-G54,0)</f>
        <v>0</v>
      </c>
      <c r="H55" s="49">
        <f>MAX(H58-H54,0)</f>
        <v>5400</v>
      </c>
      <c r="I55" s="49">
        <f>MAX(I58-I54,0)</f>
        <v>5400</v>
      </c>
      <c r="J55" s="46">
        <f>SUM(C55:I55)</f>
        <v>42400</v>
      </c>
      <c r="K55" s="26" t="s">
        <v>52</v>
      </c>
      <c r="L55" s="4"/>
      <c r="M55" s="4"/>
      <c r="N55" s="4"/>
      <c r="HP55" s="2"/>
      <c r="HQ55" s="2"/>
      <c r="HR55" s="2"/>
    </row>
    <row r="56" spans="1:226" ht="12.75" customHeight="1">
      <c r="A56" s="21"/>
      <c r="B56" s="93" t="s">
        <v>50</v>
      </c>
      <c r="C56" s="49">
        <f>C59+C60-MAX(C54-C58,0)</f>
        <v>0</v>
      </c>
      <c r="D56" s="49">
        <f>D59+D60-MAX(D54-D58,0)</f>
        <v>0</v>
      </c>
      <c r="E56" s="49">
        <f>E59+E60-MAX(E54-E58,0)</f>
        <v>19608</v>
      </c>
      <c r="F56" s="49">
        <f>F59+F60-MAX(F54-F58,0)</f>
        <v>0</v>
      </c>
      <c r="G56" s="49">
        <f>G59+G60-MAX(G54-G58,0)</f>
        <v>0</v>
      </c>
      <c r="H56" s="49">
        <f>H59+H60-MAX(H54-H58,0)</f>
        <v>11704</v>
      </c>
      <c r="I56" s="49">
        <f>I59+I60-MAX(I54-I58,0)</f>
        <v>11704</v>
      </c>
      <c r="J56" s="46">
        <f>SUM(C56:I56)</f>
        <v>43016</v>
      </c>
      <c r="K56" s="26" t="s">
        <v>53</v>
      </c>
      <c r="L56" s="4"/>
      <c r="M56" s="4"/>
      <c r="N56" s="4"/>
      <c r="HP56" s="2"/>
      <c r="HQ56" s="2"/>
      <c r="HR56" s="2"/>
    </row>
    <row r="57" spans="1:226" ht="12.75" customHeight="1">
      <c r="A57" s="137" t="s">
        <v>77</v>
      </c>
      <c r="B57" s="138"/>
      <c r="C57" s="138"/>
      <c r="D57" s="27"/>
      <c r="E57" s="27"/>
      <c r="F57" s="27"/>
      <c r="G57" s="27"/>
      <c r="H57" s="27"/>
      <c r="I57" s="27"/>
      <c r="J57" s="47"/>
      <c r="K57" s="28"/>
      <c r="L57" s="4"/>
      <c r="M57" s="4"/>
      <c r="N57" s="4"/>
      <c r="HP57" s="2"/>
      <c r="HQ57" s="2"/>
      <c r="HR57" s="2"/>
    </row>
    <row r="58" spans="1:226" ht="12.75" customHeight="1">
      <c r="A58" s="29"/>
      <c r="B58" s="114" t="s">
        <v>55</v>
      </c>
      <c r="C58" s="113">
        <v>0</v>
      </c>
      <c r="D58" s="82">
        <f>258*100000/1000</f>
        <v>25800</v>
      </c>
      <c r="E58" s="82">
        <f>258*100000/1000</f>
        <v>25800</v>
      </c>
      <c r="F58" s="83">
        <v>0</v>
      </c>
      <c r="G58" s="82">
        <v>0</v>
      </c>
      <c r="H58" s="83">
        <f>154*100000/1000</f>
        <v>15400</v>
      </c>
      <c r="I58" s="83">
        <f>154*100000/1000</f>
        <v>15400</v>
      </c>
      <c r="J58" s="48">
        <f>SUM(C58:I58)</f>
        <v>82400</v>
      </c>
      <c r="K58" s="30" t="s">
        <v>57</v>
      </c>
      <c r="L58" s="4"/>
      <c r="M58" s="4"/>
      <c r="N58" s="4"/>
      <c r="HP58" s="2"/>
      <c r="HQ58" s="2"/>
      <c r="HR58" s="2"/>
    </row>
    <row r="59" spans="1:226" ht="12.75" customHeight="1">
      <c r="A59" s="29"/>
      <c r="B59" s="111" t="s">
        <v>41</v>
      </c>
      <c r="C59" s="115">
        <v>0</v>
      </c>
      <c r="D59" s="82">
        <v>0</v>
      </c>
      <c r="E59" s="82">
        <f>258*76000/1000</f>
        <v>19608</v>
      </c>
      <c r="F59" s="83">
        <f>'前提条件'!F59</f>
        <v>0</v>
      </c>
      <c r="G59" s="82">
        <v>0</v>
      </c>
      <c r="H59" s="83">
        <f>154*76000/1000</f>
        <v>11704</v>
      </c>
      <c r="I59" s="83">
        <f>154*76000/1000</f>
        <v>11704</v>
      </c>
      <c r="J59" s="48">
        <f>SUM(C59:I59)</f>
        <v>43016</v>
      </c>
      <c r="K59" s="30" t="s">
        <v>57</v>
      </c>
      <c r="L59" s="4"/>
      <c r="M59" s="4"/>
      <c r="N59" s="4"/>
      <c r="HP59" s="2"/>
      <c r="HQ59" s="2"/>
      <c r="HR59" s="2"/>
    </row>
    <row r="60" spans="1:226" ht="12.75" customHeight="1">
      <c r="A60" s="29"/>
      <c r="B60" s="111" t="s">
        <v>42</v>
      </c>
      <c r="C60" s="115">
        <v>0</v>
      </c>
      <c r="D60" s="82">
        <v>0</v>
      </c>
      <c r="E60" s="82">
        <f>'前提条件'!F58</f>
        <v>0</v>
      </c>
      <c r="F60" s="83">
        <v>0</v>
      </c>
      <c r="G60" s="82">
        <v>0</v>
      </c>
      <c r="H60" s="82">
        <v>0</v>
      </c>
      <c r="I60" s="83">
        <f>'前提条件'!F61</f>
        <v>0</v>
      </c>
      <c r="J60" s="48">
        <f>SUM(C60:I60)</f>
        <v>0</v>
      </c>
      <c r="K60" s="30" t="s">
        <v>57</v>
      </c>
      <c r="L60" s="4"/>
      <c r="M60" s="4"/>
      <c r="N60" s="4"/>
      <c r="HP60" s="2"/>
      <c r="HQ60" s="2"/>
      <c r="HR60" s="2"/>
    </row>
    <row r="61" spans="1:226" ht="12.75" customHeight="1" thickBot="1">
      <c r="A61" s="96"/>
      <c r="B61" s="112" t="s">
        <v>7</v>
      </c>
      <c r="C61" s="97">
        <f aca="true" t="shared" si="4" ref="C61:I61">SUM(C58:C60)</f>
        <v>0</v>
      </c>
      <c r="D61" s="97">
        <f t="shared" si="4"/>
        <v>25800</v>
      </c>
      <c r="E61" s="97">
        <f t="shared" si="4"/>
        <v>45408</v>
      </c>
      <c r="F61" s="97">
        <f t="shared" si="4"/>
        <v>0</v>
      </c>
      <c r="G61" s="97">
        <f t="shared" si="4"/>
        <v>0</v>
      </c>
      <c r="H61" s="97">
        <f t="shared" si="4"/>
        <v>27104</v>
      </c>
      <c r="I61" s="97">
        <f t="shared" si="4"/>
        <v>27104</v>
      </c>
      <c r="J61" s="98">
        <f>SUM(C61:I61)</f>
        <v>125416</v>
      </c>
      <c r="K61" s="102"/>
      <c r="L61" s="4"/>
      <c r="M61" s="4"/>
      <c r="N61" s="4"/>
      <c r="HP61" s="2"/>
      <c r="HQ61" s="2"/>
      <c r="HR61" s="2"/>
    </row>
    <row r="62" spans="1:226" ht="12.75" customHeight="1" thickBot="1" thickTop="1">
      <c r="A62" s="139" t="s">
        <v>61</v>
      </c>
      <c r="B62" s="140"/>
      <c r="C62" s="103">
        <f>ROUNDDOWN(C55*$C$44*(C50)/12+C56*$C$44*(C52)/12,0)</f>
        <v>0</v>
      </c>
      <c r="D62" s="103">
        <f>ROUNDDOWN(D55*$C$44*(D50)/12+D56*$C$44*(D52)/12,0)</f>
        <v>52</v>
      </c>
      <c r="E62" s="103">
        <f>ROUNDDOWN(E55*$C$44*(E50)/12+E56*$C$44*(E52)/12,0)</f>
        <v>118</v>
      </c>
      <c r="F62" s="104"/>
      <c r="G62" s="104"/>
      <c r="H62" s="104"/>
      <c r="I62" s="104"/>
      <c r="J62" s="105">
        <f>SUM(E62:G62)</f>
        <v>118</v>
      </c>
      <c r="K62" s="106" t="s">
        <v>23</v>
      </c>
      <c r="L62" s="4"/>
      <c r="M62" s="4"/>
      <c r="N62" s="4"/>
      <c r="HP62" s="2"/>
      <c r="HQ62" s="2"/>
      <c r="HR62" s="2"/>
    </row>
    <row r="63" spans="1:226" ht="12.75" customHeight="1" thickTop="1">
      <c r="A63" s="139" t="s">
        <v>62</v>
      </c>
      <c r="B63" s="140"/>
      <c r="C63" s="100"/>
      <c r="D63" s="100"/>
      <c r="E63" s="100"/>
      <c r="F63" s="94">
        <f>ROUNDDOWN(F55*$C$44*(F50)/12+F56*$C$44*(F52)/12,0)</f>
        <v>0</v>
      </c>
      <c r="G63" s="94">
        <f>ROUNDDOWN(G55*$C$44*(G50)/12+G56*$C$44*(G52)/12,0)</f>
        <v>0</v>
      </c>
      <c r="H63" s="94">
        <f>ROUNDDOWN(H55*$C$44*(H50)/12+H56*$C$44*(H52)/12,0)</f>
        <v>66</v>
      </c>
      <c r="I63" s="94">
        <f>ROUNDDOWN(I55*$C$44*(I50)/12+I56*$C$44*(I52)/12,0)</f>
        <v>57</v>
      </c>
      <c r="J63" s="95">
        <f>SUM(H63:I63)</f>
        <v>123</v>
      </c>
      <c r="K63" s="101" t="s">
        <v>23</v>
      </c>
      <c r="L63" s="4"/>
      <c r="M63" s="4"/>
      <c r="N63" s="4"/>
      <c r="HP63" s="2"/>
      <c r="HQ63" s="2"/>
      <c r="HR63" s="2"/>
    </row>
    <row r="64" spans="1:226" ht="8.25" customHeight="1">
      <c r="A64" s="31"/>
      <c r="B64" s="32"/>
      <c r="C64" s="33"/>
      <c r="D64" s="34"/>
      <c r="E64" s="34"/>
      <c r="F64" s="34"/>
      <c r="G64" s="34"/>
      <c r="H64" s="34"/>
      <c r="I64" s="34"/>
      <c r="J64" s="33"/>
      <c r="K64" s="35"/>
      <c r="L64" s="4"/>
      <c r="M64" s="4"/>
      <c r="N64" s="4"/>
      <c r="HP64" s="2"/>
      <c r="HQ64" s="2"/>
      <c r="HR64" s="2"/>
    </row>
    <row r="65" spans="1:226" ht="12.75" customHeight="1">
      <c r="A65" s="31"/>
      <c r="B65" s="36" t="s">
        <v>15</v>
      </c>
      <c r="C65" s="53">
        <f>ROUNDDOWN(C62,0)</f>
        <v>0</v>
      </c>
      <c r="D65" s="53">
        <f>ROUNDDOWN(D62,0)</f>
        <v>52</v>
      </c>
      <c r="E65" s="52">
        <f>ROUNDDOWN(E62,0)</f>
        <v>118</v>
      </c>
      <c r="F65" s="52">
        <f>ROUNDDOWN(F63,0)</f>
        <v>0</v>
      </c>
      <c r="G65" s="52">
        <f>ROUNDDOWN(G63,0)</f>
        <v>0</v>
      </c>
      <c r="H65" s="52">
        <f>ROUNDDOWN(H63,0)</f>
        <v>66</v>
      </c>
      <c r="I65" s="53">
        <f>ROUNDDOWN(I63,0)</f>
        <v>57</v>
      </c>
      <c r="J65" s="33"/>
      <c r="K65" s="35"/>
      <c r="L65" s="4"/>
      <c r="M65" s="4"/>
      <c r="N65" s="4"/>
      <c r="HP65" s="2"/>
      <c r="HQ65" s="2"/>
      <c r="HR65" s="2"/>
    </row>
    <row r="66" spans="1:227" s="4" customFormat="1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5"/>
      <c r="N66" s="5"/>
      <c r="HS66" s="2"/>
    </row>
    <row r="67" ht="12">
      <c r="B67" s="108"/>
    </row>
  </sheetData>
  <sheetProtection/>
  <mergeCells count="24">
    <mergeCell ref="A62:B62"/>
    <mergeCell ref="A63:B63"/>
    <mergeCell ref="A44:B44"/>
    <mergeCell ref="C44:H44"/>
    <mergeCell ref="A45:B45"/>
    <mergeCell ref="C45:H45"/>
    <mergeCell ref="A49:B49"/>
    <mergeCell ref="A50:B50"/>
    <mergeCell ref="A53:C53"/>
    <mergeCell ref="A57:C57"/>
    <mergeCell ref="B39:E39"/>
    <mergeCell ref="A41:B41"/>
    <mergeCell ref="A14:B14"/>
    <mergeCell ref="A17:C17"/>
    <mergeCell ref="A21:C21"/>
    <mergeCell ref="A26:B26"/>
    <mergeCell ref="A27:B27"/>
    <mergeCell ref="A13:B13"/>
    <mergeCell ref="B3:E3"/>
    <mergeCell ref="A5:B5"/>
    <mergeCell ref="A8:B8"/>
    <mergeCell ref="C8:H8"/>
    <mergeCell ref="A9:B9"/>
    <mergeCell ref="C9:H9"/>
  </mergeCells>
  <printOptions/>
  <pageMargins left="0.7874015748031497" right="0.51" top="0.45" bottom="0.47" header="0" footer="0"/>
  <pageSetup horizontalDpi="600" verticalDpi="600" orientation="landscape" paperSize="9" scale="65" r:id="rId2"/>
  <rowBreaks count="1" manualBreakCount="1">
    <brk id="8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秀基</dc:creator>
  <cp:keywords/>
  <dc:description/>
  <cp:lastModifiedBy>川田　萌未</cp:lastModifiedBy>
  <cp:lastPrinted>2015-02-05T12:09:01Z</cp:lastPrinted>
  <dcterms:created xsi:type="dcterms:W3CDTF">2005-06-22T08:48:21Z</dcterms:created>
  <dcterms:modified xsi:type="dcterms:W3CDTF">2015-02-05T12:18:03Z</dcterms:modified>
  <cp:category/>
  <cp:version/>
  <cp:contentType/>
  <cp:contentStatus/>
</cp:coreProperties>
</file>