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5" windowWidth="15480" windowHeight="11595" tabRatio="447" activeTab="1"/>
  </bookViews>
  <sheets>
    <sheet name="前提条件" sheetId="1" r:id="rId1"/>
    <sheet name="金利計算" sheetId="2" r:id="rId2"/>
    <sheet name="金利計算例" sheetId="3" r:id="rId3"/>
  </sheets>
  <definedNames>
    <definedName name="_xlnm.Print_Area" localSheetId="1">'金利計算'!$A$1:$N$52</definedName>
    <definedName name="_xlnm.Print_Area" localSheetId="2">'金利計算例'!$A$1:$N$71</definedName>
    <definedName name="_xlnm.Print_Area" localSheetId="0">'前提条件'!$A$1:$G$33</definedName>
  </definedNames>
  <calcPr fullCalcOnLoad="1"/>
</workbook>
</file>

<file path=xl/sharedStrings.xml><?xml version="1.0" encoding="utf-8"?>
<sst xmlns="http://schemas.openxmlformats.org/spreadsheetml/2006/main" count="191" uniqueCount="97">
  <si>
    <t>提案時には以下に従い金額を提案してください。</t>
  </si>
  <si>
    <t>算定式</t>
  </si>
  <si>
    <t>提案価格（千円）</t>
  </si>
  <si>
    <t>本移転</t>
  </si>
  <si>
    <t>（入居者移転支援に係る資金の調達金利）</t>
  </si>
  <si>
    <t>備考</t>
  </si>
  <si>
    <t>合計</t>
  </si>
  <si>
    <t>実費分計</t>
  </si>
  <si>
    <t>＜府指定パラメータ＞（事業終了時には各仮移転者毎の実際の数値や、戸数の変更に従い変更します。）</t>
  </si>
  <si>
    <t>金利（％）</t>
  </si>
  <si>
    <t>入居者移転支援府支払費用の金利計算</t>
  </si>
  <si>
    <t>小計</t>
  </si>
  <si>
    <t>黄色の網がけは入力部</t>
  </si>
  <si>
    <t>資本金</t>
  </si>
  <si>
    <t>入居者移転支援に係る実費の調達金利</t>
  </si>
  <si>
    <t>部分払対象金利</t>
  </si>
  <si>
    <t>戸</t>
  </si>
  <si>
    <t>項　目　　　　年　度</t>
  </si>
  <si>
    <t>金利計算シートから自動計算</t>
  </si>
  <si>
    <t>入居者移転支援実費の金利計算に関する考え方</t>
  </si>
  <si>
    <t>Ａ＝</t>
  </si>
  <si>
    <t>■本移転終了まで</t>
  </si>
  <si>
    <t>■金利計算対象入居者移転支援実費分(消費税抜き）</t>
  </si>
  <si>
    <t>円</t>
  </si>
  <si>
    <t>（各年度の借入金総額）×金利（％）×対象月数／12</t>
  </si>
  <si>
    <t>H26(上期)</t>
  </si>
  <si>
    <t>H26(下期)</t>
  </si>
  <si>
    <t>H27(上期)</t>
  </si>
  <si>
    <t>H27(下期)</t>
  </si>
  <si>
    <t>H28(上期)</t>
  </si>
  <si>
    <t>H29(上期)</t>
  </si>
  <si>
    <t>H29(下期)</t>
  </si>
  <si>
    <t>移転支援期間</t>
  </si>
  <si>
    <t>H28(下期)</t>
  </si>
  <si>
    <t>H30(上期)</t>
  </si>
  <si>
    <t>H30(下期)</t>
  </si>
  <si>
    <t>第一工区本移転（動産移転料）</t>
  </si>
  <si>
    <t>第一工区本移転（移転雑費）</t>
  </si>
  <si>
    <t>D＝</t>
  </si>
  <si>
    <t>E＝</t>
  </si>
  <si>
    <t>F＝</t>
  </si>
  <si>
    <t>G＝</t>
  </si>
  <si>
    <t>H＝</t>
  </si>
  <si>
    <t>I＝</t>
  </si>
  <si>
    <t>（動産移転料）</t>
  </si>
  <si>
    <t>（移転雑費）</t>
  </si>
  <si>
    <t>（移転料（住宅替・退去））</t>
  </si>
  <si>
    <t>D×G</t>
  </si>
  <si>
    <t>移転雑費</t>
  </si>
  <si>
    <t>住宅替・退去移転料</t>
  </si>
  <si>
    <t>第一工区住宅替・退去移転料</t>
  </si>
  <si>
    <t>第二工区住宅替・退去移転料</t>
  </si>
  <si>
    <t>第二工区本移転（動産移転料）</t>
  </si>
  <si>
    <t>第二工区本移転（移転雑費）</t>
  </si>
  <si>
    <t>前払い金調達期間</t>
  </si>
  <si>
    <t>本移転・精算期間</t>
  </si>
  <si>
    <t>（前払い金）</t>
  </si>
  <si>
    <r>
      <t>借入金</t>
    </r>
    <r>
      <rPr>
        <sz val="8"/>
        <rFont val="ＭＳ Ｐゴシック"/>
        <family val="3"/>
      </rPr>
      <t>（移転雑費、住宅替・退去移転料）</t>
    </r>
  </si>
  <si>
    <t>借入金（動産移転料）</t>
  </si>
  <si>
    <t>動産移転料－資本金</t>
  </si>
  <si>
    <t>住宅替・退去移転料－（資本金－動産移転料）</t>
  </si>
  <si>
    <t>（資本金）</t>
  </si>
  <si>
    <t>動産移転料（前払い金）</t>
  </si>
  <si>
    <t>＜入札参加者提案パラメータ＞</t>
  </si>
  <si>
    <t>入札参加者の工期提案により、年度を変更し記入を行う。</t>
  </si>
  <si>
    <t xml:space="preserve">上記調達に係る金利
</t>
  </si>
  <si>
    <t>第一工区</t>
  </si>
  <si>
    <t>第二工区</t>
  </si>
  <si>
    <t>借入金金利（第一工区）</t>
  </si>
  <si>
    <t>借入金金利（第二工区）</t>
  </si>
  <si>
    <t>（第一工区本移転戸数）</t>
  </si>
  <si>
    <t>（第二工区本移転戸数）</t>
  </si>
  <si>
    <t>（第二工区住宅替・退去戸数）</t>
  </si>
  <si>
    <t>（第一工区住宅替・退去戸数）</t>
  </si>
  <si>
    <t>B＝</t>
  </si>
  <si>
    <t>C＝</t>
  </si>
  <si>
    <t>A×E</t>
  </si>
  <si>
    <t>A×F</t>
  </si>
  <si>
    <t>B×G</t>
  </si>
  <si>
    <t>C×E</t>
  </si>
  <si>
    <t>C×F</t>
  </si>
  <si>
    <t>前払い金調達期間1ヶ月　※月数は固定</t>
  </si>
  <si>
    <t>本移転期間2ヶ月+精算期間１ヶ月（第二工区は２ヶ月）　※月数は固定</t>
  </si>
  <si>
    <t>前払い金調達期間１ヶ月+本移転期間2ヶ月+精算期間１ヶ月（第二工区は２ヶ月）　※月数は固定</t>
  </si>
  <si>
    <t>借入期間（ヶ月）</t>
  </si>
  <si>
    <t>資金調達（千円）</t>
  </si>
  <si>
    <t>資金需要（千円）</t>
  </si>
  <si>
    <t>借入金金利（第一工区）（千円）</t>
  </si>
  <si>
    <t>借入金金利（第二工区）（千円）</t>
  </si>
  <si>
    <t>資金需要（千円）</t>
  </si>
  <si>
    <t>資金調達（千円）</t>
  </si>
  <si>
    <t>借入期間（ヶ月）</t>
  </si>
  <si>
    <t>%</t>
  </si>
  <si>
    <t>１．第一工区本移転可能日がH28年12月1日
　　第二工区本移転可能日がH30年12月1日
　　金利が1.5%
　　資本金が０円の場合</t>
  </si>
  <si>
    <t>１．第一工区本移転可能日がH28年10月1日
　　第二工区本移転可能日がH30年9月1日
　　金利が2.0％
　　資本金10,000円の場合</t>
  </si>
  <si>
    <r>
      <t>(様式21</t>
    </r>
    <r>
      <rPr>
        <sz val="11"/>
        <rFont val="ＭＳ Ｐゴシック"/>
        <family val="3"/>
      </rPr>
      <t>）</t>
    </r>
  </si>
  <si>
    <r>
      <t>(様式21記入例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</si>
</sst>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[$€-2]\ #,##0.00_);[Red]\([$€-2]\ #,##0.00\)"/>
    <numFmt numFmtId="181" formatCode="#&quot;ヶ月&quot;"/>
    <numFmt numFmtId="182" formatCode="0_ "/>
    <numFmt numFmtId="183" formatCode="#,##0.0;[Red]\-#,##0.0"/>
    <numFmt numFmtId="184" formatCode="#,##0.000;[Red]\-#,##0.000"/>
    <numFmt numFmtId="185" formatCode="#,##0_ "/>
    <numFmt numFmtId="186" formatCode="#,##0.0_ "/>
    <numFmt numFmtId="187" formatCode="#,##0.00_ "/>
    <numFmt numFmtId="188" formatCode="0.000%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0.5"/>
      <color indexed="10"/>
      <name val="ＭＳ Ｐゴシック"/>
      <family val="3"/>
    </font>
    <font>
      <sz val="10"/>
      <name val="ＭＳ 明朝"/>
      <family val="1"/>
    </font>
    <font>
      <sz val="10"/>
      <name val="Century"/>
      <family val="1"/>
    </font>
    <font>
      <sz val="10"/>
      <name val="ＭＳ Ｐ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185" fontId="0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185" fontId="5" fillId="0" borderId="0" xfId="0" applyNumberFormat="1" applyFont="1" applyAlignment="1">
      <alignment horizontal="right"/>
    </xf>
    <xf numFmtId="185" fontId="5" fillId="0" borderId="0" xfId="0" applyNumberFormat="1" applyFont="1" applyBorder="1" applyAlignment="1">
      <alignment/>
    </xf>
    <xf numFmtId="185" fontId="5" fillId="0" borderId="0" xfId="0" applyNumberFormat="1" applyFont="1" applyAlignment="1">
      <alignment vertical="center"/>
    </xf>
    <xf numFmtId="185" fontId="5" fillId="0" borderId="0" xfId="0" applyNumberFormat="1" applyFont="1" applyBorder="1" applyAlignment="1">
      <alignment vertical="center"/>
    </xf>
    <xf numFmtId="185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horizontal="right" vertical="center"/>
    </xf>
    <xf numFmtId="185" fontId="2" fillId="0" borderId="0" xfId="0" applyNumberFormat="1" applyFont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2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horizontal="right" vertical="center"/>
    </xf>
    <xf numFmtId="185" fontId="5" fillId="0" borderId="0" xfId="0" applyNumberFormat="1" applyFont="1" applyAlignment="1">
      <alignment horizontal="left" vertical="center"/>
    </xf>
    <xf numFmtId="185" fontId="5" fillId="0" borderId="0" xfId="0" applyNumberFormat="1" applyFont="1" applyAlignment="1">
      <alignment horizontal="right" vertical="center"/>
    </xf>
    <xf numFmtId="185" fontId="5" fillId="0" borderId="10" xfId="0" applyNumberFormat="1" applyFont="1" applyBorder="1" applyAlignment="1">
      <alignment horizontal="right" vertical="center"/>
    </xf>
    <xf numFmtId="185" fontId="5" fillId="0" borderId="11" xfId="0" applyNumberFormat="1" applyFont="1" applyBorder="1" applyAlignment="1">
      <alignment horizontal="center" vertical="center"/>
    </xf>
    <xf numFmtId="185" fontId="6" fillId="0" borderId="12" xfId="0" applyNumberFormat="1" applyFont="1" applyFill="1" applyBorder="1" applyAlignment="1">
      <alignment horizontal="center" vertical="center" wrapText="1"/>
    </xf>
    <xf numFmtId="185" fontId="5" fillId="0" borderId="11" xfId="0" applyNumberFormat="1" applyFont="1" applyFill="1" applyBorder="1" applyAlignment="1">
      <alignment horizontal="right" vertical="center"/>
    </xf>
    <xf numFmtId="185" fontId="6" fillId="0" borderId="13" xfId="0" applyNumberFormat="1" applyFont="1" applyBorder="1" applyAlignment="1">
      <alignment horizontal="left" vertical="center"/>
    </xf>
    <xf numFmtId="185" fontId="5" fillId="0" borderId="14" xfId="0" applyNumberFormat="1" applyFont="1" applyFill="1" applyBorder="1" applyAlignment="1">
      <alignment horizontal="justify" vertical="center"/>
    </xf>
    <xf numFmtId="185" fontId="5" fillId="0" borderId="15" xfId="0" applyNumberFormat="1" applyFont="1" applyFill="1" applyBorder="1" applyAlignment="1">
      <alignment horizontal="right" vertical="center"/>
    </xf>
    <xf numFmtId="185" fontId="6" fillId="33" borderId="16" xfId="49" applyNumberFormat="1" applyFont="1" applyFill="1" applyBorder="1" applyAlignment="1">
      <alignment horizontal="right" vertical="center" wrapText="1"/>
    </xf>
    <xf numFmtId="185" fontId="6" fillId="0" borderId="16" xfId="0" applyNumberFormat="1" applyFont="1" applyBorder="1" applyAlignment="1">
      <alignment horizontal="left" vertical="center"/>
    </xf>
    <xf numFmtId="185" fontId="5" fillId="0" borderId="17" xfId="0" applyNumberFormat="1" applyFont="1" applyFill="1" applyBorder="1" applyAlignment="1">
      <alignment horizontal="right" vertical="center"/>
    </xf>
    <xf numFmtId="185" fontId="5" fillId="0" borderId="18" xfId="0" applyNumberFormat="1" applyFont="1" applyBorder="1" applyAlignment="1">
      <alignment horizontal="left" vertical="center"/>
    </xf>
    <xf numFmtId="185" fontId="5" fillId="0" borderId="12" xfId="49" applyNumberFormat="1" applyFont="1" applyBorder="1" applyAlignment="1">
      <alignment horizontal="right" vertical="center"/>
    </xf>
    <xf numFmtId="185" fontId="5" fillId="0" borderId="11" xfId="0" applyNumberFormat="1" applyFont="1" applyFill="1" applyBorder="1" applyAlignment="1">
      <alignment horizontal="justify" vertical="center"/>
    </xf>
    <xf numFmtId="185" fontId="5" fillId="0" borderId="14" xfId="0" applyNumberFormat="1" applyFont="1" applyBorder="1" applyAlignment="1">
      <alignment horizontal="justify" vertical="center"/>
    </xf>
    <xf numFmtId="185" fontId="5" fillId="0" borderId="18" xfId="0" applyNumberFormat="1" applyFont="1" applyFill="1" applyBorder="1" applyAlignment="1">
      <alignment horizontal="justify" vertical="center"/>
    </xf>
    <xf numFmtId="185" fontId="5" fillId="0" borderId="0" xfId="0" applyNumberFormat="1" applyFont="1" applyBorder="1" applyAlignment="1">
      <alignment horizontal="justify" vertical="center"/>
    </xf>
    <xf numFmtId="185" fontId="5" fillId="0" borderId="0" xfId="0" applyNumberFormat="1" applyFont="1" applyFill="1" applyBorder="1" applyAlignment="1">
      <alignment horizontal="center" vertical="center"/>
    </xf>
    <xf numFmtId="185" fontId="5" fillId="0" borderId="0" xfId="49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justify" vertical="center"/>
    </xf>
    <xf numFmtId="185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9" fillId="0" borderId="10" xfId="0" applyFont="1" applyFill="1" applyBorder="1" applyAlignment="1">
      <alignment horizontal="center" vertical="top"/>
    </xf>
    <xf numFmtId="38" fontId="10" fillId="0" borderId="11" xfId="49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/>
    </xf>
    <xf numFmtId="0" fontId="11" fillId="0" borderId="0" xfId="0" applyFont="1" applyFill="1" applyAlignment="1">
      <alignment horizontal="left"/>
    </xf>
    <xf numFmtId="185" fontId="6" fillId="0" borderId="15" xfId="0" applyNumberFormat="1" applyFont="1" applyFill="1" applyBorder="1" applyAlignment="1">
      <alignment horizontal="right" vertical="center"/>
    </xf>
    <xf numFmtId="185" fontId="6" fillId="0" borderId="17" xfId="0" applyNumberFormat="1" applyFont="1" applyFill="1" applyBorder="1" applyAlignment="1">
      <alignment horizontal="right" vertical="center"/>
    </xf>
    <xf numFmtId="185" fontId="6" fillId="0" borderId="11" xfId="49" applyNumberFormat="1" applyFont="1" applyBorder="1" applyAlignment="1">
      <alignment horizontal="right" vertical="center"/>
    </xf>
    <xf numFmtId="185" fontId="6" fillId="0" borderId="18" xfId="49" applyNumberFormat="1" applyFont="1" applyBorder="1" applyAlignment="1">
      <alignment horizontal="right" vertical="center"/>
    </xf>
    <xf numFmtId="185" fontId="6" fillId="0" borderId="18" xfId="49" applyNumberFormat="1" applyFont="1" applyFill="1" applyBorder="1" applyAlignment="1">
      <alignment horizontal="right" vertical="center" wrapText="1"/>
    </xf>
    <xf numFmtId="185" fontId="7" fillId="0" borderId="0" xfId="0" applyNumberFormat="1" applyFont="1" applyAlignment="1">
      <alignment/>
    </xf>
    <xf numFmtId="0" fontId="9" fillId="0" borderId="10" xfId="0" applyFont="1" applyFill="1" applyBorder="1" applyAlignment="1">
      <alignment horizontal="center" vertical="top" wrapText="1"/>
    </xf>
    <xf numFmtId="185" fontId="6" fillId="0" borderId="19" xfId="0" applyNumberFormat="1" applyFont="1" applyFill="1" applyBorder="1" applyAlignment="1">
      <alignment vertical="center"/>
    </xf>
    <xf numFmtId="185" fontId="6" fillId="0" borderId="10" xfId="0" applyNumberFormat="1" applyFont="1" applyFill="1" applyBorder="1" applyAlignment="1">
      <alignment vertical="center"/>
    </xf>
    <xf numFmtId="0" fontId="9" fillId="34" borderId="0" xfId="0" applyFont="1" applyFill="1" applyAlignment="1">
      <alignment horizontal="left"/>
    </xf>
    <xf numFmtId="185" fontId="7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justify"/>
    </xf>
    <xf numFmtId="0" fontId="5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0" fillId="0" borderId="19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/>
    </xf>
    <xf numFmtId="38" fontId="10" fillId="0" borderId="20" xfId="49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 vertical="top"/>
    </xf>
    <xf numFmtId="0" fontId="9" fillId="0" borderId="21" xfId="0" applyFont="1" applyFill="1" applyBorder="1" applyAlignment="1">
      <alignment horizontal="center" vertical="top"/>
    </xf>
    <xf numFmtId="38" fontId="10" fillId="0" borderId="22" xfId="49" applyFont="1" applyFill="1" applyBorder="1" applyAlignment="1">
      <alignment horizontal="center" vertical="top"/>
    </xf>
    <xf numFmtId="0" fontId="11" fillId="0" borderId="0" xfId="0" applyFont="1" applyFill="1" applyAlignment="1">
      <alignment horizontal="left" wrapText="1"/>
    </xf>
    <xf numFmtId="185" fontId="0" fillId="0" borderId="0" xfId="0" applyNumberFormat="1" applyFont="1" applyAlignment="1">
      <alignment/>
    </xf>
    <xf numFmtId="9" fontId="8" fillId="0" borderId="0" xfId="0" applyNumberFormat="1" applyFont="1" applyFill="1" applyBorder="1" applyAlignment="1">
      <alignment horizontal="center" vertical="center" shrinkToFit="1"/>
    </xf>
    <xf numFmtId="185" fontId="8" fillId="0" borderId="0" xfId="0" applyNumberFormat="1" applyFont="1" applyFill="1" applyBorder="1" applyAlignment="1">
      <alignment horizontal="center" vertical="center" shrinkToFit="1"/>
    </xf>
    <xf numFmtId="185" fontId="12" fillId="0" borderId="0" xfId="0" applyNumberFormat="1" applyFont="1" applyAlignment="1">
      <alignment/>
    </xf>
    <xf numFmtId="185" fontId="6" fillId="35" borderId="18" xfId="49" applyNumberFormat="1" applyFont="1" applyFill="1" applyBorder="1" applyAlignment="1">
      <alignment horizontal="right" vertical="center"/>
    </xf>
    <xf numFmtId="185" fontId="6" fillId="35" borderId="17" xfId="0" applyNumberFormat="1" applyFont="1" applyFill="1" applyBorder="1" applyAlignment="1">
      <alignment vertical="center"/>
    </xf>
    <xf numFmtId="185" fontId="6" fillId="36" borderId="18" xfId="49" applyNumberFormat="1" applyFont="1" applyFill="1" applyBorder="1" applyAlignment="1">
      <alignment horizontal="right" vertical="center"/>
    </xf>
    <xf numFmtId="185" fontId="6" fillId="36" borderId="15" xfId="49" applyNumberFormat="1" applyFont="1" applyFill="1" applyBorder="1" applyAlignment="1">
      <alignment horizontal="right" vertical="center"/>
    </xf>
    <xf numFmtId="185" fontId="5" fillId="0" borderId="0" xfId="0" applyNumberFormat="1" applyFont="1" applyAlignment="1">
      <alignment vertical="top"/>
    </xf>
    <xf numFmtId="185" fontId="6" fillId="36" borderId="23" xfId="49" applyNumberFormat="1" applyFont="1" applyFill="1" applyBorder="1" applyAlignment="1">
      <alignment horizontal="right" vertical="center"/>
    </xf>
    <xf numFmtId="185" fontId="5" fillId="0" borderId="22" xfId="0" applyNumberFormat="1" applyFont="1" applyBorder="1" applyAlignment="1">
      <alignment horizontal="justify" vertical="center"/>
    </xf>
    <xf numFmtId="185" fontId="5" fillId="0" borderId="24" xfId="0" applyNumberFormat="1" applyFont="1" applyBorder="1" applyAlignment="1">
      <alignment horizontal="right" vertical="center"/>
    </xf>
    <xf numFmtId="185" fontId="6" fillId="35" borderId="24" xfId="0" applyNumberFormat="1" applyFont="1" applyFill="1" applyBorder="1" applyAlignment="1">
      <alignment horizontal="right" vertical="center" wrapText="1"/>
    </xf>
    <xf numFmtId="185" fontId="6" fillId="0" borderId="24" xfId="0" applyNumberFormat="1" applyFont="1" applyBorder="1" applyAlignment="1">
      <alignment horizontal="right" vertical="center"/>
    </xf>
    <xf numFmtId="185" fontId="6" fillId="35" borderId="25" xfId="0" applyNumberFormat="1" applyFont="1" applyFill="1" applyBorder="1" applyAlignment="1">
      <alignment horizontal="right" vertical="center" wrapText="1"/>
    </xf>
    <xf numFmtId="185" fontId="6" fillId="0" borderId="25" xfId="0" applyNumberFormat="1" applyFont="1" applyBorder="1" applyAlignment="1">
      <alignment horizontal="right" vertical="center"/>
    </xf>
    <xf numFmtId="185" fontId="49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top"/>
    </xf>
    <xf numFmtId="185" fontId="5" fillId="0" borderId="17" xfId="0" applyNumberFormat="1" applyFont="1" applyFill="1" applyBorder="1" applyAlignment="1">
      <alignment horizontal="right" vertical="center" shrinkToFit="1"/>
    </xf>
    <xf numFmtId="185" fontId="6" fillId="36" borderId="16" xfId="49" applyNumberFormat="1" applyFont="1" applyFill="1" applyBorder="1" applyAlignment="1">
      <alignment horizontal="right" vertical="center" wrapText="1"/>
    </xf>
    <xf numFmtId="185" fontId="6" fillId="36" borderId="18" xfId="49" applyNumberFormat="1" applyFont="1" applyFill="1" applyBorder="1" applyAlignment="1">
      <alignment horizontal="right" vertical="center" wrapText="1"/>
    </xf>
    <xf numFmtId="185" fontId="6" fillId="36" borderId="24" xfId="0" applyNumberFormat="1" applyFont="1" applyFill="1" applyBorder="1" applyAlignment="1">
      <alignment horizontal="right" vertical="center" wrapText="1"/>
    </xf>
    <xf numFmtId="185" fontId="6" fillId="36" borderId="25" xfId="0" applyNumberFormat="1" applyFont="1" applyFill="1" applyBorder="1" applyAlignment="1">
      <alignment horizontal="right" vertical="center" wrapText="1"/>
    </xf>
    <xf numFmtId="185" fontId="49" fillId="37" borderId="26" xfId="0" applyNumberFormat="1" applyFont="1" applyFill="1" applyBorder="1" applyAlignment="1">
      <alignment horizontal="right" vertical="center"/>
    </xf>
    <xf numFmtId="185" fontId="6" fillId="38" borderId="26" xfId="49" applyNumberFormat="1" applyFont="1" applyFill="1" applyBorder="1" applyAlignment="1">
      <alignment horizontal="right" vertical="center"/>
    </xf>
    <xf numFmtId="185" fontId="5" fillId="0" borderId="27" xfId="0" applyNumberFormat="1" applyFont="1" applyBorder="1" applyAlignment="1">
      <alignment horizontal="justify" vertical="center"/>
    </xf>
    <xf numFmtId="185" fontId="6" fillId="36" borderId="28" xfId="49" applyNumberFormat="1" applyFont="1" applyFill="1" applyBorder="1" applyAlignment="1">
      <alignment horizontal="right" vertical="center"/>
    </xf>
    <xf numFmtId="185" fontId="6" fillId="0" borderId="28" xfId="49" applyNumberFormat="1" applyFont="1" applyFill="1" applyBorder="1" applyAlignment="1">
      <alignment horizontal="right" vertical="center"/>
    </xf>
    <xf numFmtId="185" fontId="6" fillId="0" borderId="29" xfId="49" applyNumberFormat="1" applyFont="1" applyBorder="1" applyAlignment="1">
      <alignment horizontal="right" vertical="center"/>
    </xf>
    <xf numFmtId="188" fontId="11" fillId="0" borderId="0" xfId="0" applyNumberFormat="1" applyFont="1" applyFill="1" applyAlignment="1">
      <alignment horizontal="right"/>
    </xf>
    <xf numFmtId="185" fontId="49" fillId="36" borderId="26" xfId="0" applyNumberFormat="1" applyFont="1" applyFill="1" applyBorder="1" applyAlignment="1">
      <alignment horizontal="right" vertical="center"/>
    </xf>
    <xf numFmtId="185" fontId="5" fillId="0" borderId="21" xfId="0" applyNumberFormat="1" applyFont="1" applyFill="1" applyBorder="1" applyAlignment="1">
      <alignment horizontal="justify" vertical="center"/>
    </xf>
    <xf numFmtId="185" fontId="5" fillId="0" borderId="28" xfId="0" applyNumberFormat="1" applyFont="1" applyFill="1" applyBorder="1" applyAlignment="1">
      <alignment horizontal="justify" vertical="center"/>
    </xf>
    <xf numFmtId="185" fontId="49" fillId="37" borderId="30" xfId="0" applyNumberFormat="1" applyFont="1" applyFill="1" applyBorder="1" applyAlignment="1">
      <alignment horizontal="right" vertical="center"/>
    </xf>
    <xf numFmtId="185" fontId="49" fillId="36" borderId="30" xfId="0" applyNumberFormat="1" applyFont="1" applyFill="1" applyBorder="1" applyAlignment="1">
      <alignment horizontal="right" vertical="center"/>
    </xf>
    <xf numFmtId="185" fontId="6" fillId="38" borderId="30" xfId="49" applyNumberFormat="1" applyFont="1" applyFill="1" applyBorder="1" applyAlignment="1">
      <alignment horizontal="right" vertical="center"/>
    </xf>
    <xf numFmtId="185" fontId="5" fillId="0" borderId="30" xfId="0" applyNumberFormat="1" applyFont="1" applyFill="1" applyBorder="1" applyAlignment="1">
      <alignment horizontal="justify" vertical="center"/>
    </xf>
    <xf numFmtId="185" fontId="5" fillId="0" borderId="31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185" fontId="5" fillId="0" borderId="10" xfId="0" applyNumberFormat="1" applyFont="1" applyBorder="1" applyAlignment="1">
      <alignment horizontal="left" vertical="center"/>
    </xf>
    <xf numFmtId="185" fontId="5" fillId="0" borderId="15" xfId="0" applyNumberFormat="1" applyFont="1" applyBorder="1" applyAlignment="1">
      <alignment horizontal="right" vertical="center" shrinkToFit="1"/>
    </xf>
    <xf numFmtId="185" fontId="5" fillId="0" borderId="32" xfId="0" applyNumberFormat="1" applyFont="1" applyBorder="1" applyAlignment="1">
      <alignment horizontal="right" vertical="center" shrinkToFit="1"/>
    </xf>
    <xf numFmtId="185" fontId="5" fillId="0" borderId="33" xfId="0" applyNumberFormat="1" applyFont="1" applyBorder="1" applyAlignment="1">
      <alignment horizontal="right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top" shrinkToFit="1"/>
    </xf>
    <xf numFmtId="0" fontId="9" fillId="0" borderId="12" xfId="0" applyFont="1" applyFill="1" applyBorder="1" applyAlignment="1">
      <alignment horizontal="left" vertical="top" shrinkToFit="1"/>
    </xf>
    <xf numFmtId="0" fontId="9" fillId="0" borderId="11" xfId="0" applyFont="1" applyFill="1" applyBorder="1" applyAlignment="1">
      <alignment horizontal="left" vertical="top" shrinkToFi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shrinkToFit="1"/>
    </xf>
    <xf numFmtId="0" fontId="9" fillId="0" borderId="12" xfId="0" applyFont="1" applyFill="1" applyBorder="1" applyAlignment="1">
      <alignment horizontal="center" vertical="top" shrinkToFit="1"/>
    </xf>
    <xf numFmtId="0" fontId="9" fillId="0" borderId="11" xfId="0" applyFont="1" applyFill="1" applyBorder="1" applyAlignment="1">
      <alignment horizontal="center" vertical="top" shrinkToFit="1"/>
    </xf>
    <xf numFmtId="0" fontId="9" fillId="0" borderId="19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shrinkToFit="1"/>
    </xf>
    <xf numFmtId="185" fontId="5" fillId="0" borderId="36" xfId="0" applyNumberFormat="1" applyFont="1" applyBorder="1" applyAlignment="1">
      <alignment horizontal="left" vertical="center"/>
    </xf>
    <xf numFmtId="185" fontId="5" fillId="0" borderId="11" xfId="0" applyNumberFormat="1" applyFont="1" applyBorder="1" applyAlignment="1">
      <alignment horizontal="left" vertical="center"/>
    </xf>
    <xf numFmtId="185" fontId="5" fillId="0" borderId="36" xfId="0" applyNumberFormat="1" applyFont="1" applyFill="1" applyBorder="1" applyAlignment="1">
      <alignment horizontal="justify" vertical="center"/>
    </xf>
    <xf numFmtId="185" fontId="5" fillId="0" borderId="37" xfId="0" applyNumberFormat="1" applyFont="1" applyFill="1" applyBorder="1" applyAlignment="1">
      <alignment horizontal="justify" vertical="center"/>
    </xf>
    <xf numFmtId="185" fontId="5" fillId="0" borderId="36" xfId="0" applyNumberFormat="1" applyFont="1" applyBorder="1" applyAlignment="1">
      <alignment horizontal="justify" vertical="center"/>
    </xf>
    <xf numFmtId="185" fontId="5" fillId="0" borderId="37" xfId="0" applyNumberFormat="1" applyFont="1" applyBorder="1" applyAlignment="1">
      <alignment horizontal="justify" vertical="center"/>
    </xf>
    <xf numFmtId="185" fontId="5" fillId="37" borderId="38" xfId="0" applyNumberFormat="1" applyFont="1" applyFill="1" applyBorder="1" applyAlignment="1">
      <alignment horizontal="left" vertical="center"/>
    </xf>
    <xf numFmtId="185" fontId="5" fillId="37" borderId="39" xfId="0" applyNumberFormat="1" applyFont="1" applyFill="1" applyBorder="1" applyAlignment="1">
      <alignment horizontal="left" vertical="center"/>
    </xf>
    <xf numFmtId="185" fontId="0" fillId="33" borderId="10" xfId="0" applyNumberFormat="1" applyFont="1" applyFill="1" applyBorder="1" applyAlignment="1">
      <alignment horizontal="center"/>
    </xf>
    <xf numFmtId="185" fontId="2" fillId="39" borderId="19" xfId="0" applyNumberFormat="1" applyFont="1" applyFill="1" applyBorder="1" applyAlignment="1">
      <alignment horizontal="center" vertical="center" shrinkToFit="1"/>
    </xf>
    <xf numFmtId="185" fontId="2" fillId="39" borderId="11" xfId="0" applyNumberFormat="1" applyFont="1" applyFill="1" applyBorder="1" applyAlignment="1">
      <alignment horizontal="center" vertical="center" shrinkToFit="1"/>
    </xf>
    <xf numFmtId="188" fontId="8" fillId="35" borderId="19" xfId="0" applyNumberFormat="1" applyFont="1" applyFill="1" applyBorder="1" applyAlignment="1">
      <alignment horizontal="center" vertical="center" shrinkToFit="1"/>
    </xf>
    <xf numFmtId="188" fontId="8" fillId="35" borderId="12" xfId="0" applyNumberFormat="1" applyFont="1" applyFill="1" applyBorder="1" applyAlignment="1">
      <alignment horizontal="center" vertical="center" shrinkToFit="1"/>
    </xf>
    <xf numFmtId="188" fontId="8" fillId="35" borderId="11" xfId="0" applyNumberFormat="1" applyFont="1" applyFill="1" applyBorder="1" applyAlignment="1">
      <alignment horizontal="center" vertical="center" shrinkToFit="1"/>
    </xf>
    <xf numFmtId="185" fontId="8" fillId="0" borderId="19" xfId="0" applyNumberFormat="1" applyFont="1" applyFill="1" applyBorder="1" applyAlignment="1">
      <alignment horizontal="center" vertical="center" shrinkToFit="1"/>
    </xf>
    <xf numFmtId="185" fontId="8" fillId="0" borderId="12" xfId="0" applyNumberFormat="1" applyFont="1" applyFill="1" applyBorder="1" applyAlignment="1">
      <alignment horizontal="center" vertical="center" shrinkToFit="1"/>
    </xf>
    <xf numFmtId="185" fontId="8" fillId="0" borderId="11" xfId="0" applyNumberFormat="1" applyFont="1" applyFill="1" applyBorder="1" applyAlignment="1">
      <alignment horizontal="center" vertical="center" shrinkToFit="1"/>
    </xf>
    <xf numFmtId="185" fontId="5" fillId="0" borderId="19" xfId="0" applyNumberFormat="1" applyFont="1" applyBorder="1" applyAlignment="1">
      <alignment horizontal="justify" vertical="center"/>
    </xf>
    <xf numFmtId="185" fontId="5" fillId="0" borderId="12" xfId="0" applyNumberFormat="1" applyFont="1" applyBorder="1" applyAlignment="1">
      <alignment horizontal="justify" vertical="center"/>
    </xf>
    <xf numFmtId="185" fontId="13" fillId="0" borderId="19" xfId="0" applyNumberFormat="1" applyFont="1" applyBorder="1" applyAlignment="1">
      <alignment horizontal="left" vertical="center" wrapText="1"/>
    </xf>
    <xf numFmtId="185" fontId="13" fillId="0" borderId="12" xfId="0" applyNumberFormat="1" applyFont="1" applyBorder="1" applyAlignment="1">
      <alignment horizontal="left" vertical="center"/>
    </xf>
    <xf numFmtId="185" fontId="13" fillId="0" borderId="11" xfId="0" applyNumberFormat="1" applyFont="1" applyBorder="1" applyAlignment="1">
      <alignment horizontal="left" vertical="center"/>
    </xf>
    <xf numFmtId="188" fontId="8" fillId="0" borderId="19" xfId="0" applyNumberFormat="1" applyFont="1" applyFill="1" applyBorder="1" applyAlignment="1">
      <alignment horizontal="center" vertical="center" shrinkToFit="1"/>
    </xf>
    <xf numFmtId="188" fontId="8" fillId="0" borderId="12" xfId="0" applyNumberFormat="1" applyFont="1" applyFill="1" applyBorder="1" applyAlignment="1">
      <alignment horizontal="center" vertical="center" shrinkToFit="1"/>
    </xf>
    <xf numFmtId="188" fontId="8" fillId="0" borderId="11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666750</xdr:colOff>
      <xdr:row>0</xdr:row>
      <xdr:rowOff>95250</xdr:rowOff>
    </xdr:from>
    <xdr:to>
      <xdr:col>12</xdr:col>
      <xdr:colOff>514350</xdr:colOff>
      <xdr:row>2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8877300" y="95250"/>
          <a:ext cx="13716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8</xdr:col>
      <xdr:colOff>0</xdr:colOff>
      <xdr:row>31</xdr:row>
      <xdr:rowOff>104775</xdr:rowOff>
    </xdr:from>
    <xdr:to>
      <xdr:col>12</xdr:col>
      <xdr:colOff>704850</xdr:colOff>
      <xdr:row>34</xdr:row>
      <xdr:rowOff>38100</xdr:rowOff>
    </xdr:to>
    <xdr:sp>
      <xdr:nvSpPr>
        <xdr:cNvPr id="2" name="AutoShape 7"/>
        <xdr:cNvSpPr>
          <a:spLocks/>
        </xdr:cNvSpPr>
      </xdr:nvSpPr>
      <xdr:spPr>
        <a:xfrm>
          <a:off x="6686550" y="4648200"/>
          <a:ext cx="3752850" cy="390525"/>
        </a:xfrm>
        <a:prstGeom prst="wedgeRectCallout">
          <a:avLst>
            <a:gd name="adj1" fmla="val 44726"/>
            <a:gd name="adj2" fmla="val -235365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この数字を「本移転までの入居者移転支援実費の内訳」の「上記調達にかかる金利」として記入する。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3381375</xdr:colOff>
      <xdr:row>0</xdr:row>
      <xdr:rowOff>95250</xdr:rowOff>
    </xdr:from>
    <xdr:to>
      <xdr:col>13</xdr:col>
      <xdr:colOff>4752975</xdr:colOff>
      <xdr:row>2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3877925" y="95250"/>
          <a:ext cx="13716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10</xdr:col>
      <xdr:colOff>228600</xdr:colOff>
      <xdr:row>30</xdr:row>
      <xdr:rowOff>47625</xdr:rowOff>
    </xdr:from>
    <xdr:to>
      <xdr:col>13</xdr:col>
      <xdr:colOff>1695450</xdr:colOff>
      <xdr:row>33</xdr:row>
      <xdr:rowOff>133350</xdr:rowOff>
    </xdr:to>
    <xdr:sp>
      <xdr:nvSpPr>
        <xdr:cNvPr id="2" name="AutoShape 7"/>
        <xdr:cNvSpPr>
          <a:spLocks/>
        </xdr:cNvSpPr>
      </xdr:nvSpPr>
      <xdr:spPr>
        <a:xfrm>
          <a:off x="8439150" y="5133975"/>
          <a:ext cx="3752850" cy="390525"/>
        </a:xfrm>
        <a:prstGeom prst="wedgeRectCallout">
          <a:avLst>
            <a:gd name="adj1" fmla="val 2597"/>
            <a:gd name="adj2" fmla="val -150000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この数字を「本移転までの入居者移転支援実費の内訳」の「上記調達にかかる金利」として記入する。</a:t>
          </a:r>
        </a:p>
      </xdr:txBody>
    </xdr:sp>
    <xdr:clientData/>
  </xdr:twoCellAnchor>
  <xdr:twoCellAnchor>
    <xdr:from>
      <xdr:col>10</xdr:col>
      <xdr:colOff>228600</xdr:colOff>
      <xdr:row>66</xdr:row>
      <xdr:rowOff>47625</xdr:rowOff>
    </xdr:from>
    <xdr:to>
      <xdr:col>13</xdr:col>
      <xdr:colOff>1695450</xdr:colOff>
      <xdr:row>68</xdr:row>
      <xdr:rowOff>152400</xdr:rowOff>
    </xdr:to>
    <xdr:sp>
      <xdr:nvSpPr>
        <xdr:cNvPr id="3" name="AutoShape 7"/>
        <xdr:cNvSpPr>
          <a:spLocks/>
        </xdr:cNvSpPr>
      </xdr:nvSpPr>
      <xdr:spPr>
        <a:xfrm>
          <a:off x="8439150" y="10620375"/>
          <a:ext cx="3752850" cy="428625"/>
        </a:xfrm>
        <a:prstGeom prst="wedgeRectCallout">
          <a:avLst>
            <a:gd name="adj1" fmla="val 2597"/>
            <a:gd name="adj2" fmla="val -150000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この数字を「本移転までの入居者移転支援実費の内訳」の「上記調達にかかる金利」として記入する。</a:t>
          </a:r>
        </a:p>
      </xdr:txBody>
    </xdr:sp>
    <xdr:clientData/>
  </xdr:twoCellAnchor>
  <xdr:twoCellAnchor>
    <xdr:from>
      <xdr:col>11</xdr:col>
      <xdr:colOff>685800</xdr:colOff>
      <xdr:row>6</xdr:row>
      <xdr:rowOff>0</xdr:rowOff>
    </xdr:from>
    <xdr:to>
      <xdr:col>13</xdr:col>
      <xdr:colOff>1314450</xdr:colOff>
      <xdr:row>9</xdr:row>
      <xdr:rowOff>57150</xdr:rowOff>
    </xdr:to>
    <xdr:sp>
      <xdr:nvSpPr>
        <xdr:cNvPr id="4" name="AutoShape 7"/>
        <xdr:cNvSpPr>
          <a:spLocks/>
        </xdr:cNvSpPr>
      </xdr:nvSpPr>
      <xdr:spPr>
        <a:xfrm>
          <a:off x="9658350" y="1285875"/>
          <a:ext cx="2152650" cy="590550"/>
        </a:xfrm>
        <a:prstGeom prst="wedgeRectCallout">
          <a:avLst>
            <a:gd name="adj1" fmla="val -25458"/>
            <a:gd name="adj2" fmla="val 103574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合計の月数は固定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入札参加者の工期提案に合わせ、対象期に振り分ける。</a:t>
          </a:r>
        </a:p>
      </xdr:txBody>
    </xdr:sp>
    <xdr:clientData/>
  </xdr:twoCellAnchor>
  <xdr:twoCellAnchor>
    <xdr:from>
      <xdr:col>2</xdr:col>
      <xdr:colOff>638175</xdr:colOff>
      <xdr:row>50</xdr:row>
      <xdr:rowOff>19050</xdr:rowOff>
    </xdr:from>
    <xdr:to>
      <xdr:col>5</xdr:col>
      <xdr:colOff>504825</xdr:colOff>
      <xdr:row>53</xdr:row>
      <xdr:rowOff>123825</xdr:rowOff>
    </xdr:to>
    <xdr:sp>
      <xdr:nvSpPr>
        <xdr:cNvPr id="5" name="AutoShape 7"/>
        <xdr:cNvSpPr>
          <a:spLocks/>
        </xdr:cNvSpPr>
      </xdr:nvSpPr>
      <xdr:spPr>
        <a:xfrm>
          <a:off x="2752725" y="8067675"/>
          <a:ext cx="2152650" cy="590550"/>
        </a:xfrm>
        <a:prstGeom prst="wedgeRectCallout">
          <a:avLst>
            <a:gd name="adj1" fmla="val 68791"/>
            <a:gd name="adj2" fmla="val 74541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期が跨る場合は、期ごとにそれぞれ必要な借入金額を入力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115" zoomScaleSheetLayoutView="115" zoomScalePageLayoutView="0" workbookViewId="0" topLeftCell="A1">
      <selection activeCell="F27" sqref="F27"/>
    </sheetView>
  </sheetViews>
  <sheetFormatPr defaultColWidth="9.00390625" defaultRowHeight="13.5"/>
  <cols>
    <col min="1" max="1" width="17.875" style="38" customWidth="1"/>
    <col min="2" max="2" width="2.875" style="38" customWidth="1"/>
    <col min="3" max="3" width="18.875" style="38" customWidth="1"/>
    <col min="4" max="4" width="4.25390625" style="37" customWidth="1"/>
    <col min="5" max="5" width="15.00390625" style="37" customWidth="1"/>
    <col min="6" max="7" width="20.00390625" style="37" customWidth="1"/>
    <col min="8" max="16384" width="9.00390625" style="37" customWidth="1"/>
  </cols>
  <sheetData>
    <row r="1" spans="1:7" ht="12">
      <c r="A1" s="56" t="s">
        <v>19</v>
      </c>
      <c r="B1" s="56"/>
      <c r="C1" s="56"/>
      <c r="D1" s="57"/>
      <c r="E1" s="57"/>
      <c r="F1" s="57"/>
      <c r="G1" s="57"/>
    </row>
    <row r="2" spans="1:7" ht="12.75">
      <c r="A2" s="58"/>
      <c r="B2" s="58"/>
      <c r="C2" s="58"/>
      <c r="D2" s="57"/>
      <c r="E2" s="57"/>
      <c r="F2" s="57"/>
      <c r="G2" s="57"/>
    </row>
    <row r="3" spans="1:7" ht="12">
      <c r="A3" s="56" t="s">
        <v>0</v>
      </c>
      <c r="B3" s="56"/>
      <c r="C3" s="56"/>
      <c r="D3" s="57"/>
      <c r="E3" s="57"/>
      <c r="F3" s="57"/>
      <c r="G3" s="57"/>
    </row>
    <row r="4" spans="1:7" ht="12.75">
      <c r="A4" s="58"/>
      <c r="B4" s="58"/>
      <c r="C4" s="58"/>
      <c r="D4" s="57"/>
      <c r="E4" s="57"/>
      <c r="F4" s="57"/>
      <c r="G4" s="57"/>
    </row>
    <row r="5" spans="1:7" ht="12">
      <c r="A5" s="56" t="s">
        <v>8</v>
      </c>
      <c r="B5" s="56"/>
      <c r="C5" s="56"/>
      <c r="D5" s="57"/>
      <c r="E5" s="57"/>
      <c r="F5" s="57"/>
      <c r="G5" s="57"/>
    </row>
    <row r="6" spans="1:7" ht="12">
      <c r="A6" s="59" t="s">
        <v>20</v>
      </c>
      <c r="B6" s="60"/>
      <c r="C6" s="61">
        <v>168</v>
      </c>
      <c r="D6" s="59" t="s">
        <v>16</v>
      </c>
      <c r="E6" s="44" t="s">
        <v>70</v>
      </c>
      <c r="F6" s="62"/>
      <c r="G6" s="57"/>
    </row>
    <row r="7" spans="1:7" ht="12">
      <c r="A7" s="59" t="s">
        <v>74</v>
      </c>
      <c r="B7" s="60"/>
      <c r="C7" s="63">
        <v>6</v>
      </c>
      <c r="D7" s="59" t="s">
        <v>16</v>
      </c>
      <c r="E7" s="44" t="s">
        <v>73</v>
      </c>
      <c r="F7" s="57"/>
      <c r="G7" s="57"/>
    </row>
    <row r="8" spans="1:7" ht="12">
      <c r="A8" s="59" t="s">
        <v>75</v>
      </c>
      <c r="B8" s="60"/>
      <c r="C8" s="61">
        <v>162</v>
      </c>
      <c r="D8" s="59" t="s">
        <v>16</v>
      </c>
      <c r="E8" s="44" t="s">
        <v>71</v>
      </c>
      <c r="F8" s="62"/>
      <c r="G8" s="57"/>
    </row>
    <row r="9" spans="1:7" ht="12">
      <c r="A9" s="59" t="s">
        <v>38</v>
      </c>
      <c r="B9" s="60"/>
      <c r="C9" s="63">
        <v>6</v>
      </c>
      <c r="D9" s="59" t="s">
        <v>16</v>
      </c>
      <c r="E9" s="44" t="s">
        <v>72</v>
      </c>
      <c r="F9" s="57"/>
      <c r="G9" s="57"/>
    </row>
    <row r="10" spans="1:7" ht="12">
      <c r="A10" s="59" t="s">
        <v>39</v>
      </c>
      <c r="B10" s="60"/>
      <c r="C10" s="63">
        <v>100000</v>
      </c>
      <c r="D10" s="59" t="s">
        <v>23</v>
      </c>
      <c r="E10" s="44" t="s">
        <v>44</v>
      </c>
      <c r="F10" s="57"/>
      <c r="G10" s="57"/>
    </row>
    <row r="11" spans="1:7" ht="12">
      <c r="A11" s="59" t="s">
        <v>40</v>
      </c>
      <c r="B11" s="60"/>
      <c r="C11" s="63">
        <v>71000</v>
      </c>
      <c r="D11" s="59" t="s">
        <v>23</v>
      </c>
      <c r="E11" s="44" t="s">
        <v>45</v>
      </c>
      <c r="F11" s="57"/>
      <c r="G11" s="57"/>
    </row>
    <row r="12" spans="1:7" ht="12">
      <c r="A12" s="59" t="s">
        <v>41</v>
      </c>
      <c r="B12" s="60"/>
      <c r="C12" s="63">
        <v>171000</v>
      </c>
      <c r="D12" s="59" t="s">
        <v>23</v>
      </c>
      <c r="E12" s="44" t="s">
        <v>46</v>
      </c>
      <c r="F12" s="57"/>
      <c r="G12" s="57"/>
    </row>
    <row r="13" spans="1:7" ht="12">
      <c r="A13" s="54"/>
      <c r="B13" s="56"/>
      <c r="C13" s="107"/>
      <c r="D13" s="57"/>
      <c r="E13" s="57"/>
      <c r="F13" s="64"/>
      <c r="G13" s="64"/>
    </row>
    <row r="14" spans="1:7" ht="12">
      <c r="A14" s="56" t="s">
        <v>63</v>
      </c>
      <c r="B14" s="56"/>
      <c r="C14" s="107"/>
      <c r="D14" s="57"/>
      <c r="E14" s="57"/>
      <c r="F14" s="64"/>
      <c r="G14" s="64"/>
    </row>
    <row r="15" spans="1:7" ht="12">
      <c r="A15" s="54" t="s">
        <v>42</v>
      </c>
      <c r="B15" s="56"/>
      <c r="C15" s="107" t="str">
        <f>'金利計算'!C6</f>
        <v>%</v>
      </c>
      <c r="D15" s="57"/>
      <c r="E15" s="62" t="s">
        <v>4</v>
      </c>
      <c r="F15" s="64"/>
      <c r="G15" s="64"/>
    </row>
    <row r="16" spans="1:7" ht="12">
      <c r="A16" s="54" t="s">
        <v>43</v>
      </c>
      <c r="B16" s="56"/>
      <c r="C16" s="107"/>
      <c r="D16" s="57" t="s">
        <v>23</v>
      </c>
      <c r="E16" s="57" t="s">
        <v>61</v>
      </c>
      <c r="F16" s="64"/>
      <c r="G16" s="64"/>
    </row>
    <row r="17" spans="1:7" ht="12.75">
      <c r="A17" s="58"/>
      <c r="B17" s="58"/>
      <c r="C17" s="58"/>
      <c r="D17" s="57"/>
      <c r="E17" s="57"/>
      <c r="F17" s="57"/>
      <c r="G17" s="57"/>
    </row>
    <row r="18" spans="1:7" ht="12">
      <c r="A18" s="56" t="s">
        <v>22</v>
      </c>
      <c r="B18" s="56"/>
      <c r="C18" s="56"/>
      <c r="D18" s="57"/>
      <c r="E18" s="57"/>
      <c r="F18" s="57"/>
      <c r="G18" s="57"/>
    </row>
    <row r="19" spans="1:7" s="39" customFormat="1" ht="12.75">
      <c r="A19" s="65"/>
      <c r="B19" s="66"/>
      <c r="C19" s="66"/>
      <c r="D19" s="67"/>
      <c r="E19" s="68" t="s">
        <v>1</v>
      </c>
      <c r="F19" s="69" t="s">
        <v>2</v>
      </c>
      <c r="G19" s="51" t="s">
        <v>5</v>
      </c>
    </row>
    <row r="20" spans="1:7" ht="15" customHeight="1">
      <c r="A20" s="121" t="s">
        <v>3</v>
      </c>
      <c r="B20" s="124" t="s">
        <v>36</v>
      </c>
      <c r="C20" s="125"/>
      <c r="D20" s="126"/>
      <c r="E20" s="40" t="s">
        <v>76</v>
      </c>
      <c r="F20" s="41">
        <f>C6*C10/1000</f>
        <v>16800</v>
      </c>
      <c r="G20" s="95" t="s">
        <v>56</v>
      </c>
    </row>
    <row r="21" spans="1:7" ht="15" customHeight="1">
      <c r="A21" s="122"/>
      <c r="B21" s="124" t="s">
        <v>37</v>
      </c>
      <c r="C21" s="125"/>
      <c r="D21" s="126"/>
      <c r="E21" s="40" t="s">
        <v>77</v>
      </c>
      <c r="F21" s="41">
        <f>C6*C11/1000</f>
        <v>11928</v>
      </c>
      <c r="G21" s="42"/>
    </row>
    <row r="22" spans="1:7" ht="15" customHeight="1">
      <c r="A22" s="122"/>
      <c r="B22" s="135" t="s">
        <v>50</v>
      </c>
      <c r="C22" s="135"/>
      <c r="D22" s="135"/>
      <c r="E22" s="40" t="s">
        <v>78</v>
      </c>
      <c r="F22" s="41">
        <f>C7*C12/1000</f>
        <v>1026</v>
      </c>
      <c r="G22" s="42"/>
    </row>
    <row r="23" spans="1:7" ht="15" customHeight="1">
      <c r="A23" s="122"/>
      <c r="B23" s="124" t="s">
        <v>52</v>
      </c>
      <c r="C23" s="125"/>
      <c r="D23" s="126"/>
      <c r="E23" s="40" t="s">
        <v>79</v>
      </c>
      <c r="F23" s="41">
        <f>C8*C10/1000</f>
        <v>16200</v>
      </c>
      <c r="G23" s="95" t="s">
        <v>56</v>
      </c>
    </row>
    <row r="24" spans="1:7" ht="15" customHeight="1">
      <c r="A24" s="122"/>
      <c r="B24" s="124" t="s">
        <v>53</v>
      </c>
      <c r="C24" s="125"/>
      <c r="D24" s="126"/>
      <c r="E24" s="40" t="s">
        <v>80</v>
      </c>
      <c r="F24" s="41">
        <f>C8*C11/1000</f>
        <v>11502</v>
      </c>
      <c r="G24" s="42"/>
    </row>
    <row r="25" spans="1:7" ht="15" customHeight="1">
      <c r="A25" s="123"/>
      <c r="B25" s="135" t="s">
        <v>51</v>
      </c>
      <c r="C25" s="135"/>
      <c r="D25" s="135"/>
      <c r="E25" s="40" t="s">
        <v>47</v>
      </c>
      <c r="F25" s="41">
        <f>C9*C12/1000</f>
        <v>1026</v>
      </c>
      <c r="G25" s="43"/>
    </row>
    <row r="26" spans="1:7" ht="15" customHeight="1">
      <c r="A26" s="127" t="s">
        <v>65</v>
      </c>
      <c r="B26" s="129" t="s">
        <v>66</v>
      </c>
      <c r="C26" s="130"/>
      <c r="D26" s="131"/>
      <c r="E26" s="127" t="s">
        <v>18</v>
      </c>
      <c r="F26" s="71" t="e">
        <f>'金利計算'!M24</f>
        <v>#VALUE!</v>
      </c>
      <c r="G26" s="43"/>
    </row>
    <row r="27" spans="1:7" ht="16.5" customHeight="1">
      <c r="A27" s="128"/>
      <c r="B27" s="132" t="s">
        <v>67</v>
      </c>
      <c r="C27" s="133"/>
      <c r="D27" s="134"/>
      <c r="E27" s="128"/>
      <c r="F27" s="71" t="e">
        <f>'金利計算'!M25</f>
        <v>#VALUE!</v>
      </c>
      <c r="G27" s="43"/>
    </row>
    <row r="28" spans="1:7" ht="12.75">
      <c r="A28" s="72" t="s">
        <v>11</v>
      </c>
      <c r="B28" s="73"/>
      <c r="C28" s="74"/>
      <c r="D28" s="70"/>
      <c r="E28" s="75"/>
      <c r="F28" s="76" t="e">
        <f>SUM(F20:F27)</f>
        <v>#VALUE!</v>
      </c>
      <c r="G28" s="43"/>
    </row>
    <row r="29" spans="1:7" ht="12.75">
      <c r="A29" s="77"/>
      <c r="B29" s="77"/>
      <c r="C29" s="58"/>
      <c r="D29" s="57"/>
      <c r="E29" s="57"/>
      <c r="F29" s="57"/>
      <c r="G29" s="57"/>
    </row>
    <row r="30" spans="1:7" ht="12">
      <c r="A30" s="60"/>
      <c r="B30" s="60"/>
      <c r="C30" s="60"/>
      <c r="D30" s="64"/>
      <c r="E30" s="64"/>
      <c r="F30" s="64"/>
      <c r="G30" s="64"/>
    </row>
    <row r="31" spans="1:7" s="39" customFormat="1" ht="12">
      <c r="A31" s="60"/>
      <c r="B31" s="60"/>
      <c r="C31" s="60"/>
      <c r="D31" s="64"/>
      <c r="E31" s="64"/>
      <c r="F31" s="64"/>
      <c r="G31" s="64"/>
    </row>
    <row r="32" spans="1:7" ht="12">
      <c r="A32" s="60"/>
      <c r="B32" s="60"/>
      <c r="C32" s="60"/>
      <c r="D32" s="64"/>
      <c r="E32" s="64"/>
      <c r="F32" s="64"/>
      <c r="G32" s="64"/>
    </row>
    <row r="33" spans="1:7" ht="12">
      <c r="A33" s="60"/>
      <c r="B33" s="60"/>
      <c r="C33" s="60"/>
      <c r="D33" s="64"/>
      <c r="E33" s="64"/>
      <c r="F33" s="64"/>
      <c r="G33" s="64"/>
    </row>
    <row r="37" ht="25.5" customHeight="1"/>
  </sheetData>
  <sheetProtection/>
  <mergeCells count="11">
    <mergeCell ref="B24:D24"/>
    <mergeCell ref="A20:A25"/>
    <mergeCell ref="B23:D23"/>
    <mergeCell ref="A26:A27"/>
    <mergeCell ref="B26:D26"/>
    <mergeCell ref="B27:D27"/>
    <mergeCell ref="E26:E27"/>
    <mergeCell ref="B21:D21"/>
    <mergeCell ref="B22:D22"/>
    <mergeCell ref="B25:D25"/>
    <mergeCell ref="B20:D20"/>
  </mergeCells>
  <printOptions/>
  <pageMargins left="0.48" right="0.42" top="0.56" bottom="0.984" header="0.37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S37"/>
  <sheetViews>
    <sheetView tabSelected="1" view="pageBreakPreview" zoomScaleSheetLayoutView="100" zoomScalePageLayoutView="0" workbookViewId="0" topLeftCell="A1">
      <selection activeCell="F34" sqref="F34"/>
    </sheetView>
  </sheetViews>
  <sheetFormatPr defaultColWidth="9.00390625" defaultRowHeight="13.5"/>
  <cols>
    <col min="1" max="1" width="3.00390625" style="2" customWidth="1"/>
    <col min="2" max="2" width="24.75390625" style="2" customWidth="1"/>
    <col min="3" max="12" width="10.00390625" style="2" customWidth="1"/>
    <col min="13" max="13" width="10.00390625" style="3" customWidth="1"/>
    <col min="14" max="14" width="66.875" style="2" customWidth="1"/>
    <col min="15" max="43" width="5.875" style="4" customWidth="1"/>
    <col min="44" max="226" width="9.00390625" style="4" customWidth="1"/>
    <col min="227" max="16384" width="9.00390625" style="2" customWidth="1"/>
  </cols>
  <sheetData>
    <row r="1" ht="13.5">
      <c r="A1" s="78" t="s">
        <v>95</v>
      </c>
    </row>
    <row r="2" ht="3.75" customHeight="1"/>
    <row r="3" spans="1:14" s="1" customFormat="1" ht="13.5">
      <c r="A3" s="144"/>
      <c r="B3" s="144"/>
      <c r="C3" s="5" t="s">
        <v>12</v>
      </c>
      <c r="D3" s="6"/>
      <c r="E3" s="6"/>
      <c r="F3" s="6"/>
      <c r="G3" s="6"/>
      <c r="H3" s="7"/>
      <c r="I3" s="6"/>
      <c r="J3" s="6"/>
      <c r="K3" s="6"/>
      <c r="L3" s="7"/>
      <c r="M3" s="8"/>
      <c r="N3" s="7"/>
    </row>
    <row r="4" spans="1:14" s="1" customFormat="1" ht="3.75" customHeight="1">
      <c r="A4" s="9"/>
      <c r="B4" s="10"/>
      <c r="C4" s="10"/>
      <c r="D4" s="7"/>
      <c r="E4" s="7"/>
      <c r="F4" s="7"/>
      <c r="G4" s="7"/>
      <c r="H4" s="7"/>
      <c r="I4" s="7"/>
      <c r="J4" s="7"/>
      <c r="K4" s="7"/>
      <c r="L4" s="7"/>
      <c r="M4" s="8"/>
      <c r="N4" s="7"/>
    </row>
    <row r="5" spans="1:14" s="1" customFormat="1" ht="13.5">
      <c r="A5" s="9" t="s">
        <v>14</v>
      </c>
      <c r="B5" s="10"/>
      <c r="C5" s="10"/>
      <c r="D5" s="7"/>
      <c r="E5" s="7"/>
      <c r="F5" s="7"/>
      <c r="G5" s="7"/>
      <c r="H5" s="7"/>
      <c r="I5" s="7"/>
      <c r="J5" s="7"/>
      <c r="K5" s="7"/>
      <c r="L5" s="7"/>
      <c r="M5" s="8"/>
      <c r="N5" s="7"/>
    </row>
    <row r="6" spans="1:14" s="1" customFormat="1" ht="14.25" customHeight="1">
      <c r="A6" s="145" t="s">
        <v>9</v>
      </c>
      <c r="B6" s="146"/>
      <c r="C6" s="147" t="s">
        <v>92</v>
      </c>
      <c r="D6" s="148"/>
      <c r="E6" s="148"/>
      <c r="F6" s="148"/>
      <c r="G6" s="148"/>
      <c r="H6" s="149"/>
      <c r="I6" s="79"/>
      <c r="J6" s="79"/>
      <c r="K6" s="79"/>
      <c r="L6" s="79"/>
      <c r="M6" s="8"/>
      <c r="N6" s="7"/>
    </row>
    <row r="7" spans="1:14" s="1" customFormat="1" ht="14.25" customHeight="1">
      <c r="A7" s="145" t="s">
        <v>32</v>
      </c>
      <c r="B7" s="146"/>
      <c r="C7" s="150">
        <f>M12</f>
        <v>9</v>
      </c>
      <c r="D7" s="151"/>
      <c r="E7" s="151"/>
      <c r="F7" s="151"/>
      <c r="G7" s="151"/>
      <c r="H7" s="152"/>
      <c r="I7" s="81"/>
      <c r="J7" s="80"/>
      <c r="K7" s="80"/>
      <c r="L7" s="80"/>
      <c r="M7" s="50"/>
      <c r="N7" s="7"/>
    </row>
    <row r="8" spans="1:14" s="1" customFormat="1" ht="6.75" customHeight="1">
      <c r="A8" s="11"/>
      <c r="B8" s="11"/>
      <c r="C8" s="11"/>
      <c r="D8" s="12"/>
      <c r="E8" s="12"/>
      <c r="F8" s="12"/>
      <c r="G8" s="12"/>
      <c r="H8" s="12"/>
      <c r="I8" s="12"/>
      <c r="J8" s="12"/>
      <c r="K8" s="12"/>
      <c r="L8" s="12"/>
      <c r="M8" s="13"/>
      <c r="N8" s="7"/>
    </row>
    <row r="9" spans="1:14" ht="12.75" customHeight="1">
      <c r="A9" s="14" t="s">
        <v>10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5"/>
      <c r="N9" s="5"/>
    </row>
    <row r="10" spans="1:14" ht="12">
      <c r="A10" s="14" t="s">
        <v>21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5"/>
      <c r="N10" s="5"/>
    </row>
    <row r="11" spans="1:14" ht="20.25" customHeight="1">
      <c r="A11" s="153" t="s">
        <v>17</v>
      </c>
      <c r="B11" s="154"/>
      <c r="C11" s="55" t="s">
        <v>25</v>
      </c>
      <c r="D11" s="55" t="s">
        <v>26</v>
      </c>
      <c r="E11" s="55" t="s">
        <v>27</v>
      </c>
      <c r="F11" s="55" t="s">
        <v>28</v>
      </c>
      <c r="G11" s="55" t="s">
        <v>29</v>
      </c>
      <c r="H11" s="55" t="s">
        <v>33</v>
      </c>
      <c r="I11" s="55" t="s">
        <v>30</v>
      </c>
      <c r="J11" s="55" t="s">
        <v>31</v>
      </c>
      <c r="K11" s="55" t="s">
        <v>34</v>
      </c>
      <c r="L11" s="55" t="s">
        <v>35</v>
      </c>
      <c r="M11" s="16" t="s">
        <v>6</v>
      </c>
      <c r="N11" s="17" t="s">
        <v>5</v>
      </c>
    </row>
    <row r="12" spans="1:14" ht="12.75" customHeight="1">
      <c r="A12" s="136" t="s">
        <v>91</v>
      </c>
      <c r="B12" s="137"/>
      <c r="C12" s="94"/>
      <c r="D12" s="94"/>
      <c r="E12" s="94"/>
      <c r="F12" s="94"/>
      <c r="G12" s="94">
        <f aca="true" t="shared" si="0" ref="G12:L12">SUM(G13:G14)</f>
        <v>0</v>
      </c>
      <c r="H12" s="94">
        <f t="shared" si="0"/>
        <v>4</v>
      </c>
      <c r="I12" s="94">
        <f t="shared" si="0"/>
        <v>0</v>
      </c>
      <c r="J12" s="94">
        <f t="shared" si="0"/>
        <v>0</v>
      </c>
      <c r="K12" s="94">
        <f t="shared" si="0"/>
        <v>0</v>
      </c>
      <c r="L12" s="94">
        <f t="shared" si="0"/>
        <v>5</v>
      </c>
      <c r="M12" s="91">
        <v>9</v>
      </c>
      <c r="N12" s="117" t="s">
        <v>83</v>
      </c>
    </row>
    <row r="13" spans="1:14" ht="12.75" customHeight="1">
      <c r="A13" s="29"/>
      <c r="B13" s="89" t="s">
        <v>54</v>
      </c>
      <c r="C13" s="99"/>
      <c r="D13" s="99"/>
      <c r="E13" s="99"/>
      <c r="F13" s="99"/>
      <c r="G13" s="90">
        <v>0</v>
      </c>
      <c r="H13" s="90">
        <v>1</v>
      </c>
      <c r="I13" s="90">
        <v>0</v>
      </c>
      <c r="J13" s="90">
        <v>0</v>
      </c>
      <c r="K13" s="90">
        <v>0</v>
      </c>
      <c r="L13" s="90">
        <v>1</v>
      </c>
      <c r="M13" s="91">
        <v>2</v>
      </c>
      <c r="N13" s="86" t="s">
        <v>81</v>
      </c>
    </row>
    <row r="14" spans="1:14" ht="12.75" customHeight="1">
      <c r="A14" s="88"/>
      <c r="B14" s="115" t="s">
        <v>55</v>
      </c>
      <c r="C14" s="100"/>
      <c r="D14" s="100"/>
      <c r="E14" s="100"/>
      <c r="F14" s="100"/>
      <c r="G14" s="92">
        <v>0</v>
      </c>
      <c r="H14" s="92">
        <v>3</v>
      </c>
      <c r="I14" s="92">
        <v>0</v>
      </c>
      <c r="J14" s="92">
        <v>0</v>
      </c>
      <c r="K14" s="92">
        <v>0</v>
      </c>
      <c r="L14" s="92">
        <v>4</v>
      </c>
      <c r="M14" s="93">
        <v>7</v>
      </c>
      <c r="N14" s="30" t="s">
        <v>82</v>
      </c>
    </row>
    <row r="15" spans="1:14" ht="12.75" customHeight="1">
      <c r="A15" s="138" t="s">
        <v>90</v>
      </c>
      <c r="B15" s="139"/>
      <c r="C15" s="139"/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20"/>
    </row>
    <row r="16" spans="1:14" ht="12.75" customHeight="1">
      <c r="A16" s="21"/>
      <c r="B16" s="22" t="s">
        <v>13</v>
      </c>
      <c r="C16" s="97"/>
      <c r="D16" s="97"/>
      <c r="E16" s="97"/>
      <c r="F16" s="97"/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45">
        <f>SUM(C16:L16)</f>
        <v>0</v>
      </c>
      <c r="N16" s="24"/>
    </row>
    <row r="17" spans="1:14" ht="12.75" customHeight="1">
      <c r="A17" s="21"/>
      <c r="B17" s="25" t="s">
        <v>58</v>
      </c>
      <c r="C17" s="98"/>
      <c r="D17" s="98"/>
      <c r="E17" s="98"/>
      <c r="F17" s="98"/>
      <c r="G17" s="49">
        <f aca="true" t="shared" si="1" ref="G17:L17">MAX(G20-G16,0)</f>
        <v>0</v>
      </c>
      <c r="H17" s="49">
        <f t="shared" si="1"/>
        <v>16800</v>
      </c>
      <c r="I17" s="49">
        <f t="shared" si="1"/>
        <v>0</v>
      </c>
      <c r="J17" s="49">
        <f t="shared" si="1"/>
        <v>0</v>
      </c>
      <c r="K17" s="49">
        <f t="shared" si="1"/>
        <v>0</v>
      </c>
      <c r="L17" s="49">
        <f t="shared" si="1"/>
        <v>16200</v>
      </c>
      <c r="M17" s="46">
        <f>SUM(C17:L17)</f>
        <v>33000</v>
      </c>
      <c r="N17" s="26" t="s">
        <v>59</v>
      </c>
    </row>
    <row r="18" spans="1:14" ht="12.75" customHeight="1">
      <c r="A18" s="21"/>
      <c r="B18" s="96" t="s">
        <v>57</v>
      </c>
      <c r="C18" s="98"/>
      <c r="D18" s="98"/>
      <c r="E18" s="98"/>
      <c r="F18" s="98"/>
      <c r="G18" s="49">
        <f aca="true" t="shared" si="2" ref="G18:L18">G21+G22-MAX(G16-G20,0)</f>
        <v>0</v>
      </c>
      <c r="H18" s="49">
        <f t="shared" si="2"/>
        <v>12954</v>
      </c>
      <c r="I18" s="49">
        <f t="shared" si="2"/>
        <v>0</v>
      </c>
      <c r="J18" s="49">
        <f t="shared" si="2"/>
        <v>0</v>
      </c>
      <c r="K18" s="49">
        <f t="shared" si="2"/>
        <v>0</v>
      </c>
      <c r="L18" s="49">
        <f t="shared" si="2"/>
        <v>12528</v>
      </c>
      <c r="M18" s="46">
        <f>SUM(C18:L18)</f>
        <v>25482</v>
      </c>
      <c r="N18" s="26" t="s">
        <v>60</v>
      </c>
    </row>
    <row r="19" spans="1:14" ht="12.75" customHeight="1">
      <c r="A19" s="140" t="s">
        <v>89</v>
      </c>
      <c r="B19" s="141"/>
      <c r="C19" s="141"/>
      <c r="D19" s="27"/>
      <c r="E19" s="27"/>
      <c r="F19" s="27"/>
      <c r="G19" s="27"/>
      <c r="H19" s="27"/>
      <c r="I19" s="27"/>
      <c r="J19" s="27"/>
      <c r="K19" s="27"/>
      <c r="L19" s="27"/>
      <c r="M19" s="47"/>
      <c r="N19" s="28"/>
    </row>
    <row r="20" spans="1:14" ht="12.75" customHeight="1">
      <c r="A20" s="29"/>
      <c r="B20" s="118" t="s">
        <v>62</v>
      </c>
      <c r="C20" s="85"/>
      <c r="D20" s="84"/>
      <c r="E20" s="84"/>
      <c r="F20" s="84"/>
      <c r="G20" s="82">
        <v>0</v>
      </c>
      <c r="H20" s="83">
        <f>'前提条件'!F20</f>
        <v>16800</v>
      </c>
      <c r="I20" s="82">
        <v>0</v>
      </c>
      <c r="J20" s="82">
        <v>0</v>
      </c>
      <c r="K20" s="82">
        <v>0</v>
      </c>
      <c r="L20" s="83">
        <f>'前提条件'!F23</f>
        <v>16200</v>
      </c>
      <c r="M20" s="48">
        <f>SUM(C20:L20)</f>
        <v>33000</v>
      </c>
      <c r="N20" s="30" t="s">
        <v>64</v>
      </c>
    </row>
    <row r="21" spans="1:14" ht="12.75" customHeight="1">
      <c r="A21" s="29"/>
      <c r="B21" s="119" t="s">
        <v>48</v>
      </c>
      <c r="C21" s="87"/>
      <c r="D21" s="84"/>
      <c r="E21" s="84"/>
      <c r="F21" s="84"/>
      <c r="G21" s="82">
        <v>0</v>
      </c>
      <c r="H21" s="83">
        <f>'前提条件'!F21</f>
        <v>11928</v>
      </c>
      <c r="I21" s="82">
        <v>0</v>
      </c>
      <c r="J21" s="82">
        <v>0</v>
      </c>
      <c r="K21" s="82">
        <v>0</v>
      </c>
      <c r="L21" s="83">
        <f>'前提条件'!F24</f>
        <v>11502</v>
      </c>
      <c r="M21" s="48">
        <f>SUM(C21:L21)</f>
        <v>23430</v>
      </c>
      <c r="N21" s="30" t="s">
        <v>64</v>
      </c>
    </row>
    <row r="22" spans="1:14" ht="12.75" customHeight="1">
      <c r="A22" s="29"/>
      <c r="B22" s="119" t="s">
        <v>49</v>
      </c>
      <c r="C22" s="87"/>
      <c r="D22" s="84"/>
      <c r="E22" s="84"/>
      <c r="F22" s="84"/>
      <c r="G22" s="82">
        <v>0</v>
      </c>
      <c r="H22" s="83">
        <f>'前提条件'!F22</f>
        <v>1026</v>
      </c>
      <c r="I22" s="82">
        <v>0</v>
      </c>
      <c r="J22" s="82">
        <v>0</v>
      </c>
      <c r="K22" s="82">
        <v>0</v>
      </c>
      <c r="L22" s="83">
        <f>'前提条件'!F25</f>
        <v>1026</v>
      </c>
      <c r="M22" s="48">
        <f>SUM(C22:L22)</f>
        <v>2052</v>
      </c>
      <c r="N22" s="30" t="s">
        <v>64</v>
      </c>
    </row>
    <row r="23" spans="1:14" ht="12.75" customHeight="1" thickBot="1">
      <c r="A23" s="103"/>
      <c r="B23" s="120" t="s">
        <v>7</v>
      </c>
      <c r="C23" s="104"/>
      <c r="D23" s="104"/>
      <c r="E23" s="104"/>
      <c r="F23" s="104"/>
      <c r="G23" s="105">
        <f aca="true" t="shared" si="3" ref="G23:L23">SUM(G20:G22)</f>
        <v>0</v>
      </c>
      <c r="H23" s="105">
        <f t="shared" si="3"/>
        <v>29754</v>
      </c>
      <c r="I23" s="105">
        <f t="shared" si="3"/>
        <v>0</v>
      </c>
      <c r="J23" s="105">
        <f t="shared" si="3"/>
        <v>0</v>
      </c>
      <c r="K23" s="105">
        <f t="shared" si="3"/>
        <v>0</v>
      </c>
      <c r="L23" s="105">
        <f t="shared" si="3"/>
        <v>28728</v>
      </c>
      <c r="M23" s="106">
        <f>SUM(C23:L23)</f>
        <v>58482</v>
      </c>
      <c r="N23" s="110"/>
    </row>
    <row r="24" spans="1:14" ht="12.75" customHeight="1" thickBot="1" thickTop="1">
      <c r="A24" s="142" t="s">
        <v>68</v>
      </c>
      <c r="B24" s="143"/>
      <c r="C24" s="111"/>
      <c r="D24" s="111"/>
      <c r="E24" s="111"/>
      <c r="F24" s="111"/>
      <c r="G24" s="111" t="e">
        <f>ROUNDDOWN(G17*$C$6*(G12)/12+G18*$C$6*(G14)/12,0)</f>
        <v>#VALUE!</v>
      </c>
      <c r="H24" s="111" t="e">
        <f>ROUNDDOWN(H17*$C$6*(H12)/12+H18*$C$6*(H14)/12,0)</f>
        <v>#VALUE!</v>
      </c>
      <c r="I24" s="111" t="e">
        <f>ROUNDDOWN(I17*$C$6*(I12)/12+I18*$C$6*(I14)/12,0)</f>
        <v>#VALUE!</v>
      </c>
      <c r="J24" s="112"/>
      <c r="K24" s="112"/>
      <c r="L24" s="112"/>
      <c r="M24" s="113" t="e">
        <f>SUM(G24:I24)</f>
        <v>#VALUE!</v>
      </c>
      <c r="N24" s="114" t="s">
        <v>24</v>
      </c>
    </row>
    <row r="25" spans="1:14" ht="12.75" customHeight="1" thickTop="1">
      <c r="A25" s="142" t="s">
        <v>69</v>
      </c>
      <c r="B25" s="143"/>
      <c r="C25" s="101"/>
      <c r="D25" s="101"/>
      <c r="E25" s="101"/>
      <c r="F25" s="101"/>
      <c r="G25" s="108"/>
      <c r="H25" s="108"/>
      <c r="I25" s="108"/>
      <c r="J25" s="101" t="e">
        <f>ROUNDDOWN(J17*$C$6*(J12)/12+J18*$C$6*(J14)/12,0)</f>
        <v>#VALUE!</v>
      </c>
      <c r="K25" s="101" t="e">
        <f>ROUNDDOWN(K17*$C$6*(K12)/12+K18*$C$6*(K14)/12,0)</f>
        <v>#VALUE!</v>
      </c>
      <c r="L25" s="101" t="e">
        <f>ROUNDDOWN(L17*$C$6*(L12)/12+L18*$C$6*(L14)/12,0)</f>
        <v>#VALUE!</v>
      </c>
      <c r="M25" s="102" t="e">
        <f>SUM(J25:L25)</f>
        <v>#VALUE!</v>
      </c>
      <c r="N25" s="109" t="s">
        <v>24</v>
      </c>
    </row>
    <row r="26" spans="1:14" ht="8.25" customHeight="1">
      <c r="A26" s="31"/>
      <c r="B26" s="32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3"/>
      <c r="N26" s="35"/>
    </row>
    <row r="27" spans="1:14" ht="12.75" customHeight="1">
      <c r="A27" s="31"/>
      <c r="B27" s="36" t="s">
        <v>15</v>
      </c>
      <c r="C27" s="52"/>
      <c r="D27" s="52"/>
      <c r="E27" s="52"/>
      <c r="F27" s="52"/>
      <c r="G27" s="52" t="e">
        <f aca="true" t="shared" si="4" ref="G27:L27">ROUNDDOWN(G24,0)</f>
        <v>#VALUE!</v>
      </c>
      <c r="H27" s="52" t="e">
        <f t="shared" si="4"/>
        <v>#VALUE!</v>
      </c>
      <c r="I27" s="52" t="e">
        <f t="shared" si="4"/>
        <v>#VALUE!</v>
      </c>
      <c r="J27" s="52">
        <f t="shared" si="4"/>
        <v>0</v>
      </c>
      <c r="K27" s="52">
        <f t="shared" si="4"/>
        <v>0</v>
      </c>
      <c r="L27" s="53">
        <f t="shared" si="4"/>
        <v>0</v>
      </c>
      <c r="M27" s="33"/>
      <c r="N27" s="35"/>
    </row>
    <row r="28" spans="1:14" ht="6" customHeight="1">
      <c r="A28" s="35"/>
      <c r="B28" s="32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3"/>
      <c r="N28" s="35"/>
    </row>
    <row r="29" spans="1:14" ht="6" customHeight="1">
      <c r="A29" s="35"/>
      <c r="B29" s="32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3"/>
      <c r="N29" s="35"/>
    </row>
    <row r="30" spans="1:14" ht="6" customHeight="1">
      <c r="A30" s="35"/>
      <c r="B30" s="32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3"/>
      <c r="N30" s="35"/>
    </row>
    <row r="31" spans="1:227" s="4" customFormat="1" ht="12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15"/>
      <c r="N31" s="5"/>
      <c r="HS31" s="2"/>
    </row>
    <row r="32" spans="1:227" s="4" customFormat="1" ht="12">
      <c r="A32" s="6"/>
      <c r="B32" s="34"/>
      <c r="C32" s="5"/>
      <c r="D32" s="5"/>
      <c r="E32" s="5"/>
      <c r="F32" s="5"/>
      <c r="G32" s="5"/>
      <c r="H32" s="5"/>
      <c r="I32" s="5"/>
      <c r="J32" s="5"/>
      <c r="K32" s="5"/>
      <c r="L32" s="5"/>
      <c r="M32" s="15"/>
      <c r="N32" s="5"/>
      <c r="HS32" s="2"/>
    </row>
    <row r="33" spans="1:227" s="4" customFormat="1" ht="12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15"/>
      <c r="N33" s="5"/>
      <c r="HS33" s="2"/>
    </row>
    <row r="34" spans="1:227" s="4" customFormat="1" ht="1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15"/>
      <c r="N34" s="35"/>
      <c r="HS34" s="2"/>
    </row>
    <row r="35" spans="1:227" s="4" customFormat="1" ht="12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15"/>
      <c r="N35" s="5"/>
      <c r="HS35" s="2"/>
    </row>
    <row r="36" spans="1:227" s="4" customFormat="1" ht="1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15"/>
      <c r="N36" s="5"/>
      <c r="HS36" s="2"/>
    </row>
    <row r="37" ht="12">
      <c r="B37" s="116"/>
    </row>
  </sheetData>
  <sheetProtection/>
  <mergeCells count="11">
    <mergeCell ref="A11:B11"/>
    <mergeCell ref="A12:B12"/>
    <mergeCell ref="A15:C15"/>
    <mergeCell ref="A19:C19"/>
    <mergeCell ref="A24:B24"/>
    <mergeCell ref="A25:B25"/>
    <mergeCell ref="A3:B3"/>
    <mergeCell ref="A6:B6"/>
    <mergeCell ref="C6:H6"/>
    <mergeCell ref="A7:B7"/>
    <mergeCell ref="C7:H7"/>
  </mergeCells>
  <printOptions/>
  <pageMargins left="0.7874015748031497" right="0.51" top="0.45" bottom="0.47" header="0" footer="0"/>
  <pageSetup horizontalDpi="600" verticalDpi="600" orientation="landscape" paperSize="9" scale="65" r:id="rId2"/>
  <rowBreaks count="1" manualBreakCount="1">
    <brk id="59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S67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00390625" style="2" customWidth="1"/>
    <col min="2" max="2" width="24.75390625" style="2" customWidth="1"/>
    <col min="3" max="12" width="10.00390625" style="2" customWidth="1"/>
    <col min="13" max="13" width="10.00390625" style="3" customWidth="1"/>
    <col min="14" max="14" width="66.875" style="2" customWidth="1"/>
    <col min="15" max="43" width="5.875" style="4" customWidth="1"/>
    <col min="44" max="226" width="9.00390625" style="4" customWidth="1"/>
    <col min="227" max="16384" width="9.00390625" style="2" customWidth="1"/>
  </cols>
  <sheetData>
    <row r="1" ht="13.5">
      <c r="A1" s="78" t="s">
        <v>96</v>
      </c>
    </row>
    <row r="2" spans="1:227" s="4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  <c r="HS2" s="2"/>
    </row>
    <row r="3" spans="1:227" s="4" customFormat="1" ht="63" customHeight="1">
      <c r="A3" s="2"/>
      <c r="B3" s="155" t="s">
        <v>93</v>
      </c>
      <c r="C3" s="156"/>
      <c r="D3" s="156"/>
      <c r="E3" s="157"/>
      <c r="F3" s="2"/>
      <c r="G3" s="2"/>
      <c r="H3" s="2"/>
      <c r="I3" s="2"/>
      <c r="J3" s="2"/>
      <c r="K3" s="2"/>
      <c r="L3" s="2"/>
      <c r="M3" s="3"/>
      <c r="N3" s="2"/>
      <c r="HS3" s="2"/>
    </row>
    <row r="4" spans="1:227" s="4" customFormat="1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2"/>
      <c r="HS4" s="2"/>
    </row>
    <row r="5" spans="1:14" s="1" customFormat="1" ht="13.5">
      <c r="A5" s="144"/>
      <c r="B5" s="144"/>
      <c r="C5" s="5" t="s">
        <v>12</v>
      </c>
      <c r="D5" s="6"/>
      <c r="E5" s="6"/>
      <c r="F5" s="6"/>
      <c r="G5" s="6"/>
      <c r="H5" s="7"/>
      <c r="I5" s="6"/>
      <c r="J5" s="6"/>
      <c r="K5" s="6"/>
      <c r="L5" s="7"/>
      <c r="M5" s="8"/>
      <c r="N5" s="7"/>
    </row>
    <row r="6" spans="1:14" s="1" customFormat="1" ht="3.75" customHeight="1">
      <c r="A6" s="9"/>
      <c r="B6" s="10"/>
      <c r="C6" s="10"/>
      <c r="D6" s="7"/>
      <c r="E6" s="7"/>
      <c r="F6" s="7"/>
      <c r="G6" s="7"/>
      <c r="H6" s="7"/>
      <c r="I6" s="7"/>
      <c r="J6" s="7"/>
      <c r="K6" s="7"/>
      <c r="L6" s="7"/>
      <c r="M6" s="8"/>
      <c r="N6" s="7"/>
    </row>
    <row r="7" spans="1:14" s="1" customFormat="1" ht="13.5">
      <c r="A7" s="9" t="s">
        <v>14</v>
      </c>
      <c r="B7" s="10"/>
      <c r="C7" s="10"/>
      <c r="D7" s="7"/>
      <c r="E7" s="7"/>
      <c r="F7" s="7"/>
      <c r="G7" s="7"/>
      <c r="H7" s="7"/>
      <c r="I7" s="7"/>
      <c r="J7" s="7"/>
      <c r="K7" s="7"/>
      <c r="L7" s="7"/>
      <c r="M7" s="8"/>
      <c r="N7" s="7"/>
    </row>
    <row r="8" spans="1:14" s="1" customFormat="1" ht="14.25" customHeight="1">
      <c r="A8" s="145" t="s">
        <v>9</v>
      </c>
      <c r="B8" s="146"/>
      <c r="C8" s="147">
        <v>0.015</v>
      </c>
      <c r="D8" s="148"/>
      <c r="E8" s="148"/>
      <c r="F8" s="148"/>
      <c r="G8" s="148"/>
      <c r="H8" s="149"/>
      <c r="I8" s="79"/>
      <c r="J8" s="79"/>
      <c r="K8" s="79"/>
      <c r="L8" s="79"/>
      <c r="M8" s="8"/>
      <c r="N8" s="7"/>
    </row>
    <row r="9" spans="1:14" s="1" customFormat="1" ht="14.25" customHeight="1">
      <c r="A9" s="145" t="s">
        <v>32</v>
      </c>
      <c r="B9" s="146"/>
      <c r="C9" s="150">
        <f>M14</f>
        <v>9</v>
      </c>
      <c r="D9" s="151"/>
      <c r="E9" s="151"/>
      <c r="F9" s="151"/>
      <c r="G9" s="151"/>
      <c r="H9" s="152"/>
      <c r="I9" s="81"/>
      <c r="J9" s="80"/>
      <c r="K9" s="80"/>
      <c r="L9" s="80"/>
      <c r="M9" s="50"/>
      <c r="N9" s="7"/>
    </row>
    <row r="10" spans="1:14" s="1" customFormat="1" ht="6.75" customHeight="1">
      <c r="A10" s="11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7"/>
    </row>
    <row r="11" spans="1:227" s="4" customFormat="1" ht="12.75" customHeight="1">
      <c r="A11" s="14" t="s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15"/>
      <c r="N11" s="5"/>
      <c r="HS11" s="2"/>
    </row>
    <row r="12" spans="1:227" s="4" customFormat="1" ht="12">
      <c r="A12" s="14" t="s">
        <v>21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15"/>
      <c r="N12" s="5"/>
      <c r="HS12" s="2"/>
    </row>
    <row r="13" spans="1:227" s="4" customFormat="1" ht="20.25" customHeight="1">
      <c r="A13" s="153" t="s">
        <v>17</v>
      </c>
      <c r="B13" s="154"/>
      <c r="C13" s="55" t="s">
        <v>25</v>
      </c>
      <c r="D13" s="55" t="s">
        <v>26</v>
      </c>
      <c r="E13" s="55" t="s">
        <v>27</v>
      </c>
      <c r="F13" s="55" t="s">
        <v>28</v>
      </c>
      <c r="G13" s="55" t="s">
        <v>29</v>
      </c>
      <c r="H13" s="55" t="s">
        <v>33</v>
      </c>
      <c r="I13" s="55" t="s">
        <v>30</v>
      </c>
      <c r="J13" s="55" t="s">
        <v>31</v>
      </c>
      <c r="K13" s="55" t="s">
        <v>34</v>
      </c>
      <c r="L13" s="55" t="s">
        <v>35</v>
      </c>
      <c r="M13" s="16" t="s">
        <v>6</v>
      </c>
      <c r="N13" s="17" t="s">
        <v>5</v>
      </c>
      <c r="HS13" s="2"/>
    </row>
    <row r="14" spans="1:227" s="4" customFormat="1" ht="12.75" customHeight="1">
      <c r="A14" s="136" t="s">
        <v>84</v>
      </c>
      <c r="B14" s="137"/>
      <c r="C14" s="94"/>
      <c r="D14" s="94"/>
      <c r="E14" s="94"/>
      <c r="F14" s="94"/>
      <c r="G14" s="94">
        <f aca="true" t="shared" si="0" ref="G14:L14">SUM(G15:G16)</f>
        <v>0</v>
      </c>
      <c r="H14" s="94">
        <f t="shared" si="0"/>
        <v>4</v>
      </c>
      <c r="I14" s="94">
        <f t="shared" si="0"/>
        <v>0</v>
      </c>
      <c r="J14" s="94">
        <f t="shared" si="0"/>
        <v>0</v>
      </c>
      <c r="K14" s="94">
        <f t="shared" si="0"/>
        <v>0</v>
      </c>
      <c r="L14" s="94">
        <f t="shared" si="0"/>
        <v>5</v>
      </c>
      <c r="M14" s="91">
        <v>9</v>
      </c>
      <c r="N14" s="117" t="s">
        <v>83</v>
      </c>
      <c r="HS14" s="2"/>
    </row>
    <row r="15" spans="1:227" s="4" customFormat="1" ht="12.75" customHeight="1">
      <c r="A15" s="29"/>
      <c r="B15" s="89" t="s">
        <v>54</v>
      </c>
      <c r="C15" s="99"/>
      <c r="D15" s="99"/>
      <c r="E15" s="99"/>
      <c r="F15" s="99"/>
      <c r="G15" s="90">
        <v>0</v>
      </c>
      <c r="H15" s="90">
        <v>1</v>
      </c>
      <c r="I15" s="90">
        <v>0</v>
      </c>
      <c r="J15" s="90">
        <v>0</v>
      </c>
      <c r="K15" s="90">
        <v>0</v>
      </c>
      <c r="L15" s="90">
        <v>1</v>
      </c>
      <c r="M15" s="91">
        <v>2</v>
      </c>
      <c r="N15" s="86" t="s">
        <v>81</v>
      </c>
      <c r="HS15" s="2"/>
    </row>
    <row r="16" spans="1:227" s="4" customFormat="1" ht="12.75" customHeight="1">
      <c r="A16" s="88"/>
      <c r="B16" s="115" t="s">
        <v>55</v>
      </c>
      <c r="C16" s="100"/>
      <c r="D16" s="100"/>
      <c r="E16" s="100"/>
      <c r="F16" s="100"/>
      <c r="G16" s="92">
        <v>0</v>
      </c>
      <c r="H16" s="92">
        <v>3</v>
      </c>
      <c r="I16" s="92">
        <v>0</v>
      </c>
      <c r="J16" s="92">
        <v>0</v>
      </c>
      <c r="K16" s="92">
        <v>0</v>
      </c>
      <c r="L16" s="92">
        <v>4</v>
      </c>
      <c r="M16" s="93">
        <v>7</v>
      </c>
      <c r="N16" s="30" t="s">
        <v>82</v>
      </c>
      <c r="HS16" s="2"/>
    </row>
    <row r="17" spans="1:227" s="4" customFormat="1" ht="12.75" customHeight="1">
      <c r="A17" s="138" t="s">
        <v>85</v>
      </c>
      <c r="B17" s="139"/>
      <c r="C17" s="139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20"/>
      <c r="HS17" s="2"/>
    </row>
    <row r="18" spans="1:227" s="4" customFormat="1" ht="12.75" customHeight="1">
      <c r="A18" s="21"/>
      <c r="B18" s="22" t="s">
        <v>13</v>
      </c>
      <c r="C18" s="97"/>
      <c r="D18" s="97"/>
      <c r="E18" s="97"/>
      <c r="F18" s="97"/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45">
        <f>SUM(C18:L18)</f>
        <v>0</v>
      </c>
      <c r="N18" s="24"/>
      <c r="HS18" s="2"/>
    </row>
    <row r="19" spans="1:14" ht="12.75" customHeight="1">
      <c r="A19" s="21"/>
      <c r="B19" s="25" t="s">
        <v>58</v>
      </c>
      <c r="C19" s="98"/>
      <c r="D19" s="98"/>
      <c r="E19" s="98"/>
      <c r="F19" s="98"/>
      <c r="G19" s="49">
        <f aca="true" t="shared" si="1" ref="G19:L19">MAX(G22-G18,0)</f>
        <v>0</v>
      </c>
      <c r="H19" s="49">
        <f t="shared" si="1"/>
        <v>16800</v>
      </c>
      <c r="I19" s="49">
        <f t="shared" si="1"/>
        <v>0</v>
      </c>
      <c r="J19" s="49">
        <f t="shared" si="1"/>
        <v>0</v>
      </c>
      <c r="K19" s="49">
        <f t="shared" si="1"/>
        <v>0</v>
      </c>
      <c r="L19" s="49">
        <f t="shared" si="1"/>
        <v>16200</v>
      </c>
      <c r="M19" s="46">
        <f>SUM(C19:L19)</f>
        <v>33000</v>
      </c>
      <c r="N19" s="26" t="s">
        <v>59</v>
      </c>
    </row>
    <row r="20" spans="1:14" ht="12.75" customHeight="1">
      <c r="A20" s="21"/>
      <c r="B20" s="96" t="s">
        <v>57</v>
      </c>
      <c r="C20" s="98"/>
      <c r="D20" s="98"/>
      <c r="E20" s="98"/>
      <c r="F20" s="98"/>
      <c r="G20" s="49">
        <f aca="true" t="shared" si="2" ref="G20:L20">G23+G24-MAX(G18-G22,0)</f>
        <v>0</v>
      </c>
      <c r="H20" s="49">
        <f t="shared" si="2"/>
        <v>12954</v>
      </c>
      <c r="I20" s="49">
        <f t="shared" si="2"/>
        <v>0</v>
      </c>
      <c r="J20" s="49">
        <f t="shared" si="2"/>
        <v>0</v>
      </c>
      <c r="K20" s="49">
        <f t="shared" si="2"/>
        <v>0</v>
      </c>
      <c r="L20" s="49">
        <f t="shared" si="2"/>
        <v>12528</v>
      </c>
      <c r="M20" s="46">
        <f>SUM(C20:L20)</f>
        <v>25482</v>
      </c>
      <c r="N20" s="26" t="s">
        <v>60</v>
      </c>
    </row>
    <row r="21" spans="1:14" ht="12.75" customHeight="1">
      <c r="A21" s="140" t="s">
        <v>86</v>
      </c>
      <c r="B21" s="141"/>
      <c r="C21" s="141"/>
      <c r="D21" s="27"/>
      <c r="E21" s="27"/>
      <c r="F21" s="27"/>
      <c r="G21" s="27"/>
      <c r="H21" s="27"/>
      <c r="I21" s="27"/>
      <c r="J21" s="27"/>
      <c r="K21" s="27"/>
      <c r="L21" s="27"/>
      <c r="M21" s="47"/>
      <c r="N21" s="28"/>
    </row>
    <row r="22" spans="1:14" ht="12.75" customHeight="1">
      <c r="A22" s="29"/>
      <c r="B22" s="118" t="s">
        <v>62</v>
      </c>
      <c r="C22" s="85"/>
      <c r="D22" s="84"/>
      <c r="E22" s="84"/>
      <c r="F22" s="84"/>
      <c r="G22" s="82">
        <v>0</v>
      </c>
      <c r="H22" s="83">
        <f>'前提条件'!F20</f>
        <v>16800</v>
      </c>
      <c r="I22" s="82">
        <v>0</v>
      </c>
      <c r="J22" s="82">
        <v>0</v>
      </c>
      <c r="K22" s="82">
        <v>0</v>
      </c>
      <c r="L22" s="83">
        <f>'前提条件'!F23</f>
        <v>16200</v>
      </c>
      <c r="M22" s="48">
        <f>SUM(C22:L22)</f>
        <v>33000</v>
      </c>
      <c r="N22" s="30" t="s">
        <v>64</v>
      </c>
    </row>
    <row r="23" spans="1:14" ht="12.75" customHeight="1">
      <c r="A23" s="29"/>
      <c r="B23" s="119" t="s">
        <v>48</v>
      </c>
      <c r="C23" s="87"/>
      <c r="D23" s="84"/>
      <c r="E23" s="84"/>
      <c r="F23" s="84"/>
      <c r="G23" s="82">
        <v>0</v>
      </c>
      <c r="H23" s="83">
        <f>'前提条件'!F21</f>
        <v>11928</v>
      </c>
      <c r="I23" s="82">
        <v>0</v>
      </c>
      <c r="J23" s="82">
        <v>0</v>
      </c>
      <c r="K23" s="82">
        <v>0</v>
      </c>
      <c r="L23" s="83">
        <f>'前提条件'!F24</f>
        <v>11502</v>
      </c>
      <c r="M23" s="48">
        <f>SUM(C23:L23)</f>
        <v>23430</v>
      </c>
      <c r="N23" s="30" t="s">
        <v>64</v>
      </c>
    </row>
    <row r="24" spans="1:14" ht="12.75" customHeight="1">
      <c r="A24" s="29"/>
      <c r="B24" s="119" t="s">
        <v>49</v>
      </c>
      <c r="C24" s="87"/>
      <c r="D24" s="84"/>
      <c r="E24" s="84"/>
      <c r="F24" s="84"/>
      <c r="G24" s="82">
        <v>0</v>
      </c>
      <c r="H24" s="83">
        <f>'前提条件'!F22</f>
        <v>1026</v>
      </c>
      <c r="I24" s="82">
        <v>0</v>
      </c>
      <c r="J24" s="82">
        <v>0</v>
      </c>
      <c r="K24" s="82">
        <v>0</v>
      </c>
      <c r="L24" s="83">
        <f>'前提条件'!F25</f>
        <v>1026</v>
      </c>
      <c r="M24" s="48">
        <f>SUM(C24:L24)</f>
        <v>2052</v>
      </c>
      <c r="N24" s="30" t="s">
        <v>64</v>
      </c>
    </row>
    <row r="25" spans="1:14" ht="12.75" customHeight="1" thickBot="1">
      <c r="A25" s="103"/>
      <c r="B25" s="120" t="s">
        <v>7</v>
      </c>
      <c r="C25" s="104"/>
      <c r="D25" s="104"/>
      <c r="E25" s="104"/>
      <c r="F25" s="104"/>
      <c r="G25" s="105">
        <f aca="true" t="shared" si="3" ref="G25:L25">SUM(G22:G24)</f>
        <v>0</v>
      </c>
      <c r="H25" s="105">
        <f t="shared" si="3"/>
        <v>29754</v>
      </c>
      <c r="I25" s="105">
        <f t="shared" si="3"/>
        <v>0</v>
      </c>
      <c r="J25" s="105">
        <f t="shared" si="3"/>
        <v>0</v>
      </c>
      <c r="K25" s="105">
        <f t="shared" si="3"/>
        <v>0</v>
      </c>
      <c r="L25" s="105">
        <f t="shared" si="3"/>
        <v>28728</v>
      </c>
      <c r="M25" s="106">
        <f>SUM(C25:L25)</f>
        <v>58482</v>
      </c>
      <c r="N25" s="110"/>
    </row>
    <row r="26" spans="1:14" ht="12.75" customHeight="1" thickBot="1" thickTop="1">
      <c r="A26" s="142" t="s">
        <v>87</v>
      </c>
      <c r="B26" s="143"/>
      <c r="C26" s="111"/>
      <c r="D26" s="111"/>
      <c r="E26" s="111"/>
      <c r="F26" s="111"/>
      <c r="G26" s="111">
        <f>ROUNDDOWN(G19*$C$8*(G14)/12+G20*$C$8*(G16)/12,0)</f>
        <v>0</v>
      </c>
      <c r="H26" s="111">
        <f>ROUNDDOWN(H19*$C$8*(H14)/12+H20*$C$8*(H16)/12,0)</f>
        <v>132</v>
      </c>
      <c r="I26" s="111">
        <f>ROUNDDOWN(I19*$C$8*(I14)/12+I20*$C$8*(I16)/12,0)</f>
        <v>0</v>
      </c>
      <c r="J26" s="112"/>
      <c r="K26" s="112"/>
      <c r="L26" s="112"/>
      <c r="M26" s="113">
        <f>SUM(G26:I26)</f>
        <v>132</v>
      </c>
      <c r="N26" s="114" t="s">
        <v>24</v>
      </c>
    </row>
    <row r="27" spans="1:14" ht="12.75" customHeight="1" thickTop="1">
      <c r="A27" s="142" t="s">
        <v>88</v>
      </c>
      <c r="B27" s="143"/>
      <c r="C27" s="101"/>
      <c r="D27" s="101"/>
      <c r="E27" s="101"/>
      <c r="F27" s="101"/>
      <c r="G27" s="108"/>
      <c r="H27" s="108"/>
      <c r="I27" s="108"/>
      <c r="J27" s="101">
        <f>ROUNDDOWN(J19*$C$8*(J14)/12+J20*$C$8*(J16)/12,0)</f>
        <v>0</v>
      </c>
      <c r="K27" s="101">
        <f>ROUNDDOWN(K19*$C$8*(K14)/12+K20*$C$8*(K16)/12,0)</f>
        <v>0</v>
      </c>
      <c r="L27" s="101">
        <f>ROUNDDOWN(L19*$C$8*(L14)/12+L20*$C$8*(L16)/12,0)</f>
        <v>163</v>
      </c>
      <c r="M27" s="102">
        <f>SUM(J27:L27)</f>
        <v>163</v>
      </c>
      <c r="N27" s="109" t="s">
        <v>24</v>
      </c>
    </row>
    <row r="28" spans="1:14" ht="8.25" customHeight="1">
      <c r="A28" s="31"/>
      <c r="B28" s="32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3"/>
      <c r="N28" s="35"/>
    </row>
    <row r="29" spans="1:14" ht="12.75" customHeight="1">
      <c r="A29" s="31"/>
      <c r="B29" s="36" t="s">
        <v>15</v>
      </c>
      <c r="C29" s="52"/>
      <c r="D29" s="52"/>
      <c r="E29" s="52"/>
      <c r="F29" s="52"/>
      <c r="G29" s="52">
        <f aca="true" t="shared" si="4" ref="G29:L29">ROUNDDOWN(G26,0)</f>
        <v>0</v>
      </c>
      <c r="H29" s="52">
        <f t="shared" si="4"/>
        <v>132</v>
      </c>
      <c r="I29" s="52">
        <f t="shared" si="4"/>
        <v>0</v>
      </c>
      <c r="J29" s="52">
        <f t="shared" si="4"/>
        <v>0</v>
      </c>
      <c r="K29" s="52">
        <f t="shared" si="4"/>
        <v>0</v>
      </c>
      <c r="L29" s="53">
        <f t="shared" si="4"/>
        <v>0</v>
      </c>
      <c r="M29" s="33"/>
      <c r="N29" s="35"/>
    </row>
    <row r="30" spans="1:14" ht="6" customHeight="1">
      <c r="A30" s="35"/>
      <c r="B30" s="32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3"/>
      <c r="N30" s="35"/>
    </row>
    <row r="31" spans="1:14" ht="6" customHeight="1">
      <c r="A31" s="35"/>
      <c r="B31" s="32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3"/>
      <c r="N31" s="35"/>
    </row>
    <row r="32" spans="1:14" ht="6" customHeight="1">
      <c r="A32" s="35"/>
      <c r="B32" s="32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3"/>
      <c r="N32" s="35"/>
    </row>
    <row r="33" spans="1:227" s="4" customFormat="1" ht="12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15"/>
      <c r="N33" s="5"/>
      <c r="HS33" s="2"/>
    </row>
    <row r="34" spans="1:227" s="4" customFormat="1" ht="12">
      <c r="A34" s="6"/>
      <c r="B34" s="34"/>
      <c r="C34" s="5"/>
      <c r="D34" s="5"/>
      <c r="E34" s="5"/>
      <c r="F34" s="5"/>
      <c r="G34" s="5"/>
      <c r="H34" s="5"/>
      <c r="I34" s="5"/>
      <c r="J34" s="5"/>
      <c r="K34" s="5"/>
      <c r="L34" s="5"/>
      <c r="M34" s="15"/>
      <c r="N34" s="5"/>
      <c r="HS34" s="2"/>
    </row>
    <row r="35" spans="1:227" s="4" customFormat="1" ht="12" hidden="1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15"/>
      <c r="N35" s="5"/>
      <c r="HS35" s="2"/>
    </row>
    <row r="36" spans="1:227" s="4" customFormat="1" ht="12" hidden="1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15"/>
      <c r="N36" s="35"/>
      <c r="HS36" s="2"/>
    </row>
    <row r="37" spans="1:227" s="4" customFormat="1" ht="12" hidden="1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15"/>
      <c r="N37" s="5"/>
      <c r="HS37" s="2"/>
    </row>
    <row r="38" spans="1:227" s="4" customFormat="1" ht="3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  <c r="N38" s="2"/>
      <c r="HS38" s="2"/>
    </row>
    <row r="39" spans="1:227" s="4" customFormat="1" ht="66" customHeight="1">
      <c r="A39" s="2"/>
      <c r="B39" s="155" t="s">
        <v>94</v>
      </c>
      <c r="C39" s="156"/>
      <c r="D39" s="156"/>
      <c r="E39" s="157"/>
      <c r="F39" s="2"/>
      <c r="G39" s="2"/>
      <c r="H39" s="2"/>
      <c r="I39" s="2"/>
      <c r="J39" s="2"/>
      <c r="K39" s="2"/>
      <c r="L39" s="2"/>
      <c r="M39" s="3"/>
      <c r="N39" s="2"/>
      <c r="HS39" s="2"/>
    </row>
    <row r="40" spans="1:227" s="4" customFormat="1" ht="3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  <c r="N40" s="2"/>
      <c r="HS40" s="2"/>
    </row>
    <row r="41" spans="1:14" s="1" customFormat="1" ht="13.5">
      <c r="A41" s="144"/>
      <c r="B41" s="144"/>
      <c r="C41" s="5" t="s">
        <v>12</v>
      </c>
      <c r="D41" s="6"/>
      <c r="E41" s="6"/>
      <c r="F41" s="6"/>
      <c r="G41" s="6"/>
      <c r="H41" s="7"/>
      <c r="I41" s="6"/>
      <c r="J41" s="6"/>
      <c r="K41" s="6"/>
      <c r="L41" s="7"/>
      <c r="M41" s="8"/>
      <c r="N41" s="7"/>
    </row>
    <row r="42" spans="1:14" s="1" customFormat="1" ht="3.75" customHeight="1">
      <c r="A42" s="9"/>
      <c r="B42" s="10"/>
      <c r="C42" s="10"/>
      <c r="D42" s="7"/>
      <c r="E42" s="7"/>
      <c r="F42" s="7"/>
      <c r="G42" s="7"/>
      <c r="H42" s="7"/>
      <c r="I42" s="7"/>
      <c r="J42" s="7"/>
      <c r="K42" s="7"/>
      <c r="L42" s="7"/>
      <c r="M42" s="8"/>
      <c r="N42" s="7"/>
    </row>
    <row r="43" spans="1:14" s="1" customFormat="1" ht="13.5">
      <c r="A43" s="9" t="s">
        <v>14</v>
      </c>
      <c r="B43" s="10"/>
      <c r="C43" s="10"/>
      <c r="D43" s="7"/>
      <c r="E43" s="7"/>
      <c r="F43" s="7"/>
      <c r="G43" s="7"/>
      <c r="H43" s="7"/>
      <c r="I43" s="7"/>
      <c r="J43" s="7"/>
      <c r="K43" s="7"/>
      <c r="L43" s="7"/>
      <c r="M43" s="8"/>
      <c r="N43" s="7"/>
    </row>
    <row r="44" spans="1:14" s="1" customFormat="1" ht="14.25" customHeight="1">
      <c r="A44" s="145" t="s">
        <v>9</v>
      </c>
      <c r="B44" s="146"/>
      <c r="C44" s="158">
        <v>0.02</v>
      </c>
      <c r="D44" s="159"/>
      <c r="E44" s="159"/>
      <c r="F44" s="159"/>
      <c r="G44" s="159"/>
      <c r="H44" s="160"/>
      <c r="I44" s="79"/>
      <c r="J44" s="79"/>
      <c r="K44" s="79"/>
      <c r="L44" s="79"/>
      <c r="M44" s="8"/>
      <c r="N44" s="7"/>
    </row>
    <row r="45" spans="1:14" s="1" customFormat="1" ht="14.25" customHeight="1">
      <c r="A45" s="145" t="s">
        <v>32</v>
      </c>
      <c r="B45" s="146"/>
      <c r="C45" s="150">
        <f>M50</f>
        <v>9</v>
      </c>
      <c r="D45" s="151"/>
      <c r="E45" s="151"/>
      <c r="F45" s="151"/>
      <c r="G45" s="151"/>
      <c r="H45" s="152"/>
      <c r="I45" s="81"/>
      <c r="J45" s="80"/>
      <c r="K45" s="80"/>
      <c r="L45" s="80"/>
      <c r="M45" s="50"/>
      <c r="N45" s="7"/>
    </row>
    <row r="46" spans="1:14" s="1" customFormat="1" ht="6.75" customHeight="1">
      <c r="A46" s="11"/>
      <c r="B46" s="11"/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3"/>
      <c r="N46" s="7"/>
    </row>
    <row r="47" spans="1:227" s="4" customFormat="1" ht="12.75" customHeight="1">
      <c r="A47" s="14" t="s">
        <v>10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15"/>
      <c r="N47" s="5"/>
      <c r="HS47" s="2"/>
    </row>
    <row r="48" spans="1:227" s="4" customFormat="1" ht="12">
      <c r="A48" s="14" t="s">
        <v>21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15"/>
      <c r="N48" s="5"/>
      <c r="HS48" s="2"/>
    </row>
    <row r="49" spans="1:227" s="4" customFormat="1" ht="20.25" customHeight="1">
      <c r="A49" s="153" t="s">
        <v>17</v>
      </c>
      <c r="B49" s="154"/>
      <c r="C49" s="55" t="s">
        <v>25</v>
      </c>
      <c r="D49" s="55" t="s">
        <v>26</v>
      </c>
      <c r="E49" s="55" t="s">
        <v>27</v>
      </c>
      <c r="F49" s="55" t="s">
        <v>28</v>
      </c>
      <c r="G49" s="55" t="s">
        <v>29</v>
      </c>
      <c r="H49" s="55" t="s">
        <v>33</v>
      </c>
      <c r="I49" s="55" t="s">
        <v>30</v>
      </c>
      <c r="J49" s="55" t="s">
        <v>31</v>
      </c>
      <c r="K49" s="55" t="s">
        <v>34</v>
      </c>
      <c r="L49" s="55" t="s">
        <v>35</v>
      </c>
      <c r="M49" s="16" t="s">
        <v>6</v>
      </c>
      <c r="N49" s="17" t="s">
        <v>5</v>
      </c>
      <c r="HS49" s="2"/>
    </row>
    <row r="50" spans="1:227" s="4" customFormat="1" ht="12.75" customHeight="1">
      <c r="A50" s="136" t="s">
        <v>91</v>
      </c>
      <c r="B50" s="137"/>
      <c r="C50" s="94"/>
      <c r="D50" s="94"/>
      <c r="E50" s="94"/>
      <c r="F50" s="94"/>
      <c r="G50" s="94">
        <f aca="true" t="shared" si="5" ref="G50:L50">SUM(G51:G52)</f>
        <v>1</v>
      </c>
      <c r="H50" s="94">
        <f t="shared" si="5"/>
        <v>3</v>
      </c>
      <c r="I50" s="94">
        <f t="shared" si="5"/>
        <v>0</v>
      </c>
      <c r="J50" s="94">
        <f t="shared" si="5"/>
        <v>0</v>
      </c>
      <c r="K50" s="94">
        <f t="shared" si="5"/>
        <v>2</v>
      </c>
      <c r="L50" s="94">
        <f t="shared" si="5"/>
        <v>3</v>
      </c>
      <c r="M50" s="91">
        <v>9</v>
      </c>
      <c r="N50" s="117" t="s">
        <v>83</v>
      </c>
      <c r="HS50" s="2"/>
    </row>
    <row r="51" spans="1:227" s="4" customFormat="1" ht="12.75" customHeight="1">
      <c r="A51" s="29"/>
      <c r="B51" s="89" t="s">
        <v>54</v>
      </c>
      <c r="C51" s="99"/>
      <c r="D51" s="99"/>
      <c r="E51" s="99"/>
      <c r="F51" s="99"/>
      <c r="G51" s="90">
        <v>1</v>
      </c>
      <c r="H51" s="90">
        <v>0</v>
      </c>
      <c r="I51" s="90">
        <v>0</v>
      </c>
      <c r="J51" s="90">
        <v>0</v>
      </c>
      <c r="K51" s="90">
        <v>1</v>
      </c>
      <c r="L51" s="90">
        <v>0</v>
      </c>
      <c r="M51" s="91">
        <v>2</v>
      </c>
      <c r="N51" s="86" t="s">
        <v>81</v>
      </c>
      <c r="HS51" s="2"/>
    </row>
    <row r="52" spans="1:227" s="4" customFormat="1" ht="12.75" customHeight="1">
      <c r="A52" s="88"/>
      <c r="B52" s="115" t="s">
        <v>55</v>
      </c>
      <c r="C52" s="100"/>
      <c r="D52" s="100"/>
      <c r="E52" s="100"/>
      <c r="F52" s="100"/>
      <c r="G52" s="92">
        <v>0</v>
      </c>
      <c r="H52" s="92">
        <v>3</v>
      </c>
      <c r="I52" s="92">
        <v>0</v>
      </c>
      <c r="J52" s="92">
        <v>0</v>
      </c>
      <c r="K52" s="92">
        <v>1</v>
      </c>
      <c r="L52" s="92">
        <v>3</v>
      </c>
      <c r="M52" s="93">
        <v>7</v>
      </c>
      <c r="N52" s="30" t="s">
        <v>82</v>
      </c>
      <c r="HS52" s="2"/>
    </row>
    <row r="53" spans="1:227" s="4" customFormat="1" ht="12.75" customHeight="1">
      <c r="A53" s="138" t="s">
        <v>90</v>
      </c>
      <c r="B53" s="139"/>
      <c r="C53" s="139"/>
      <c r="D53" s="18"/>
      <c r="E53" s="18"/>
      <c r="F53" s="18"/>
      <c r="G53" s="18"/>
      <c r="H53" s="18"/>
      <c r="I53" s="18"/>
      <c r="J53" s="18"/>
      <c r="K53" s="18"/>
      <c r="L53" s="18"/>
      <c r="M53" s="19"/>
      <c r="N53" s="20"/>
      <c r="HS53" s="2"/>
    </row>
    <row r="54" spans="1:227" s="4" customFormat="1" ht="12.75" customHeight="1">
      <c r="A54" s="21"/>
      <c r="B54" s="22" t="s">
        <v>13</v>
      </c>
      <c r="C54" s="97"/>
      <c r="D54" s="97"/>
      <c r="E54" s="97"/>
      <c r="F54" s="97"/>
      <c r="G54" s="23">
        <v>10000</v>
      </c>
      <c r="H54" s="23">
        <v>10000</v>
      </c>
      <c r="I54" s="23">
        <v>0</v>
      </c>
      <c r="J54" s="23">
        <v>0</v>
      </c>
      <c r="K54" s="23">
        <v>10000</v>
      </c>
      <c r="L54" s="23">
        <v>10000</v>
      </c>
      <c r="M54" s="45">
        <f>SUM(C54:L54)</f>
        <v>40000</v>
      </c>
      <c r="N54" s="24"/>
      <c r="HS54" s="2"/>
    </row>
    <row r="55" spans="1:14" ht="12.75" customHeight="1">
      <c r="A55" s="21"/>
      <c r="B55" s="25" t="s">
        <v>58</v>
      </c>
      <c r="C55" s="98"/>
      <c r="D55" s="98"/>
      <c r="E55" s="98"/>
      <c r="F55" s="98"/>
      <c r="G55" s="49">
        <f aca="true" t="shared" si="6" ref="G55:L55">MAX(G58-G54,0)</f>
        <v>6800</v>
      </c>
      <c r="H55" s="49">
        <f t="shared" si="6"/>
        <v>6800</v>
      </c>
      <c r="I55" s="49">
        <f t="shared" si="6"/>
        <v>0</v>
      </c>
      <c r="J55" s="49">
        <f t="shared" si="6"/>
        <v>0</v>
      </c>
      <c r="K55" s="49">
        <f t="shared" si="6"/>
        <v>6200</v>
      </c>
      <c r="L55" s="49">
        <f t="shared" si="6"/>
        <v>6200</v>
      </c>
      <c r="M55" s="46">
        <f>SUM(C55:L55)</f>
        <v>26000</v>
      </c>
      <c r="N55" s="26" t="s">
        <v>59</v>
      </c>
    </row>
    <row r="56" spans="1:14" ht="12.75" customHeight="1">
      <c r="A56" s="21"/>
      <c r="B56" s="96" t="s">
        <v>57</v>
      </c>
      <c r="C56" s="98"/>
      <c r="D56" s="98"/>
      <c r="E56" s="98"/>
      <c r="F56" s="98"/>
      <c r="G56" s="49">
        <v>0</v>
      </c>
      <c r="H56" s="49">
        <f>H59+H60-MAX(H54-H58,0)</f>
        <v>12954</v>
      </c>
      <c r="I56" s="49">
        <f>I59+I60-MAX(I54-I58,0)</f>
        <v>0</v>
      </c>
      <c r="J56" s="49">
        <f>J59+J60-MAX(J54-J58,0)</f>
        <v>0</v>
      </c>
      <c r="K56" s="49">
        <f>K59+K60-MAX(K54-K58,0)</f>
        <v>12528</v>
      </c>
      <c r="L56" s="49">
        <f>L59+L60-MAX(L54-L58,0)</f>
        <v>12528</v>
      </c>
      <c r="M56" s="46">
        <f>SUM(C56:L56)</f>
        <v>38010</v>
      </c>
      <c r="N56" s="26" t="s">
        <v>60</v>
      </c>
    </row>
    <row r="57" spans="1:14" ht="12.75" customHeight="1">
      <c r="A57" s="140" t="s">
        <v>89</v>
      </c>
      <c r="B57" s="141"/>
      <c r="C57" s="141"/>
      <c r="D57" s="27"/>
      <c r="E57" s="27"/>
      <c r="F57" s="27"/>
      <c r="G57" s="27"/>
      <c r="H57" s="27"/>
      <c r="I57" s="27"/>
      <c r="J57" s="27"/>
      <c r="K57" s="27"/>
      <c r="L57" s="27"/>
      <c r="M57" s="47"/>
      <c r="N57" s="28"/>
    </row>
    <row r="58" spans="1:14" ht="12.75" customHeight="1">
      <c r="A58" s="29"/>
      <c r="B58" s="118" t="s">
        <v>62</v>
      </c>
      <c r="C58" s="85"/>
      <c r="D58" s="84"/>
      <c r="E58" s="84"/>
      <c r="F58" s="84"/>
      <c r="G58" s="82">
        <f>'前提条件'!F20</f>
        <v>16800</v>
      </c>
      <c r="H58" s="83">
        <f>'前提条件'!F20</f>
        <v>16800</v>
      </c>
      <c r="I58" s="82">
        <v>0</v>
      </c>
      <c r="J58" s="82">
        <v>0</v>
      </c>
      <c r="K58" s="82">
        <f>'前提条件'!F23</f>
        <v>16200</v>
      </c>
      <c r="L58" s="83">
        <f>'前提条件'!F23</f>
        <v>16200</v>
      </c>
      <c r="M58" s="48">
        <f>SUM(C58:L58)</f>
        <v>66000</v>
      </c>
      <c r="N58" s="30" t="s">
        <v>64</v>
      </c>
    </row>
    <row r="59" spans="1:14" ht="12.75" customHeight="1">
      <c r="A59" s="29"/>
      <c r="B59" s="119" t="s">
        <v>48</v>
      </c>
      <c r="C59" s="87"/>
      <c r="D59" s="84"/>
      <c r="E59" s="84"/>
      <c r="F59" s="84"/>
      <c r="G59" s="82">
        <v>0</v>
      </c>
      <c r="H59" s="83">
        <f>'前提条件'!F21</f>
        <v>11928</v>
      </c>
      <c r="I59" s="82">
        <v>0</v>
      </c>
      <c r="J59" s="82">
        <v>0</v>
      </c>
      <c r="K59" s="82">
        <f>'前提条件'!F24</f>
        <v>11502</v>
      </c>
      <c r="L59" s="83">
        <f>'前提条件'!F24</f>
        <v>11502</v>
      </c>
      <c r="M59" s="48">
        <f>SUM(C59:L59)</f>
        <v>34932</v>
      </c>
      <c r="N59" s="30" t="s">
        <v>64</v>
      </c>
    </row>
    <row r="60" spans="1:14" ht="12.75" customHeight="1">
      <c r="A60" s="29"/>
      <c r="B60" s="119" t="s">
        <v>49</v>
      </c>
      <c r="C60" s="87"/>
      <c r="D60" s="84"/>
      <c r="E60" s="84"/>
      <c r="F60" s="84"/>
      <c r="G60" s="82">
        <v>0</v>
      </c>
      <c r="H60" s="83">
        <f>'前提条件'!F22</f>
        <v>1026</v>
      </c>
      <c r="I60" s="82">
        <v>0</v>
      </c>
      <c r="J60" s="82">
        <v>0</v>
      </c>
      <c r="K60" s="82">
        <f>'前提条件'!F25</f>
        <v>1026</v>
      </c>
      <c r="L60" s="83">
        <f>'前提条件'!F25</f>
        <v>1026</v>
      </c>
      <c r="M60" s="48">
        <f>SUM(C60:L60)</f>
        <v>3078</v>
      </c>
      <c r="N60" s="30" t="s">
        <v>64</v>
      </c>
    </row>
    <row r="61" spans="1:14" ht="12.75" customHeight="1" thickBot="1">
      <c r="A61" s="103"/>
      <c r="B61" s="120" t="s">
        <v>7</v>
      </c>
      <c r="C61" s="104"/>
      <c r="D61" s="104"/>
      <c r="E61" s="104"/>
      <c r="F61" s="104"/>
      <c r="G61" s="105">
        <f aca="true" t="shared" si="7" ref="G61:L61">SUM(G58:G60)</f>
        <v>16800</v>
      </c>
      <c r="H61" s="105">
        <f t="shared" si="7"/>
        <v>29754</v>
      </c>
      <c r="I61" s="105">
        <f t="shared" si="7"/>
        <v>0</v>
      </c>
      <c r="J61" s="105">
        <f t="shared" si="7"/>
        <v>0</v>
      </c>
      <c r="K61" s="105">
        <f t="shared" si="7"/>
        <v>28728</v>
      </c>
      <c r="L61" s="105">
        <f t="shared" si="7"/>
        <v>28728</v>
      </c>
      <c r="M61" s="106">
        <f>SUM(C61:L61)</f>
        <v>104010</v>
      </c>
      <c r="N61" s="110"/>
    </row>
    <row r="62" spans="1:14" ht="12.75" customHeight="1" thickBot="1" thickTop="1">
      <c r="A62" s="142" t="s">
        <v>87</v>
      </c>
      <c r="B62" s="143"/>
      <c r="C62" s="111"/>
      <c r="D62" s="111"/>
      <c r="E62" s="111"/>
      <c r="F62" s="111"/>
      <c r="G62" s="111">
        <f>ROUNDDOWN(G55*$C$44*(G50)/12+G56*$C$44*(G52)/12,0)</f>
        <v>11</v>
      </c>
      <c r="H62" s="111">
        <f>ROUNDDOWN(H55*$C$44*(H50)/12+H56*$C$44*(H52)/12,0)</f>
        <v>98</v>
      </c>
      <c r="I62" s="111">
        <f>ROUNDDOWN(I55*$C$44*(I50)/12+I56*$C$44*(I52)/12,0)</f>
        <v>0</v>
      </c>
      <c r="J62" s="112"/>
      <c r="K62" s="112"/>
      <c r="L62" s="112"/>
      <c r="M62" s="113">
        <f>SUM(G62:I62)</f>
        <v>109</v>
      </c>
      <c r="N62" s="114" t="s">
        <v>24</v>
      </c>
    </row>
    <row r="63" spans="1:14" ht="12.75" customHeight="1" thickTop="1">
      <c r="A63" s="142" t="s">
        <v>88</v>
      </c>
      <c r="B63" s="143"/>
      <c r="C63" s="101"/>
      <c r="D63" s="101"/>
      <c r="E63" s="101"/>
      <c r="F63" s="101"/>
      <c r="G63" s="108"/>
      <c r="H63" s="108"/>
      <c r="I63" s="108"/>
      <c r="J63" s="101">
        <f>ROUNDDOWN(J55*$C$44*(J50)/12+J56*$C$44*(J52)/12,0)</f>
        <v>0</v>
      </c>
      <c r="K63" s="101">
        <f>ROUNDDOWN(K55*$C$44*(K50)/12+K56*$C$44*(K52)/12,0)</f>
        <v>41</v>
      </c>
      <c r="L63" s="101">
        <f>ROUNDDOWN(L55*$C$44*(L50)/12+L56*$C$44*(L52)/12,0)</f>
        <v>93</v>
      </c>
      <c r="M63" s="102">
        <f>SUM(J63:L63)</f>
        <v>134</v>
      </c>
      <c r="N63" s="109" t="s">
        <v>24</v>
      </c>
    </row>
    <row r="64" spans="1:14" ht="8.25" customHeight="1">
      <c r="A64" s="31"/>
      <c r="B64" s="32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3"/>
      <c r="N64" s="35"/>
    </row>
    <row r="65" spans="1:14" ht="12.75" customHeight="1">
      <c r="A65" s="31"/>
      <c r="B65" s="36" t="s">
        <v>15</v>
      </c>
      <c r="C65" s="52"/>
      <c r="D65" s="52"/>
      <c r="E65" s="52"/>
      <c r="F65" s="52"/>
      <c r="G65" s="52">
        <f aca="true" t="shared" si="8" ref="G65:L65">ROUNDDOWN(G62,0)</f>
        <v>11</v>
      </c>
      <c r="H65" s="52">
        <f t="shared" si="8"/>
        <v>98</v>
      </c>
      <c r="I65" s="52">
        <f t="shared" si="8"/>
        <v>0</v>
      </c>
      <c r="J65" s="52">
        <f t="shared" si="8"/>
        <v>0</v>
      </c>
      <c r="K65" s="52">
        <f t="shared" si="8"/>
        <v>0</v>
      </c>
      <c r="L65" s="53">
        <f t="shared" si="8"/>
        <v>0</v>
      </c>
      <c r="M65" s="33"/>
      <c r="N65" s="35"/>
    </row>
    <row r="66" spans="1:227" s="4" customFormat="1" ht="1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15"/>
      <c r="N66" s="5"/>
      <c r="HS66" s="2"/>
    </row>
    <row r="67" ht="12">
      <c r="B67" s="116"/>
    </row>
  </sheetData>
  <sheetProtection/>
  <mergeCells count="24">
    <mergeCell ref="A62:B62"/>
    <mergeCell ref="A63:B63"/>
    <mergeCell ref="A44:B44"/>
    <mergeCell ref="C44:H44"/>
    <mergeCell ref="A45:B45"/>
    <mergeCell ref="C45:H45"/>
    <mergeCell ref="A49:B49"/>
    <mergeCell ref="A50:B50"/>
    <mergeCell ref="A53:C53"/>
    <mergeCell ref="A57:C57"/>
    <mergeCell ref="B39:E39"/>
    <mergeCell ref="A41:B41"/>
    <mergeCell ref="A14:B14"/>
    <mergeCell ref="A17:C17"/>
    <mergeCell ref="A21:C21"/>
    <mergeCell ref="A26:B26"/>
    <mergeCell ref="A27:B27"/>
    <mergeCell ref="A13:B13"/>
    <mergeCell ref="B3:E3"/>
    <mergeCell ref="A5:B5"/>
    <mergeCell ref="A8:B8"/>
    <mergeCell ref="C8:H8"/>
    <mergeCell ref="A9:B9"/>
    <mergeCell ref="C9:H9"/>
  </mergeCells>
  <printOptions/>
  <pageMargins left="0.7874015748031497" right="0.51" top="0.45" bottom="0.47" header="0" footer="0"/>
  <pageSetup horizontalDpi="600" verticalDpi="600" orientation="landscape" paperSize="9" scale="65" r:id="rId2"/>
  <rowBreaks count="1" manualBreakCount="1">
    <brk id="8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秀基</dc:creator>
  <cp:keywords/>
  <dc:description/>
  <cp:lastModifiedBy>7.19追加</cp:lastModifiedBy>
  <cp:lastPrinted>2013-07-19T08:40:33Z</cp:lastPrinted>
  <dcterms:created xsi:type="dcterms:W3CDTF">2005-06-22T08:48:21Z</dcterms:created>
  <dcterms:modified xsi:type="dcterms:W3CDTF">2013-07-23T09:16:22Z</dcterms:modified>
  <cp:category/>
  <cp:version/>
  <cp:contentType/>
  <cp:contentStatus/>
</cp:coreProperties>
</file>