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51" yWindow="4410" windowWidth="19185" windowHeight="5880" activeTab="0"/>
  </bookViews>
  <sheets>
    <sheet name="■最大人数推計 " sheetId="1" r:id="rId1"/>
    <sheet name="Sheet2" sheetId="2" r:id="rId2"/>
  </sheets>
  <definedNames>
    <definedName name="_xlnm.Print_Area" localSheetId="0">'■最大人数推計 '!$A$1:$AR$33</definedName>
  </definedNames>
  <calcPr fullCalcOnLoad="1"/>
</workbook>
</file>

<file path=xl/sharedStrings.xml><?xml version="1.0" encoding="utf-8"?>
<sst xmlns="http://schemas.openxmlformats.org/spreadsheetml/2006/main" count="129" uniqueCount="76">
  <si>
    <t>その他</t>
  </si>
  <si>
    <t>高石市合計</t>
  </si>
  <si>
    <t>泉大津市合計</t>
  </si>
  <si>
    <t>地区合計</t>
  </si>
  <si>
    <t>集客施設</t>
  </si>
  <si>
    <t>③最大人数
（含 来客者
見学者
定期修理）</t>
  </si>
  <si>
    <t>堺泉北臨海地区推計避難人口</t>
  </si>
  <si>
    <t>特防協以外</t>
  </si>
  <si>
    <t xml:space="preserve">  ■ケース１（業種別・特防協以外）</t>
  </si>
  <si>
    <t xml:space="preserve"> ■ケース２（規模別・特防協以外）</t>
  </si>
  <si>
    <t>■ ケース１推計避難人口</t>
  </si>
  <si>
    <t>■ ケース２推計避難人口</t>
  </si>
  <si>
    <t>③/①
補正率</t>
  </si>
  <si>
    <t>特防協(ｱﾝｹｰﾄ結果)</t>
  </si>
  <si>
    <t>④
従業者数</t>
  </si>
  <si>
    <t>⑤
最大従業者数</t>
  </si>
  <si>
    <t>⑥最大人数
（含 来客者
見学者
定期修理）</t>
  </si>
  <si>
    <t>⑥/④
補正率</t>
  </si>
  <si>
    <t>⑧製造業及び電気・ガス・熱供給・水道業</t>
  </si>
  <si>
    <t>⑨
その他の業種</t>
  </si>
  <si>
    <t>製造業等
⑧×1.063</t>
  </si>
  <si>
    <t>その他業種
⑨×1.024</t>
  </si>
  <si>
    <t>⑦
従業者数</t>
  </si>
  <si>
    <t>⑧従業員
30人以上</t>
  </si>
  <si>
    <t>⑨従業員
1～29人</t>
  </si>
  <si>
    <t>従業員
30人以上
⑧×0.983</t>
  </si>
  <si>
    <t>従業員
1～29人
⑨×1.511</t>
  </si>
  <si>
    <t>※　経済センサスを分類した際にマイナス値になったものはゼロとして取り扱う</t>
  </si>
  <si>
    <t>その他事業所</t>
  </si>
  <si>
    <t>特防協以外</t>
  </si>
  <si>
    <t>松ノ浜・小松埠頭</t>
  </si>
  <si>
    <t>汐見埠頭</t>
  </si>
  <si>
    <t>汐見沖地区</t>
  </si>
  <si>
    <t>合　　計</t>
  </si>
  <si>
    <t>アンケート回答最大人数</t>
  </si>
  <si>
    <t>全体</t>
  </si>
  <si>
    <t>アンケート回答率からの推計人数</t>
  </si>
  <si>
    <t>集客施設及び港湾区域内人数</t>
  </si>
  <si>
    <t>特防協以外
回答率</t>
  </si>
  <si>
    <r>
      <t>特防協以外</t>
    </r>
    <r>
      <rPr>
        <vertAlign val="superscript"/>
        <sz val="11"/>
        <color indexed="8"/>
        <rFont val="ＭＳ Ｐゴシック"/>
        <family val="3"/>
      </rPr>
      <t>※１</t>
    </r>
    <r>
      <rPr>
        <sz val="11"/>
        <color indexed="8"/>
        <rFont val="ＭＳ Ｐゴシック"/>
        <family val="3"/>
      </rPr>
      <t xml:space="preserve">
最大人数推計</t>
    </r>
  </si>
  <si>
    <t>①特防協</t>
  </si>
  <si>
    <r>
      <t>最大推計</t>
    </r>
    <r>
      <rPr>
        <vertAlign val="superscript"/>
        <sz val="11"/>
        <color indexed="8"/>
        <rFont val="ＭＳ Ｐゴシック"/>
        <family val="3"/>
      </rPr>
      <t>※２</t>
    </r>
  </si>
  <si>
    <t>泉大津旧港
地区</t>
  </si>
  <si>
    <t>助松埠頭
(泉大津市）</t>
  </si>
  <si>
    <t>確認用
④＋④</t>
  </si>
  <si>
    <t>③
うち最大緊急
停止要員</t>
  </si>
  <si>
    <t>③
うち最大緊急停止要員</t>
  </si>
  <si>
    <t>1～29人</t>
  </si>
  <si>
    <t>30人以上</t>
  </si>
  <si>
    <t>製造業等</t>
  </si>
  <si>
    <t>その他業種</t>
  </si>
  <si>
    <t>合計</t>
  </si>
  <si>
    <t>従業員数</t>
  </si>
  <si>
    <t>アンケート結果
（製造業等・特防協以外）</t>
  </si>
  <si>
    <t>アンケート結果
（その他業種・特防協以外）</t>
  </si>
  <si>
    <t>アンケート結果
（従業員３０人以上・特防協以外）</t>
  </si>
  <si>
    <t>アンケート結果
（従業員３０人未満・特防協以外）</t>
  </si>
  <si>
    <t>①
従業者数</t>
  </si>
  <si>
    <t>②
最大従業者数</t>
  </si>
  <si>
    <t>経済センサス
（特防協以外）</t>
  </si>
  <si>
    <t>②/①</t>
  </si>
  <si>
    <t>特防協以外</t>
  </si>
  <si>
    <t>特防協</t>
  </si>
  <si>
    <t>■地区全体の比率により規模別で推定した場合</t>
  </si>
  <si>
    <t>推定最大人員
（トータル補正率）</t>
  </si>
  <si>
    <t>推定最大人員
（ブロック別補正率）</t>
  </si>
  <si>
    <t>堺２区</t>
  </si>
  <si>
    <t>堺７区</t>
  </si>
  <si>
    <t>堺３区</t>
  </si>
  <si>
    <t>堺４区</t>
  </si>
  <si>
    <t>堺５区北</t>
  </si>
  <si>
    <t>堺５区南</t>
  </si>
  <si>
    <t>堺６区</t>
  </si>
  <si>
    <t>泉北１区（堺西）</t>
  </si>
  <si>
    <t>泉北１区（堺東）</t>
  </si>
  <si>
    <t>埠頭、集客施設来客者等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</si>
</sst>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000;[Red]\-#,##0.000"/>
  </numFmts>
  <fonts count="23">
    <font>
      <sz val="11"/>
      <color indexed="8"/>
      <name val="ＭＳ Ｐゴシック"/>
      <family val="3"/>
    </font>
    <font>
      <b/>
      <sz val="18"/>
      <color indexed="56"/>
      <name val="ＭＳ Ｐゴシック"/>
      <family val="3"/>
    </font>
    <font>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6"/>
      <name val="ＭＳ Ｐゴシック"/>
      <family val="3"/>
    </font>
    <font>
      <sz val="9"/>
      <color indexed="8"/>
      <name val="ＭＳ Ｐゴシック"/>
      <family val="3"/>
    </font>
    <font>
      <vertAlign val="superscript"/>
      <sz val="11"/>
      <color indexed="8"/>
      <name val="ＭＳ Ｐゴシック"/>
      <family val="3"/>
    </font>
    <font>
      <sz val="20"/>
      <color indexed="8"/>
      <name val="ＭＳ Ｐゴシック"/>
      <family val="3"/>
    </font>
    <font>
      <sz val="14"/>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medium"/>
      <top style="medium"/>
      <bottom/>
    </border>
    <border>
      <left/>
      <right/>
      <top/>
      <bottom style="thin"/>
    </border>
    <border>
      <left/>
      <right/>
      <top style="thin"/>
      <bottom/>
    </border>
    <border>
      <left style="thin"/>
      <right/>
      <top style="thin"/>
      <bottom style="thin"/>
    </border>
    <border>
      <left style="medium"/>
      <right style="medium"/>
      <top style="thin"/>
      <bottom style="thin"/>
    </border>
    <border>
      <left/>
      <right style="thin"/>
      <top style="thin"/>
      <bottom style="thin"/>
    </border>
    <border>
      <left style="thin"/>
      <right style="thin"/>
      <top style="thin"/>
      <bottom/>
    </border>
    <border>
      <left style="medium"/>
      <right style="medium"/>
      <top style="medium"/>
      <bottom style="medium"/>
    </border>
    <border>
      <left style="medium"/>
      <right style="medium"/>
      <top style="thin"/>
      <bottom style="medium"/>
    </border>
    <border>
      <left style="medium"/>
      <right/>
      <top style="thin"/>
      <bottom style="thin"/>
    </border>
    <border>
      <left style="thin"/>
      <right style="medium"/>
      <top style="thin"/>
      <bottom style="thin"/>
    </border>
    <border>
      <left style="medium"/>
      <right style="medium"/>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bottom style="medium"/>
    </border>
    <border>
      <left style="thin"/>
      <right style="medium"/>
      <top/>
      <bottom style="medium"/>
    </border>
    <border>
      <left style="medium"/>
      <right style="thin"/>
      <top style="thin"/>
      <bottom style="double"/>
    </border>
    <border>
      <left style="thin"/>
      <right style="medium"/>
      <top style="thin"/>
      <bottom style="double"/>
    </border>
    <border>
      <left/>
      <right/>
      <top style="thin"/>
      <bottom style="thin"/>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2" borderId="2" applyNumberFormat="0" applyFont="0" applyAlignment="0" applyProtection="0"/>
    <xf numFmtId="0" fontId="0" fillId="22" borderId="2" applyNumberFormat="0" applyFont="0" applyAlignment="0" applyProtection="0"/>
    <xf numFmtId="0" fontId="2" fillId="0" borderId="3" applyNumberFormat="0" applyFill="0" applyAlignment="0" applyProtection="0"/>
    <xf numFmtId="0" fontId="14" fillId="3" borderId="0" applyNumberFormat="0" applyBorder="0" applyAlignment="0" applyProtection="0"/>
    <xf numFmtId="0" fontId="15" fillId="7"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7" fillId="0" borderId="8" applyNumberFormat="0" applyFill="0" applyAlignment="0" applyProtection="0"/>
    <xf numFmtId="0" fontId="18" fillId="7"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4" borderId="0" applyNumberFormat="0" applyBorder="0" applyAlignment="0" applyProtection="0"/>
  </cellStyleXfs>
  <cellXfs count="65">
    <xf numFmtId="0" fontId="0" fillId="0" borderId="0" xfId="0" applyAlignment="1">
      <alignment vertical="center"/>
    </xf>
    <xf numFmtId="0" fontId="0" fillId="0" borderId="10" xfId="0" applyFill="1" applyBorder="1" applyAlignment="1">
      <alignment vertical="center"/>
    </xf>
    <xf numFmtId="0" fontId="0" fillId="0" borderId="10" xfId="0" applyFill="1" applyBorder="1" applyAlignment="1">
      <alignment vertical="center" wrapText="1"/>
    </xf>
    <xf numFmtId="176" fontId="0" fillId="0" borderId="10" xfId="0" applyNumberFormat="1" applyFill="1" applyBorder="1" applyAlignment="1">
      <alignment vertical="center"/>
    </xf>
    <xf numFmtId="177" fontId="0" fillId="0" borderId="10" xfId="0" applyNumberFormat="1" applyFill="1" applyBorder="1" applyAlignment="1">
      <alignment vertical="center"/>
    </xf>
    <xf numFmtId="176" fontId="7" fillId="0" borderId="10" xfId="0" applyNumberFormat="1" applyFont="1" applyFill="1" applyBorder="1" applyAlignment="1">
      <alignment vertical="center"/>
    </xf>
    <xf numFmtId="0" fontId="0" fillId="0" borderId="0" xfId="0" applyBorder="1" applyAlignment="1">
      <alignment vertical="center"/>
    </xf>
    <xf numFmtId="38" fontId="0" fillId="0" borderId="10" xfId="50" applyFont="1" applyFill="1" applyBorder="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vertical="center" wrapText="1"/>
    </xf>
    <xf numFmtId="0" fontId="0" fillId="0" borderId="11" xfId="0" applyFill="1" applyBorder="1" applyAlignment="1">
      <alignment horizontal="center" vertical="center" wrapText="1"/>
    </xf>
    <xf numFmtId="0" fontId="0" fillId="0" borderId="0" xfId="0" applyAlignment="1">
      <alignment vertical="center"/>
    </xf>
    <xf numFmtId="0" fontId="0" fillId="0" borderId="12" xfId="0" applyBorder="1" applyAlignment="1">
      <alignment vertical="center"/>
    </xf>
    <xf numFmtId="176" fontId="0" fillId="0" borderId="13" xfId="0" applyNumberFormat="1" applyFill="1" applyBorder="1" applyAlignment="1">
      <alignment vertical="center"/>
    </xf>
    <xf numFmtId="0" fontId="0" fillId="0" borderId="0" xfId="0" applyBorder="1" applyAlignment="1">
      <alignment horizontal="center" vertical="center"/>
    </xf>
    <xf numFmtId="0" fontId="0" fillId="0" borderId="0" xfId="0" applyFill="1" applyBorder="1" applyAlignment="1">
      <alignment vertical="center" wrapText="1"/>
    </xf>
    <xf numFmtId="1" fontId="0" fillId="0" borderId="0" xfId="0" applyNumberFormat="1" applyBorder="1" applyAlignment="1">
      <alignment vertical="center"/>
    </xf>
    <xf numFmtId="0" fontId="0" fillId="0" borderId="0" xfId="0" applyFill="1" applyBorder="1" applyAlignment="1">
      <alignment horizontal="center" vertical="center" wrapText="1"/>
    </xf>
    <xf numFmtId="1" fontId="0" fillId="0" borderId="0" xfId="0" applyNumberFormat="1" applyAlignment="1">
      <alignment vertical="center"/>
    </xf>
    <xf numFmtId="1" fontId="0" fillId="0" borderId="0" xfId="0" applyNumberFormat="1" applyAlignment="1">
      <alignment vertical="center"/>
    </xf>
    <xf numFmtId="0" fontId="0" fillId="0" borderId="0" xfId="0" applyBorder="1" applyAlignment="1">
      <alignment vertical="center"/>
    </xf>
    <xf numFmtId="0" fontId="0" fillId="0" borderId="14" xfId="0" applyFill="1" applyBorder="1" applyAlignment="1">
      <alignment horizontal="center" vertical="center" wrapText="1"/>
    </xf>
    <xf numFmtId="0" fontId="0" fillId="0" borderId="10" xfId="0" applyFill="1" applyBorder="1" applyAlignment="1" quotePrefix="1">
      <alignment horizontal="center" vertical="center" wrapText="1"/>
    </xf>
    <xf numFmtId="178" fontId="0" fillId="0" borderId="10" xfId="0" applyNumberFormat="1" applyFill="1" applyBorder="1" applyAlignment="1">
      <alignment vertical="center"/>
    </xf>
    <xf numFmtId="179" fontId="0" fillId="0" borderId="10" xfId="50" applyNumberFormat="1" applyFont="1" applyFill="1" applyBorder="1" applyAlignment="1">
      <alignment vertical="center"/>
    </xf>
    <xf numFmtId="38" fontId="0" fillId="0" borderId="10" xfId="0" applyNumberFormat="1" applyFill="1" applyBorder="1" applyAlignment="1">
      <alignment vertical="center"/>
    </xf>
    <xf numFmtId="1" fontId="0" fillId="0" borderId="10" xfId="0" applyNumberFormat="1" applyFill="1" applyBorder="1" applyAlignment="1">
      <alignment vertical="center"/>
    </xf>
    <xf numFmtId="1" fontId="0" fillId="0" borderId="14" xfId="0" applyNumberFormat="1" applyFill="1" applyBorder="1" applyAlignment="1">
      <alignment vertical="center"/>
    </xf>
    <xf numFmtId="1" fontId="0" fillId="0" borderId="15" xfId="0" applyNumberFormat="1" applyFill="1" applyBorder="1" applyAlignment="1">
      <alignment vertical="center"/>
    </xf>
    <xf numFmtId="1" fontId="0" fillId="0" borderId="16" xfId="0" applyNumberFormat="1" applyFill="1" applyBorder="1" applyAlignment="1">
      <alignment vertical="center"/>
    </xf>
    <xf numFmtId="38" fontId="0" fillId="0" borderId="16" xfId="50" applyFont="1" applyFill="1" applyBorder="1" applyAlignment="1">
      <alignment vertical="center"/>
    </xf>
    <xf numFmtId="0" fontId="0" fillId="0" borderId="16" xfId="0" applyFill="1" applyBorder="1" applyAlignment="1">
      <alignment vertical="center"/>
    </xf>
    <xf numFmtId="179" fontId="0" fillId="0" borderId="17" xfId="50" applyNumberFormat="1" applyFont="1" applyFill="1" applyBorder="1" applyAlignment="1">
      <alignment vertical="center"/>
    </xf>
    <xf numFmtId="179" fontId="0" fillId="0" borderId="14" xfId="50" applyNumberFormat="1" applyFont="1" applyFill="1" applyBorder="1" applyAlignment="1">
      <alignment vertical="center"/>
    </xf>
    <xf numFmtId="179" fontId="0" fillId="0" borderId="18" xfId="50" applyNumberFormat="1" applyFont="1" applyFill="1" applyBorder="1" applyAlignment="1">
      <alignment vertical="center"/>
    </xf>
    <xf numFmtId="176" fontId="0" fillId="0" borderId="16" xfId="0" applyNumberFormat="1" applyFill="1" applyBorder="1" applyAlignment="1">
      <alignment vertical="center"/>
    </xf>
    <xf numFmtId="1" fontId="0" fillId="0" borderId="19" xfId="0" applyNumberFormat="1" applyFill="1" applyBorder="1" applyAlignment="1">
      <alignment vertical="center"/>
    </xf>
    <xf numFmtId="1" fontId="0" fillId="0" borderId="20" xfId="0" applyNumberFormat="1" applyFill="1" applyBorder="1" applyAlignment="1">
      <alignment vertical="center"/>
    </xf>
    <xf numFmtId="1" fontId="0" fillId="0" borderId="21" xfId="0" applyNumberFormat="1" applyFill="1" applyBorder="1" applyAlignment="1">
      <alignment vertical="center"/>
    </xf>
    <xf numFmtId="176" fontId="9"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1" fontId="0" fillId="0" borderId="0" xfId="0" applyNumberFormat="1" applyFill="1" applyBorder="1" applyAlignment="1">
      <alignment vertical="center"/>
    </xf>
    <xf numFmtId="0" fontId="0" fillId="0" borderId="22" xfId="0" applyFill="1" applyBorder="1" applyAlignment="1">
      <alignment horizontal="center" vertical="center" wrapText="1"/>
    </xf>
    <xf numFmtId="0" fontId="0" fillId="0" borderId="16" xfId="0" applyFill="1" applyBorder="1" applyAlignment="1">
      <alignment horizontal="center" vertical="center" wrapText="1"/>
    </xf>
    <xf numFmtId="1" fontId="0" fillId="0" borderId="23" xfId="0" applyNumberFormat="1" applyFill="1" applyBorder="1" applyAlignment="1">
      <alignment vertical="center"/>
    </xf>
    <xf numFmtId="1" fontId="0" fillId="0" borderId="24" xfId="0" applyNumberFormat="1" applyBorder="1" applyAlignment="1">
      <alignment vertical="center"/>
    </xf>
    <xf numFmtId="1" fontId="0" fillId="0" borderId="25" xfId="0" applyNumberFormat="1" applyFill="1" applyBorder="1" applyAlignment="1">
      <alignment vertical="center"/>
    </xf>
    <xf numFmtId="0" fontId="0" fillId="0" borderId="21" xfId="0" applyBorder="1" applyAlignment="1">
      <alignment vertical="center"/>
    </xf>
    <xf numFmtId="1" fontId="0" fillId="0" borderId="26" xfId="0" applyNumberFormat="1" applyFill="1" applyBorder="1" applyAlignment="1">
      <alignment vertical="center"/>
    </xf>
    <xf numFmtId="1" fontId="0" fillId="0" borderId="27" xfId="0" applyNumberFormat="1" applyBorder="1" applyAlignment="1">
      <alignment vertical="center"/>
    </xf>
    <xf numFmtId="1" fontId="0" fillId="0" borderId="28" xfId="0" applyNumberFormat="1" applyFill="1" applyBorder="1" applyAlignment="1">
      <alignment vertical="center"/>
    </xf>
    <xf numFmtId="0" fontId="0" fillId="0" borderId="29" xfId="0" applyBorder="1" applyAlignment="1">
      <alignment vertical="center"/>
    </xf>
    <xf numFmtId="0" fontId="10" fillId="0" borderId="0" xfId="0" applyFont="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vertical="center"/>
    </xf>
    <xf numFmtId="0" fontId="0" fillId="0" borderId="10" xfId="0" applyFill="1" applyBorder="1" applyAlignment="1">
      <alignment horizontal="center" vertical="center"/>
    </xf>
    <xf numFmtId="0" fontId="0" fillId="0" borderId="14" xfId="0" applyFill="1" applyBorder="1" applyAlignment="1">
      <alignment horizontal="center" vertical="center" wrapText="1"/>
    </xf>
    <xf numFmtId="0" fontId="0" fillId="0" borderId="30"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176" fontId="9" fillId="0" borderId="0" xfId="0" applyNumberFormat="1" applyFont="1" applyFill="1" applyBorder="1" applyAlignment="1">
      <alignment horizontal="center" vertical="center"/>
    </xf>
    <xf numFmtId="0" fontId="0" fillId="0" borderId="17" xfId="0" applyFill="1" applyBorder="1" applyAlignment="1">
      <alignment vertical="center"/>
    </xf>
    <xf numFmtId="0" fontId="0" fillId="0" borderId="31" xfId="0" applyFill="1" applyBorder="1" applyAlignment="1">
      <alignment vertical="center"/>
    </xf>
    <xf numFmtId="0" fontId="0" fillId="0" borderId="14"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メモ 2"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704850</xdr:colOff>
      <xdr:row>4</xdr:row>
      <xdr:rowOff>123825</xdr:rowOff>
    </xdr:from>
    <xdr:to>
      <xdr:col>33</xdr:col>
      <xdr:colOff>447675</xdr:colOff>
      <xdr:row>6</xdr:row>
      <xdr:rowOff>66675</xdr:rowOff>
    </xdr:to>
    <xdr:sp>
      <xdr:nvSpPr>
        <xdr:cNvPr id="1" name="テキスト ボックス 1"/>
        <xdr:cNvSpPr txBox="1">
          <a:spLocks noChangeArrowheads="1"/>
        </xdr:cNvSpPr>
      </xdr:nvSpPr>
      <xdr:spPr>
        <a:xfrm>
          <a:off x="8258175" y="2085975"/>
          <a:ext cx="466725" cy="285750"/>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32</xdr:col>
      <xdr:colOff>695325</xdr:colOff>
      <xdr:row>9</xdr:row>
      <xdr:rowOff>123825</xdr:rowOff>
    </xdr:from>
    <xdr:to>
      <xdr:col>33</xdr:col>
      <xdr:colOff>438150</xdr:colOff>
      <xdr:row>11</xdr:row>
      <xdr:rowOff>57150</xdr:rowOff>
    </xdr:to>
    <xdr:sp>
      <xdr:nvSpPr>
        <xdr:cNvPr id="2" name="テキスト ボックス 2"/>
        <xdr:cNvSpPr txBox="1">
          <a:spLocks noChangeArrowheads="1"/>
        </xdr:cNvSpPr>
      </xdr:nvSpPr>
      <xdr:spPr>
        <a:xfrm>
          <a:off x="8248650" y="2943225"/>
          <a:ext cx="466725" cy="285750"/>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twoCellAnchor>
    <xdr:from>
      <xdr:col>32</xdr:col>
      <xdr:colOff>695325</xdr:colOff>
      <xdr:row>11</xdr:row>
      <xdr:rowOff>123825</xdr:rowOff>
    </xdr:from>
    <xdr:to>
      <xdr:col>33</xdr:col>
      <xdr:colOff>438150</xdr:colOff>
      <xdr:row>13</xdr:row>
      <xdr:rowOff>66675</xdr:rowOff>
    </xdr:to>
    <xdr:sp>
      <xdr:nvSpPr>
        <xdr:cNvPr id="3" name="テキスト ボックス 3"/>
        <xdr:cNvSpPr txBox="1">
          <a:spLocks noChangeArrowheads="1"/>
        </xdr:cNvSpPr>
      </xdr:nvSpPr>
      <xdr:spPr>
        <a:xfrm>
          <a:off x="8248650" y="3295650"/>
          <a:ext cx="466725" cy="285750"/>
        </a:xfrm>
        <a:prstGeom prst="rect">
          <a:avLst/>
        </a:prstGeom>
        <a:noFill/>
        <a:ln w="9525" cmpd="sng">
          <a:noFill/>
        </a:ln>
      </xdr:spPr>
      <xdr:txBody>
        <a:bodyPr vertOverflow="clip" wrap="square"/>
        <a:p>
          <a:pPr algn="l">
            <a:defRPr/>
          </a:pP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AS39"/>
  <sheetViews>
    <sheetView tabSelected="1" zoomScale="85" zoomScaleNormal="85" zoomScalePageLayoutView="0" workbookViewId="0" topLeftCell="J1">
      <selection activeCell="AV18" sqref="AV18"/>
    </sheetView>
  </sheetViews>
  <sheetFormatPr defaultColWidth="9.00390625" defaultRowHeight="13.5"/>
  <cols>
    <col min="1" max="1" width="4.25390625" style="0" customWidth="1"/>
    <col min="2" max="2" width="17.375" style="0" customWidth="1"/>
    <col min="3" max="3" width="9.875" style="0" hidden="1" customWidth="1"/>
    <col min="4" max="4" width="0" style="0" hidden="1" customWidth="1"/>
    <col min="5" max="5" width="10.00390625" style="0" hidden="1" customWidth="1"/>
    <col min="6" max="6" width="0" style="0" hidden="1" customWidth="1"/>
    <col min="7" max="9" width="6.50390625" style="0" hidden="1" customWidth="1"/>
    <col min="10" max="11" width="9.375" style="0" customWidth="1"/>
    <col min="12" max="12" width="6.875" style="0" hidden="1" customWidth="1"/>
    <col min="13" max="13" width="10.875" style="0" customWidth="1"/>
    <col min="14" max="14" width="6.875" style="0" hidden="1" customWidth="1"/>
    <col min="15" max="15" width="8.875" style="0" customWidth="1"/>
    <col min="16" max="17" width="9.375" style="0" customWidth="1"/>
    <col min="18" max="18" width="8.00390625" style="0" hidden="1" customWidth="1"/>
    <col min="19" max="19" width="10.875" style="0" customWidth="1"/>
    <col min="20" max="20" width="9.375" style="0" hidden="1" customWidth="1"/>
    <col min="21" max="21" width="9.375" style="0" customWidth="1"/>
    <col min="22" max="22" width="11.50390625" style="0" hidden="1" customWidth="1"/>
    <col min="23" max="28" width="12.00390625" style="0" hidden="1" customWidth="1"/>
    <col min="29" max="32" width="0" style="0" hidden="1" customWidth="1"/>
    <col min="33" max="35" width="9.50390625" style="10" customWidth="1"/>
    <col min="36" max="38" width="0" style="0" hidden="1" customWidth="1"/>
    <col min="39" max="40" width="10.375" style="0" customWidth="1"/>
    <col min="41" max="41" width="9.50390625" style="0" customWidth="1"/>
    <col min="42" max="42" width="2.875" style="0" customWidth="1"/>
    <col min="43" max="43" width="22.875" style="0" customWidth="1"/>
  </cols>
  <sheetData>
    <row r="1" spans="2:44" ht="30" customHeight="1">
      <c r="B1" s="61" t="s">
        <v>6</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40"/>
      <c r="AQ1" s="40"/>
      <c r="AR1" s="40"/>
    </row>
    <row r="2" ht="21.75" customHeight="1">
      <c r="B2" s="53" t="s">
        <v>8</v>
      </c>
    </row>
    <row r="3" spans="2:45" ht="35.25" customHeight="1" thickBot="1">
      <c r="B3" s="62"/>
      <c r="C3" s="56" t="s">
        <v>34</v>
      </c>
      <c r="D3" s="56"/>
      <c r="E3" s="56"/>
      <c r="F3" s="9"/>
      <c r="G3" s="64" t="s">
        <v>36</v>
      </c>
      <c r="H3" s="58"/>
      <c r="I3" s="59"/>
      <c r="J3" s="57" t="s">
        <v>53</v>
      </c>
      <c r="K3" s="58"/>
      <c r="L3" s="58"/>
      <c r="M3" s="58"/>
      <c r="N3" s="58"/>
      <c r="O3" s="59"/>
      <c r="P3" s="57" t="s">
        <v>54</v>
      </c>
      <c r="Q3" s="58"/>
      <c r="R3" s="58"/>
      <c r="S3" s="58"/>
      <c r="T3" s="58"/>
      <c r="U3" s="59"/>
      <c r="V3" s="56" t="s">
        <v>37</v>
      </c>
      <c r="W3" s="56"/>
      <c r="X3" s="56"/>
      <c r="Y3" s="56"/>
      <c r="Z3" s="56"/>
      <c r="AA3" s="56"/>
      <c r="AB3" s="54" t="s">
        <v>33</v>
      </c>
      <c r="AC3" s="5"/>
      <c r="AD3" s="5"/>
      <c r="AE3" s="5" t="s">
        <v>28</v>
      </c>
      <c r="AF3" s="1"/>
      <c r="AG3" s="54" t="s">
        <v>59</v>
      </c>
      <c r="AH3" s="54"/>
      <c r="AI3" s="54"/>
      <c r="AJ3" s="54" t="s">
        <v>65</v>
      </c>
      <c r="AK3" s="56"/>
      <c r="AL3" s="60"/>
      <c r="AM3" s="54" t="s">
        <v>64</v>
      </c>
      <c r="AN3" s="56"/>
      <c r="AO3" s="60"/>
      <c r="AP3" s="41"/>
      <c r="AQ3" s="41"/>
      <c r="AR3" s="41"/>
      <c r="AS3" s="15"/>
    </row>
    <row r="4" spans="2:45" ht="67.5">
      <c r="B4" s="63"/>
      <c r="C4" s="9" t="s">
        <v>35</v>
      </c>
      <c r="D4" s="9" t="s">
        <v>40</v>
      </c>
      <c r="E4" s="9" t="s">
        <v>29</v>
      </c>
      <c r="F4" s="9"/>
      <c r="G4" s="8" t="s">
        <v>39</v>
      </c>
      <c r="H4" s="8" t="s">
        <v>38</v>
      </c>
      <c r="I4" s="8" t="s">
        <v>41</v>
      </c>
      <c r="J4" s="8" t="s">
        <v>57</v>
      </c>
      <c r="K4" s="8" t="s">
        <v>58</v>
      </c>
      <c r="L4" s="8" t="s">
        <v>46</v>
      </c>
      <c r="M4" s="8" t="s">
        <v>5</v>
      </c>
      <c r="N4" s="8" t="s">
        <v>60</v>
      </c>
      <c r="O4" s="23" t="s">
        <v>12</v>
      </c>
      <c r="P4" s="8" t="s">
        <v>14</v>
      </c>
      <c r="Q4" s="8" t="s">
        <v>15</v>
      </c>
      <c r="R4" s="8" t="s">
        <v>46</v>
      </c>
      <c r="S4" s="8" t="s">
        <v>16</v>
      </c>
      <c r="T4" s="8" t="s">
        <v>60</v>
      </c>
      <c r="U4" s="23" t="s">
        <v>17</v>
      </c>
      <c r="V4" s="8" t="s">
        <v>0</v>
      </c>
      <c r="W4" s="8" t="s">
        <v>30</v>
      </c>
      <c r="X4" s="8" t="s">
        <v>43</v>
      </c>
      <c r="Y4" s="8" t="s">
        <v>42</v>
      </c>
      <c r="Z4" s="8" t="s">
        <v>31</v>
      </c>
      <c r="AA4" s="8" t="s">
        <v>32</v>
      </c>
      <c r="AB4" s="55"/>
      <c r="AC4" s="1"/>
      <c r="AD4" s="1"/>
      <c r="AE4" s="4">
        <v>18</v>
      </c>
      <c r="AF4" s="24">
        <v>0.42857142857142855</v>
      </c>
      <c r="AG4" s="8" t="s">
        <v>22</v>
      </c>
      <c r="AH4" s="8" t="s">
        <v>18</v>
      </c>
      <c r="AI4" s="8" t="s">
        <v>19</v>
      </c>
      <c r="AJ4" s="8" t="s">
        <v>49</v>
      </c>
      <c r="AK4" s="22" t="s">
        <v>50</v>
      </c>
      <c r="AL4" s="43" t="s">
        <v>51</v>
      </c>
      <c r="AM4" s="44" t="s">
        <v>20</v>
      </c>
      <c r="AN4" s="22" t="s">
        <v>21</v>
      </c>
      <c r="AO4" s="43" t="s">
        <v>51</v>
      </c>
      <c r="AP4" s="16"/>
      <c r="AQ4" s="16"/>
      <c r="AR4" s="16"/>
      <c r="AS4" s="16"/>
    </row>
    <row r="5" spans="2:45" ht="13.5">
      <c r="B5" s="3" t="s">
        <v>66</v>
      </c>
      <c r="C5" s="7">
        <v>5007</v>
      </c>
      <c r="D5" s="7">
        <f>C5-E5</f>
        <v>1280</v>
      </c>
      <c r="E5" s="7">
        <v>3727</v>
      </c>
      <c r="F5" s="7"/>
      <c r="G5" s="7">
        <f>E5/H5</f>
        <v>8696.333333333334</v>
      </c>
      <c r="H5" s="25">
        <v>0.42857142857142855</v>
      </c>
      <c r="I5" s="7">
        <f aca="true" t="shared" si="0" ref="I5:I14">ROUND(D5+G5,0)</f>
        <v>9976</v>
      </c>
      <c r="J5" s="7">
        <v>2966</v>
      </c>
      <c r="K5" s="7">
        <v>2117</v>
      </c>
      <c r="L5" s="7">
        <v>196</v>
      </c>
      <c r="M5" s="7">
        <v>3318</v>
      </c>
      <c r="N5" s="25">
        <f>K5/J5</f>
        <v>0.7137559002022926</v>
      </c>
      <c r="O5" s="25">
        <f>M5/J5</f>
        <v>1.1186783546864465</v>
      </c>
      <c r="P5" s="7">
        <v>378</v>
      </c>
      <c r="Q5" s="7">
        <v>341</v>
      </c>
      <c r="R5" s="7">
        <v>44</v>
      </c>
      <c r="S5" s="7">
        <v>409</v>
      </c>
      <c r="T5" s="25">
        <f>Q5/P5</f>
        <v>0.9021164021164021</v>
      </c>
      <c r="U5" s="25">
        <f>S5/P5</f>
        <v>1.082010582010582</v>
      </c>
      <c r="V5" s="7">
        <v>16723</v>
      </c>
      <c r="W5" s="1"/>
      <c r="X5" s="1"/>
      <c r="Y5" s="1"/>
      <c r="Z5" s="1"/>
      <c r="AA5" s="1"/>
      <c r="AB5" s="26">
        <f aca="true" t="shared" si="1" ref="AB5:AB16">SUM(I5:AA5)</f>
        <v>36471.816561239015</v>
      </c>
      <c r="AC5" s="1"/>
      <c r="AD5" s="1"/>
      <c r="AE5" s="4">
        <v>9</v>
      </c>
      <c r="AF5" s="24">
        <v>0.6923076923076923</v>
      </c>
      <c r="AG5" s="2">
        <v>2407</v>
      </c>
      <c r="AH5" s="2">
        <v>911</v>
      </c>
      <c r="AI5" s="2">
        <v>1496</v>
      </c>
      <c r="AJ5" s="27">
        <f>AH5*O5</f>
        <v>1019.1159811193528</v>
      </c>
      <c r="AK5" s="28">
        <f>AI5*U5</f>
        <v>1618.687830687831</v>
      </c>
      <c r="AL5" s="29">
        <f>AJ5+AK5</f>
        <v>2637.8038118071836</v>
      </c>
      <c r="AM5" s="30">
        <f>AH5*O16</f>
        <v>968.6594263146956</v>
      </c>
      <c r="AN5" s="28">
        <f>U16*AI5</f>
        <v>1532.1329987452948</v>
      </c>
      <c r="AO5" s="29">
        <f>AM5+AN5</f>
        <v>2500.7924250599904</v>
      </c>
      <c r="AP5" s="42"/>
      <c r="AQ5" s="42"/>
      <c r="AR5" s="42"/>
      <c r="AS5" s="17"/>
    </row>
    <row r="6" spans="2:45" ht="13.5">
      <c r="B6" s="3" t="s">
        <v>68</v>
      </c>
      <c r="C6" s="7">
        <v>632</v>
      </c>
      <c r="D6" s="7">
        <f aca="true" t="shared" si="2" ref="D6:D15">C6-E6</f>
        <v>400</v>
      </c>
      <c r="E6" s="7">
        <v>232</v>
      </c>
      <c r="F6" s="7"/>
      <c r="G6" s="7">
        <f aca="true" t="shared" si="3" ref="G6:G16">E6/H6</f>
        <v>335.11111111111114</v>
      </c>
      <c r="H6" s="25">
        <v>0.6923076923076923</v>
      </c>
      <c r="I6" s="7">
        <f t="shared" si="0"/>
        <v>735</v>
      </c>
      <c r="J6" s="7">
        <v>28</v>
      </c>
      <c r="K6" s="7">
        <v>27</v>
      </c>
      <c r="L6" s="7">
        <v>11</v>
      </c>
      <c r="M6" s="7">
        <v>44</v>
      </c>
      <c r="N6" s="25">
        <f aca="true" t="shared" si="4" ref="N6:N16">K6/J6</f>
        <v>0.9642857142857143</v>
      </c>
      <c r="O6" s="25">
        <f aca="true" t="shared" si="5" ref="O6:O15">M6/J6</f>
        <v>1.5714285714285714</v>
      </c>
      <c r="P6" s="7">
        <v>129</v>
      </c>
      <c r="Q6" s="7">
        <v>139</v>
      </c>
      <c r="R6" s="7">
        <v>15</v>
      </c>
      <c r="S6" s="7">
        <v>188</v>
      </c>
      <c r="T6" s="25">
        <f aca="true" t="shared" si="6" ref="T6:T16">Q6/P6</f>
        <v>1.0775193798449612</v>
      </c>
      <c r="U6" s="25">
        <f aca="true" t="shared" si="7" ref="U6:U15">S6/P6</f>
        <v>1.4573643410852712</v>
      </c>
      <c r="V6" s="1"/>
      <c r="W6" s="1"/>
      <c r="X6" s="1"/>
      <c r="Y6" s="1"/>
      <c r="Z6" s="1"/>
      <c r="AA6" s="1"/>
      <c r="AB6" s="26">
        <f t="shared" si="1"/>
        <v>1321.0705980066443</v>
      </c>
      <c r="AC6" s="1"/>
      <c r="AD6" s="1"/>
      <c r="AE6" s="4">
        <v>6</v>
      </c>
      <c r="AF6" s="24">
        <v>0.375</v>
      </c>
      <c r="AG6" s="2">
        <v>401</v>
      </c>
      <c r="AH6" s="2">
        <v>0</v>
      </c>
      <c r="AI6" s="2">
        <v>421</v>
      </c>
      <c r="AJ6" s="27">
        <f>AH6*O6</f>
        <v>0</v>
      </c>
      <c r="AK6" s="28">
        <f aca="true" t="shared" si="8" ref="AK6:AK15">AI6*U6</f>
        <v>613.5503875968992</v>
      </c>
      <c r="AL6" s="29">
        <f aca="true" t="shared" si="9" ref="AL6:AL15">AJ6+AK6</f>
        <v>613.5503875968992</v>
      </c>
      <c r="AM6" s="30">
        <f>AH6*O16</f>
        <v>0</v>
      </c>
      <c r="AN6" s="28">
        <f>U16*AI6</f>
        <v>431.16844416562105</v>
      </c>
      <c r="AO6" s="29">
        <f aca="true" t="shared" si="10" ref="AO6:AO15">AM6+AN6</f>
        <v>431.16844416562105</v>
      </c>
      <c r="AP6" s="42"/>
      <c r="AQ6" s="42"/>
      <c r="AR6" s="42"/>
      <c r="AS6" s="17"/>
    </row>
    <row r="7" spans="2:45" ht="13.5">
      <c r="B7" s="3" t="s">
        <v>69</v>
      </c>
      <c r="C7" s="7">
        <v>362</v>
      </c>
      <c r="D7" s="7">
        <f t="shared" si="2"/>
        <v>0</v>
      </c>
      <c r="E7" s="7">
        <v>362</v>
      </c>
      <c r="F7" s="7"/>
      <c r="G7" s="7">
        <f t="shared" si="3"/>
        <v>965.3333333333334</v>
      </c>
      <c r="H7" s="25">
        <v>0.375</v>
      </c>
      <c r="I7" s="7">
        <f t="shared" si="0"/>
        <v>965</v>
      </c>
      <c r="J7" s="7">
        <v>306</v>
      </c>
      <c r="K7" s="7">
        <v>308</v>
      </c>
      <c r="L7" s="7">
        <v>44</v>
      </c>
      <c r="M7" s="7">
        <v>362</v>
      </c>
      <c r="N7" s="25">
        <f t="shared" si="4"/>
        <v>1.0065359477124183</v>
      </c>
      <c r="O7" s="25">
        <f t="shared" si="5"/>
        <v>1.1830065359477124</v>
      </c>
      <c r="P7" s="7"/>
      <c r="Q7" s="7"/>
      <c r="R7" s="7"/>
      <c r="S7" s="7"/>
      <c r="T7" s="25"/>
      <c r="U7" s="25"/>
      <c r="V7" s="1"/>
      <c r="W7" s="1"/>
      <c r="X7" s="1"/>
      <c r="Y7" s="1"/>
      <c r="Z7" s="1"/>
      <c r="AA7" s="1"/>
      <c r="AB7" s="26">
        <f t="shared" si="1"/>
        <v>1987.18954248366</v>
      </c>
      <c r="AC7" s="1"/>
      <c r="AD7" s="1"/>
      <c r="AE7" s="4">
        <v>14</v>
      </c>
      <c r="AF7" s="24">
        <v>0.6086956521739131</v>
      </c>
      <c r="AG7" s="2">
        <v>1572</v>
      </c>
      <c r="AH7" s="2">
        <v>958</v>
      </c>
      <c r="AI7" s="2">
        <v>614</v>
      </c>
      <c r="AJ7" s="27">
        <f aca="true" t="shared" si="11" ref="AJ7:AJ15">AH7*O7</f>
        <v>1133.3202614379086</v>
      </c>
      <c r="AK7" s="28">
        <f t="shared" si="8"/>
        <v>0</v>
      </c>
      <c r="AL7" s="29">
        <f t="shared" si="9"/>
        <v>1133.3202614379086</v>
      </c>
      <c r="AM7" s="30">
        <f>AH7*O16</f>
        <v>1018.6341716898775</v>
      </c>
      <c r="AN7" s="28">
        <f>U16*AI7</f>
        <v>628.8299874529486</v>
      </c>
      <c r="AO7" s="29">
        <f t="shared" si="10"/>
        <v>1647.464159142826</v>
      </c>
      <c r="AP7" s="42"/>
      <c r="AQ7" s="42"/>
      <c r="AR7" s="42"/>
      <c r="AS7" s="17"/>
    </row>
    <row r="8" spans="2:45" ht="13.5">
      <c r="B8" s="3" t="s">
        <v>70</v>
      </c>
      <c r="C8" s="7">
        <v>892</v>
      </c>
      <c r="D8" s="7">
        <v>150</v>
      </c>
      <c r="E8" s="7">
        <v>872</v>
      </c>
      <c r="F8" s="7"/>
      <c r="G8" s="7">
        <f t="shared" si="3"/>
        <v>1432.5714285714284</v>
      </c>
      <c r="H8" s="25">
        <v>0.6086956521739131</v>
      </c>
      <c r="I8" s="7">
        <f t="shared" si="0"/>
        <v>1583</v>
      </c>
      <c r="J8" s="7">
        <v>359</v>
      </c>
      <c r="K8" s="7">
        <v>306</v>
      </c>
      <c r="L8" s="7">
        <v>29</v>
      </c>
      <c r="M8" s="7">
        <v>371</v>
      </c>
      <c r="N8" s="25">
        <f t="shared" si="4"/>
        <v>0.8523676880222841</v>
      </c>
      <c r="O8" s="25">
        <f t="shared" si="5"/>
        <v>1.033426183844011</v>
      </c>
      <c r="P8" s="7">
        <v>373</v>
      </c>
      <c r="Q8" s="7">
        <v>373</v>
      </c>
      <c r="R8" s="7">
        <v>42</v>
      </c>
      <c r="S8" s="7">
        <v>501</v>
      </c>
      <c r="T8" s="25">
        <f t="shared" si="6"/>
        <v>1</v>
      </c>
      <c r="U8" s="25">
        <f t="shared" si="7"/>
        <v>1.3431635388739946</v>
      </c>
      <c r="V8" s="1"/>
      <c r="W8" s="1"/>
      <c r="X8" s="1"/>
      <c r="Y8" s="1"/>
      <c r="Z8" s="1"/>
      <c r="AA8" s="1"/>
      <c r="AB8" s="26">
        <f t="shared" si="1"/>
        <v>3941.22895741074</v>
      </c>
      <c r="AC8" s="1"/>
      <c r="AD8" s="1"/>
      <c r="AE8" s="4">
        <v>9</v>
      </c>
      <c r="AF8" s="24">
        <v>0.47368421052631576</v>
      </c>
      <c r="AG8" s="2">
        <v>940</v>
      </c>
      <c r="AH8" s="2">
        <v>309</v>
      </c>
      <c r="AI8" s="2">
        <v>631</v>
      </c>
      <c r="AJ8" s="27">
        <f t="shared" si="11"/>
        <v>319.32869080779943</v>
      </c>
      <c r="AK8" s="28">
        <f t="shared" si="8"/>
        <v>847.5361930294906</v>
      </c>
      <c r="AL8" s="29">
        <f t="shared" si="9"/>
        <v>1166.86488383729</v>
      </c>
      <c r="AM8" s="30">
        <f>AH8*O16</f>
        <v>328.5573685304511</v>
      </c>
      <c r="AN8" s="28">
        <f>U16*AI8</f>
        <v>646.2405897114178</v>
      </c>
      <c r="AO8" s="29">
        <f t="shared" si="10"/>
        <v>974.7979582418689</v>
      </c>
      <c r="AP8" s="42"/>
      <c r="AQ8" s="42"/>
      <c r="AR8" s="42"/>
      <c r="AS8" s="17"/>
    </row>
    <row r="9" spans="2:45" ht="13.5">
      <c r="B9" s="3" t="s">
        <v>71</v>
      </c>
      <c r="C9" s="7">
        <v>6584</v>
      </c>
      <c r="D9" s="7">
        <f t="shared" si="2"/>
        <v>5760</v>
      </c>
      <c r="E9" s="7">
        <v>824</v>
      </c>
      <c r="F9" s="7"/>
      <c r="G9" s="7">
        <f t="shared" si="3"/>
        <v>1739.5555555555557</v>
      </c>
      <c r="H9" s="25">
        <v>0.47368421052631576</v>
      </c>
      <c r="I9" s="7">
        <f t="shared" si="0"/>
        <v>7500</v>
      </c>
      <c r="J9" s="7">
        <v>671</v>
      </c>
      <c r="K9" s="7">
        <v>527</v>
      </c>
      <c r="L9" s="7">
        <v>161</v>
      </c>
      <c r="M9" s="7">
        <v>694</v>
      </c>
      <c r="N9" s="25">
        <f t="shared" si="4"/>
        <v>0.7853949329359166</v>
      </c>
      <c r="O9" s="25">
        <f t="shared" si="5"/>
        <v>1.0342771982116243</v>
      </c>
      <c r="P9" s="7">
        <v>100</v>
      </c>
      <c r="Q9" s="7">
        <v>45</v>
      </c>
      <c r="R9" s="7">
        <v>2</v>
      </c>
      <c r="S9" s="7">
        <v>130</v>
      </c>
      <c r="T9" s="25">
        <f t="shared" si="6"/>
        <v>0.45</v>
      </c>
      <c r="U9" s="25">
        <f t="shared" si="7"/>
        <v>1.3</v>
      </c>
      <c r="V9" s="1"/>
      <c r="W9" s="1"/>
      <c r="X9" s="1"/>
      <c r="Y9" s="1"/>
      <c r="Z9" s="1"/>
      <c r="AA9" s="1"/>
      <c r="AB9" s="26">
        <f t="shared" si="1"/>
        <v>9833.569672131149</v>
      </c>
      <c r="AC9" s="1"/>
      <c r="AD9" s="1"/>
      <c r="AE9" s="4">
        <v>23</v>
      </c>
      <c r="AF9" s="24">
        <v>0.46938775510204084</v>
      </c>
      <c r="AG9" s="2">
        <v>4835</v>
      </c>
      <c r="AH9" s="2">
        <v>507</v>
      </c>
      <c r="AI9" s="2">
        <v>4328</v>
      </c>
      <c r="AJ9" s="27">
        <f t="shared" si="11"/>
        <v>524.3785394932935</v>
      </c>
      <c r="AK9" s="28">
        <f t="shared" si="8"/>
        <v>5626.400000000001</v>
      </c>
      <c r="AL9" s="29">
        <f t="shared" si="9"/>
        <v>6150.778539493294</v>
      </c>
      <c r="AM9" s="30">
        <f>AH9*O16</f>
        <v>539.0892745790896</v>
      </c>
      <c r="AN9" s="28">
        <f>U16*AI9</f>
        <v>4432.534504391468</v>
      </c>
      <c r="AO9" s="29">
        <f t="shared" si="10"/>
        <v>4971.623778970557</v>
      </c>
      <c r="AP9" s="42"/>
      <c r="AQ9" s="42"/>
      <c r="AR9" s="42"/>
      <c r="AS9" s="17"/>
    </row>
    <row r="10" spans="2:45" ht="13.5">
      <c r="B10" s="3" t="s">
        <v>72</v>
      </c>
      <c r="C10" s="7">
        <v>2035</v>
      </c>
      <c r="D10" s="7">
        <f t="shared" si="2"/>
        <v>300</v>
      </c>
      <c r="E10" s="7">
        <v>1735</v>
      </c>
      <c r="F10" s="7"/>
      <c r="G10" s="7">
        <f t="shared" si="3"/>
        <v>3696.304347826087</v>
      </c>
      <c r="H10" s="25">
        <v>0.46938775510204084</v>
      </c>
      <c r="I10" s="7">
        <f t="shared" si="0"/>
        <v>3996</v>
      </c>
      <c r="J10" s="7">
        <v>1177</v>
      </c>
      <c r="K10" s="7">
        <v>1049</v>
      </c>
      <c r="L10" s="7">
        <v>130</v>
      </c>
      <c r="M10" s="7">
        <v>1011</v>
      </c>
      <c r="N10" s="25">
        <f t="shared" si="4"/>
        <v>0.8912489379779099</v>
      </c>
      <c r="O10" s="25">
        <f t="shared" si="5"/>
        <v>0.8589634664401019</v>
      </c>
      <c r="P10" s="7">
        <v>892</v>
      </c>
      <c r="Q10" s="7">
        <v>642</v>
      </c>
      <c r="R10" s="7">
        <v>98</v>
      </c>
      <c r="S10" s="7">
        <v>724</v>
      </c>
      <c r="T10" s="25">
        <f t="shared" si="6"/>
        <v>0.7197309417040358</v>
      </c>
      <c r="U10" s="25">
        <f t="shared" si="7"/>
        <v>0.8116591928251121</v>
      </c>
      <c r="V10" s="1"/>
      <c r="W10" s="1"/>
      <c r="X10" s="1"/>
      <c r="Y10" s="1"/>
      <c r="Z10" s="1"/>
      <c r="AA10" s="1"/>
      <c r="AB10" s="26">
        <f t="shared" si="1"/>
        <v>9722.281602538947</v>
      </c>
      <c r="AC10" s="1"/>
      <c r="AD10" s="1"/>
      <c r="AE10" s="4">
        <v>4</v>
      </c>
      <c r="AF10" s="24">
        <v>0.5714285714285714</v>
      </c>
      <c r="AG10" s="2">
        <v>663</v>
      </c>
      <c r="AH10" s="2">
        <v>226</v>
      </c>
      <c r="AI10" s="2">
        <v>437</v>
      </c>
      <c r="AJ10" s="27">
        <f t="shared" si="11"/>
        <v>194.12574341546303</v>
      </c>
      <c r="AK10" s="28">
        <f t="shared" si="8"/>
        <v>354.695067264574</v>
      </c>
      <c r="AL10" s="29">
        <f t="shared" si="9"/>
        <v>548.8208106800371</v>
      </c>
      <c r="AM10" s="30">
        <f>AH10*O16</f>
        <v>240.30409478278946</v>
      </c>
      <c r="AN10" s="28">
        <f>U16*AI10</f>
        <v>447.55489335006274</v>
      </c>
      <c r="AO10" s="29">
        <f t="shared" si="10"/>
        <v>687.8589881328522</v>
      </c>
      <c r="AP10" s="42"/>
      <c r="AQ10" s="42"/>
      <c r="AR10" s="42"/>
      <c r="AS10" s="17"/>
    </row>
    <row r="11" spans="2:45" ht="14.25" thickBot="1">
      <c r="B11" s="3" t="s">
        <v>67</v>
      </c>
      <c r="C11" s="7">
        <v>4477</v>
      </c>
      <c r="D11" s="7">
        <f t="shared" si="2"/>
        <v>3069</v>
      </c>
      <c r="E11" s="7">
        <v>1408</v>
      </c>
      <c r="F11" s="7"/>
      <c r="G11" s="7">
        <f t="shared" si="3"/>
        <v>2365.44</v>
      </c>
      <c r="H11" s="25">
        <v>0.5952380952380952</v>
      </c>
      <c r="I11" s="7">
        <f t="shared" si="0"/>
        <v>5434</v>
      </c>
      <c r="J11" s="31">
        <v>1320</v>
      </c>
      <c r="K11" s="31">
        <v>1276</v>
      </c>
      <c r="L11" s="31">
        <v>178</v>
      </c>
      <c r="M11" s="31">
        <v>1301</v>
      </c>
      <c r="N11" s="25">
        <f t="shared" si="4"/>
        <v>0.9666666666666667</v>
      </c>
      <c r="O11" s="25">
        <f t="shared" si="5"/>
        <v>0.9856060606060606</v>
      </c>
      <c r="P11" s="31">
        <v>498</v>
      </c>
      <c r="Q11" s="31">
        <v>417</v>
      </c>
      <c r="R11" s="31">
        <v>21</v>
      </c>
      <c r="S11" s="31">
        <v>202</v>
      </c>
      <c r="T11" s="25">
        <f t="shared" si="6"/>
        <v>0.8373493975903614</v>
      </c>
      <c r="U11" s="25">
        <f t="shared" si="7"/>
        <v>0.40562248995983935</v>
      </c>
      <c r="V11" s="32"/>
      <c r="W11" s="1"/>
      <c r="X11" s="1"/>
      <c r="Y11" s="1"/>
      <c r="Z11" s="1"/>
      <c r="AA11" s="1"/>
      <c r="AB11" s="26">
        <f t="shared" si="1"/>
        <v>10650.195244614823</v>
      </c>
      <c r="AC11" s="1"/>
      <c r="AD11" s="1"/>
      <c r="AE11" s="4">
        <v>44</v>
      </c>
      <c r="AF11" s="24">
        <v>0.6666666666666666</v>
      </c>
      <c r="AG11" s="2">
        <v>1574</v>
      </c>
      <c r="AH11" s="2">
        <v>0</v>
      </c>
      <c r="AI11" s="2">
        <v>1663</v>
      </c>
      <c r="AJ11" s="27">
        <f t="shared" si="11"/>
        <v>0</v>
      </c>
      <c r="AK11" s="28">
        <f t="shared" si="8"/>
        <v>674.5502008032129</v>
      </c>
      <c r="AL11" s="29">
        <f t="shared" si="9"/>
        <v>674.5502008032129</v>
      </c>
      <c r="AM11" s="30">
        <f>AH11*O16</f>
        <v>0</v>
      </c>
      <c r="AN11" s="28">
        <f>U16*AI11</f>
        <v>1703.1665621079046</v>
      </c>
      <c r="AO11" s="29">
        <f t="shared" si="10"/>
        <v>1703.1665621079046</v>
      </c>
      <c r="AP11" s="42"/>
      <c r="AQ11" t="s">
        <v>10</v>
      </c>
      <c r="AS11" s="17"/>
    </row>
    <row r="12" spans="2:45" ht="13.5">
      <c r="B12" s="3" t="s">
        <v>73</v>
      </c>
      <c r="C12" s="7">
        <v>1320</v>
      </c>
      <c r="D12" s="7">
        <f t="shared" si="2"/>
        <v>0</v>
      </c>
      <c r="E12" s="7">
        <v>1320</v>
      </c>
      <c r="F12" s="7"/>
      <c r="G12" s="7">
        <f t="shared" si="3"/>
        <v>1980</v>
      </c>
      <c r="H12" s="25">
        <v>0.6666666666666666</v>
      </c>
      <c r="I12" s="7">
        <f t="shared" si="0"/>
        <v>1980</v>
      </c>
      <c r="J12" s="7">
        <v>989</v>
      </c>
      <c r="K12" s="7">
        <v>982</v>
      </c>
      <c r="L12" s="7">
        <v>179</v>
      </c>
      <c r="M12" s="7">
        <v>1172</v>
      </c>
      <c r="N12" s="25">
        <f t="shared" si="4"/>
        <v>0.9929221435793731</v>
      </c>
      <c r="O12" s="25">
        <f t="shared" si="5"/>
        <v>1.185035389282103</v>
      </c>
      <c r="P12" s="7">
        <v>156</v>
      </c>
      <c r="Q12" s="7">
        <v>153</v>
      </c>
      <c r="R12" s="7">
        <v>27</v>
      </c>
      <c r="S12" s="7">
        <v>148</v>
      </c>
      <c r="T12" s="25">
        <f t="shared" si="6"/>
        <v>0.9807692307692307</v>
      </c>
      <c r="U12" s="25">
        <f t="shared" si="7"/>
        <v>0.9487179487179487</v>
      </c>
      <c r="V12" s="1"/>
      <c r="W12" s="1"/>
      <c r="X12" s="1"/>
      <c r="Y12" s="1"/>
      <c r="Z12" s="1"/>
      <c r="AA12" s="1"/>
      <c r="AB12" s="26">
        <f t="shared" si="1"/>
        <v>5790.107444712349</v>
      </c>
      <c r="AC12" s="1"/>
      <c r="AD12" s="1"/>
      <c r="AE12" s="4">
        <v>2</v>
      </c>
      <c r="AF12" s="24">
        <v>1</v>
      </c>
      <c r="AG12" s="2">
        <v>1356</v>
      </c>
      <c r="AH12" s="2">
        <v>1065</v>
      </c>
      <c r="AI12" s="2">
        <v>291</v>
      </c>
      <c r="AJ12" s="27">
        <f t="shared" si="11"/>
        <v>1262.0626895854398</v>
      </c>
      <c r="AK12" s="28">
        <f t="shared" si="8"/>
        <v>276.07692307692304</v>
      </c>
      <c r="AL12" s="29">
        <f t="shared" si="9"/>
        <v>1538.1396126623629</v>
      </c>
      <c r="AM12" s="30">
        <f>AH12*O16</f>
        <v>1132.4064643525255</v>
      </c>
      <c r="AN12" s="28">
        <f>U16*AI12</f>
        <v>298.0285445420326</v>
      </c>
      <c r="AO12" s="29">
        <f t="shared" si="10"/>
        <v>1430.435008894558</v>
      </c>
      <c r="AP12" s="42"/>
      <c r="AQ12" s="45" t="s">
        <v>7</v>
      </c>
      <c r="AR12" s="46">
        <v>20035</v>
      </c>
      <c r="AS12" s="17"/>
    </row>
    <row r="13" spans="2:45" ht="13.5">
      <c r="B13" s="3" t="s">
        <v>74</v>
      </c>
      <c r="C13" s="7">
        <v>2672</v>
      </c>
      <c r="D13" s="7">
        <v>960</v>
      </c>
      <c r="E13" s="7">
        <v>202</v>
      </c>
      <c r="F13" s="7"/>
      <c r="G13" s="7">
        <f t="shared" si="3"/>
        <v>202</v>
      </c>
      <c r="H13" s="25">
        <v>1</v>
      </c>
      <c r="I13" s="7">
        <f t="shared" si="0"/>
        <v>1162</v>
      </c>
      <c r="J13" s="7"/>
      <c r="K13" s="7"/>
      <c r="L13" s="7"/>
      <c r="M13" s="7"/>
      <c r="N13" s="25"/>
      <c r="O13" s="25"/>
      <c r="P13" s="7">
        <v>2</v>
      </c>
      <c r="Q13" s="7">
        <v>2</v>
      </c>
      <c r="R13" s="7">
        <v>2</v>
      </c>
      <c r="S13" s="7">
        <v>2</v>
      </c>
      <c r="T13" s="25">
        <f t="shared" si="6"/>
        <v>1</v>
      </c>
      <c r="U13" s="25">
        <f t="shared" si="7"/>
        <v>1</v>
      </c>
      <c r="V13" s="1"/>
      <c r="W13" s="1"/>
      <c r="X13" s="1"/>
      <c r="Y13" s="1"/>
      <c r="Z13" s="1"/>
      <c r="AA13" s="1"/>
      <c r="AB13" s="26">
        <f t="shared" si="1"/>
        <v>1172</v>
      </c>
      <c r="AC13" s="1"/>
      <c r="AD13" s="1"/>
      <c r="AE13" s="4">
        <v>154</v>
      </c>
      <c r="AF13" s="24">
        <v>0.5519713261648745</v>
      </c>
      <c r="AG13" s="2">
        <v>226</v>
      </c>
      <c r="AH13" s="2">
        <v>0</v>
      </c>
      <c r="AI13" s="2">
        <v>316</v>
      </c>
      <c r="AJ13" s="27">
        <v>0</v>
      </c>
      <c r="AK13" s="28">
        <f t="shared" si="8"/>
        <v>316</v>
      </c>
      <c r="AL13" s="29">
        <f t="shared" si="9"/>
        <v>316</v>
      </c>
      <c r="AM13" s="30">
        <f>AH13*O16</f>
        <v>0</v>
      </c>
      <c r="AN13" s="28">
        <f>U16*AI13</f>
        <v>323.6323713927227</v>
      </c>
      <c r="AO13" s="29">
        <f t="shared" si="10"/>
        <v>323.6323713927227</v>
      </c>
      <c r="AP13" s="42"/>
      <c r="AQ13" s="47" t="s">
        <v>13</v>
      </c>
      <c r="AR13" s="48">
        <v>23466</v>
      </c>
      <c r="AS13" s="17"/>
    </row>
    <row r="14" spans="2:45" ht="14.25" thickBot="1">
      <c r="B14" s="3" t="s">
        <v>1</v>
      </c>
      <c r="C14" s="7">
        <v>11691</v>
      </c>
      <c r="D14" s="7">
        <f t="shared" si="2"/>
        <v>9636</v>
      </c>
      <c r="E14" s="7">
        <v>2055</v>
      </c>
      <c r="F14" s="7"/>
      <c r="G14" s="7">
        <f t="shared" si="3"/>
        <v>4566.666666666667</v>
      </c>
      <c r="H14" s="25">
        <v>0.45</v>
      </c>
      <c r="I14" s="7">
        <f t="shared" si="0"/>
        <v>14203</v>
      </c>
      <c r="J14" s="7">
        <v>1320</v>
      </c>
      <c r="K14" s="7">
        <v>1072</v>
      </c>
      <c r="L14" s="7">
        <v>293</v>
      </c>
      <c r="M14" s="7">
        <v>1357</v>
      </c>
      <c r="N14" s="25">
        <f t="shared" si="4"/>
        <v>0.8121212121212121</v>
      </c>
      <c r="O14" s="25">
        <f t="shared" si="5"/>
        <v>1.028030303030303</v>
      </c>
      <c r="P14" s="7">
        <v>420</v>
      </c>
      <c r="Q14" s="7">
        <v>290</v>
      </c>
      <c r="R14" s="7">
        <v>71</v>
      </c>
      <c r="S14" s="7">
        <v>686</v>
      </c>
      <c r="T14" s="25">
        <f t="shared" si="6"/>
        <v>0.6904761904761905</v>
      </c>
      <c r="U14" s="25">
        <f t="shared" si="7"/>
        <v>1.6333333333333333</v>
      </c>
      <c r="V14" s="1"/>
      <c r="W14" s="1"/>
      <c r="X14" s="1"/>
      <c r="Y14" s="1"/>
      <c r="Z14" s="1"/>
      <c r="AA14" s="1"/>
      <c r="AB14" s="26">
        <f t="shared" si="1"/>
        <v>19716.163961038965</v>
      </c>
      <c r="AC14" s="1"/>
      <c r="AD14" s="1"/>
      <c r="AE14" s="4">
        <v>45</v>
      </c>
      <c r="AF14" s="24">
        <v>0.45</v>
      </c>
      <c r="AG14" s="2">
        <v>3293</v>
      </c>
      <c r="AH14" s="2">
        <v>656</v>
      </c>
      <c r="AI14" s="2">
        <v>2637</v>
      </c>
      <c r="AJ14" s="27">
        <f t="shared" si="11"/>
        <v>674.3878787878788</v>
      </c>
      <c r="AK14" s="28">
        <f t="shared" si="8"/>
        <v>4307.1</v>
      </c>
      <c r="AL14" s="29">
        <f t="shared" si="9"/>
        <v>4981.487878787879</v>
      </c>
      <c r="AM14" s="30">
        <f>AH14*O16</f>
        <v>697.5198503429641</v>
      </c>
      <c r="AN14" s="28">
        <f>U16*AI14</f>
        <v>2700.6916562107904</v>
      </c>
      <c r="AO14" s="29">
        <f t="shared" si="10"/>
        <v>3398.2115065537546</v>
      </c>
      <c r="AP14" s="42"/>
      <c r="AQ14" s="51" t="s">
        <v>75</v>
      </c>
      <c r="AR14" s="52">
        <v>23728</v>
      </c>
      <c r="AS14" s="17"/>
    </row>
    <row r="15" spans="2:45" ht="15" thickBot="1" thickTop="1">
      <c r="B15" s="3" t="s">
        <v>2</v>
      </c>
      <c r="C15" s="7">
        <v>1277</v>
      </c>
      <c r="D15" s="7">
        <f t="shared" si="2"/>
        <v>401</v>
      </c>
      <c r="E15" s="7">
        <v>876</v>
      </c>
      <c r="F15" s="7"/>
      <c r="G15" s="7">
        <f t="shared" si="3"/>
        <v>1543.4285714285716</v>
      </c>
      <c r="H15" s="25">
        <v>0.5675675675675675</v>
      </c>
      <c r="I15" s="7">
        <f>ROUND(D15+G15,0)</f>
        <v>1944</v>
      </c>
      <c r="J15" s="7">
        <v>486</v>
      </c>
      <c r="K15" s="7">
        <v>476</v>
      </c>
      <c r="L15" s="7">
        <v>68</v>
      </c>
      <c r="M15" s="7">
        <v>601</v>
      </c>
      <c r="N15" s="25">
        <f t="shared" si="4"/>
        <v>0.9794238683127572</v>
      </c>
      <c r="O15" s="33">
        <f t="shared" si="5"/>
        <v>1.2366255144032923</v>
      </c>
      <c r="P15" s="7">
        <v>240</v>
      </c>
      <c r="Q15" s="7">
        <v>235</v>
      </c>
      <c r="R15" s="7">
        <v>17</v>
      </c>
      <c r="S15" s="7">
        <v>275</v>
      </c>
      <c r="T15" s="25">
        <f t="shared" si="6"/>
        <v>0.9791666666666666</v>
      </c>
      <c r="U15" s="33">
        <f t="shared" si="7"/>
        <v>1.1458333333333333</v>
      </c>
      <c r="V15" s="1"/>
      <c r="W15" s="1">
        <v>666</v>
      </c>
      <c r="X15" s="7">
        <v>2282</v>
      </c>
      <c r="Y15" s="7">
        <v>1055</v>
      </c>
      <c r="Z15" s="7">
        <v>1066</v>
      </c>
      <c r="AA15" s="1">
        <v>118</v>
      </c>
      <c r="AB15" s="26">
        <f t="shared" si="1"/>
        <v>9533.341049382716</v>
      </c>
      <c r="AC15" s="1"/>
      <c r="AD15" s="1"/>
      <c r="AE15" s="4">
        <v>21</v>
      </c>
      <c r="AF15" s="24">
        <v>0.5675675675675675</v>
      </c>
      <c r="AG15" s="2">
        <v>1878</v>
      </c>
      <c r="AH15" s="2">
        <v>1090</v>
      </c>
      <c r="AI15" s="2">
        <v>788</v>
      </c>
      <c r="AJ15" s="27">
        <f t="shared" si="11"/>
        <v>1347.9218106995886</v>
      </c>
      <c r="AK15" s="28">
        <f t="shared" si="8"/>
        <v>902.9166666666666</v>
      </c>
      <c r="AL15" s="29">
        <f t="shared" si="9"/>
        <v>2250.838477366255</v>
      </c>
      <c r="AM15" s="30">
        <f>AH15*O16</f>
        <v>1158.9887757223032</v>
      </c>
      <c r="AN15" s="28">
        <f>U16*AI15</f>
        <v>807.0326223337515</v>
      </c>
      <c r="AO15" s="29">
        <f t="shared" si="10"/>
        <v>1966.0213980560547</v>
      </c>
      <c r="AP15" s="42"/>
      <c r="AQ15" s="49" t="s">
        <v>51</v>
      </c>
      <c r="AR15" s="50">
        <f>SUM(AR12:AR14)</f>
        <v>67229</v>
      </c>
      <c r="AS15" s="17"/>
    </row>
    <row r="16" spans="2:45" ht="14.25" thickBot="1">
      <c r="B16" s="3" t="s">
        <v>3</v>
      </c>
      <c r="C16" s="7">
        <f>SUM(C5:C15)</f>
        <v>36949</v>
      </c>
      <c r="D16" s="7">
        <f>SUM(D5:D15)</f>
        <v>21956</v>
      </c>
      <c r="E16" s="7">
        <f>SUM(E5:E15)</f>
        <v>13613</v>
      </c>
      <c r="F16" s="7"/>
      <c r="G16" s="7">
        <f t="shared" si="3"/>
        <v>25740.945454545454</v>
      </c>
      <c r="H16" s="25">
        <v>0.5288461538461539</v>
      </c>
      <c r="I16" s="7">
        <f>SUM(I5:I15)</f>
        <v>49478</v>
      </c>
      <c r="J16" s="7">
        <f>SUM(J5:J15)</f>
        <v>9622</v>
      </c>
      <c r="K16" s="7">
        <f>SUM(K5:K15)</f>
        <v>8140</v>
      </c>
      <c r="L16" s="7">
        <f>SUM(L5:L15)</f>
        <v>1289</v>
      </c>
      <c r="M16" s="7">
        <f>SUM(M5:M15)</f>
        <v>10231</v>
      </c>
      <c r="N16" s="34">
        <f t="shared" si="4"/>
        <v>0.8459779671585949</v>
      </c>
      <c r="O16" s="35">
        <f>M16/J16</f>
        <v>1.0632924547911038</v>
      </c>
      <c r="P16" s="31">
        <f>SUM(P5:P15)</f>
        <v>3188</v>
      </c>
      <c r="Q16" s="7">
        <f>SUM(Q5:Q15)</f>
        <v>2637</v>
      </c>
      <c r="R16" s="7">
        <f>SUM(R5:R15)</f>
        <v>339</v>
      </c>
      <c r="S16" s="7">
        <f>SUM(S5:S15)</f>
        <v>3265</v>
      </c>
      <c r="T16" s="34">
        <f t="shared" si="6"/>
        <v>0.8271643663739021</v>
      </c>
      <c r="U16" s="35">
        <f>S16/P16</f>
        <v>1.0241530740276035</v>
      </c>
      <c r="V16" s="36">
        <f aca="true" t="shared" si="12" ref="V16:AA16">SUM(V5:V15)</f>
        <v>16723</v>
      </c>
      <c r="W16" s="3">
        <f t="shared" si="12"/>
        <v>666</v>
      </c>
      <c r="X16" s="3">
        <f t="shared" si="12"/>
        <v>2282</v>
      </c>
      <c r="Y16" s="3">
        <f t="shared" si="12"/>
        <v>1055</v>
      </c>
      <c r="Z16" s="3">
        <f t="shared" si="12"/>
        <v>1066</v>
      </c>
      <c r="AA16" s="3">
        <f t="shared" si="12"/>
        <v>118</v>
      </c>
      <c r="AB16" s="26">
        <f t="shared" si="1"/>
        <v>110102.76058786236</v>
      </c>
      <c r="AC16" s="1"/>
      <c r="AD16" s="1"/>
      <c r="AE16" s="4">
        <v>220</v>
      </c>
      <c r="AF16" s="24">
        <v>0.5288461538461539</v>
      </c>
      <c r="AG16" s="2">
        <v>19145</v>
      </c>
      <c r="AH16" s="2">
        <v>5523</v>
      </c>
      <c r="AI16" s="2">
        <v>13622</v>
      </c>
      <c r="AJ16" s="28">
        <f aca="true" t="shared" si="13" ref="AJ16:AO16">SUM(AJ5:AJ15)</f>
        <v>6474.641595346724</v>
      </c>
      <c r="AK16" s="28">
        <f t="shared" si="13"/>
        <v>15537.513269125599</v>
      </c>
      <c r="AL16" s="37">
        <f t="shared" si="13"/>
        <v>22012.154864472323</v>
      </c>
      <c r="AM16" s="30">
        <f>SUM(AM5:AM15)</f>
        <v>6084.159426314696</v>
      </c>
      <c r="AN16" s="28">
        <f>SUM(AN5:AN15)</f>
        <v>13951.013174404015</v>
      </c>
      <c r="AO16" s="37">
        <f t="shared" si="13"/>
        <v>20035.17260071871</v>
      </c>
      <c r="AP16" s="42"/>
      <c r="AQ16" s="42"/>
      <c r="AR16" s="42"/>
      <c r="AS16" s="17"/>
    </row>
    <row r="17" spans="10:39" s="12" customFormat="1" ht="13.5" customHeight="1">
      <c r="J17" s="12" t="s">
        <v>27</v>
      </c>
      <c r="AM17" s="19"/>
    </row>
    <row r="18" s="12" customFormat="1" ht="48" customHeight="1"/>
    <row r="19" ht="19.5" customHeight="1">
      <c r="B19" s="53" t="s">
        <v>9</v>
      </c>
    </row>
    <row r="20" spans="2:45" ht="35.25" customHeight="1" thickBot="1">
      <c r="B20" s="62"/>
      <c r="C20" s="56" t="s">
        <v>34</v>
      </c>
      <c r="D20" s="56"/>
      <c r="E20" s="56"/>
      <c r="F20" s="9"/>
      <c r="G20" s="64" t="s">
        <v>36</v>
      </c>
      <c r="H20" s="58"/>
      <c r="I20" s="59"/>
      <c r="J20" s="57" t="s">
        <v>55</v>
      </c>
      <c r="K20" s="58"/>
      <c r="L20" s="58"/>
      <c r="M20" s="58"/>
      <c r="N20" s="58"/>
      <c r="O20" s="59"/>
      <c r="P20" s="57" t="s">
        <v>56</v>
      </c>
      <c r="Q20" s="58"/>
      <c r="R20" s="58"/>
      <c r="S20" s="58"/>
      <c r="T20" s="58"/>
      <c r="U20" s="59"/>
      <c r="V20" s="56" t="s">
        <v>37</v>
      </c>
      <c r="W20" s="56"/>
      <c r="X20" s="56"/>
      <c r="Y20" s="56"/>
      <c r="Z20" s="56"/>
      <c r="AA20" s="56"/>
      <c r="AB20" s="54" t="s">
        <v>33</v>
      </c>
      <c r="AC20" s="5"/>
      <c r="AD20" s="5"/>
      <c r="AE20" s="5" t="s">
        <v>28</v>
      </c>
      <c r="AF20" s="1"/>
      <c r="AG20" s="54" t="s">
        <v>59</v>
      </c>
      <c r="AH20" s="54"/>
      <c r="AI20" s="54"/>
      <c r="AJ20" s="54" t="s">
        <v>65</v>
      </c>
      <c r="AK20" s="56"/>
      <c r="AL20" s="60"/>
      <c r="AM20" s="54" t="s">
        <v>64</v>
      </c>
      <c r="AN20" s="56"/>
      <c r="AO20" s="60"/>
      <c r="AP20" s="41"/>
      <c r="AQ20" s="41"/>
      <c r="AR20" s="41"/>
      <c r="AS20" s="15"/>
    </row>
    <row r="21" spans="2:45" ht="67.5">
      <c r="B21" s="63"/>
      <c r="C21" s="9" t="s">
        <v>35</v>
      </c>
      <c r="D21" s="9" t="s">
        <v>40</v>
      </c>
      <c r="E21" s="9" t="s">
        <v>29</v>
      </c>
      <c r="F21" s="8" t="s">
        <v>44</v>
      </c>
      <c r="G21" s="8" t="s">
        <v>39</v>
      </c>
      <c r="H21" s="8" t="s">
        <v>38</v>
      </c>
      <c r="I21" s="8" t="s">
        <v>41</v>
      </c>
      <c r="J21" s="8" t="s">
        <v>57</v>
      </c>
      <c r="K21" s="8" t="s">
        <v>58</v>
      </c>
      <c r="L21" s="8" t="s">
        <v>46</v>
      </c>
      <c r="M21" s="8" t="s">
        <v>5</v>
      </c>
      <c r="N21" s="8" t="s">
        <v>60</v>
      </c>
      <c r="O21" s="23" t="s">
        <v>12</v>
      </c>
      <c r="P21" s="8" t="s">
        <v>14</v>
      </c>
      <c r="Q21" s="8" t="s">
        <v>15</v>
      </c>
      <c r="R21" s="8" t="s">
        <v>45</v>
      </c>
      <c r="S21" s="8" t="s">
        <v>16</v>
      </c>
      <c r="T21" s="8" t="s">
        <v>60</v>
      </c>
      <c r="U21" s="23" t="s">
        <v>17</v>
      </c>
      <c r="V21" s="8" t="s">
        <v>0</v>
      </c>
      <c r="W21" s="8" t="s">
        <v>30</v>
      </c>
      <c r="X21" s="8" t="s">
        <v>43</v>
      </c>
      <c r="Y21" s="8" t="s">
        <v>42</v>
      </c>
      <c r="Z21" s="8" t="s">
        <v>31</v>
      </c>
      <c r="AA21" s="8" t="s">
        <v>32</v>
      </c>
      <c r="AB21" s="55"/>
      <c r="AC21" s="1"/>
      <c r="AD21" s="1"/>
      <c r="AE21" s="4">
        <v>18</v>
      </c>
      <c r="AF21" s="24">
        <v>0.42857142857142855</v>
      </c>
      <c r="AG21" s="8" t="s">
        <v>22</v>
      </c>
      <c r="AH21" s="8" t="s">
        <v>23</v>
      </c>
      <c r="AI21" s="8" t="s">
        <v>24</v>
      </c>
      <c r="AJ21" s="8" t="s">
        <v>47</v>
      </c>
      <c r="AK21" s="22" t="s">
        <v>48</v>
      </c>
      <c r="AL21" s="11" t="s">
        <v>52</v>
      </c>
      <c r="AM21" s="22" t="s">
        <v>25</v>
      </c>
      <c r="AN21" s="8" t="s">
        <v>26</v>
      </c>
      <c r="AO21" s="11" t="s">
        <v>51</v>
      </c>
      <c r="AP21" s="18"/>
      <c r="AQ21" s="18"/>
      <c r="AR21" s="18"/>
      <c r="AS21" s="18"/>
    </row>
    <row r="22" spans="2:45" ht="13.5">
      <c r="B22" s="3" t="s">
        <v>66</v>
      </c>
      <c r="C22" s="7">
        <v>5007</v>
      </c>
      <c r="D22" s="7">
        <f>C22-E22</f>
        <v>1280</v>
      </c>
      <c r="E22" s="7">
        <v>3727</v>
      </c>
      <c r="F22" s="7">
        <f aca="true" t="shared" si="14" ref="F22:F33">S22+M22</f>
        <v>3727</v>
      </c>
      <c r="G22" s="7">
        <f>E22/H22</f>
        <v>8696.333333333334</v>
      </c>
      <c r="H22" s="25">
        <v>0.42857142857142855</v>
      </c>
      <c r="I22" s="7">
        <f aca="true" t="shared" si="15" ref="I22:I31">ROUND(D22+G22,0)</f>
        <v>9976</v>
      </c>
      <c r="J22" s="7">
        <v>3177</v>
      </c>
      <c r="K22" s="7">
        <v>2314</v>
      </c>
      <c r="L22" s="7">
        <v>204</v>
      </c>
      <c r="M22" s="7">
        <v>3521</v>
      </c>
      <c r="N22" s="25">
        <f>K22/J22</f>
        <v>0.7283600881334592</v>
      </c>
      <c r="O22" s="25">
        <f>M22/J22</f>
        <v>1.1082782499213095</v>
      </c>
      <c r="P22" s="7">
        <v>167</v>
      </c>
      <c r="Q22" s="7">
        <v>144</v>
      </c>
      <c r="R22" s="7">
        <v>36</v>
      </c>
      <c r="S22" s="7">
        <v>206</v>
      </c>
      <c r="T22" s="25">
        <f>Q22/P22</f>
        <v>0.8622754491017964</v>
      </c>
      <c r="U22" s="25">
        <f>S22/P22</f>
        <v>1.2335329341317365</v>
      </c>
      <c r="V22" s="7">
        <v>16723</v>
      </c>
      <c r="W22" s="1"/>
      <c r="X22" s="1"/>
      <c r="Y22" s="1"/>
      <c r="Z22" s="1"/>
      <c r="AA22" s="1"/>
      <c r="AB22" s="26">
        <f aca="true" t="shared" si="16" ref="AB22:AB33">SUM(I22:AA22)</f>
        <v>36471.93244672129</v>
      </c>
      <c r="AC22" s="1"/>
      <c r="AD22" s="1"/>
      <c r="AE22" s="4">
        <v>9</v>
      </c>
      <c r="AF22" s="24">
        <v>0.6923076923076923</v>
      </c>
      <c r="AG22" s="2">
        <f aca="true" t="shared" si="17" ref="AG22:AG32">AI22+AH22</f>
        <v>2407</v>
      </c>
      <c r="AH22" s="1">
        <v>1775</v>
      </c>
      <c r="AI22" s="1">
        <v>632</v>
      </c>
      <c r="AJ22" s="27">
        <f aca="true" t="shared" si="18" ref="AJ22:AJ32">AI22*U22</f>
        <v>779.5928143712574</v>
      </c>
      <c r="AK22" s="28">
        <f aca="true" t="shared" si="19" ref="AK22:AK29">AH22*O22</f>
        <v>1967.1938936103245</v>
      </c>
      <c r="AL22" s="29">
        <f>AJ22+AK22</f>
        <v>2746.786707981582</v>
      </c>
      <c r="AM22" s="28">
        <f>AH22*O33</f>
        <v>1744.5551188136503</v>
      </c>
      <c r="AN22" s="27">
        <f>AI22*U33</f>
        <v>954.9705882352941</v>
      </c>
      <c r="AO22" s="29">
        <f aca="true" t="shared" si="20" ref="AO22:AO32">AN22+AM22</f>
        <v>2699.5257070489442</v>
      </c>
      <c r="AP22" s="42"/>
      <c r="AQ22" s="42"/>
      <c r="AR22" s="42"/>
      <c r="AS22" s="17"/>
    </row>
    <row r="23" spans="2:45" ht="13.5">
      <c r="B23" s="3" t="s">
        <v>68</v>
      </c>
      <c r="C23" s="7">
        <v>632</v>
      </c>
      <c r="D23" s="7">
        <f>C23-E23</f>
        <v>400</v>
      </c>
      <c r="E23" s="7">
        <v>232</v>
      </c>
      <c r="F23" s="7">
        <f t="shared" si="14"/>
        <v>232</v>
      </c>
      <c r="G23" s="7">
        <f aca="true" t="shared" si="21" ref="G23:G33">E23/H23</f>
        <v>335.11111111111114</v>
      </c>
      <c r="H23" s="25">
        <v>0.6923076923076923</v>
      </c>
      <c r="I23" s="7">
        <f t="shared" si="15"/>
        <v>735</v>
      </c>
      <c r="J23" s="7">
        <v>95</v>
      </c>
      <c r="K23" s="7">
        <v>95</v>
      </c>
      <c r="L23" s="7">
        <v>5</v>
      </c>
      <c r="M23" s="7">
        <v>125</v>
      </c>
      <c r="N23" s="25">
        <f aca="true" t="shared" si="22" ref="N23:N33">K23/J23</f>
        <v>1</v>
      </c>
      <c r="O23" s="25">
        <f aca="true" t="shared" si="23" ref="O23:O32">M23/J23</f>
        <v>1.3157894736842106</v>
      </c>
      <c r="P23" s="7">
        <v>62</v>
      </c>
      <c r="Q23" s="7">
        <v>71</v>
      </c>
      <c r="R23" s="7">
        <v>21</v>
      </c>
      <c r="S23" s="7">
        <v>107</v>
      </c>
      <c r="T23" s="25">
        <f aca="true" t="shared" si="24" ref="T23:T33">Q23/P23</f>
        <v>1.1451612903225807</v>
      </c>
      <c r="U23" s="25">
        <f aca="true" t="shared" si="25" ref="U23:U33">S23/P23</f>
        <v>1.7258064516129032</v>
      </c>
      <c r="V23" s="1"/>
      <c r="W23" s="1"/>
      <c r="X23" s="1"/>
      <c r="Y23" s="1"/>
      <c r="Z23" s="1"/>
      <c r="AA23" s="1"/>
      <c r="AB23" s="26">
        <f t="shared" si="16"/>
        <v>1321.1867572156198</v>
      </c>
      <c r="AC23" s="1"/>
      <c r="AD23" s="1"/>
      <c r="AE23" s="4">
        <v>6</v>
      </c>
      <c r="AF23" s="24">
        <v>0.375</v>
      </c>
      <c r="AG23" s="2">
        <f t="shared" si="17"/>
        <v>401</v>
      </c>
      <c r="AH23" s="1">
        <v>128</v>
      </c>
      <c r="AI23" s="1">
        <v>273</v>
      </c>
      <c r="AJ23" s="27">
        <f t="shared" si="18"/>
        <v>471.14516129032256</v>
      </c>
      <c r="AK23" s="28">
        <f t="shared" si="19"/>
        <v>168.42105263157896</v>
      </c>
      <c r="AL23" s="29">
        <f aca="true" t="shared" si="26" ref="AL23:AL32">AJ23+AK23</f>
        <v>639.5662139219015</v>
      </c>
      <c r="AM23" s="28">
        <f>AH23*O33</f>
        <v>125.80453814543506</v>
      </c>
      <c r="AN23" s="27">
        <f>AI23*U33</f>
        <v>412.5110294117647</v>
      </c>
      <c r="AO23" s="29">
        <f t="shared" si="20"/>
        <v>538.3155675571998</v>
      </c>
      <c r="AP23" s="42"/>
      <c r="AQ23" s="42"/>
      <c r="AR23" s="42"/>
      <c r="AS23" s="17"/>
    </row>
    <row r="24" spans="2:45" ht="13.5">
      <c r="B24" s="3" t="s">
        <v>69</v>
      </c>
      <c r="C24" s="7">
        <v>362</v>
      </c>
      <c r="D24" s="7">
        <f>C24-E24</f>
        <v>0</v>
      </c>
      <c r="E24" s="7">
        <v>362</v>
      </c>
      <c r="F24" s="7">
        <f t="shared" si="14"/>
        <v>362</v>
      </c>
      <c r="G24" s="7">
        <f t="shared" si="21"/>
        <v>965.3333333333334</v>
      </c>
      <c r="H24" s="25">
        <v>0.375</v>
      </c>
      <c r="I24" s="7">
        <f t="shared" si="15"/>
        <v>965</v>
      </c>
      <c r="J24" s="7">
        <v>277</v>
      </c>
      <c r="K24" s="7">
        <v>279</v>
      </c>
      <c r="L24" s="7">
        <v>33</v>
      </c>
      <c r="M24" s="7">
        <v>321</v>
      </c>
      <c r="N24" s="25">
        <f t="shared" si="22"/>
        <v>1.0072202166064983</v>
      </c>
      <c r="O24" s="25">
        <f t="shared" si="23"/>
        <v>1.1588447653429603</v>
      </c>
      <c r="P24" s="7">
        <v>29</v>
      </c>
      <c r="Q24" s="7">
        <v>29</v>
      </c>
      <c r="R24" s="7">
        <v>11</v>
      </c>
      <c r="S24" s="7">
        <v>41</v>
      </c>
      <c r="T24" s="25">
        <f t="shared" si="24"/>
        <v>1</v>
      </c>
      <c r="U24" s="25">
        <f t="shared" si="25"/>
        <v>1.4137931034482758</v>
      </c>
      <c r="V24" s="1"/>
      <c r="W24" s="1"/>
      <c r="X24" s="1"/>
      <c r="Y24" s="1"/>
      <c r="Z24" s="1"/>
      <c r="AA24" s="1"/>
      <c r="AB24" s="26">
        <f t="shared" si="16"/>
        <v>1989.579858085398</v>
      </c>
      <c r="AC24" s="1"/>
      <c r="AD24" s="1"/>
      <c r="AE24" s="4">
        <v>14</v>
      </c>
      <c r="AF24" s="24">
        <v>0.6086956521739131</v>
      </c>
      <c r="AG24" s="2">
        <f t="shared" si="17"/>
        <v>1572</v>
      </c>
      <c r="AH24" s="1">
        <v>1169</v>
      </c>
      <c r="AI24" s="1">
        <v>403</v>
      </c>
      <c r="AJ24" s="27">
        <f t="shared" si="18"/>
        <v>569.7586206896551</v>
      </c>
      <c r="AK24" s="28">
        <f t="shared" si="19"/>
        <v>1354.6895306859205</v>
      </c>
      <c r="AL24" s="29">
        <f t="shared" si="26"/>
        <v>1924.4481513755757</v>
      </c>
      <c r="AM24" s="28">
        <f>AH24*O33</f>
        <v>1148.9492585313562</v>
      </c>
      <c r="AN24" s="27">
        <f>AI24*U33</f>
        <v>608.9448529411765</v>
      </c>
      <c r="AO24" s="29">
        <f t="shared" si="20"/>
        <v>1757.8941114725326</v>
      </c>
      <c r="AP24" s="42"/>
      <c r="AQ24" s="42"/>
      <c r="AR24" s="42"/>
      <c r="AS24" s="17"/>
    </row>
    <row r="25" spans="2:45" ht="13.5">
      <c r="B25" s="3" t="s">
        <v>70</v>
      </c>
      <c r="C25" s="7">
        <v>892</v>
      </c>
      <c r="D25" s="7">
        <v>150</v>
      </c>
      <c r="E25" s="7">
        <v>872</v>
      </c>
      <c r="F25" s="7">
        <f t="shared" si="14"/>
        <v>872</v>
      </c>
      <c r="G25" s="7">
        <f t="shared" si="21"/>
        <v>1432.5714285714284</v>
      </c>
      <c r="H25" s="25">
        <v>0.6086956521739131</v>
      </c>
      <c r="I25" s="7">
        <f t="shared" si="15"/>
        <v>1583</v>
      </c>
      <c r="J25" s="7">
        <v>637</v>
      </c>
      <c r="K25" s="7">
        <v>582</v>
      </c>
      <c r="L25" s="7">
        <v>51</v>
      </c>
      <c r="M25" s="7">
        <v>672</v>
      </c>
      <c r="N25" s="25">
        <f t="shared" si="22"/>
        <v>0.9136577708006279</v>
      </c>
      <c r="O25" s="25">
        <f t="shared" si="23"/>
        <v>1.054945054945055</v>
      </c>
      <c r="P25" s="7">
        <v>95</v>
      </c>
      <c r="Q25" s="7">
        <v>97</v>
      </c>
      <c r="R25" s="7">
        <v>20</v>
      </c>
      <c r="S25" s="7">
        <v>200</v>
      </c>
      <c r="T25" s="25">
        <f t="shared" si="24"/>
        <v>1.0210526315789474</v>
      </c>
      <c r="U25" s="25">
        <f t="shared" si="25"/>
        <v>2.1052631578947367</v>
      </c>
      <c r="V25" s="1"/>
      <c r="W25" s="1"/>
      <c r="X25" s="1"/>
      <c r="Y25" s="1"/>
      <c r="Z25" s="1"/>
      <c r="AA25" s="1"/>
      <c r="AB25" s="26">
        <f t="shared" si="16"/>
        <v>3942.0949186152193</v>
      </c>
      <c r="AC25" s="1"/>
      <c r="AD25" s="1"/>
      <c r="AE25" s="4">
        <v>9</v>
      </c>
      <c r="AF25" s="24">
        <v>0.47368421052631576</v>
      </c>
      <c r="AG25" s="2">
        <f t="shared" si="17"/>
        <v>940</v>
      </c>
      <c r="AH25" s="1">
        <v>570</v>
      </c>
      <c r="AI25" s="1">
        <v>370</v>
      </c>
      <c r="AJ25" s="27">
        <f t="shared" si="18"/>
        <v>778.9473684210526</v>
      </c>
      <c r="AK25" s="28">
        <f t="shared" si="19"/>
        <v>601.3186813186813</v>
      </c>
      <c r="AL25" s="29">
        <f t="shared" si="26"/>
        <v>1380.266049739734</v>
      </c>
      <c r="AM25" s="28">
        <f>AH25*O33</f>
        <v>560.2233339288905</v>
      </c>
      <c r="AN25" s="27">
        <f>AI25*U33</f>
        <v>559.0808823529412</v>
      </c>
      <c r="AO25" s="29">
        <f t="shared" si="20"/>
        <v>1119.3042162818317</v>
      </c>
      <c r="AP25" s="42"/>
      <c r="AQ25" s="42"/>
      <c r="AR25" s="42"/>
      <c r="AS25" s="17"/>
    </row>
    <row r="26" spans="2:45" ht="13.5">
      <c r="B26" s="3" t="s">
        <v>71</v>
      </c>
      <c r="C26" s="7">
        <v>6584</v>
      </c>
      <c r="D26" s="7">
        <f>C26-E26</f>
        <v>5760</v>
      </c>
      <c r="E26" s="7">
        <v>824</v>
      </c>
      <c r="F26" s="7">
        <f t="shared" si="14"/>
        <v>824</v>
      </c>
      <c r="G26" s="7">
        <f t="shared" si="21"/>
        <v>1739.5555555555557</v>
      </c>
      <c r="H26" s="25">
        <v>0.47368421052631576</v>
      </c>
      <c r="I26" s="7">
        <f t="shared" si="15"/>
        <v>7500</v>
      </c>
      <c r="J26" s="7">
        <v>744</v>
      </c>
      <c r="K26" s="7">
        <v>527</v>
      </c>
      <c r="L26" s="7">
        <v>160</v>
      </c>
      <c r="M26" s="7">
        <v>767</v>
      </c>
      <c r="N26" s="25">
        <f t="shared" si="22"/>
        <v>0.7083333333333334</v>
      </c>
      <c r="O26" s="25">
        <f t="shared" si="23"/>
        <v>1.0309139784946237</v>
      </c>
      <c r="P26" s="7">
        <v>27</v>
      </c>
      <c r="Q26" s="7">
        <v>45</v>
      </c>
      <c r="R26" s="7">
        <v>3</v>
      </c>
      <c r="S26" s="7">
        <v>57</v>
      </c>
      <c r="T26" s="25">
        <f t="shared" si="24"/>
        <v>1.6666666666666667</v>
      </c>
      <c r="U26" s="25">
        <f t="shared" si="25"/>
        <v>2.111111111111111</v>
      </c>
      <c r="V26" s="1"/>
      <c r="W26" s="1"/>
      <c r="X26" s="1"/>
      <c r="Y26" s="1"/>
      <c r="Z26" s="1"/>
      <c r="AA26" s="1"/>
      <c r="AB26" s="26">
        <f t="shared" si="16"/>
        <v>9835.517025089606</v>
      </c>
      <c r="AC26" s="1"/>
      <c r="AD26" s="1"/>
      <c r="AE26" s="4">
        <v>23</v>
      </c>
      <c r="AF26" s="24">
        <v>0.46938775510204084</v>
      </c>
      <c r="AG26" s="2">
        <f t="shared" si="17"/>
        <v>4835</v>
      </c>
      <c r="AH26" s="1">
        <v>3292</v>
      </c>
      <c r="AI26" s="1">
        <v>1543</v>
      </c>
      <c r="AJ26" s="27">
        <f t="shared" si="18"/>
        <v>3257.4444444444443</v>
      </c>
      <c r="AK26" s="28">
        <f t="shared" si="19"/>
        <v>3393.7688172043013</v>
      </c>
      <c r="AL26" s="29">
        <f t="shared" si="26"/>
        <v>6651.213261648745</v>
      </c>
      <c r="AM26" s="28">
        <f>AH26*O33</f>
        <v>3235.535465427908</v>
      </c>
      <c r="AN26" s="27">
        <f>AI26*U33</f>
        <v>2331.518382352941</v>
      </c>
      <c r="AO26" s="29">
        <f t="shared" si="20"/>
        <v>5567.0538477808495</v>
      </c>
      <c r="AP26" s="42"/>
      <c r="AQ26" s="42"/>
      <c r="AR26" s="42"/>
      <c r="AS26" s="17"/>
    </row>
    <row r="27" spans="2:45" ht="13.5">
      <c r="B27" s="3" t="s">
        <v>72</v>
      </c>
      <c r="C27" s="7">
        <v>2035</v>
      </c>
      <c r="D27" s="7">
        <f>C27-E27</f>
        <v>300</v>
      </c>
      <c r="E27" s="7">
        <v>1735</v>
      </c>
      <c r="F27" s="7">
        <f t="shared" si="14"/>
        <v>1735</v>
      </c>
      <c r="G27" s="7">
        <f t="shared" si="21"/>
        <v>3696.304347826087</v>
      </c>
      <c r="H27" s="25">
        <v>0.46938775510204084</v>
      </c>
      <c r="I27" s="7">
        <f t="shared" si="15"/>
        <v>3996</v>
      </c>
      <c r="J27" s="7">
        <v>1877</v>
      </c>
      <c r="K27" s="7">
        <v>1538</v>
      </c>
      <c r="L27" s="7">
        <v>169</v>
      </c>
      <c r="M27" s="7">
        <v>1537</v>
      </c>
      <c r="N27" s="25">
        <f t="shared" si="22"/>
        <v>0.8193926478423016</v>
      </c>
      <c r="O27" s="25">
        <f t="shared" si="23"/>
        <v>0.8188598827916889</v>
      </c>
      <c r="P27" s="7">
        <v>192</v>
      </c>
      <c r="Q27" s="7">
        <v>153</v>
      </c>
      <c r="R27" s="7">
        <v>59</v>
      </c>
      <c r="S27" s="7">
        <v>198</v>
      </c>
      <c r="T27" s="25">
        <f t="shared" si="24"/>
        <v>0.796875</v>
      </c>
      <c r="U27" s="25">
        <f t="shared" si="25"/>
        <v>1.03125</v>
      </c>
      <c r="V27" s="1"/>
      <c r="W27" s="1"/>
      <c r="X27" s="1"/>
      <c r="Y27" s="1"/>
      <c r="Z27" s="1"/>
      <c r="AA27" s="1"/>
      <c r="AB27" s="26">
        <f t="shared" si="16"/>
        <v>9722.466377530633</v>
      </c>
      <c r="AC27" s="1"/>
      <c r="AD27" s="1"/>
      <c r="AE27" s="4">
        <v>4</v>
      </c>
      <c r="AF27" s="24">
        <v>0.5714285714285714</v>
      </c>
      <c r="AG27" s="2">
        <f t="shared" si="17"/>
        <v>663</v>
      </c>
      <c r="AH27" s="1">
        <v>406</v>
      </c>
      <c r="AI27" s="1">
        <v>257</v>
      </c>
      <c r="AJ27" s="27">
        <f t="shared" si="18"/>
        <v>265.03125</v>
      </c>
      <c r="AK27" s="28">
        <f t="shared" si="19"/>
        <v>332.4571124134257</v>
      </c>
      <c r="AL27" s="29">
        <f t="shared" si="26"/>
        <v>597.4883624134256</v>
      </c>
      <c r="AM27" s="28">
        <f>AH27*O33</f>
        <v>399.03626943005185</v>
      </c>
      <c r="AN27" s="27">
        <f>AI27*U33</f>
        <v>388.3345588235294</v>
      </c>
      <c r="AO27" s="29">
        <f t="shared" si="20"/>
        <v>787.3708282535813</v>
      </c>
      <c r="AP27" s="42"/>
      <c r="AQ27" s="42"/>
      <c r="AR27" s="42"/>
      <c r="AS27" s="17"/>
    </row>
    <row r="28" spans="2:45" ht="14.25" thickBot="1">
      <c r="B28" s="3" t="s">
        <v>67</v>
      </c>
      <c r="C28" s="7">
        <v>4477</v>
      </c>
      <c r="D28" s="7">
        <f>C28-E28</f>
        <v>3069</v>
      </c>
      <c r="E28" s="7">
        <v>1408</v>
      </c>
      <c r="F28" s="7">
        <f t="shared" si="14"/>
        <v>1503</v>
      </c>
      <c r="G28" s="7">
        <f t="shared" si="21"/>
        <v>2365.44</v>
      </c>
      <c r="H28" s="25">
        <v>0.5952380952380952</v>
      </c>
      <c r="I28" s="7">
        <f t="shared" si="15"/>
        <v>5434</v>
      </c>
      <c r="J28" s="31">
        <v>1530</v>
      </c>
      <c r="K28" s="31">
        <v>1432</v>
      </c>
      <c r="L28" s="31">
        <v>150</v>
      </c>
      <c r="M28" s="31">
        <v>1230</v>
      </c>
      <c r="N28" s="25">
        <f t="shared" si="22"/>
        <v>0.9359477124183007</v>
      </c>
      <c r="O28" s="25">
        <f t="shared" si="23"/>
        <v>0.803921568627451</v>
      </c>
      <c r="P28" s="31">
        <v>288</v>
      </c>
      <c r="Q28" s="31">
        <v>261</v>
      </c>
      <c r="R28" s="31">
        <v>49</v>
      </c>
      <c r="S28" s="31">
        <v>273</v>
      </c>
      <c r="T28" s="25">
        <f t="shared" si="24"/>
        <v>0.90625</v>
      </c>
      <c r="U28" s="25">
        <f t="shared" si="25"/>
        <v>0.9479166666666666</v>
      </c>
      <c r="V28" s="32"/>
      <c r="W28" s="1"/>
      <c r="X28" s="1"/>
      <c r="Y28" s="1"/>
      <c r="Z28" s="1"/>
      <c r="AA28" s="1"/>
      <c r="AB28" s="26">
        <f t="shared" si="16"/>
        <v>10650.594035947712</v>
      </c>
      <c r="AC28" s="1"/>
      <c r="AD28" s="1"/>
      <c r="AE28" s="4">
        <v>44</v>
      </c>
      <c r="AF28" s="24">
        <v>0.6666666666666666</v>
      </c>
      <c r="AG28" s="2">
        <f t="shared" si="17"/>
        <v>1574</v>
      </c>
      <c r="AH28" s="1">
        <v>787</v>
      </c>
      <c r="AI28" s="1">
        <v>787</v>
      </c>
      <c r="AJ28" s="27">
        <f t="shared" si="18"/>
        <v>746.0104166666666</v>
      </c>
      <c r="AK28" s="28">
        <f t="shared" si="19"/>
        <v>632.686274509804</v>
      </c>
      <c r="AL28" s="29">
        <f t="shared" si="26"/>
        <v>1378.6966911764707</v>
      </c>
      <c r="AM28" s="28">
        <f>AH28*O33</f>
        <v>773.5013400035734</v>
      </c>
      <c r="AN28" s="27">
        <f>AI28*U33</f>
        <v>1189.1801470588234</v>
      </c>
      <c r="AO28" s="29">
        <f t="shared" si="20"/>
        <v>1962.6814870623969</v>
      </c>
      <c r="AP28" s="42"/>
      <c r="AQ28" t="s">
        <v>11</v>
      </c>
      <c r="AS28" s="17"/>
    </row>
    <row r="29" spans="2:45" ht="13.5">
      <c r="B29" s="3" t="s">
        <v>73</v>
      </c>
      <c r="C29" s="7">
        <v>1320</v>
      </c>
      <c r="D29" s="7">
        <f>C29-E29</f>
        <v>0</v>
      </c>
      <c r="E29" s="7">
        <v>1320</v>
      </c>
      <c r="F29" s="7">
        <f t="shared" si="14"/>
        <v>1320</v>
      </c>
      <c r="G29" s="7">
        <f t="shared" si="21"/>
        <v>1980</v>
      </c>
      <c r="H29" s="25">
        <v>0.6666666666666666</v>
      </c>
      <c r="I29" s="7">
        <f t="shared" si="15"/>
        <v>1980</v>
      </c>
      <c r="J29" s="7">
        <v>793</v>
      </c>
      <c r="K29" s="7">
        <v>779</v>
      </c>
      <c r="L29" s="7">
        <v>110</v>
      </c>
      <c r="M29" s="7">
        <v>888</v>
      </c>
      <c r="N29" s="25">
        <f t="shared" si="22"/>
        <v>0.9823455233291298</v>
      </c>
      <c r="O29" s="25">
        <f t="shared" si="23"/>
        <v>1.119798234552333</v>
      </c>
      <c r="P29" s="7">
        <v>352</v>
      </c>
      <c r="Q29" s="7">
        <v>356</v>
      </c>
      <c r="R29" s="7">
        <v>96</v>
      </c>
      <c r="S29" s="7">
        <v>432</v>
      </c>
      <c r="T29" s="25">
        <f t="shared" si="24"/>
        <v>1.0113636363636365</v>
      </c>
      <c r="U29" s="25">
        <f t="shared" si="25"/>
        <v>1.2272727272727273</v>
      </c>
      <c r="V29" s="1"/>
      <c r="W29" s="1"/>
      <c r="X29" s="1"/>
      <c r="Y29" s="1"/>
      <c r="Z29" s="1"/>
      <c r="AA29" s="1"/>
      <c r="AB29" s="26">
        <f t="shared" si="16"/>
        <v>5790.340780121518</v>
      </c>
      <c r="AC29" s="1"/>
      <c r="AD29" s="1"/>
      <c r="AE29" s="4">
        <v>2</v>
      </c>
      <c r="AF29" s="24">
        <v>1</v>
      </c>
      <c r="AG29" s="2">
        <f t="shared" si="17"/>
        <v>1356</v>
      </c>
      <c r="AH29" s="1">
        <v>803</v>
      </c>
      <c r="AI29" s="1">
        <v>553</v>
      </c>
      <c r="AJ29" s="27">
        <f t="shared" si="18"/>
        <v>678.6818181818182</v>
      </c>
      <c r="AK29" s="28">
        <f t="shared" si="19"/>
        <v>899.1979823455233</v>
      </c>
      <c r="AL29" s="29">
        <f t="shared" si="26"/>
        <v>1577.8798005273416</v>
      </c>
      <c r="AM29" s="28">
        <f>AH29*O33</f>
        <v>789.2269072717528</v>
      </c>
      <c r="AN29" s="27">
        <f>AI29*U33</f>
        <v>835.5992647058823</v>
      </c>
      <c r="AO29" s="29">
        <f t="shared" si="20"/>
        <v>1624.826171977635</v>
      </c>
      <c r="AP29" s="42"/>
      <c r="AQ29" s="45" t="s">
        <v>7</v>
      </c>
      <c r="AR29" s="46">
        <v>22482</v>
      </c>
      <c r="AS29" s="17"/>
    </row>
    <row r="30" spans="2:45" ht="13.5">
      <c r="B30" s="3" t="s">
        <v>74</v>
      </c>
      <c r="C30" s="7">
        <v>2672</v>
      </c>
      <c r="D30" s="7">
        <v>960</v>
      </c>
      <c r="E30" s="7">
        <v>202</v>
      </c>
      <c r="F30" s="7">
        <f t="shared" si="14"/>
        <v>2</v>
      </c>
      <c r="G30" s="7">
        <f t="shared" si="21"/>
        <v>202</v>
      </c>
      <c r="H30" s="25">
        <v>1</v>
      </c>
      <c r="I30" s="7">
        <f t="shared" si="15"/>
        <v>1162</v>
      </c>
      <c r="J30" s="7"/>
      <c r="K30" s="7"/>
      <c r="L30" s="7"/>
      <c r="M30" s="7"/>
      <c r="N30" s="7"/>
      <c r="O30" s="25"/>
      <c r="P30" s="7">
        <v>2</v>
      </c>
      <c r="Q30" s="7">
        <v>2</v>
      </c>
      <c r="R30" s="7">
        <v>2</v>
      </c>
      <c r="S30" s="7">
        <v>2</v>
      </c>
      <c r="T30" s="25">
        <f t="shared" si="24"/>
        <v>1</v>
      </c>
      <c r="U30" s="25">
        <f t="shared" si="25"/>
        <v>1</v>
      </c>
      <c r="V30" s="1"/>
      <c r="W30" s="1"/>
      <c r="X30" s="1"/>
      <c r="Y30" s="1"/>
      <c r="Z30" s="1"/>
      <c r="AA30" s="1"/>
      <c r="AB30" s="26">
        <f t="shared" si="16"/>
        <v>1172</v>
      </c>
      <c r="AC30" s="1"/>
      <c r="AD30" s="1"/>
      <c r="AE30" s="4">
        <v>154</v>
      </c>
      <c r="AF30" s="24">
        <v>0.5519713261648745</v>
      </c>
      <c r="AG30" s="2">
        <f t="shared" si="17"/>
        <v>226</v>
      </c>
      <c r="AH30" s="1">
        <v>50</v>
      </c>
      <c r="AI30" s="1">
        <v>176</v>
      </c>
      <c r="AJ30" s="27">
        <f t="shared" si="18"/>
        <v>176</v>
      </c>
      <c r="AK30" s="28">
        <f>AH30*O33</f>
        <v>49.14239771306057</v>
      </c>
      <c r="AL30" s="29">
        <f t="shared" si="26"/>
        <v>225.14239771306057</v>
      </c>
      <c r="AM30" s="28">
        <f>AH30*O33</f>
        <v>49.14239771306057</v>
      </c>
      <c r="AN30" s="27">
        <f>AI30*U33</f>
        <v>265.94117647058823</v>
      </c>
      <c r="AO30" s="29">
        <f t="shared" si="20"/>
        <v>315.0835741836488</v>
      </c>
      <c r="AP30" s="42"/>
      <c r="AQ30" s="47" t="s">
        <v>13</v>
      </c>
      <c r="AR30" s="48">
        <v>23466</v>
      </c>
      <c r="AS30" s="17"/>
    </row>
    <row r="31" spans="2:45" ht="14.25" thickBot="1">
      <c r="B31" s="3" t="s">
        <v>1</v>
      </c>
      <c r="C31" s="7">
        <v>11691</v>
      </c>
      <c r="D31" s="7">
        <f>C31-E31</f>
        <v>9636</v>
      </c>
      <c r="E31" s="7">
        <v>2055</v>
      </c>
      <c r="F31" s="7">
        <f t="shared" si="14"/>
        <v>2015</v>
      </c>
      <c r="G31" s="7">
        <f t="shared" si="21"/>
        <v>4566.666666666667</v>
      </c>
      <c r="H31" s="25">
        <v>0.45</v>
      </c>
      <c r="I31" s="7">
        <f t="shared" si="15"/>
        <v>14203</v>
      </c>
      <c r="J31" s="7">
        <v>1481</v>
      </c>
      <c r="K31" s="7">
        <v>1083</v>
      </c>
      <c r="L31" s="7">
        <v>239</v>
      </c>
      <c r="M31" s="7">
        <v>1303</v>
      </c>
      <c r="N31" s="25">
        <f t="shared" si="22"/>
        <v>0.7312626603646185</v>
      </c>
      <c r="O31" s="25">
        <f t="shared" si="23"/>
        <v>0.8798109385550303</v>
      </c>
      <c r="P31" s="7">
        <v>275</v>
      </c>
      <c r="Q31" s="7">
        <v>261</v>
      </c>
      <c r="R31" s="7">
        <v>99</v>
      </c>
      <c r="S31" s="7">
        <v>712</v>
      </c>
      <c r="T31" s="25">
        <f t="shared" si="24"/>
        <v>0.9490909090909091</v>
      </c>
      <c r="U31" s="25">
        <f t="shared" si="25"/>
        <v>2.589090909090909</v>
      </c>
      <c r="V31" s="1"/>
      <c r="W31" s="1"/>
      <c r="X31" s="1"/>
      <c r="Y31" s="1"/>
      <c r="Z31" s="1"/>
      <c r="AA31" s="1"/>
      <c r="AB31" s="26">
        <f t="shared" si="16"/>
        <v>19661.149255417098</v>
      </c>
      <c r="AC31" s="1"/>
      <c r="AD31" s="1"/>
      <c r="AE31" s="4">
        <v>45</v>
      </c>
      <c r="AF31" s="24">
        <v>0.45</v>
      </c>
      <c r="AG31" s="2">
        <f t="shared" si="17"/>
        <v>3293</v>
      </c>
      <c r="AH31" s="1">
        <v>1841</v>
      </c>
      <c r="AI31" s="1">
        <v>1452</v>
      </c>
      <c r="AJ31" s="27">
        <f t="shared" si="18"/>
        <v>3759.3599999999997</v>
      </c>
      <c r="AK31" s="28">
        <f>AH31*O31</f>
        <v>1619.7319378798109</v>
      </c>
      <c r="AL31" s="29">
        <f t="shared" si="26"/>
        <v>5379.091937879811</v>
      </c>
      <c r="AM31" s="28">
        <f>AH31*O33</f>
        <v>1809.4230837948903</v>
      </c>
      <c r="AN31" s="27">
        <f>AI31*U33</f>
        <v>2194.0147058823527</v>
      </c>
      <c r="AO31" s="29">
        <f t="shared" si="20"/>
        <v>4003.437789677243</v>
      </c>
      <c r="AP31" s="42"/>
      <c r="AQ31" s="51" t="s">
        <v>75</v>
      </c>
      <c r="AR31" s="52">
        <v>23728</v>
      </c>
      <c r="AS31" s="17"/>
    </row>
    <row r="32" spans="2:45" ht="15" thickBot="1" thickTop="1">
      <c r="B32" s="3" t="s">
        <v>2</v>
      </c>
      <c r="C32" s="7">
        <v>1277</v>
      </c>
      <c r="D32" s="7">
        <f>C32-E32</f>
        <v>401</v>
      </c>
      <c r="E32" s="7">
        <v>876</v>
      </c>
      <c r="F32" s="7">
        <f t="shared" si="14"/>
        <v>876</v>
      </c>
      <c r="G32" s="7">
        <f t="shared" si="21"/>
        <v>1543.4285714285716</v>
      </c>
      <c r="H32" s="25">
        <v>0.5675675675675675</v>
      </c>
      <c r="I32" s="7">
        <f>ROUND(D32+G32,0)</f>
        <v>1944</v>
      </c>
      <c r="J32" s="7">
        <v>583</v>
      </c>
      <c r="K32" s="7">
        <v>574</v>
      </c>
      <c r="L32" s="7">
        <v>56</v>
      </c>
      <c r="M32" s="7">
        <v>638</v>
      </c>
      <c r="N32" s="25">
        <f t="shared" si="22"/>
        <v>0.9845626072041166</v>
      </c>
      <c r="O32" s="33">
        <f t="shared" si="23"/>
        <v>1.0943396226415094</v>
      </c>
      <c r="P32" s="7">
        <v>143</v>
      </c>
      <c r="Q32" s="7">
        <v>137</v>
      </c>
      <c r="R32" s="7">
        <v>29</v>
      </c>
      <c r="S32" s="7">
        <v>238</v>
      </c>
      <c r="T32" s="25">
        <f t="shared" si="24"/>
        <v>0.958041958041958</v>
      </c>
      <c r="U32" s="25">
        <f t="shared" si="25"/>
        <v>1.6643356643356644</v>
      </c>
      <c r="V32" s="1"/>
      <c r="W32" s="1">
        <v>666</v>
      </c>
      <c r="X32" s="7">
        <v>2282</v>
      </c>
      <c r="Y32" s="7">
        <v>1055</v>
      </c>
      <c r="Z32" s="7">
        <v>1066</v>
      </c>
      <c r="AA32" s="1">
        <v>118</v>
      </c>
      <c r="AB32" s="26">
        <f t="shared" si="16"/>
        <v>9533.701279852223</v>
      </c>
      <c r="AC32" s="1"/>
      <c r="AD32" s="1"/>
      <c r="AE32" s="4">
        <v>21</v>
      </c>
      <c r="AF32" s="24">
        <v>0.5675675675675675</v>
      </c>
      <c r="AG32" s="2">
        <f t="shared" si="17"/>
        <v>1878</v>
      </c>
      <c r="AH32" s="1">
        <v>1384</v>
      </c>
      <c r="AI32" s="1">
        <v>494</v>
      </c>
      <c r="AJ32" s="27">
        <f t="shared" si="18"/>
        <v>822.1818181818182</v>
      </c>
      <c r="AK32" s="28">
        <f>AH32*O32</f>
        <v>1514.566037735849</v>
      </c>
      <c r="AL32" s="29">
        <f t="shared" si="26"/>
        <v>2336.747855917667</v>
      </c>
      <c r="AM32" s="28">
        <f>AH32*O33</f>
        <v>1360.2615686975166</v>
      </c>
      <c r="AN32" s="27">
        <f>AI32*U33</f>
        <v>746.4485294117646</v>
      </c>
      <c r="AO32" s="29">
        <f t="shared" si="20"/>
        <v>2106.7100981092813</v>
      </c>
      <c r="AP32" s="42"/>
      <c r="AQ32" s="49" t="s">
        <v>51</v>
      </c>
      <c r="AR32" s="50">
        <f>SUM(AR29:AR31)</f>
        <v>69676</v>
      </c>
      <c r="AS32" s="17"/>
    </row>
    <row r="33" spans="2:45" ht="14.25" thickBot="1">
      <c r="B33" s="3" t="s">
        <v>3</v>
      </c>
      <c r="C33" s="7">
        <f>SUM(C22:C32)</f>
        <v>36949</v>
      </c>
      <c r="D33" s="7">
        <f>SUM(D22:D32)</f>
        <v>21956</v>
      </c>
      <c r="E33" s="7">
        <f>SUM(E22:E32)</f>
        <v>13613</v>
      </c>
      <c r="F33" s="7">
        <f t="shared" si="14"/>
        <v>13468</v>
      </c>
      <c r="G33" s="7">
        <f t="shared" si="21"/>
        <v>25740.945454545454</v>
      </c>
      <c r="H33" s="25">
        <v>0.5288461538461539</v>
      </c>
      <c r="I33" s="7">
        <f>SUM(I22:I32)</f>
        <v>49478</v>
      </c>
      <c r="J33" s="31">
        <f>SUM(J22:J32)</f>
        <v>11194</v>
      </c>
      <c r="K33" s="7">
        <f>SUM(K22:K32)</f>
        <v>9203</v>
      </c>
      <c r="L33" s="7">
        <f>SUM(L22:L32)</f>
        <v>1177</v>
      </c>
      <c r="M33" s="7">
        <f>SUM(M22:M32)</f>
        <v>11002</v>
      </c>
      <c r="N33" s="34">
        <f t="shared" si="22"/>
        <v>0.822136859031624</v>
      </c>
      <c r="O33" s="35">
        <f>M33/J33</f>
        <v>0.9828479542612114</v>
      </c>
      <c r="P33" s="7">
        <f>SUM(P22:P32)</f>
        <v>1632</v>
      </c>
      <c r="Q33" s="7">
        <f>SUM(Q22:Q32)</f>
        <v>1556</v>
      </c>
      <c r="R33" s="7">
        <f>SUM(R22:R32)</f>
        <v>425</v>
      </c>
      <c r="S33" s="7">
        <f>SUM(S22:S32)</f>
        <v>2466</v>
      </c>
      <c r="T33" s="34">
        <f t="shared" si="24"/>
        <v>0.9534313725490197</v>
      </c>
      <c r="U33" s="35">
        <f t="shared" si="25"/>
        <v>1.5110294117647058</v>
      </c>
      <c r="V33" s="36">
        <f aca="true" t="shared" si="27" ref="V33:AA33">SUM(V22:V32)</f>
        <v>16723</v>
      </c>
      <c r="W33" s="3">
        <f t="shared" si="27"/>
        <v>666</v>
      </c>
      <c r="X33" s="3">
        <f t="shared" si="27"/>
        <v>2282</v>
      </c>
      <c r="Y33" s="3">
        <f t="shared" si="27"/>
        <v>1055</v>
      </c>
      <c r="Z33" s="3">
        <f t="shared" si="27"/>
        <v>1066</v>
      </c>
      <c r="AA33" s="3">
        <f t="shared" si="27"/>
        <v>118</v>
      </c>
      <c r="AB33" s="26">
        <f t="shared" si="16"/>
        <v>110047.2694455976</v>
      </c>
      <c r="AC33" s="1"/>
      <c r="AD33" s="1"/>
      <c r="AE33" s="4">
        <v>220</v>
      </c>
      <c r="AF33" s="24">
        <v>0.5288461538461539</v>
      </c>
      <c r="AG33" s="38">
        <f>SUM(AG22:AG32)</f>
        <v>19145</v>
      </c>
      <c r="AH33" s="28">
        <f>SUM(AH22:AH32)</f>
        <v>12205</v>
      </c>
      <c r="AI33" s="28">
        <f>SUM(AI22:AI32)</f>
        <v>6940</v>
      </c>
      <c r="AJ33" s="28">
        <f aca="true" t="shared" si="28" ref="AJ33:AO33">SUM(AJ22:AJ32)</f>
        <v>12304.153712247034</v>
      </c>
      <c r="AK33" s="39">
        <f t="shared" si="28"/>
        <v>12533.17371804828</v>
      </c>
      <c r="AL33" s="37">
        <f t="shared" si="28"/>
        <v>24837.327430295314</v>
      </c>
      <c r="AM33" s="28">
        <f>SUM(AM22:AM32)</f>
        <v>11995.659281758086</v>
      </c>
      <c r="AN33" s="27">
        <f t="shared" si="28"/>
        <v>10486.544117647058</v>
      </c>
      <c r="AO33" s="37">
        <f t="shared" si="28"/>
        <v>22482.20339940514</v>
      </c>
      <c r="AP33" s="42"/>
      <c r="AQ33" s="42"/>
      <c r="AR33" s="42"/>
      <c r="AS33" s="17"/>
    </row>
    <row r="34" ht="13.5">
      <c r="B34" s="14"/>
    </row>
    <row r="35" spans="34:37" ht="13.5">
      <c r="AH35" s="12"/>
      <c r="AI35" s="12"/>
      <c r="AJ35" s="12" t="s">
        <v>63</v>
      </c>
      <c r="AK35" s="12"/>
    </row>
    <row r="36" spans="33:39" ht="13.5">
      <c r="AG36" s="12"/>
      <c r="AH36" s="12"/>
      <c r="AI36" s="12"/>
      <c r="AJ36" s="12"/>
      <c r="AK36" s="12" t="s">
        <v>61</v>
      </c>
      <c r="AM36" s="20"/>
    </row>
    <row r="37" spans="33:39" ht="13.5">
      <c r="AG37" s="12"/>
      <c r="AH37" s="12"/>
      <c r="AI37" s="12"/>
      <c r="AJ37" s="12"/>
      <c r="AK37" s="21" t="s">
        <v>62</v>
      </c>
      <c r="AL37" s="6"/>
      <c r="AM37" s="6"/>
    </row>
    <row r="38" spans="33:39" ht="13.5">
      <c r="AG38" s="12"/>
      <c r="AH38" s="12"/>
      <c r="AI38" s="12"/>
      <c r="AJ38" s="12"/>
      <c r="AK38" s="13" t="s">
        <v>4</v>
      </c>
      <c r="AL38" s="13"/>
      <c r="AM38" s="6"/>
    </row>
    <row r="39" spans="33:39" ht="13.5">
      <c r="AG39" s="12"/>
      <c r="AH39" s="12"/>
      <c r="AI39" s="12"/>
      <c r="AJ39" s="12"/>
      <c r="AK39" s="12"/>
      <c r="AM39" s="20"/>
    </row>
  </sheetData>
  <sheetProtection/>
  <mergeCells count="21">
    <mergeCell ref="AB20:AB21"/>
    <mergeCell ref="G20:I20"/>
    <mergeCell ref="P20:U20"/>
    <mergeCell ref="J20:O20"/>
    <mergeCell ref="C3:E3"/>
    <mergeCell ref="G3:I3"/>
    <mergeCell ref="B1:AO1"/>
    <mergeCell ref="AJ20:AL20"/>
    <mergeCell ref="V20:AA20"/>
    <mergeCell ref="AM3:AO3"/>
    <mergeCell ref="AM20:AO20"/>
    <mergeCell ref="B20:B21"/>
    <mergeCell ref="AG3:AI3"/>
    <mergeCell ref="AG20:AI20"/>
    <mergeCell ref="B3:B4"/>
    <mergeCell ref="C20:E20"/>
    <mergeCell ref="AB3:AB4"/>
    <mergeCell ref="V3:AA3"/>
    <mergeCell ref="J3:O3"/>
    <mergeCell ref="AJ3:AL3"/>
    <mergeCell ref="P3:U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9" sqref="E29"/>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goma</dc:creator>
  <cp:keywords/>
  <dc:description/>
  <cp:lastModifiedBy>職員端末機20年度12月調達</cp:lastModifiedBy>
  <cp:lastPrinted>2012-03-22T04:47:44Z</cp:lastPrinted>
  <dcterms:created xsi:type="dcterms:W3CDTF">2011-09-28T02:55:18Z</dcterms:created>
  <dcterms:modified xsi:type="dcterms:W3CDTF">2012-04-09T00:37:46Z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0x0101007EBAE41FA435BB48BB6AD6B13D9088ED</vt:lpwstr>
  </property>
</Properties>
</file>